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\Desktop\"/>
    </mc:Choice>
  </mc:AlternateContent>
  <bookViews>
    <workbookView xWindow="3855" yWindow="0" windowWidth="23070" windowHeight="10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79" i="1" l="1"/>
  <c r="H79" i="1"/>
  <c r="AF73" i="1"/>
  <c r="AA73" i="1"/>
  <c r="W72" i="1"/>
  <c r="W74" i="1" s="1"/>
  <c r="X71" i="1"/>
  <c r="Y71" i="1" s="1"/>
  <c r="Z71" i="1" s="1"/>
  <c r="X70" i="1"/>
  <c r="L56" i="1"/>
  <c r="AC67" i="1"/>
  <c r="AA67" i="1"/>
  <c r="V67" i="1"/>
  <c r="R66" i="1"/>
  <c r="R68" i="1" s="1"/>
  <c r="S65" i="1"/>
  <c r="T65" i="1" s="1"/>
  <c r="S64" i="1"/>
  <c r="T64" i="1" s="1"/>
  <c r="X61" i="1"/>
  <c r="V61" i="1"/>
  <c r="Q61" i="1"/>
  <c r="M60" i="1"/>
  <c r="M62" i="1" s="1"/>
  <c r="N59" i="1"/>
  <c r="O59" i="1" s="1"/>
  <c r="N58" i="1"/>
  <c r="O58" i="1" s="1"/>
  <c r="S53" i="1"/>
  <c r="T53" i="1" s="1"/>
  <c r="U53" i="1" s="1"/>
  <c r="V53" i="1" s="1"/>
  <c r="Q53" i="1"/>
  <c r="L53" i="1"/>
  <c r="H52" i="1"/>
  <c r="H54" i="1" s="1"/>
  <c r="I51" i="1"/>
  <c r="J51" i="1" s="1"/>
  <c r="K51" i="1" s="1"/>
  <c r="M51" i="1" s="1"/>
  <c r="I50" i="1"/>
  <c r="H48" i="1"/>
  <c r="N111" i="1"/>
  <c r="O111" i="1" s="1"/>
  <c r="P111" i="1" s="1"/>
  <c r="P109" i="1"/>
  <c r="P110" i="1" s="1"/>
  <c r="P11" i="1" s="1"/>
  <c r="O109" i="1"/>
  <c r="O110" i="1" s="1"/>
  <c r="O11" i="1" s="1"/>
  <c r="N109" i="1"/>
  <c r="N110" i="1" s="1"/>
  <c r="N11" i="1" s="1"/>
  <c r="M109" i="1"/>
  <c r="M110" i="1" s="1"/>
  <c r="Q108" i="1"/>
  <c r="Q107" i="1"/>
  <c r="I111" i="1"/>
  <c r="J111" i="1" s="1"/>
  <c r="K111" i="1" s="1"/>
  <c r="R111" i="1" s="1"/>
  <c r="U109" i="1"/>
  <c r="U110" i="1" s="1"/>
  <c r="U11" i="1" s="1"/>
  <c r="T109" i="1"/>
  <c r="T110" i="1" s="1"/>
  <c r="T11" i="1" s="1"/>
  <c r="S109" i="1"/>
  <c r="S110" i="1" s="1"/>
  <c r="S11" i="1" s="1"/>
  <c r="R109" i="1"/>
  <c r="K109" i="1"/>
  <c r="K110" i="1" s="1"/>
  <c r="K11" i="1" s="1"/>
  <c r="J109" i="1"/>
  <c r="J110" i="1" s="1"/>
  <c r="J11" i="1" s="1"/>
  <c r="I109" i="1"/>
  <c r="I110" i="1" s="1"/>
  <c r="I11" i="1" s="1"/>
  <c r="H109" i="1"/>
  <c r="AB108" i="1"/>
  <c r="AC108" i="1" s="1"/>
  <c r="AD108" i="1" s="1"/>
  <c r="AE108" i="1" s="1"/>
  <c r="AA108" i="1"/>
  <c r="V108" i="1"/>
  <c r="L108" i="1"/>
  <c r="W107" i="1"/>
  <c r="W109" i="1" s="1"/>
  <c r="W110" i="1" s="1"/>
  <c r="W11" i="1" s="1"/>
  <c r="V107" i="1"/>
  <c r="L107" i="1"/>
  <c r="W100" i="1"/>
  <c r="X100" i="1" s="1"/>
  <c r="V100" i="1"/>
  <c r="R99" i="1"/>
  <c r="S99" i="1" s="1"/>
  <c r="P101" i="1"/>
  <c r="P102" i="1" s="1"/>
  <c r="P9" i="1" s="1"/>
  <c r="O101" i="1"/>
  <c r="O102" i="1" s="1"/>
  <c r="O9" i="1" s="1"/>
  <c r="N101" i="1"/>
  <c r="N102" i="1" s="1"/>
  <c r="N9" i="1" s="1"/>
  <c r="M101" i="1"/>
  <c r="M102" i="1" s="1"/>
  <c r="M9" i="1" s="1"/>
  <c r="Q100" i="1"/>
  <c r="Q99" i="1"/>
  <c r="I101" i="1"/>
  <c r="J101" i="1"/>
  <c r="J102" i="1" s="1"/>
  <c r="J9" i="1" s="1"/>
  <c r="K101" i="1"/>
  <c r="K102" i="1" s="1"/>
  <c r="K9" i="1" s="1"/>
  <c r="H101" i="1"/>
  <c r="H102" i="1" s="1"/>
  <c r="L100" i="1"/>
  <c r="L99" i="1"/>
  <c r="I46" i="1"/>
  <c r="J46" i="1" s="1"/>
  <c r="K46" i="1" s="1"/>
  <c r="M46" i="1" s="1"/>
  <c r="M48" i="1" s="1"/>
  <c r="I103" i="1"/>
  <c r="J103" i="1" s="1"/>
  <c r="K103" i="1" s="1"/>
  <c r="M103" i="1" s="1"/>
  <c r="I24" i="1"/>
  <c r="J24" i="1" s="1"/>
  <c r="K24" i="1" s="1"/>
  <c r="M24" i="1" s="1"/>
  <c r="N24" i="1" s="1"/>
  <c r="N93" i="1"/>
  <c r="O93" i="1" s="1"/>
  <c r="P93" i="1" s="1"/>
  <c r="R93" i="1" s="1"/>
  <c r="S93" i="1" s="1"/>
  <c r="T93" i="1" s="1"/>
  <c r="U93" i="1" s="1"/>
  <c r="W93" i="1" s="1"/>
  <c r="X93" i="1" s="1"/>
  <c r="Y93" i="1" s="1"/>
  <c r="Z93" i="1" s="1"/>
  <c r="AB93" i="1" s="1"/>
  <c r="AC93" i="1" s="1"/>
  <c r="AD93" i="1" s="1"/>
  <c r="AE93" i="1" s="1"/>
  <c r="I93" i="1"/>
  <c r="I94" i="1"/>
  <c r="J94" i="1" s="1"/>
  <c r="K94" i="1" s="1"/>
  <c r="M94" i="1" s="1"/>
  <c r="N94" i="1" s="1"/>
  <c r="O94" i="1" s="1"/>
  <c r="P94" i="1" s="1"/>
  <c r="R94" i="1" s="1"/>
  <c r="S94" i="1" s="1"/>
  <c r="T94" i="1" s="1"/>
  <c r="U94" i="1" s="1"/>
  <c r="W94" i="1" s="1"/>
  <c r="X94" i="1" s="1"/>
  <c r="Y94" i="1" s="1"/>
  <c r="Z94" i="1" s="1"/>
  <c r="AB94" i="1" s="1"/>
  <c r="AC94" i="1" s="1"/>
  <c r="AD94" i="1" s="1"/>
  <c r="AE94" i="1" s="1"/>
  <c r="H95" i="1"/>
  <c r="Z12" i="1"/>
  <c r="I87" i="1"/>
  <c r="I88" i="1" s="1"/>
  <c r="H89" i="1"/>
  <c r="H90" i="1"/>
  <c r="H91" i="1"/>
  <c r="H88" i="1"/>
  <c r="M5" i="1"/>
  <c r="N12" i="1"/>
  <c r="N13" i="1"/>
  <c r="I32" i="1"/>
  <c r="J32" i="1" s="1"/>
  <c r="K32" i="1" s="1"/>
  <c r="M32" i="1" s="1"/>
  <c r="L35" i="1"/>
  <c r="P34" i="1"/>
  <c r="U34" i="1" s="1"/>
  <c r="Z34" i="1" s="1"/>
  <c r="AE34" i="1" s="1"/>
  <c r="I22" i="1"/>
  <c r="J22" i="1" s="1"/>
  <c r="K22" i="1" s="1"/>
  <c r="M22" i="1" s="1"/>
  <c r="N22" i="1" s="1"/>
  <c r="O22" i="1" s="1"/>
  <c r="P22" i="1" s="1"/>
  <c r="I21" i="1"/>
  <c r="J21" i="1" s="1"/>
  <c r="K21" i="1" s="1"/>
  <c r="M21" i="1" s="1"/>
  <c r="N21" i="1" s="1"/>
  <c r="I4" i="1"/>
  <c r="J4" i="1" s="1"/>
  <c r="K4" i="1" s="1"/>
  <c r="N4" i="1" s="1"/>
  <c r="O4" i="1" s="1"/>
  <c r="P4" i="1" s="1"/>
  <c r="H5" i="1"/>
  <c r="I3" i="1"/>
  <c r="J3" i="1" s="1"/>
  <c r="K3" i="1" s="1"/>
  <c r="N3" i="1" s="1"/>
  <c r="O3" i="1" s="1"/>
  <c r="P3" i="1" s="1"/>
  <c r="M34" i="1"/>
  <c r="R34" i="1" s="1"/>
  <c r="W34" i="1" s="1"/>
  <c r="AB34" i="1" s="1"/>
  <c r="M35" i="1"/>
  <c r="N35" i="1" s="1"/>
  <c r="O35" i="1" s="1"/>
  <c r="P35" i="1" s="1"/>
  <c r="H36" i="1"/>
  <c r="I29" i="1"/>
  <c r="I30" i="1"/>
  <c r="J30" i="1" s="1"/>
  <c r="K30" i="1" s="1"/>
  <c r="M30" i="1" s="1"/>
  <c r="I31" i="1"/>
  <c r="I33" i="1"/>
  <c r="I34" i="1"/>
  <c r="J34" i="1" s="1"/>
  <c r="I28" i="1"/>
  <c r="H25" i="1"/>
  <c r="I23" i="1"/>
  <c r="J23" i="1" s="1"/>
  <c r="K23" i="1" s="1"/>
  <c r="Q47" i="1"/>
  <c r="L47" i="1"/>
  <c r="H75" i="1" l="1"/>
  <c r="Y70" i="1"/>
  <c r="Z70" i="1" s="1"/>
  <c r="X72" i="1"/>
  <c r="X74" i="1" s="1"/>
  <c r="AB71" i="1"/>
  <c r="AA71" i="1"/>
  <c r="O60" i="1"/>
  <c r="O62" i="1" s="1"/>
  <c r="N60" i="1"/>
  <c r="N62" i="1" s="1"/>
  <c r="S66" i="1"/>
  <c r="S68" i="1" s="1"/>
  <c r="I52" i="1"/>
  <c r="I54" i="1" s="1"/>
  <c r="T66" i="1"/>
  <c r="T68" i="1" s="1"/>
  <c r="U65" i="1"/>
  <c r="W65" i="1" s="1"/>
  <c r="U64" i="1"/>
  <c r="AD67" i="1"/>
  <c r="AE67" i="1" s="1"/>
  <c r="P59" i="1"/>
  <c r="R59" i="1" s="1"/>
  <c r="Y61" i="1"/>
  <c r="Z61" i="1" s="1"/>
  <c r="P58" i="1"/>
  <c r="K48" i="1"/>
  <c r="J50" i="1"/>
  <c r="J48" i="1"/>
  <c r="L51" i="1"/>
  <c r="I48" i="1"/>
  <c r="I75" i="1" s="1"/>
  <c r="N51" i="1"/>
  <c r="O51" i="1" s="1"/>
  <c r="P51" i="1" s="1"/>
  <c r="R51" i="1" s="1"/>
  <c r="S51" i="1" s="1"/>
  <c r="T51" i="1" s="1"/>
  <c r="U51" i="1" s="1"/>
  <c r="V109" i="1"/>
  <c r="Q110" i="1"/>
  <c r="Q11" i="1" s="1"/>
  <c r="M11" i="1"/>
  <c r="H110" i="1"/>
  <c r="R110" i="1"/>
  <c r="R112" i="1" s="1"/>
  <c r="O112" i="1"/>
  <c r="Q102" i="1"/>
  <c r="I112" i="1"/>
  <c r="Q111" i="1"/>
  <c r="P112" i="1"/>
  <c r="J112" i="1"/>
  <c r="M112" i="1"/>
  <c r="Q109" i="1"/>
  <c r="K112" i="1"/>
  <c r="N112" i="1"/>
  <c r="L111" i="1"/>
  <c r="S111" i="1"/>
  <c r="T111" i="1" s="1"/>
  <c r="U111" i="1" s="1"/>
  <c r="W111" i="1" s="1"/>
  <c r="W112" i="1" s="1"/>
  <c r="AF108" i="1"/>
  <c r="L109" i="1"/>
  <c r="X107" i="1"/>
  <c r="L101" i="1"/>
  <c r="T99" i="1"/>
  <c r="S101" i="1"/>
  <c r="N103" i="1"/>
  <c r="O103" i="1" s="1"/>
  <c r="P103" i="1" s="1"/>
  <c r="H9" i="1"/>
  <c r="H104" i="1"/>
  <c r="AF94" i="1"/>
  <c r="L103" i="1"/>
  <c r="J104" i="1"/>
  <c r="R101" i="1"/>
  <c r="K104" i="1"/>
  <c r="L94" i="1"/>
  <c r="V94" i="1"/>
  <c r="M104" i="1"/>
  <c r="I102" i="1"/>
  <c r="I9" i="1" s="1"/>
  <c r="Y100" i="1"/>
  <c r="Z100" i="1" s="1"/>
  <c r="AB100" i="1" s="1"/>
  <c r="AC100" i="1" s="1"/>
  <c r="N46" i="1"/>
  <c r="N48" i="1" s="1"/>
  <c r="Q93" i="1"/>
  <c r="AA93" i="1"/>
  <c r="Q94" i="1"/>
  <c r="AA94" i="1"/>
  <c r="V93" i="1"/>
  <c r="AF93" i="1"/>
  <c r="Q101" i="1"/>
  <c r="L46" i="1"/>
  <c r="L48" i="1" s="1"/>
  <c r="I95" i="1"/>
  <c r="H8" i="1"/>
  <c r="J93" i="1"/>
  <c r="K93" i="1" s="1"/>
  <c r="K95" i="1" s="1"/>
  <c r="H92" i="1"/>
  <c r="H96" i="1" s="1"/>
  <c r="P5" i="1"/>
  <c r="I91" i="1"/>
  <c r="J87" i="1"/>
  <c r="I90" i="1"/>
  <c r="I89" i="1"/>
  <c r="I5" i="1"/>
  <c r="J5" i="1"/>
  <c r="N5" i="1"/>
  <c r="K5" i="1"/>
  <c r="O5" i="1"/>
  <c r="M23" i="1"/>
  <c r="N23" i="1" s="1"/>
  <c r="R35" i="1"/>
  <c r="L10" i="1"/>
  <c r="L12" i="1"/>
  <c r="L13" i="1"/>
  <c r="L34" i="1"/>
  <c r="O34" i="1"/>
  <c r="T34" i="1" s="1"/>
  <c r="Y34" i="1" s="1"/>
  <c r="AD34" i="1" s="1"/>
  <c r="L30" i="1"/>
  <c r="N34" i="1"/>
  <c r="S34" i="1" s="1"/>
  <c r="X34" i="1" s="1"/>
  <c r="AC34" i="1" s="1"/>
  <c r="Q35" i="1"/>
  <c r="J29" i="1"/>
  <c r="K29" i="1" s="1"/>
  <c r="M29" i="1" s="1"/>
  <c r="N29" i="1" s="1"/>
  <c r="O29" i="1" s="1"/>
  <c r="P29" i="1" s="1"/>
  <c r="R29" i="1" s="1"/>
  <c r="N32" i="1"/>
  <c r="O32" i="1" s="1"/>
  <c r="P32" i="1" s="1"/>
  <c r="R32" i="1" s="1"/>
  <c r="L24" i="1"/>
  <c r="N30" i="1"/>
  <c r="O30" i="1" s="1"/>
  <c r="P30" i="1" s="1"/>
  <c r="R30" i="1" s="1"/>
  <c r="I36" i="1"/>
  <c r="J31" i="1"/>
  <c r="K31" i="1" s="1"/>
  <c r="M31" i="1" s="1"/>
  <c r="J28" i="1"/>
  <c r="J33" i="1"/>
  <c r="K33" i="1" s="1"/>
  <c r="M33" i="1" s="1"/>
  <c r="L32" i="1"/>
  <c r="I25" i="1"/>
  <c r="L23" i="1"/>
  <c r="J25" i="1"/>
  <c r="Y72" i="1" l="1"/>
  <c r="Y74" i="1" s="1"/>
  <c r="AB70" i="1"/>
  <c r="Z72" i="1"/>
  <c r="AC71" i="1"/>
  <c r="AD71" i="1" s="1"/>
  <c r="AE71" i="1" s="1"/>
  <c r="AA70" i="1"/>
  <c r="Q59" i="1"/>
  <c r="V65" i="1"/>
  <c r="W64" i="1"/>
  <c r="U66" i="1"/>
  <c r="V66" i="1" s="1"/>
  <c r="X65" i="1"/>
  <c r="Y65" i="1" s="1"/>
  <c r="Z65" i="1" s="1"/>
  <c r="AB65" i="1" s="1"/>
  <c r="AF67" i="1"/>
  <c r="V64" i="1"/>
  <c r="R58" i="1"/>
  <c r="P60" i="1"/>
  <c r="Q60" i="1" s="1"/>
  <c r="S59" i="1"/>
  <c r="T59" i="1" s="1"/>
  <c r="U59" i="1" s="1"/>
  <c r="W59" i="1" s="1"/>
  <c r="AA61" i="1"/>
  <c r="Q58" i="1"/>
  <c r="V51" i="1"/>
  <c r="S112" i="1"/>
  <c r="J52" i="1"/>
  <c r="J54" i="1" s="1"/>
  <c r="J75" i="1" s="1"/>
  <c r="K50" i="1"/>
  <c r="Q51" i="1"/>
  <c r="H11" i="1"/>
  <c r="H14" i="1" s="1"/>
  <c r="L110" i="1"/>
  <c r="L11" i="1" s="1"/>
  <c r="H112" i="1"/>
  <c r="R11" i="1"/>
  <c r="V110" i="1"/>
  <c r="V11" i="1" s="1"/>
  <c r="L102" i="1"/>
  <c r="L9" i="1" s="1"/>
  <c r="T112" i="1"/>
  <c r="Q112" i="1"/>
  <c r="V111" i="1"/>
  <c r="U112" i="1"/>
  <c r="Y107" i="1"/>
  <c r="X109" i="1"/>
  <c r="X110" i="1" s="1"/>
  <c r="X11" i="1" s="1"/>
  <c r="X111" i="1"/>
  <c r="Y111" i="1" s="1"/>
  <c r="Z111" i="1" s="1"/>
  <c r="AB111" i="1" s="1"/>
  <c r="Q103" i="1"/>
  <c r="N104" i="1"/>
  <c r="O104" i="1"/>
  <c r="Q9" i="1"/>
  <c r="R103" i="1"/>
  <c r="P104" i="1"/>
  <c r="R102" i="1"/>
  <c r="R9" i="1" s="1"/>
  <c r="S102" i="1"/>
  <c r="S9" i="1" s="1"/>
  <c r="I104" i="1"/>
  <c r="U99" i="1"/>
  <c r="T101" i="1"/>
  <c r="AD100" i="1"/>
  <c r="AE100" i="1" s="1"/>
  <c r="AA100" i="1"/>
  <c r="L93" i="1"/>
  <c r="O48" i="1"/>
  <c r="I8" i="1"/>
  <c r="I14" i="1" s="1"/>
  <c r="J95" i="1"/>
  <c r="L95" i="1" s="1"/>
  <c r="J88" i="1"/>
  <c r="K87" i="1"/>
  <c r="J90" i="1"/>
  <c r="J89" i="1"/>
  <c r="J91" i="1"/>
  <c r="I92" i="1"/>
  <c r="I96" i="1" s="1"/>
  <c r="O23" i="1"/>
  <c r="P23" i="1" s="1"/>
  <c r="R23" i="1" s="1"/>
  <c r="S23" i="1" s="1"/>
  <c r="T23" i="1" s="1"/>
  <c r="U23" i="1" s="1"/>
  <c r="W23" i="1" s="1"/>
  <c r="S35" i="1"/>
  <c r="L4" i="1"/>
  <c r="AF34" i="1"/>
  <c r="R4" i="1"/>
  <c r="O13" i="1"/>
  <c r="P13" i="1" s="1"/>
  <c r="R13" i="1" s="1"/>
  <c r="O12" i="1"/>
  <c r="Q10" i="1"/>
  <c r="R10" i="1"/>
  <c r="R3" i="1"/>
  <c r="L3" i="1"/>
  <c r="V34" i="1"/>
  <c r="AA34" i="1"/>
  <c r="Q30" i="1"/>
  <c r="L31" i="1"/>
  <c r="L29" i="1"/>
  <c r="S32" i="1"/>
  <c r="T32" i="1" s="1"/>
  <c r="U32" i="1" s="1"/>
  <c r="W32" i="1" s="1"/>
  <c r="K28" i="1"/>
  <c r="L28" i="1" s="1"/>
  <c r="J36" i="1"/>
  <c r="S30" i="1"/>
  <c r="T30" i="1" s="1"/>
  <c r="U30" i="1" s="1"/>
  <c r="W30" i="1" s="1"/>
  <c r="Q32" i="1"/>
  <c r="N33" i="1"/>
  <c r="O33" i="1" s="1"/>
  <c r="P33" i="1" s="1"/>
  <c r="R33" i="1" s="1"/>
  <c r="N31" i="1"/>
  <c r="O31" i="1" s="1"/>
  <c r="P31" i="1" s="1"/>
  <c r="R31" i="1" s="1"/>
  <c r="O24" i="1"/>
  <c r="S29" i="1"/>
  <c r="T29" i="1" s="1"/>
  <c r="U29" i="1" s="1"/>
  <c r="W29" i="1" s="1"/>
  <c r="Q34" i="1"/>
  <c r="Q29" i="1"/>
  <c r="L33" i="1"/>
  <c r="R22" i="1"/>
  <c r="K25" i="1"/>
  <c r="L22" i="1"/>
  <c r="AA72" i="1" l="1"/>
  <c r="V112" i="1"/>
  <c r="I16" i="1"/>
  <c r="I18" i="1" s="1"/>
  <c r="H16" i="1"/>
  <c r="AA74" i="1"/>
  <c r="L104" i="1"/>
  <c r="AF71" i="1"/>
  <c r="Z74" i="1"/>
  <c r="AC70" i="1"/>
  <c r="AB72" i="1"/>
  <c r="AB74" i="1" s="1"/>
  <c r="AB75" i="1" s="1"/>
  <c r="V68" i="1"/>
  <c r="Q62" i="1"/>
  <c r="U68" i="1"/>
  <c r="P62" i="1"/>
  <c r="AA65" i="1"/>
  <c r="L112" i="1"/>
  <c r="AC65" i="1"/>
  <c r="AD65" i="1" s="1"/>
  <c r="AE65" i="1" s="1"/>
  <c r="W66" i="1"/>
  <c r="W68" i="1" s="1"/>
  <c r="W75" i="1" s="1"/>
  <c r="X64" i="1"/>
  <c r="X59" i="1"/>
  <c r="Y59" i="1" s="1"/>
  <c r="Z59" i="1" s="1"/>
  <c r="AA59" i="1" s="1"/>
  <c r="V59" i="1"/>
  <c r="R60" i="1"/>
  <c r="R62" i="1" s="1"/>
  <c r="S58" i="1"/>
  <c r="M50" i="1"/>
  <c r="L50" i="1"/>
  <c r="K52" i="1"/>
  <c r="L52" i="1" s="1"/>
  <c r="AA111" i="1"/>
  <c r="X112" i="1"/>
  <c r="AC111" i="1"/>
  <c r="AD111" i="1" s="1"/>
  <c r="AE111" i="1" s="1"/>
  <c r="Z107" i="1"/>
  <c r="AA107" i="1" s="1"/>
  <c r="Y109" i="1"/>
  <c r="T102" i="1"/>
  <c r="T9" i="1" s="1"/>
  <c r="S103" i="1"/>
  <c r="V99" i="1"/>
  <c r="W99" i="1"/>
  <c r="U101" i="1"/>
  <c r="R104" i="1"/>
  <c r="Q104" i="1"/>
  <c r="AF100" i="1"/>
  <c r="P48" i="1"/>
  <c r="J8" i="1"/>
  <c r="J14" i="1" s="1"/>
  <c r="J92" i="1"/>
  <c r="J96" i="1" s="1"/>
  <c r="M87" i="1"/>
  <c r="M95" i="1" s="1"/>
  <c r="K88" i="1"/>
  <c r="K91" i="1"/>
  <c r="K8" i="1" s="1"/>
  <c r="K90" i="1"/>
  <c r="L90" i="1" s="1"/>
  <c r="L87" i="1"/>
  <c r="K89" i="1"/>
  <c r="L89" i="1" s="1"/>
  <c r="Q23" i="1"/>
  <c r="L5" i="1"/>
  <c r="R5" i="1"/>
  <c r="P12" i="1"/>
  <c r="R12" i="1" s="1"/>
  <c r="S12" i="1" s="1"/>
  <c r="T12" i="1" s="1"/>
  <c r="U12" i="1" s="1"/>
  <c r="W12" i="1" s="1"/>
  <c r="T35" i="1"/>
  <c r="U35" i="1" s="1"/>
  <c r="W35" i="1" s="1"/>
  <c r="Q3" i="1"/>
  <c r="S4" i="1"/>
  <c r="T4" i="1" s="1"/>
  <c r="U4" i="1" s="1"/>
  <c r="W4" i="1" s="1"/>
  <c r="S10" i="1"/>
  <c r="W10" i="1" s="1"/>
  <c r="Q4" i="1"/>
  <c r="S13" i="1"/>
  <c r="T13" i="1" s="1"/>
  <c r="U13" i="1" s="1"/>
  <c r="W13" i="1" s="1"/>
  <c r="Q13" i="1"/>
  <c r="S3" i="1"/>
  <c r="Q33" i="1"/>
  <c r="V32" i="1"/>
  <c r="P24" i="1"/>
  <c r="Q24" i="1" s="1"/>
  <c r="L36" i="1"/>
  <c r="M28" i="1"/>
  <c r="K36" i="1"/>
  <c r="S31" i="1"/>
  <c r="T31" i="1" s="1"/>
  <c r="U31" i="1" s="1"/>
  <c r="W31" i="1" s="1"/>
  <c r="S33" i="1"/>
  <c r="T33" i="1" s="1"/>
  <c r="U33" i="1" s="1"/>
  <c r="W33" i="1" s="1"/>
  <c r="V30" i="1"/>
  <c r="X32" i="1"/>
  <c r="Y32" i="1" s="1"/>
  <c r="Z32" i="1" s="1"/>
  <c r="AB32" i="1" s="1"/>
  <c r="X29" i="1"/>
  <c r="Y29" i="1" s="1"/>
  <c r="Z29" i="1" s="1"/>
  <c r="AB29" i="1" s="1"/>
  <c r="V29" i="1"/>
  <c r="Q31" i="1"/>
  <c r="X30" i="1"/>
  <c r="Y30" i="1" s="1"/>
  <c r="Z30" i="1" s="1"/>
  <c r="AB30" i="1" s="1"/>
  <c r="S22" i="1"/>
  <c r="T22" i="1" s="1"/>
  <c r="U22" i="1" s="1"/>
  <c r="W22" i="1" s="1"/>
  <c r="Q22" i="1"/>
  <c r="M25" i="1"/>
  <c r="L21" i="1"/>
  <c r="L25" i="1" s="1"/>
  <c r="H18" i="1" l="1"/>
  <c r="H38" i="1" s="1"/>
  <c r="H42" i="1" s="1"/>
  <c r="H44" i="1" s="1"/>
  <c r="H80" i="1" s="1"/>
  <c r="H81" i="1" s="1"/>
  <c r="I79" i="1" s="1"/>
  <c r="J16" i="1"/>
  <c r="J18" i="1" s="1"/>
  <c r="AC72" i="1"/>
  <c r="AC74" i="1" s="1"/>
  <c r="AC75" i="1" s="1"/>
  <c r="AD70" i="1"/>
  <c r="L54" i="1"/>
  <c r="L75" i="1" s="1"/>
  <c r="AF65" i="1"/>
  <c r="K54" i="1"/>
  <c r="K75" i="1" s="1"/>
  <c r="X66" i="1"/>
  <c r="X68" i="1" s="1"/>
  <c r="X75" i="1" s="1"/>
  <c r="Y64" i="1"/>
  <c r="AF111" i="1"/>
  <c r="S60" i="1"/>
  <c r="S62" i="1" s="1"/>
  <c r="T58" i="1"/>
  <c r="N50" i="1"/>
  <c r="M52" i="1"/>
  <c r="M54" i="1" s="1"/>
  <c r="M75" i="1" s="1"/>
  <c r="Y110" i="1"/>
  <c r="Y11" i="1" s="1"/>
  <c r="Z109" i="1"/>
  <c r="AB107" i="1"/>
  <c r="T103" i="1"/>
  <c r="S104" i="1"/>
  <c r="X99" i="1"/>
  <c r="W101" i="1"/>
  <c r="V101" i="1"/>
  <c r="U102" i="1"/>
  <c r="U9" i="1" s="1"/>
  <c r="Q46" i="1"/>
  <c r="Q48" i="1" s="1"/>
  <c r="I38" i="1"/>
  <c r="I42" i="1" s="1"/>
  <c r="I44" i="1" s="1"/>
  <c r="I80" i="1" s="1"/>
  <c r="L91" i="1"/>
  <c r="K14" i="1"/>
  <c r="M91" i="1"/>
  <c r="M8" i="1" s="1"/>
  <c r="M14" i="1" s="1"/>
  <c r="M90" i="1"/>
  <c r="M88" i="1"/>
  <c r="N87" i="1"/>
  <c r="N95" i="1" s="1"/>
  <c r="M89" i="1"/>
  <c r="L88" i="1"/>
  <c r="K92" i="1"/>
  <c r="Q5" i="1"/>
  <c r="T3" i="1"/>
  <c r="S5" i="1"/>
  <c r="V35" i="1"/>
  <c r="Q12" i="1"/>
  <c r="X35" i="1"/>
  <c r="Y35" i="1" s="1"/>
  <c r="Z35" i="1" s="1"/>
  <c r="AB35" i="1" s="1"/>
  <c r="V12" i="1"/>
  <c r="V13" i="1"/>
  <c r="R24" i="1"/>
  <c r="S24" i="1" s="1"/>
  <c r="T24" i="1" s="1"/>
  <c r="U24" i="1" s="1"/>
  <c r="X10" i="1"/>
  <c r="AB10" i="1" s="1"/>
  <c r="V10" i="1"/>
  <c r="X4" i="1"/>
  <c r="Y4" i="1" s="1"/>
  <c r="Z4" i="1" s="1"/>
  <c r="AB4" i="1" s="1"/>
  <c r="X12" i="1"/>
  <c r="X13" i="1"/>
  <c r="Y13" i="1" s="1"/>
  <c r="V4" i="1"/>
  <c r="V31" i="1"/>
  <c r="N28" i="1"/>
  <c r="M36" i="1"/>
  <c r="AA32" i="1"/>
  <c r="X33" i="1"/>
  <c r="Y33" i="1" s="1"/>
  <c r="Z33" i="1" s="1"/>
  <c r="AB33" i="1" s="1"/>
  <c r="AA30" i="1"/>
  <c r="AA29" i="1"/>
  <c r="X31" i="1"/>
  <c r="Y31" i="1" s="1"/>
  <c r="Z31" i="1" s="1"/>
  <c r="AB31" i="1" s="1"/>
  <c r="AC32" i="1"/>
  <c r="AD32" i="1" s="1"/>
  <c r="AE32" i="1" s="1"/>
  <c r="AC30" i="1"/>
  <c r="AD30" i="1" s="1"/>
  <c r="AE30" i="1" s="1"/>
  <c r="AC29" i="1"/>
  <c r="AD29" i="1" s="1"/>
  <c r="AE29" i="1" s="1"/>
  <c r="V33" i="1"/>
  <c r="X22" i="1"/>
  <c r="Y22" i="1" s="1"/>
  <c r="Z22" i="1" s="1"/>
  <c r="AB22" i="1" s="1"/>
  <c r="N25" i="1"/>
  <c r="V22" i="1"/>
  <c r="I81" i="1" l="1"/>
  <c r="J79" i="1" s="1"/>
  <c r="M16" i="1"/>
  <c r="M18" i="1" s="1"/>
  <c r="K16" i="1"/>
  <c r="K18" i="1" s="1"/>
  <c r="AD72" i="1"/>
  <c r="AD74" i="1" s="1"/>
  <c r="AD75" i="1" s="1"/>
  <c r="AE70" i="1"/>
  <c r="Y66" i="1"/>
  <c r="Y68" i="1" s="1"/>
  <c r="Y75" i="1" s="1"/>
  <c r="Z64" i="1"/>
  <c r="AA64" i="1" s="1"/>
  <c r="T60" i="1"/>
  <c r="T62" i="1" s="1"/>
  <c r="U58" i="1"/>
  <c r="N52" i="1"/>
  <c r="N54" i="1" s="1"/>
  <c r="N75" i="1" s="1"/>
  <c r="O50" i="1"/>
  <c r="Z110" i="1"/>
  <c r="Z11" i="1" s="1"/>
  <c r="Y112" i="1"/>
  <c r="AA109" i="1"/>
  <c r="AC107" i="1"/>
  <c r="AB109" i="1"/>
  <c r="AB110" i="1" s="1"/>
  <c r="AB11" i="1" s="1"/>
  <c r="Y99" i="1"/>
  <c r="X101" i="1"/>
  <c r="V102" i="1"/>
  <c r="V9" i="1" s="1"/>
  <c r="W102" i="1"/>
  <c r="W9" i="1" s="1"/>
  <c r="U103" i="1"/>
  <c r="U104" i="1" s="1"/>
  <c r="T104" i="1"/>
  <c r="J38" i="1"/>
  <c r="J42" i="1" s="1"/>
  <c r="J44" i="1" s="1"/>
  <c r="J80" i="1" s="1"/>
  <c r="L8" i="1"/>
  <c r="L14" i="1" s="1"/>
  <c r="L92" i="1"/>
  <c r="K96" i="1"/>
  <c r="M92" i="1"/>
  <c r="M96" i="1" s="1"/>
  <c r="N90" i="1"/>
  <c r="N91" i="1"/>
  <c r="N8" i="1" s="1"/>
  <c r="N14" i="1" s="1"/>
  <c r="N89" i="1"/>
  <c r="N88" i="1"/>
  <c r="O87" i="1"/>
  <c r="O95" i="1" s="1"/>
  <c r="U3" i="1"/>
  <c r="T5" i="1"/>
  <c r="AA10" i="1"/>
  <c r="AA13" i="1"/>
  <c r="AB13" i="1" s="1"/>
  <c r="AC13" i="1" s="1"/>
  <c r="AD13" i="1" s="1"/>
  <c r="AE13" i="1" s="1"/>
  <c r="W24" i="1"/>
  <c r="AC35" i="1"/>
  <c r="AD35" i="1" s="1"/>
  <c r="AE35" i="1" s="1"/>
  <c r="V24" i="1"/>
  <c r="AA35" i="1"/>
  <c r="AA12" i="1"/>
  <c r="AB12" i="1" s="1"/>
  <c r="AC12" i="1" s="1"/>
  <c r="AD12" i="1" s="1"/>
  <c r="AE12" i="1" s="1"/>
  <c r="AA4" i="1"/>
  <c r="AC4" i="1"/>
  <c r="AD4" i="1" s="1"/>
  <c r="AE4" i="1" s="1"/>
  <c r="AC10" i="1"/>
  <c r="AD10" i="1" s="1"/>
  <c r="AE10" i="1" s="1"/>
  <c r="AF30" i="1"/>
  <c r="AF29" i="1"/>
  <c r="AA33" i="1"/>
  <c r="AA31" i="1"/>
  <c r="AF32" i="1"/>
  <c r="AC31" i="1"/>
  <c r="AD31" i="1" s="1"/>
  <c r="AE31" i="1" s="1"/>
  <c r="AC33" i="1"/>
  <c r="AD33" i="1" s="1"/>
  <c r="AE33" i="1" s="1"/>
  <c r="O28" i="1"/>
  <c r="N36" i="1"/>
  <c r="X23" i="1"/>
  <c r="Y23" i="1" s="1"/>
  <c r="Z23" i="1" s="1"/>
  <c r="AB23" i="1" s="1"/>
  <c r="V23" i="1"/>
  <c r="AC22" i="1"/>
  <c r="AD22" i="1" s="1"/>
  <c r="AE22" i="1" s="1"/>
  <c r="AA22" i="1"/>
  <c r="O21" i="1"/>
  <c r="O25" i="1" s="1"/>
  <c r="M38" i="1" l="1"/>
  <c r="M42" i="1" s="1"/>
  <c r="M44" i="1" s="1"/>
  <c r="M80" i="1" s="1"/>
  <c r="J81" i="1"/>
  <c r="K79" i="1" s="1"/>
  <c r="N16" i="1"/>
  <c r="N18" i="1" s="1"/>
  <c r="L16" i="1"/>
  <c r="AF70" i="1"/>
  <c r="AE72" i="1"/>
  <c r="AE74" i="1" s="1"/>
  <c r="AE75" i="1" s="1"/>
  <c r="V58" i="1"/>
  <c r="Z66" i="1"/>
  <c r="AA66" i="1" s="1"/>
  <c r="AA68" i="1" s="1"/>
  <c r="AA75" i="1" s="1"/>
  <c r="AB64" i="1"/>
  <c r="U60" i="1"/>
  <c r="V60" i="1" s="1"/>
  <c r="W58" i="1"/>
  <c r="P50" i="1"/>
  <c r="O52" i="1"/>
  <c r="O54" i="1" s="1"/>
  <c r="O75" i="1" s="1"/>
  <c r="AA110" i="1"/>
  <c r="AA11" i="1" s="1"/>
  <c r="Z112" i="1"/>
  <c r="AB112" i="1"/>
  <c r="AC109" i="1"/>
  <c r="AD107" i="1"/>
  <c r="X102" i="1"/>
  <c r="X9" i="1" s="1"/>
  <c r="W103" i="1"/>
  <c r="V103" i="1"/>
  <c r="V104" i="1" s="1"/>
  <c r="Z99" i="1"/>
  <c r="Y101" i="1"/>
  <c r="K38" i="1"/>
  <c r="K42" i="1" s="1"/>
  <c r="K44" i="1" s="1"/>
  <c r="K80" i="1" s="1"/>
  <c r="L96" i="1"/>
  <c r="N92" i="1"/>
  <c r="N96" i="1" s="1"/>
  <c r="P87" i="1"/>
  <c r="O89" i="1"/>
  <c r="O88" i="1"/>
  <c r="O91" i="1"/>
  <c r="O90" i="1"/>
  <c r="W3" i="1"/>
  <c r="U5" i="1"/>
  <c r="V3" i="1"/>
  <c r="V5" i="1" s="1"/>
  <c r="AF33" i="1"/>
  <c r="AF35" i="1"/>
  <c r="X24" i="1"/>
  <c r="Y24" i="1" s="1"/>
  <c r="Z24" i="1" s="1"/>
  <c r="AF13" i="1"/>
  <c r="AF10" i="1"/>
  <c r="AF12" i="1"/>
  <c r="AF4" i="1"/>
  <c r="AF22" i="1"/>
  <c r="P28" i="1"/>
  <c r="Q28" i="1" s="1"/>
  <c r="Q36" i="1" s="1"/>
  <c r="O36" i="1"/>
  <c r="AF31" i="1"/>
  <c r="P21" i="1"/>
  <c r="P25" i="1" s="1"/>
  <c r="L18" i="1" l="1"/>
  <c r="L38" i="1" s="1"/>
  <c r="L42" i="1" s="1"/>
  <c r="L44" i="1" s="1"/>
  <c r="L80" i="1" s="1"/>
  <c r="N38" i="1"/>
  <c r="N42" i="1" s="1"/>
  <c r="N44" i="1" s="1"/>
  <c r="N80" i="1" s="1"/>
  <c r="K81" i="1"/>
  <c r="AF72" i="1"/>
  <c r="AF74" i="1" s="1"/>
  <c r="AF75" i="1" s="1"/>
  <c r="U62" i="1"/>
  <c r="V62" i="1"/>
  <c r="Z68" i="1"/>
  <c r="Z75" i="1" s="1"/>
  <c r="AB66" i="1"/>
  <c r="AC64" i="1"/>
  <c r="R50" i="1"/>
  <c r="W60" i="1"/>
  <c r="X58" i="1"/>
  <c r="P52" i="1"/>
  <c r="Q52" i="1" s="1"/>
  <c r="Q50" i="1"/>
  <c r="AC110" i="1"/>
  <c r="AC11" i="1" s="1"/>
  <c r="AA112" i="1"/>
  <c r="AD109" i="1"/>
  <c r="AE107" i="1"/>
  <c r="AF107" i="1" s="1"/>
  <c r="X103" i="1"/>
  <c r="W104" i="1"/>
  <c r="Y102" i="1"/>
  <c r="Y9" i="1" s="1"/>
  <c r="AB99" i="1"/>
  <c r="Z101" i="1"/>
  <c r="AA99" i="1"/>
  <c r="O8" i="1"/>
  <c r="O14" i="1" s="1"/>
  <c r="Q87" i="1"/>
  <c r="P95" i="1"/>
  <c r="Q95" i="1" s="1"/>
  <c r="O92" i="1"/>
  <c r="O96" i="1" s="1"/>
  <c r="P90" i="1"/>
  <c r="Q90" i="1" s="1"/>
  <c r="P88" i="1"/>
  <c r="Q88" i="1" s="1"/>
  <c r="P91" i="1"/>
  <c r="P8" i="1" s="1"/>
  <c r="R87" i="1"/>
  <c r="P89" i="1"/>
  <c r="Q89" i="1" s="1"/>
  <c r="W5" i="1"/>
  <c r="X3" i="1"/>
  <c r="AB24" i="1"/>
  <c r="AA24" i="1"/>
  <c r="Q21" i="1"/>
  <c r="Q25" i="1" s="1"/>
  <c r="P36" i="1"/>
  <c r="R28" i="1"/>
  <c r="R21" i="1"/>
  <c r="R25" i="1" s="1"/>
  <c r="M79" i="1" l="1"/>
  <c r="M81" i="1" s="1"/>
  <c r="Q79" i="1"/>
  <c r="L81" i="1"/>
  <c r="O16" i="1"/>
  <c r="Q54" i="1"/>
  <c r="Q75" i="1" s="1"/>
  <c r="P54" i="1"/>
  <c r="P75" i="1" s="1"/>
  <c r="AC66" i="1"/>
  <c r="AD64" i="1"/>
  <c r="S50" i="1"/>
  <c r="R52" i="1"/>
  <c r="R54" i="1" s="1"/>
  <c r="R75" i="1" s="1"/>
  <c r="X60" i="1"/>
  <c r="Y58" i="1"/>
  <c r="AD110" i="1"/>
  <c r="AD11" i="1" s="1"/>
  <c r="AC112" i="1"/>
  <c r="AE109" i="1"/>
  <c r="AA101" i="1"/>
  <c r="Z102" i="1"/>
  <c r="Z9" i="1" s="1"/>
  <c r="AB101" i="1"/>
  <c r="AC99" i="1"/>
  <c r="Y103" i="1"/>
  <c r="Z103" i="1" s="1"/>
  <c r="AB103" i="1" s="1"/>
  <c r="X104" i="1"/>
  <c r="Q91" i="1"/>
  <c r="P14" i="1"/>
  <c r="P92" i="1"/>
  <c r="Q92" i="1" s="1"/>
  <c r="R88" i="1"/>
  <c r="R91" i="1"/>
  <c r="S87" i="1"/>
  <c r="R90" i="1"/>
  <c r="R89" i="1"/>
  <c r="Y3" i="1"/>
  <c r="X5" i="1"/>
  <c r="AC24" i="1"/>
  <c r="AD24" i="1" s="1"/>
  <c r="AE24" i="1" s="1"/>
  <c r="S28" i="1"/>
  <c r="R36" i="1"/>
  <c r="S21" i="1"/>
  <c r="S25" i="1" s="1"/>
  <c r="O18" i="1" l="1"/>
  <c r="O38" i="1" s="1"/>
  <c r="O42" i="1" s="1"/>
  <c r="O44" i="1" s="1"/>
  <c r="O80" i="1" s="1"/>
  <c r="N79" i="1"/>
  <c r="N81" i="1" s="1"/>
  <c r="P79" i="1" s="1"/>
  <c r="O79" i="1"/>
  <c r="P16" i="1"/>
  <c r="P18" i="1" s="1"/>
  <c r="AD66" i="1"/>
  <c r="AE64" i="1"/>
  <c r="AE66" i="1" s="1"/>
  <c r="T50" i="1"/>
  <c r="S52" i="1"/>
  <c r="S54" i="1" s="1"/>
  <c r="S75" i="1" s="1"/>
  <c r="Y60" i="1"/>
  <c r="Z58" i="1"/>
  <c r="Z60" i="1" s="1"/>
  <c r="AE110" i="1"/>
  <c r="AE11" i="1" s="1"/>
  <c r="AF109" i="1"/>
  <c r="AF110" i="1" s="1"/>
  <c r="AF11" i="1" s="1"/>
  <c r="AD112" i="1"/>
  <c r="AA103" i="1"/>
  <c r="AB102" i="1"/>
  <c r="AB9" i="1" s="1"/>
  <c r="AC103" i="1"/>
  <c r="AD103" i="1" s="1"/>
  <c r="AE103" i="1" s="1"/>
  <c r="Z104" i="1"/>
  <c r="Y104" i="1"/>
  <c r="AC101" i="1"/>
  <c r="AD99" i="1"/>
  <c r="AA102" i="1"/>
  <c r="AA9" i="1" s="1"/>
  <c r="Q8" i="1"/>
  <c r="Q14" i="1" s="1"/>
  <c r="R8" i="1"/>
  <c r="R14" i="1" s="1"/>
  <c r="P96" i="1"/>
  <c r="R95" i="1"/>
  <c r="T87" i="1"/>
  <c r="Q96" i="1"/>
  <c r="R92" i="1"/>
  <c r="S89" i="1"/>
  <c r="S90" i="1"/>
  <c r="S91" i="1"/>
  <c r="S88" i="1"/>
  <c r="Z3" i="1"/>
  <c r="AA3" i="1" s="1"/>
  <c r="AA5" i="1" s="1"/>
  <c r="Y5" i="1"/>
  <c r="AF24" i="1"/>
  <c r="S36" i="1"/>
  <c r="T28" i="1"/>
  <c r="AC23" i="1"/>
  <c r="AD23" i="1" s="1"/>
  <c r="AE23" i="1" s="1"/>
  <c r="AA23" i="1"/>
  <c r="T21" i="1"/>
  <c r="T25" i="1" s="1"/>
  <c r="O81" i="1" l="1"/>
  <c r="Q16" i="1"/>
  <c r="Q18" i="1" s="1"/>
  <c r="R16" i="1"/>
  <c r="AF64" i="1"/>
  <c r="AF66" i="1" s="1"/>
  <c r="U50" i="1"/>
  <c r="T52" i="1"/>
  <c r="T54" i="1" s="1"/>
  <c r="T75" i="1" s="1"/>
  <c r="AA58" i="1"/>
  <c r="AA60" i="1" s="1"/>
  <c r="AF112" i="1"/>
  <c r="AE112" i="1"/>
  <c r="AB104" i="1"/>
  <c r="AA104" i="1"/>
  <c r="AC102" i="1"/>
  <c r="AC9" i="1" s="1"/>
  <c r="AF103" i="1"/>
  <c r="AD101" i="1"/>
  <c r="AE99" i="1"/>
  <c r="AE101" i="1" s="1"/>
  <c r="P38" i="1"/>
  <c r="P42" i="1" s="1"/>
  <c r="P44" i="1" s="1"/>
  <c r="S8" i="1"/>
  <c r="S14" i="1" s="1"/>
  <c r="R96" i="1"/>
  <c r="S95" i="1"/>
  <c r="U87" i="1"/>
  <c r="T89" i="1"/>
  <c r="T91" i="1"/>
  <c r="T8" i="1" s="1"/>
  <c r="T90" i="1"/>
  <c r="T88" i="1"/>
  <c r="S92" i="1"/>
  <c r="AB3" i="1"/>
  <c r="Z5" i="1"/>
  <c r="T36" i="1"/>
  <c r="U28" i="1"/>
  <c r="V28" i="1" s="1"/>
  <c r="V36" i="1" s="1"/>
  <c r="U21" i="1"/>
  <c r="U25" i="1" s="1"/>
  <c r="R18" i="1" l="1"/>
  <c r="R38" i="1" s="1"/>
  <c r="R42" i="1" s="1"/>
  <c r="R44" i="1" s="1"/>
  <c r="R80" i="1" s="1"/>
  <c r="P80" i="1"/>
  <c r="P81" i="1" s="1"/>
  <c r="S16" i="1"/>
  <c r="S18" i="1" s="1"/>
  <c r="U52" i="1"/>
  <c r="U54" i="1" s="1"/>
  <c r="U75" i="1" s="1"/>
  <c r="V50" i="1"/>
  <c r="AD102" i="1"/>
  <c r="AD9" i="1" s="1"/>
  <c r="AF99" i="1"/>
  <c r="AC104" i="1"/>
  <c r="AF101" i="1"/>
  <c r="AE102" i="1"/>
  <c r="AE9" i="1" s="1"/>
  <c r="Q38" i="1"/>
  <c r="Q42" i="1" s="1"/>
  <c r="Q44" i="1" s="1"/>
  <c r="Q80" i="1" s="1"/>
  <c r="V87" i="1"/>
  <c r="U95" i="1"/>
  <c r="W87" i="1"/>
  <c r="T95" i="1"/>
  <c r="S96" i="1"/>
  <c r="T14" i="1"/>
  <c r="U89" i="1"/>
  <c r="V89" i="1" s="1"/>
  <c r="U91" i="1"/>
  <c r="U88" i="1"/>
  <c r="V88" i="1" s="1"/>
  <c r="U90" i="1"/>
  <c r="V90" i="1" s="1"/>
  <c r="T92" i="1"/>
  <c r="AB5" i="1"/>
  <c r="AC3" i="1"/>
  <c r="W28" i="1"/>
  <c r="U36" i="1"/>
  <c r="W21" i="1"/>
  <c r="W25" i="1" s="1"/>
  <c r="V21" i="1"/>
  <c r="V25" i="1" s="1"/>
  <c r="S38" i="1" l="1"/>
  <c r="S42" i="1" s="1"/>
  <c r="S44" i="1" s="1"/>
  <c r="S80" i="1" s="1"/>
  <c r="R79" i="1"/>
  <c r="R81" i="1" s="1"/>
  <c r="Q81" i="1"/>
  <c r="S79" i="1" s="1"/>
  <c r="V79" i="1"/>
  <c r="T16" i="1"/>
  <c r="T18" i="1" s="1"/>
  <c r="V52" i="1"/>
  <c r="V54" i="1" s="1"/>
  <c r="V75" i="1" s="1"/>
  <c r="AD104" i="1"/>
  <c r="AE104" i="1"/>
  <c r="AF102" i="1"/>
  <c r="AF9" i="1" s="1"/>
  <c r="V95" i="1"/>
  <c r="U8" i="1"/>
  <c r="U14" i="1" s="1"/>
  <c r="X87" i="1"/>
  <c r="W95" i="1"/>
  <c r="T96" i="1"/>
  <c r="V91" i="1"/>
  <c r="W88" i="1"/>
  <c r="W91" i="1"/>
  <c r="W8" i="1" s="1"/>
  <c r="W89" i="1"/>
  <c r="W90" i="1"/>
  <c r="U92" i="1"/>
  <c r="AD3" i="1"/>
  <c r="AC5" i="1"/>
  <c r="W36" i="1"/>
  <c r="X28" i="1"/>
  <c r="X21" i="1"/>
  <c r="X25" i="1" s="1"/>
  <c r="S81" i="1" l="1"/>
  <c r="U79" i="1" s="1"/>
  <c r="T79" i="1"/>
  <c r="U16" i="1"/>
  <c r="U18" i="1" s="1"/>
  <c r="AF104" i="1"/>
  <c r="T38" i="1"/>
  <c r="T42" i="1" s="1"/>
  <c r="T44" i="1" s="1"/>
  <c r="T80" i="1" s="1"/>
  <c r="V8" i="1"/>
  <c r="V14" i="1" s="1"/>
  <c r="V92" i="1"/>
  <c r="U96" i="1"/>
  <c r="W14" i="1"/>
  <c r="X90" i="1"/>
  <c r="X91" i="1"/>
  <c r="X8" i="1" s="1"/>
  <c r="X14" i="1" s="1"/>
  <c r="X89" i="1"/>
  <c r="X88" i="1"/>
  <c r="Y87" i="1"/>
  <c r="W92" i="1"/>
  <c r="W96" i="1" s="1"/>
  <c r="AE3" i="1"/>
  <c r="AE5" i="1" s="1"/>
  <c r="AD5" i="1"/>
  <c r="X36" i="1"/>
  <c r="Y28" i="1"/>
  <c r="AF23" i="1"/>
  <c r="Y21" i="1"/>
  <c r="Y25" i="1" s="1"/>
  <c r="T81" i="1" l="1"/>
  <c r="X16" i="1"/>
  <c r="W16" i="1"/>
  <c r="V16" i="1"/>
  <c r="V18" i="1" s="1"/>
  <c r="V96" i="1"/>
  <c r="U38" i="1"/>
  <c r="U42" i="1" s="1"/>
  <c r="U44" i="1" s="1"/>
  <c r="X92" i="1"/>
  <c r="X95" i="1"/>
  <c r="Y95" i="1"/>
  <c r="Z87" i="1"/>
  <c r="AA87" i="1" s="1"/>
  <c r="Y88" i="1"/>
  <c r="Y91" i="1"/>
  <c r="Y8" i="1" s="1"/>
  <c r="Y14" i="1" s="1"/>
  <c r="Y90" i="1"/>
  <c r="Y89" i="1"/>
  <c r="AF3" i="1"/>
  <c r="AF5" i="1" s="1"/>
  <c r="Y36" i="1"/>
  <c r="Z28" i="1"/>
  <c r="AA28" i="1" s="1"/>
  <c r="AA36" i="1" s="1"/>
  <c r="Z21" i="1"/>
  <c r="Z25" i="1" s="1"/>
  <c r="W18" i="1" l="1"/>
  <c r="W38" i="1" s="1"/>
  <c r="W42" i="1" s="1"/>
  <c r="W44" i="1" s="1"/>
  <c r="W80" i="1" s="1"/>
  <c r="X18" i="1"/>
  <c r="X38" i="1" s="1"/>
  <c r="X42" i="1" s="1"/>
  <c r="X44" i="1" s="1"/>
  <c r="X80" i="1" s="1"/>
  <c r="U80" i="1"/>
  <c r="U81" i="1" s="1"/>
  <c r="Y16" i="1"/>
  <c r="V38" i="1"/>
  <c r="V42" i="1" s="1"/>
  <c r="V44" i="1" s="1"/>
  <c r="V80" i="1" s="1"/>
  <c r="X96" i="1"/>
  <c r="Y92" i="1"/>
  <c r="Y96" i="1" s="1"/>
  <c r="AB87" i="1"/>
  <c r="Z89" i="1"/>
  <c r="AA89" i="1" s="1"/>
  <c r="Z88" i="1"/>
  <c r="AA88" i="1" s="1"/>
  <c r="Z90" i="1"/>
  <c r="AA90" i="1" s="1"/>
  <c r="Z91" i="1"/>
  <c r="AA21" i="1"/>
  <c r="AA25" i="1" s="1"/>
  <c r="Z36" i="1"/>
  <c r="AB28" i="1"/>
  <c r="AB21" i="1"/>
  <c r="AB25" i="1" s="1"/>
  <c r="Y18" i="1" l="1"/>
  <c r="Y38" i="1" s="1"/>
  <c r="Y42" i="1" s="1"/>
  <c r="Y44" i="1" s="1"/>
  <c r="Y80" i="1" s="1"/>
  <c r="V81" i="1"/>
  <c r="X79" i="1" s="1"/>
  <c r="AA79" i="1"/>
  <c r="W79" i="1"/>
  <c r="W81" i="1" s="1"/>
  <c r="Z8" i="1"/>
  <c r="Z14" i="1" s="1"/>
  <c r="Z95" i="1"/>
  <c r="AA95" i="1" s="1"/>
  <c r="Z92" i="1"/>
  <c r="AA92" i="1" s="1"/>
  <c r="AB89" i="1"/>
  <c r="AB95" i="1"/>
  <c r="AC87" i="1"/>
  <c r="AB90" i="1"/>
  <c r="AB91" i="1"/>
  <c r="AB8" i="1" s="1"/>
  <c r="AB88" i="1"/>
  <c r="AA91" i="1"/>
  <c r="AB36" i="1"/>
  <c r="AC28" i="1"/>
  <c r="AC21" i="1"/>
  <c r="AC25" i="1" s="1"/>
  <c r="X81" i="1" l="1"/>
  <c r="Z79" i="1" s="1"/>
  <c r="Y79" i="1"/>
  <c r="Y81" i="1" s="1"/>
  <c r="Z16" i="1"/>
  <c r="Z18" i="1" s="1"/>
  <c r="AA8" i="1"/>
  <c r="AA14" i="1" s="1"/>
  <c r="AB92" i="1"/>
  <c r="AB96" i="1" s="1"/>
  <c r="Z96" i="1"/>
  <c r="AC91" i="1"/>
  <c r="AC89" i="1"/>
  <c r="AC88" i="1"/>
  <c r="AC90" i="1"/>
  <c r="AD87" i="1"/>
  <c r="AA96" i="1"/>
  <c r="AB14" i="1"/>
  <c r="AC36" i="1"/>
  <c r="AD28" i="1"/>
  <c r="AD21" i="1"/>
  <c r="AD25" i="1" s="1"/>
  <c r="AA16" i="1" l="1"/>
  <c r="AA18" i="1" s="1"/>
  <c r="AB16" i="1"/>
  <c r="AB18" i="1" s="1"/>
  <c r="Z38" i="1"/>
  <c r="Z42" i="1" s="1"/>
  <c r="Z44" i="1" s="1"/>
  <c r="AC8" i="1"/>
  <c r="AC14" i="1" s="1"/>
  <c r="AC92" i="1"/>
  <c r="AD95" i="1"/>
  <c r="AD90" i="1"/>
  <c r="AE87" i="1"/>
  <c r="AF87" i="1" s="1"/>
  <c r="AD89" i="1"/>
  <c r="AD91" i="1"/>
  <c r="AD8" i="1" s="1"/>
  <c r="AD88" i="1"/>
  <c r="AC95" i="1"/>
  <c r="AD36" i="1"/>
  <c r="AE28" i="1"/>
  <c r="AE36" i="1" s="1"/>
  <c r="AE21" i="1"/>
  <c r="AE25" i="1" s="1"/>
  <c r="Z80" i="1" l="1"/>
  <c r="Z81" i="1" s="1"/>
  <c r="AC16" i="1"/>
  <c r="AC18" i="1" s="1"/>
  <c r="AB38" i="1"/>
  <c r="AB42" i="1" s="1"/>
  <c r="AB44" i="1" s="1"/>
  <c r="AB80" i="1" s="1"/>
  <c r="AA38" i="1"/>
  <c r="AA42" i="1" s="1"/>
  <c r="AA44" i="1" s="1"/>
  <c r="AC96" i="1"/>
  <c r="AD92" i="1"/>
  <c r="AD96" i="1" s="1"/>
  <c r="AE91" i="1"/>
  <c r="AE90" i="1"/>
  <c r="AE88" i="1"/>
  <c r="AF88" i="1" s="1"/>
  <c r="AE89" i="1"/>
  <c r="AF89" i="1" s="1"/>
  <c r="AD14" i="1"/>
  <c r="AF28" i="1"/>
  <c r="AF36" i="1" s="1"/>
  <c r="AF21" i="1"/>
  <c r="AF25" i="1" s="1"/>
  <c r="AB79" i="1" l="1"/>
  <c r="AB81" i="1" s="1"/>
  <c r="AD79" i="1" s="1"/>
  <c r="AA81" i="1"/>
  <c r="AC79" i="1" s="1"/>
  <c r="AA80" i="1"/>
  <c r="AD16" i="1"/>
  <c r="AD18" i="1" s="1"/>
  <c r="AC38" i="1"/>
  <c r="AC42" i="1" s="1"/>
  <c r="AC44" i="1" s="1"/>
  <c r="AE8" i="1"/>
  <c r="AE14" i="1" s="1"/>
  <c r="AF91" i="1"/>
  <c r="AE92" i="1"/>
  <c r="AF92" i="1" s="1"/>
  <c r="AF90" i="1"/>
  <c r="AE95" i="1"/>
  <c r="AF95" i="1" s="1"/>
  <c r="AC80" i="1" l="1"/>
  <c r="AC81" i="1" s="1"/>
  <c r="AE79" i="1" s="1"/>
  <c r="AE16" i="1"/>
  <c r="AD38" i="1"/>
  <c r="AD42" i="1" s="1"/>
  <c r="AD44" i="1" s="1"/>
  <c r="AE96" i="1"/>
  <c r="AF8" i="1"/>
  <c r="AF14" i="1" s="1"/>
  <c r="AF96" i="1"/>
  <c r="AE18" i="1" l="1"/>
  <c r="AE38" i="1" s="1"/>
  <c r="AE42" i="1" s="1"/>
  <c r="AE44" i="1" s="1"/>
  <c r="AE80" i="1" s="1"/>
  <c r="AE81" i="1" s="1"/>
  <c r="AD80" i="1"/>
  <c r="AD81" i="1" s="1"/>
  <c r="AF79" i="1" s="1"/>
  <c r="AF16" i="1"/>
  <c r="AF18" i="1" l="1"/>
  <c r="AF38" i="1" s="1"/>
  <c r="AF42" i="1" s="1"/>
  <c r="AF44" i="1" s="1"/>
  <c r="AF80" i="1" s="1"/>
  <c r="AF81" i="1" s="1"/>
</calcChain>
</file>

<file path=xl/sharedStrings.xml><?xml version="1.0" encoding="utf-8"?>
<sst xmlns="http://schemas.openxmlformats.org/spreadsheetml/2006/main" count="122" uniqueCount="77">
  <si>
    <t>Research &amp; Development</t>
  </si>
  <si>
    <t>License Fees &amp; Intellectual Property</t>
  </si>
  <si>
    <t>General &amp; Administrative</t>
  </si>
  <si>
    <t>Double Helix Water--Immune System</t>
  </si>
  <si>
    <t>Manufacturing</t>
  </si>
  <si>
    <t>Q1</t>
  </si>
  <si>
    <t>Q2</t>
  </si>
  <si>
    <t>Q3</t>
  </si>
  <si>
    <t>Q4</t>
  </si>
  <si>
    <t>Y1</t>
  </si>
  <si>
    <t>Y2</t>
  </si>
  <si>
    <t>Y5</t>
  </si>
  <si>
    <t>Y4</t>
  </si>
  <si>
    <t>Y3</t>
  </si>
  <si>
    <t>External Study Costs</t>
  </si>
  <si>
    <t>Travel</t>
  </si>
  <si>
    <t>Management</t>
  </si>
  <si>
    <t>Insurance</t>
  </si>
  <si>
    <t>Accounting</t>
  </si>
  <si>
    <t>Audit</t>
  </si>
  <si>
    <t>Implementation of therapies</t>
  </si>
  <si>
    <t>Phone/Internet</t>
  </si>
  <si>
    <t>Legal</t>
  </si>
  <si>
    <t>Scientific</t>
  </si>
  <si>
    <t>Clinical</t>
  </si>
  <si>
    <t>Development</t>
  </si>
  <si>
    <t>Operations</t>
  </si>
  <si>
    <t>Secretarial</t>
  </si>
  <si>
    <t>Notes</t>
  </si>
  <si>
    <t>Total Advisory</t>
  </si>
  <si>
    <r>
      <t xml:space="preserve">General &amp; Administrative </t>
    </r>
    <r>
      <rPr>
        <sz val="10"/>
        <rFont val="Calibri"/>
        <family val="2"/>
        <scheme val="minor"/>
      </rPr>
      <t>(Note3)</t>
    </r>
  </si>
  <si>
    <t>Stable Water Clusters</t>
  </si>
  <si>
    <t>Marketing</t>
  </si>
  <si>
    <t>Fulfillment</t>
  </si>
  <si>
    <t>Revenues</t>
  </si>
  <si>
    <t>Production</t>
  </si>
  <si>
    <t>Net Revenue</t>
  </si>
  <si>
    <t>EBITDA</t>
  </si>
  <si>
    <t>Admin</t>
  </si>
  <si>
    <t>Total SG&amp;A</t>
  </si>
  <si>
    <t>Individual donations</t>
  </si>
  <si>
    <t>Corporate donations</t>
  </si>
  <si>
    <t>Revenue</t>
  </si>
  <si>
    <t>Double Helix Water</t>
  </si>
  <si>
    <t>Halsa</t>
  </si>
  <si>
    <t>Bone Healing technology</t>
  </si>
  <si>
    <t>Psoriasis project</t>
  </si>
  <si>
    <t>Future initiatives</t>
  </si>
  <si>
    <t>Total Project Revenue</t>
  </si>
  <si>
    <t>Operating Income</t>
  </si>
  <si>
    <t>Charitable Distributions</t>
  </si>
  <si>
    <t>IP expense</t>
  </si>
  <si>
    <t>EV share</t>
  </si>
  <si>
    <t>inc. shipping</t>
  </si>
  <si>
    <r>
      <t>Ethos Vital</t>
    </r>
    <r>
      <rPr>
        <sz val="10"/>
        <color theme="1"/>
        <rFont val="Calibri"/>
        <family val="2"/>
        <scheme val="minor"/>
      </rPr>
      <t xml:space="preserve"> (501c3 charity)</t>
    </r>
  </si>
  <si>
    <r>
      <t>Advisory Panels</t>
    </r>
    <r>
      <rPr>
        <sz val="10"/>
        <color theme="1"/>
        <rFont val="Calibri"/>
        <family val="2"/>
        <scheme val="minor"/>
      </rPr>
      <t xml:space="preserve"> (paid &amp; voluntary staff)</t>
    </r>
  </si>
  <si>
    <t>Total Gen &amp; Admin</t>
  </si>
  <si>
    <t>Developing relationships &amp; funding</t>
  </si>
  <si>
    <t>Screening / testing of therapies</t>
  </si>
  <si>
    <t>Foundation oversight</t>
  </si>
  <si>
    <t>Stable Water Clusters--Mimic Technology</t>
  </si>
  <si>
    <t>Product #1</t>
  </si>
  <si>
    <t>Product #2</t>
  </si>
  <si>
    <t>Ethos Vital Share</t>
  </si>
  <si>
    <t>Income Statement</t>
  </si>
  <si>
    <t>Cash Flow Statement</t>
  </si>
  <si>
    <t>Bone Healing Technology</t>
  </si>
  <si>
    <t>+ non-cash expense</t>
  </si>
  <si>
    <t>Working Capital</t>
  </si>
  <si>
    <t>Cash from Finance</t>
  </si>
  <si>
    <t>Cash from Investment</t>
  </si>
  <si>
    <t>Cash from Operations</t>
  </si>
  <si>
    <t>Starting Cash</t>
  </si>
  <si>
    <t>Period Change in Cash</t>
  </si>
  <si>
    <t>Ending Period Cash</t>
  </si>
  <si>
    <t>Individual Project Operations</t>
  </si>
  <si>
    <t>Total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</si>
</sst>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2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/>
    <xf numFmtId="38" fontId="3" fillId="0" borderId="0" xfId="0" applyNumberFormat="1" applyFont="1"/>
    <xf numFmtId="38" fontId="4" fillId="0" borderId="0" xfId="0" applyNumberFormat="1" applyFont="1"/>
    <xf numFmtId="3" fontId="3" fillId="0" borderId="0" xfId="0" applyNumberFormat="1" applyFont="1"/>
    <xf numFmtId="0" fontId="4" fillId="0" borderId="2" xfId="0" applyFont="1" applyBorder="1"/>
    <xf numFmtId="0" fontId="3" fillId="0" borderId="2" xfId="0" applyFont="1" applyBorder="1"/>
    <xf numFmtId="38" fontId="6" fillId="0" borderId="2" xfId="0" applyNumberFormat="1" applyFont="1" applyBorder="1"/>
    <xf numFmtId="38" fontId="7" fillId="0" borderId="2" xfId="0" applyNumberFormat="1" applyFont="1" applyBorder="1"/>
    <xf numFmtId="38" fontId="3" fillId="0" borderId="0" xfId="0" applyNumberFormat="1" applyFont="1" applyBorder="1"/>
    <xf numFmtId="0" fontId="3" fillId="0" borderId="0" xfId="0" applyFont="1" applyBorder="1"/>
    <xf numFmtId="3" fontId="4" fillId="0" borderId="0" xfId="0" applyNumberFormat="1" applyFont="1"/>
    <xf numFmtId="38" fontId="7" fillId="0" borderId="0" xfId="0" applyNumberFormat="1" applyFont="1" applyBorder="1"/>
    <xf numFmtId="0" fontId="7" fillId="0" borderId="2" xfId="0" applyFont="1" applyFill="1" applyBorder="1"/>
    <xf numFmtId="0" fontId="7" fillId="0" borderId="2" xfId="0" applyFont="1" applyBorder="1"/>
    <xf numFmtId="3" fontId="7" fillId="0" borderId="0" xfId="0" applyNumberFormat="1" applyFont="1"/>
    <xf numFmtId="0" fontId="7" fillId="0" borderId="0" xfId="0" applyFont="1"/>
    <xf numFmtId="0" fontId="7" fillId="0" borderId="0" xfId="0" applyFont="1" applyFill="1" applyBorder="1"/>
    <xf numFmtId="0" fontId="7" fillId="0" borderId="0" xfId="0" applyFont="1" applyBorder="1"/>
    <xf numFmtId="38" fontId="6" fillId="0" borderId="0" xfId="0" applyNumberFormat="1" applyFont="1" applyBorder="1"/>
    <xf numFmtId="38" fontId="1" fillId="0" borderId="0" xfId="0" applyNumberFormat="1" applyFont="1"/>
    <xf numFmtId="0" fontId="8" fillId="0" borderId="4" xfId="0" applyFont="1" applyBorder="1"/>
    <xf numFmtId="0" fontId="3" fillId="0" borderId="4" xfId="0" applyFont="1" applyBorder="1"/>
    <xf numFmtId="0" fontId="2" fillId="0" borderId="4" xfId="0" applyFont="1" applyBorder="1"/>
    <xf numFmtId="38" fontId="9" fillId="0" borderId="4" xfId="0" applyNumberFormat="1" applyFont="1" applyBorder="1"/>
    <xf numFmtId="38" fontId="1" fillId="0" borderId="4" xfId="0" applyNumberFormat="1" applyFont="1" applyBorder="1"/>
    <xf numFmtId="38" fontId="2" fillId="0" borderId="4" xfId="0" applyNumberFormat="1" applyFont="1" applyBorder="1"/>
    <xf numFmtId="3" fontId="1" fillId="0" borderId="0" xfId="0" applyNumberFormat="1" applyFont="1" applyBorder="1"/>
    <xf numFmtId="0" fontId="7" fillId="0" borderId="3" xfId="0" applyFont="1" applyFill="1" applyBorder="1"/>
    <xf numFmtId="0" fontId="7" fillId="0" borderId="3" xfId="0" applyFont="1" applyBorder="1"/>
    <xf numFmtId="38" fontId="7" fillId="0" borderId="3" xfId="0" applyNumberFormat="1" applyFont="1" applyBorder="1"/>
    <xf numFmtId="38" fontId="6" fillId="0" borderId="3" xfId="0" applyNumberFormat="1" applyFont="1" applyBorder="1"/>
    <xf numFmtId="38" fontId="3" fillId="0" borderId="0" xfId="0" applyNumberFormat="1" applyFont="1" applyFill="1" applyBorder="1"/>
    <xf numFmtId="9" fontId="3" fillId="0" borderId="0" xfId="0" applyNumberFormat="1" applyFont="1"/>
    <xf numFmtId="0" fontId="4" fillId="0" borderId="4" xfId="0" applyFont="1" applyBorder="1"/>
    <xf numFmtId="38" fontId="6" fillId="0" borderId="4" xfId="0" applyNumberFormat="1" applyFont="1" applyBorder="1"/>
    <xf numFmtId="38" fontId="7" fillId="0" borderId="4" xfId="0" applyNumberFormat="1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/>
    </xf>
    <xf numFmtId="9" fontId="3" fillId="0" borderId="2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8" fontId="4" fillId="0" borderId="0" xfId="0" applyNumberFormat="1" applyFont="1" applyBorder="1"/>
    <xf numFmtId="0" fontId="3" fillId="0" borderId="0" xfId="0" quotePrefix="1" applyFont="1"/>
    <xf numFmtId="0" fontId="3" fillId="0" borderId="0" xfId="0" applyFont="1" applyFill="1"/>
    <xf numFmtId="38" fontId="3" fillId="0" borderId="0" xfId="0" applyNumberFormat="1" applyFont="1" applyFill="1"/>
    <xf numFmtId="0" fontId="4" fillId="0" borderId="0" xfId="0" applyFont="1" applyFill="1"/>
    <xf numFmtId="0" fontId="2" fillId="0" borderId="0" xfId="0" applyFont="1" applyFill="1" applyBorder="1"/>
    <xf numFmtId="0" fontId="3" fillId="0" borderId="5" xfId="0" applyFont="1" applyBorder="1"/>
    <xf numFmtId="0" fontId="1" fillId="0" borderId="5" xfId="0" applyFont="1" applyBorder="1"/>
    <xf numFmtId="38" fontId="3" fillId="0" borderId="5" xfId="0" applyNumberFormat="1" applyFont="1" applyBorder="1"/>
    <xf numFmtId="38" fontId="4" fillId="0" borderId="5" xfId="0" applyNumberFormat="1" applyFont="1" applyBorder="1"/>
    <xf numFmtId="0" fontId="4" fillId="0" borderId="5" xfId="0" applyFont="1" applyBorder="1"/>
    <xf numFmtId="0" fontId="6" fillId="0" borderId="0" xfId="0" applyFont="1"/>
    <xf numFmtId="3" fontId="6" fillId="0" borderId="0" xfId="0" applyNumberFormat="1" applyFont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3"/>
  <sheetViews>
    <sheetView tabSelected="1" zoomScale="130" zoomScaleNormal="130" workbookViewId="0">
      <pane xSplit="6" ySplit="1" topLeftCell="G77" activePane="bottomRight" state="frozen"/>
      <selection pane="topRight" activeCell="G1" sqref="G1"/>
      <selection pane="bottomLeft" activeCell="A2" sqref="A2"/>
      <selection pane="bottomRight" activeCell="AL101" sqref="AL101:AP115"/>
    </sheetView>
  </sheetViews>
  <sheetFormatPr defaultRowHeight="12.75" outlineLevelRow="2" outlineLevelCol="2" x14ac:dyDescent="0.2"/>
  <cols>
    <col min="1" max="1" width="5.42578125" style="4" customWidth="1"/>
    <col min="2" max="5" width="4" style="4" customWidth="1"/>
    <col min="6" max="6" width="16.5703125" style="4" customWidth="1"/>
    <col min="7" max="7" width="11.28515625" style="4" hidden="1" customWidth="1" outlineLevel="2"/>
    <col min="8" max="8" width="7.28515625" style="4" hidden="1" customWidth="1" outlineLevel="1" collapsed="1"/>
    <col min="9" max="11" width="7.28515625" style="4" hidden="1" customWidth="1" outlineLevel="1"/>
    <col min="12" max="12" width="8.42578125" style="8" bestFit="1" customWidth="1" collapsed="1"/>
    <col min="13" max="13" width="7.28515625" style="4" hidden="1" customWidth="1" outlineLevel="1"/>
    <col min="14" max="14" width="8.42578125" style="4" hidden="1" customWidth="1" outlineLevel="1"/>
    <col min="15" max="15" width="8" style="4" hidden="1" customWidth="1" outlineLevel="1"/>
    <col min="16" max="16" width="8.42578125" style="4" hidden="1" customWidth="1" outlineLevel="1"/>
    <col min="17" max="17" width="8" style="8" bestFit="1" customWidth="1" collapsed="1"/>
    <col min="18" max="18" width="8.42578125" style="4" hidden="1" customWidth="1" outlineLevel="1"/>
    <col min="19" max="21" width="8" style="4" hidden="1" customWidth="1" outlineLevel="1"/>
    <col min="22" max="22" width="9" style="8" bestFit="1" customWidth="1" collapsed="1"/>
    <col min="23" max="24" width="8" style="4" hidden="1" customWidth="1" outlineLevel="1"/>
    <col min="25" max="26" width="8.42578125" style="4" hidden="1" customWidth="1" outlineLevel="1"/>
    <col min="27" max="27" width="9" style="8" bestFit="1" customWidth="1" collapsed="1"/>
    <col min="28" max="28" width="8.42578125" style="4" hidden="1" customWidth="1" outlineLevel="1"/>
    <col min="29" max="31" width="9" style="4" hidden="1" customWidth="1" outlineLevel="1"/>
    <col min="32" max="32" width="9" style="8" bestFit="1" customWidth="1" collapsed="1"/>
    <col min="33" max="33" width="4.7109375" style="4" customWidth="1"/>
    <col min="34" max="34" width="4.7109375" style="8" customWidth="1"/>
    <col min="35" max="43" width="4.7109375" style="4" customWidth="1"/>
    <col min="44" max="16384" width="9.140625" style="4"/>
  </cols>
  <sheetData>
    <row r="1" spans="1:34" x14ac:dyDescent="0.2">
      <c r="A1" s="8" t="s">
        <v>64</v>
      </c>
      <c r="H1" s="4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45" t="s">
        <v>5</v>
      </c>
      <c r="N1" s="5" t="s">
        <v>6</v>
      </c>
      <c r="O1" s="5" t="s">
        <v>7</v>
      </c>
      <c r="P1" s="5" t="s">
        <v>8</v>
      </c>
      <c r="Q1" s="6" t="s">
        <v>10</v>
      </c>
      <c r="R1" s="45" t="s">
        <v>5</v>
      </c>
      <c r="S1" s="5" t="s">
        <v>6</v>
      </c>
      <c r="T1" s="5" t="s">
        <v>7</v>
      </c>
      <c r="U1" s="5" t="s">
        <v>8</v>
      </c>
      <c r="V1" s="6" t="s">
        <v>13</v>
      </c>
      <c r="W1" s="45" t="s">
        <v>5</v>
      </c>
      <c r="X1" s="5" t="s">
        <v>6</v>
      </c>
      <c r="Y1" s="5" t="s">
        <v>7</v>
      </c>
      <c r="Z1" s="5" t="s">
        <v>8</v>
      </c>
      <c r="AA1" s="6" t="s">
        <v>12</v>
      </c>
      <c r="AB1" s="45" t="s">
        <v>5</v>
      </c>
      <c r="AC1" s="5" t="s">
        <v>6</v>
      </c>
      <c r="AD1" s="5" t="s">
        <v>7</v>
      </c>
      <c r="AE1" s="5" t="s">
        <v>8</v>
      </c>
      <c r="AF1" s="6" t="s">
        <v>11</v>
      </c>
      <c r="AH1" s="7"/>
    </row>
    <row r="2" spans="1:34" ht="15" customHeight="1" x14ac:dyDescent="0.2">
      <c r="B2" s="8" t="s">
        <v>54</v>
      </c>
      <c r="C2" s="8"/>
      <c r="G2" s="4" t="s">
        <v>28</v>
      </c>
    </row>
    <row r="3" spans="1:34" ht="15" hidden="1" customHeight="1" outlineLevel="1" x14ac:dyDescent="0.2">
      <c r="B3" s="8"/>
      <c r="C3" s="8"/>
      <c r="F3" s="4" t="s">
        <v>40</v>
      </c>
      <c r="H3" s="9">
        <v>1500</v>
      </c>
      <c r="I3" s="9">
        <f>H3+500</f>
        <v>2000</v>
      </c>
      <c r="J3" s="9">
        <f t="shared" ref="J3:K3" si="0">I3+500</f>
        <v>2500</v>
      </c>
      <c r="K3" s="9">
        <f t="shared" si="0"/>
        <v>3000</v>
      </c>
      <c r="L3" s="10">
        <f>SUM(H3:K3)</f>
        <v>9000</v>
      </c>
      <c r="M3" s="9">
        <v>500</v>
      </c>
      <c r="N3" s="9">
        <f>M3*1.05</f>
        <v>525</v>
      </c>
      <c r="O3" s="9">
        <f t="shared" ref="O3:P4" si="1">N3*1.05</f>
        <v>551.25</v>
      </c>
      <c r="P3" s="9">
        <f t="shared" si="1"/>
        <v>578.8125</v>
      </c>
      <c r="Q3" s="10">
        <f>SUM(M3:P3)</f>
        <v>2155.0625</v>
      </c>
      <c r="R3" s="9">
        <f>P3</f>
        <v>578.8125</v>
      </c>
      <c r="S3" s="9">
        <f>R3</f>
        <v>578.8125</v>
      </c>
      <c r="T3" s="9">
        <f>S3</f>
        <v>578.8125</v>
      </c>
      <c r="U3" s="9">
        <f>T3</f>
        <v>578.8125</v>
      </c>
      <c r="V3" s="10">
        <f>SUM(R3:U3)</f>
        <v>2315.25</v>
      </c>
      <c r="W3" s="9">
        <f>U3</f>
        <v>578.8125</v>
      </c>
      <c r="X3" s="9">
        <f>W3</f>
        <v>578.8125</v>
      </c>
      <c r="Y3" s="9">
        <f>X3</f>
        <v>578.8125</v>
      </c>
      <c r="Z3" s="9">
        <f>Y3</f>
        <v>578.8125</v>
      </c>
      <c r="AA3" s="10">
        <f>SUM(W3:Z3)</f>
        <v>2315.25</v>
      </c>
      <c r="AB3" s="9">
        <f>Z3</f>
        <v>578.8125</v>
      </c>
      <c r="AC3" s="9">
        <f>AB3</f>
        <v>578.8125</v>
      </c>
      <c r="AD3" s="9">
        <f>AC3</f>
        <v>578.8125</v>
      </c>
      <c r="AE3" s="9">
        <f>AD3</f>
        <v>578.8125</v>
      </c>
      <c r="AF3" s="10">
        <f>SUM(AB3:AE3)</f>
        <v>2315.25</v>
      </c>
      <c r="AG3" s="11"/>
    </row>
    <row r="4" spans="1:34" ht="15" hidden="1" customHeight="1" outlineLevel="1" x14ac:dyDescent="0.2">
      <c r="B4" s="8"/>
      <c r="C4" s="8"/>
      <c r="F4" s="4" t="s">
        <v>41</v>
      </c>
      <c r="H4" s="9">
        <v>100</v>
      </c>
      <c r="I4" s="9">
        <f>H4+100</f>
        <v>200</v>
      </c>
      <c r="J4" s="9">
        <f t="shared" ref="J4:K4" si="2">I4+100</f>
        <v>300</v>
      </c>
      <c r="K4" s="9">
        <f t="shared" si="2"/>
        <v>400</v>
      </c>
      <c r="L4" s="10">
        <f>SUM(H4:K4)</f>
        <v>1000</v>
      </c>
      <c r="M4" s="9">
        <v>200</v>
      </c>
      <c r="N4" s="9">
        <f>M4*1.05</f>
        <v>210</v>
      </c>
      <c r="O4" s="9">
        <f t="shared" si="1"/>
        <v>220.5</v>
      </c>
      <c r="P4" s="9">
        <f t="shared" si="1"/>
        <v>231.52500000000001</v>
      </c>
      <c r="Q4" s="10">
        <f>SUM(M4:P4)</f>
        <v>862.02499999999998</v>
      </c>
      <c r="R4" s="9">
        <f>P4</f>
        <v>231.52500000000001</v>
      </c>
      <c r="S4" s="9">
        <f t="shared" ref="S4:U4" si="3">R4</f>
        <v>231.52500000000001</v>
      </c>
      <c r="T4" s="9">
        <f t="shared" si="3"/>
        <v>231.52500000000001</v>
      </c>
      <c r="U4" s="9">
        <f t="shared" si="3"/>
        <v>231.52500000000001</v>
      </c>
      <c r="V4" s="10">
        <f>SUM(R4:U4)</f>
        <v>926.1</v>
      </c>
      <c r="W4" s="9">
        <f>U4</f>
        <v>231.52500000000001</v>
      </c>
      <c r="X4" s="9">
        <f t="shared" ref="X4:Z4" si="4">W4</f>
        <v>231.52500000000001</v>
      </c>
      <c r="Y4" s="9">
        <f t="shared" si="4"/>
        <v>231.52500000000001</v>
      </c>
      <c r="Z4" s="9">
        <f t="shared" si="4"/>
        <v>231.52500000000001</v>
      </c>
      <c r="AA4" s="10">
        <f>SUM(W4:Z4)</f>
        <v>926.1</v>
      </c>
      <c r="AB4" s="9">
        <f>Z4</f>
        <v>231.52500000000001</v>
      </c>
      <c r="AC4" s="9">
        <f t="shared" ref="AC4:AE4" si="5">AB4</f>
        <v>231.52500000000001</v>
      </c>
      <c r="AD4" s="9">
        <f t="shared" si="5"/>
        <v>231.52500000000001</v>
      </c>
      <c r="AE4" s="9">
        <f t="shared" si="5"/>
        <v>231.52500000000001</v>
      </c>
      <c r="AF4" s="10">
        <f>SUM(AB4:AE4)</f>
        <v>926.1</v>
      </c>
      <c r="AG4" s="11"/>
    </row>
    <row r="5" spans="1:34" s="62" customFormat="1" ht="15" customHeight="1" collapsed="1" thickBot="1" x14ac:dyDescent="0.25">
      <c r="B5" s="23"/>
      <c r="C5" s="8"/>
      <c r="D5" s="11"/>
      <c r="E5" s="12" t="s">
        <v>76</v>
      </c>
      <c r="F5" s="13"/>
      <c r="G5" s="13"/>
      <c r="H5" s="14">
        <f>SUM(H3:H4)</f>
        <v>1600</v>
      </c>
      <c r="I5" s="14">
        <f t="shared" ref="I5:AF5" si="6">SUM(I3:I4)</f>
        <v>2200</v>
      </c>
      <c r="J5" s="14">
        <f t="shared" si="6"/>
        <v>2800</v>
      </c>
      <c r="K5" s="14">
        <f t="shared" si="6"/>
        <v>3400</v>
      </c>
      <c r="L5" s="15">
        <f t="shared" si="6"/>
        <v>10000</v>
      </c>
      <c r="M5" s="14">
        <f t="shared" si="6"/>
        <v>700</v>
      </c>
      <c r="N5" s="14">
        <f t="shared" si="6"/>
        <v>735</v>
      </c>
      <c r="O5" s="14">
        <f t="shared" si="6"/>
        <v>771.75</v>
      </c>
      <c r="P5" s="14">
        <f t="shared" si="6"/>
        <v>810.33749999999998</v>
      </c>
      <c r="Q5" s="15">
        <f t="shared" si="6"/>
        <v>3017.0875000000001</v>
      </c>
      <c r="R5" s="14">
        <f t="shared" si="6"/>
        <v>810.33749999999998</v>
      </c>
      <c r="S5" s="14">
        <f t="shared" si="6"/>
        <v>810.33749999999998</v>
      </c>
      <c r="T5" s="14">
        <f t="shared" si="6"/>
        <v>810.33749999999998</v>
      </c>
      <c r="U5" s="14">
        <f t="shared" si="6"/>
        <v>810.33749999999998</v>
      </c>
      <c r="V5" s="15">
        <f t="shared" si="6"/>
        <v>3241.35</v>
      </c>
      <c r="W5" s="14">
        <f t="shared" si="6"/>
        <v>810.33749999999998</v>
      </c>
      <c r="X5" s="14">
        <f t="shared" si="6"/>
        <v>810.33749999999998</v>
      </c>
      <c r="Y5" s="14">
        <f t="shared" si="6"/>
        <v>810.33749999999998</v>
      </c>
      <c r="Z5" s="14">
        <f t="shared" si="6"/>
        <v>810.33749999999998</v>
      </c>
      <c r="AA5" s="15">
        <f t="shared" si="6"/>
        <v>3241.35</v>
      </c>
      <c r="AB5" s="14">
        <f t="shared" si="6"/>
        <v>810.33749999999998</v>
      </c>
      <c r="AC5" s="14">
        <f t="shared" si="6"/>
        <v>810.33749999999998</v>
      </c>
      <c r="AD5" s="14">
        <f t="shared" si="6"/>
        <v>810.33749999999998</v>
      </c>
      <c r="AE5" s="14">
        <f t="shared" si="6"/>
        <v>810.33749999999998</v>
      </c>
      <c r="AF5" s="15">
        <f t="shared" si="6"/>
        <v>3241.35</v>
      </c>
      <c r="AG5" s="63"/>
      <c r="AH5" s="23"/>
    </row>
    <row r="6" spans="1:34" ht="15" hidden="1" customHeight="1" outlineLevel="1" x14ac:dyDescent="0.2">
      <c r="B6" s="8"/>
      <c r="C6" s="8"/>
      <c r="E6" s="8"/>
      <c r="H6" s="9"/>
      <c r="I6" s="9"/>
      <c r="J6" s="9"/>
      <c r="K6" s="9"/>
      <c r="L6" s="10"/>
      <c r="M6" s="9"/>
      <c r="N6" s="9"/>
      <c r="O6" s="9"/>
      <c r="P6" s="9"/>
      <c r="Q6" s="10"/>
      <c r="R6" s="9"/>
      <c r="S6" s="9"/>
      <c r="T6" s="9"/>
      <c r="U6" s="9"/>
      <c r="V6" s="10"/>
      <c r="W6" s="9"/>
      <c r="X6" s="9"/>
      <c r="Y6" s="9"/>
      <c r="Z6" s="9"/>
      <c r="AA6" s="10"/>
      <c r="AB6" s="9"/>
      <c r="AC6" s="9"/>
      <c r="AD6" s="9"/>
      <c r="AE6" s="9"/>
      <c r="AF6" s="10"/>
      <c r="AG6" s="11"/>
    </row>
    <row r="7" spans="1:34" ht="15" hidden="1" customHeight="1" outlineLevel="1" x14ac:dyDescent="0.2">
      <c r="B7" s="8"/>
      <c r="C7" s="8"/>
      <c r="E7" s="8" t="s">
        <v>42</v>
      </c>
    </row>
    <row r="8" spans="1:34" hidden="1" outlineLevel="1" x14ac:dyDescent="0.2">
      <c r="D8" s="11"/>
      <c r="F8" s="4" t="s">
        <v>43</v>
      </c>
      <c r="H8" s="9">
        <f t="shared" ref="H8:AF8" si="7">-H91</f>
        <v>3</v>
      </c>
      <c r="I8" s="9">
        <f t="shared" si="7"/>
        <v>6</v>
      </c>
      <c r="J8" s="9">
        <f t="shared" si="7"/>
        <v>9</v>
      </c>
      <c r="K8" s="9">
        <f t="shared" si="7"/>
        <v>13.5</v>
      </c>
      <c r="L8" s="10">
        <f t="shared" si="7"/>
        <v>31.5</v>
      </c>
      <c r="M8" s="9">
        <f t="shared" si="7"/>
        <v>17.55</v>
      </c>
      <c r="N8" s="9">
        <f t="shared" si="7"/>
        <v>21.9375</v>
      </c>
      <c r="O8" s="9">
        <f t="shared" si="7"/>
        <v>27.421875</v>
      </c>
      <c r="P8" s="9">
        <f t="shared" si="7"/>
        <v>34.27734375</v>
      </c>
      <c r="Q8" s="10">
        <f t="shared" si="7"/>
        <v>101.18671875</v>
      </c>
      <c r="R8" s="9">
        <f t="shared" si="7"/>
        <v>42.8466796875</v>
      </c>
      <c r="S8" s="9">
        <f t="shared" si="7"/>
        <v>53.558349609375</v>
      </c>
      <c r="T8" s="9">
        <f t="shared" si="7"/>
        <v>66.94793701171875</v>
      </c>
      <c r="U8" s="9">
        <f t="shared" si="7"/>
        <v>83.684921264648438</v>
      </c>
      <c r="V8" s="10">
        <f t="shared" si="7"/>
        <v>247.03788757324219</v>
      </c>
      <c r="W8" s="9">
        <f t="shared" si="7"/>
        <v>104.60615158081055</v>
      </c>
      <c r="X8" s="9">
        <f t="shared" si="7"/>
        <v>130.75768947601318</v>
      </c>
      <c r="Y8" s="9">
        <f t="shared" si="7"/>
        <v>163.44711184501648</v>
      </c>
      <c r="Z8" s="9">
        <f t="shared" si="7"/>
        <v>204.3088898062706</v>
      </c>
      <c r="AA8" s="10">
        <f t="shared" si="7"/>
        <v>603.11984270811081</v>
      </c>
      <c r="AB8" s="9">
        <f t="shared" si="7"/>
        <v>255.38611225783825</v>
      </c>
      <c r="AC8" s="9">
        <f t="shared" si="7"/>
        <v>319.23264032229781</v>
      </c>
      <c r="AD8" s="9">
        <f t="shared" si="7"/>
        <v>399.04080040287226</v>
      </c>
      <c r="AE8" s="9">
        <f t="shared" si="7"/>
        <v>498.80100050359033</v>
      </c>
      <c r="AF8" s="10">
        <f t="shared" si="7"/>
        <v>1472.4605534865987</v>
      </c>
      <c r="AG8" s="11"/>
    </row>
    <row r="9" spans="1:34" hidden="1" outlineLevel="1" x14ac:dyDescent="0.2">
      <c r="D9" s="11"/>
      <c r="F9" s="4" t="s">
        <v>31</v>
      </c>
      <c r="H9" s="9">
        <f t="shared" ref="H9:AF9" si="8">-H102</f>
        <v>0</v>
      </c>
      <c r="I9" s="9">
        <f t="shared" si="8"/>
        <v>0</v>
      </c>
      <c r="J9" s="9">
        <f t="shared" si="8"/>
        <v>0</v>
      </c>
      <c r="K9" s="9">
        <f t="shared" si="8"/>
        <v>0</v>
      </c>
      <c r="L9" s="10">
        <f t="shared" si="8"/>
        <v>0</v>
      </c>
      <c r="M9" s="9">
        <f t="shared" si="8"/>
        <v>0</v>
      </c>
      <c r="N9" s="9">
        <f t="shared" si="8"/>
        <v>0</v>
      </c>
      <c r="O9" s="9">
        <f t="shared" si="8"/>
        <v>2.5</v>
      </c>
      <c r="P9" s="9">
        <f t="shared" si="8"/>
        <v>7.5</v>
      </c>
      <c r="Q9" s="10">
        <f t="shared" si="8"/>
        <v>10</v>
      </c>
      <c r="R9" s="9">
        <f t="shared" si="8"/>
        <v>15</v>
      </c>
      <c r="S9" s="9">
        <f t="shared" si="8"/>
        <v>30</v>
      </c>
      <c r="T9" s="9">
        <f t="shared" si="8"/>
        <v>62.5</v>
      </c>
      <c r="U9" s="9">
        <f t="shared" si="8"/>
        <v>97.5</v>
      </c>
      <c r="V9" s="10">
        <f t="shared" si="8"/>
        <v>205</v>
      </c>
      <c r="W9" s="9">
        <f t="shared" si="8"/>
        <v>132</v>
      </c>
      <c r="X9" s="9">
        <f t="shared" si="8"/>
        <v>158.70000000000002</v>
      </c>
      <c r="Y9" s="9">
        <f t="shared" si="8"/>
        <v>201.57000000000002</v>
      </c>
      <c r="Z9" s="9">
        <f t="shared" si="8"/>
        <v>275.72700000000003</v>
      </c>
      <c r="AA9" s="10">
        <f t="shared" si="8"/>
        <v>767.99700000000007</v>
      </c>
      <c r="AB9" s="9">
        <f t="shared" si="8"/>
        <v>327.29970000000003</v>
      </c>
      <c r="AC9" s="9">
        <f t="shared" si="8"/>
        <v>375.62967000000009</v>
      </c>
      <c r="AD9" s="9">
        <f t="shared" si="8"/>
        <v>431.91263700000013</v>
      </c>
      <c r="AE9" s="9">
        <f t="shared" si="8"/>
        <v>497.56790070000011</v>
      </c>
      <c r="AF9" s="10">
        <f t="shared" si="8"/>
        <v>1632.4099077000003</v>
      </c>
      <c r="AG9" s="11"/>
    </row>
    <row r="10" spans="1:34" ht="15" hidden="1" customHeight="1" outlineLevel="1" x14ac:dyDescent="0.2">
      <c r="B10" s="8"/>
      <c r="C10" s="8"/>
      <c r="D10" s="11"/>
      <c r="F10" s="4" t="s">
        <v>44</v>
      </c>
      <c r="H10" s="9">
        <v>0</v>
      </c>
      <c r="I10" s="9">
        <v>0</v>
      </c>
      <c r="J10" s="9">
        <v>0</v>
      </c>
      <c r="K10" s="9">
        <v>0</v>
      </c>
      <c r="L10" s="10">
        <f t="shared" ref="L10:L13" si="9">SUM(H10:K10)</f>
        <v>0</v>
      </c>
      <c r="M10" s="9">
        <v>0</v>
      </c>
      <c r="N10" s="9">
        <v>0</v>
      </c>
      <c r="O10" s="9">
        <v>1000</v>
      </c>
      <c r="P10" s="9">
        <v>0</v>
      </c>
      <c r="Q10" s="10">
        <f t="shared" ref="Q10:Q13" si="10">SUM(M10:P10)</f>
        <v>1000</v>
      </c>
      <c r="R10" s="9">
        <f t="shared" ref="R10:R13" si="11">P10</f>
        <v>0</v>
      </c>
      <c r="S10" s="9">
        <f t="shared" ref="S10" si="12">R10</f>
        <v>0</v>
      </c>
      <c r="T10" s="9">
        <v>5000</v>
      </c>
      <c r="U10" s="9">
        <v>0</v>
      </c>
      <c r="V10" s="10">
        <f t="shared" ref="V10:V13" si="13">SUM(R10:U10)</f>
        <v>5000</v>
      </c>
      <c r="W10" s="9">
        <f t="shared" ref="W10:W13" si="14">U10</f>
        <v>0</v>
      </c>
      <c r="X10" s="9">
        <f t="shared" ref="X10" si="15">W10</f>
        <v>0</v>
      </c>
      <c r="Y10" s="9">
        <v>0</v>
      </c>
      <c r="Z10" s="9">
        <v>0</v>
      </c>
      <c r="AA10" s="10">
        <f t="shared" ref="AA10:AA13" si="16">SUM(W10:Z10)</f>
        <v>0</v>
      </c>
      <c r="AB10" s="9">
        <f t="shared" ref="AB10" si="17">Z10</f>
        <v>0</v>
      </c>
      <c r="AC10" s="9">
        <f t="shared" ref="AC10:AE10" si="18">AB10</f>
        <v>0</v>
      </c>
      <c r="AD10" s="9">
        <f t="shared" si="18"/>
        <v>0</v>
      </c>
      <c r="AE10" s="9">
        <f t="shared" si="18"/>
        <v>0</v>
      </c>
      <c r="AF10" s="10">
        <f t="shared" ref="AF10:AF13" si="19">SUM(AB10:AE10)</f>
        <v>0</v>
      </c>
      <c r="AG10" s="11"/>
    </row>
    <row r="11" spans="1:34" ht="15" hidden="1" customHeight="1" outlineLevel="1" x14ac:dyDescent="0.2">
      <c r="B11" s="8"/>
      <c r="C11" s="8"/>
      <c r="D11" s="11"/>
      <c r="F11" s="4" t="s">
        <v>45</v>
      </c>
      <c r="H11" s="9">
        <f>-H110</f>
        <v>0</v>
      </c>
      <c r="I11" s="9">
        <f t="shared" ref="I11:AF11" si="20">-I110</f>
        <v>0</v>
      </c>
      <c r="J11" s="9">
        <f t="shared" si="20"/>
        <v>0</v>
      </c>
      <c r="K11" s="9">
        <f t="shared" si="20"/>
        <v>0</v>
      </c>
      <c r="L11" s="10">
        <f t="shared" si="20"/>
        <v>0</v>
      </c>
      <c r="M11" s="9">
        <f t="shared" si="20"/>
        <v>0</v>
      </c>
      <c r="N11" s="9">
        <f t="shared" si="20"/>
        <v>0</v>
      </c>
      <c r="O11" s="9">
        <f t="shared" si="20"/>
        <v>0</v>
      </c>
      <c r="P11" s="9">
        <f t="shared" si="20"/>
        <v>0</v>
      </c>
      <c r="Q11" s="10">
        <f t="shared" si="20"/>
        <v>0</v>
      </c>
      <c r="R11" s="9">
        <f t="shared" si="20"/>
        <v>0</v>
      </c>
      <c r="S11" s="9">
        <f t="shared" si="20"/>
        <v>3.5</v>
      </c>
      <c r="T11" s="9">
        <f t="shared" si="20"/>
        <v>6</v>
      </c>
      <c r="U11" s="9">
        <f t="shared" si="20"/>
        <v>12.5</v>
      </c>
      <c r="V11" s="10">
        <f t="shared" si="20"/>
        <v>22</v>
      </c>
      <c r="W11" s="9">
        <f t="shared" si="20"/>
        <v>25</v>
      </c>
      <c r="X11" s="9">
        <f t="shared" si="20"/>
        <v>50</v>
      </c>
      <c r="Y11" s="9">
        <f t="shared" si="20"/>
        <v>102.5</v>
      </c>
      <c r="Z11" s="9">
        <f t="shared" si="20"/>
        <v>157.5</v>
      </c>
      <c r="AA11" s="10">
        <f t="shared" si="20"/>
        <v>335</v>
      </c>
      <c r="AB11" s="9">
        <f t="shared" si="20"/>
        <v>210</v>
      </c>
      <c r="AC11" s="9">
        <f t="shared" si="20"/>
        <v>244.5</v>
      </c>
      <c r="AD11" s="9">
        <f t="shared" si="20"/>
        <v>295.95</v>
      </c>
      <c r="AE11" s="9">
        <f t="shared" si="20"/>
        <v>379.54500000000007</v>
      </c>
      <c r="AF11" s="10">
        <f t="shared" si="20"/>
        <v>1129.9950000000001</v>
      </c>
      <c r="AG11" s="11"/>
    </row>
    <row r="12" spans="1:34" ht="15" hidden="1" customHeight="1" outlineLevel="1" x14ac:dyDescent="0.2">
      <c r="B12" s="8"/>
      <c r="C12" s="8"/>
      <c r="D12" s="11"/>
      <c r="F12" s="4" t="s">
        <v>46</v>
      </c>
      <c r="H12" s="9">
        <v>0</v>
      </c>
      <c r="I12" s="9">
        <v>0</v>
      </c>
      <c r="J12" s="9">
        <v>0</v>
      </c>
      <c r="K12" s="9">
        <v>0</v>
      </c>
      <c r="L12" s="10">
        <f t="shared" si="9"/>
        <v>0</v>
      </c>
      <c r="M12" s="9">
        <v>0</v>
      </c>
      <c r="N12" s="9">
        <f t="shared" ref="N12:N13" si="21">M12</f>
        <v>0</v>
      </c>
      <c r="O12" s="9">
        <f t="shared" ref="O12:P12" si="22">N12</f>
        <v>0</v>
      </c>
      <c r="P12" s="9">
        <f t="shared" si="22"/>
        <v>0</v>
      </c>
      <c r="Q12" s="10">
        <f t="shared" si="10"/>
        <v>0</v>
      </c>
      <c r="R12" s="9">
        <f t="shared" si="11"/>
        <v>0</v>
      </c>
      <c r="S12" s="9">
        <f t="shared" ref="S12:U12" si="23">R12</f>
        <v>0</v>
      </c>
      <c r="T12" s="9">
        <f t="shared" si="23"/>
        <v>0</v>
      </c>
      <c r="U12" s="9">
        <f t="shared" si="23"/>
        <v>0</v>
      </c>
      <c r="V12" s="10">
        <f t="shared" si="13"/>
        <v>0</v>
      </c>
      <c r="W12" s="9">
        <f t="shared" si="14"/>
        <v>0</v>
      </c>
      <c r="X12" s="9">
        <f t="shared" ref="X12" si="24">W12</f>
        <v>0</v>
      </c>
      <c r="Y12" s="9">
        <v>10</v>
      </c>
      <c r="Z12" s="9">
        <f t="shared" ref="Z12" si="25">Y12*1.1</f>
        <v>11</v>
      </c>
      <c r="AA12" s="10">
        <f t="shared" si="16"/>
        <v>21</v>
      </c>
      <c r="AB12" s="9">
        <f t="shared" ref="AB12:AD12" si="26">AA12*1.1</f>
        <v>23.1</v>
      </c>
      <c r="AC12" s="9">
        <f t="shared" si="26"/>
        <v>25.410000000000004</v>
      </c>
      <c r="AD12" s="9">
        <f t="shared" si="26"/>
        <v>27.951000000000008</v>
      </c>
      <c r="AE12" s="9">
        <f t="shared" ref="AE12" si="27">AD12</f>
        <v>27.951000000000008</v>
      </c>
      <c r="AF12" s="10">
        <f t="shared" si="19"/>
        <v>104.41200000000002</v>
      </c>
      <c r="AG12" s="11"/>
    </row>
    <row r="13" spans="1:34" ht="15" hidden="1" customHeight="1" outlineLevel="1" x14ac:dyDescent="0.2">
      <c r="B13" s="8"/>
      <c r="C13" s="8"/>
      <c r="D13" s="11"/>
      <c r="F13" s="4" t="s">
        <v>47</v>
      </c>
      <c r="H13" s="9">
        <v>0</v>
      </c>
      <c r="I13" s="9">
        <v>0</v>
      </c>
      <c r="J13" s="9">
        <v>0</v>
      </c>
      <c r="K13" s="9">
        <v>0</v>
      </c>
      <c r="L13" s="10">
        <f t="shared" si="9"/>
        <v>0</v>
      </c>
      <c r="M13" s="9">
        <v>0</v>
      </c>
      <c r="N13" s="9">
        <f t="shared" si="21"/>
        <v>0</v>
      </c>
      <c r="O13" s="9">
        <f t="shared" ref="O13:P13" si="28">N13</f>
        <v>0</v>
      </c>
      <c r="P13" s="9">
        <f t="shared" si="28"/>
        <v>0</v>
      </c>
      <c r="Q13" s="10">
        <f t="shared" si="10"/>
        <v>0</v>
      </c>
      <c r="R13" s="9">
        <f t="shared" si="11"/>
        <v>0</v>
      </c>
      <c r="S13" s="9">
        <f t="shared" ref="S13:U13" si="29">R13</f>
        <v>0</v>
      </c>
      <c r="T13" s="9">
        <f t="shared" si="29"/>
        <v>0</v>
      </c>
      <c r="U13" s="9">
        <f t="shared" si="29"/>
        <v>0</v>
      </c>
      <c r="V13" s="10">
        <f t="shared" si="13"/>
        <v>0</v>
      </c>
      <c r="W13" s="9">
        <f t="shared" si="14"/>
        <v>0</v>
      </c>
      <c r="X13" s="9">
        <f t="shared" ref="X13:Y13" si="30">W13</f>
        <v>0</v>
      </c>
      <c r="Y13" s="9">
        <f t="shared" si="30"/>
        <v>0</v>
      </c>
      <c r="Z13" s="9">
        <v>5</v>
      </c>
      <c r="AA13" s="10">
        <f t="shared" si="16"/>
        <v>5</v>
      </c>
      <c r="AB13" s="9">
        <f>AA13*1.2</f>
        <v>6</v>
      </c>
      <c r="AC13" s="9">
        <f t="shared" ref="AC13:AE13" si="31">AB13*1.2</f>
        <v>7.1999999999999993</v>
      </c>
      <c r="AD13" s="9">
        <f t="shared" si="31"/>
        <v>8.6399999999999988</v>
      </c>
      <c r="AE13" s="9">
        <f t="shared" si="31"/>
        <v>10.367999999999999</v>
      </c>
      <c r="AF13" s="10">
        <f t="shared" si="19"/>
        <v>32.207999999999998</v>
      </c>
      <c r="AG13" s="11"/>
    </row>
    <row r="14" spans="1:34" ht="15" customHeight="1" collapsed="1" thickBot="1" x14ac:dyDescent="0.25">
      <c r="B14" s="8"/>
      <c r="C14" s="8"/>
      <c r="D14" s="11"/>
      <c r="E14" s="12" t="s">
        <v>48</v>
      </c>
      <c r="F14" s="13"/>
      <c r="G14" s="13"/>
      <c r="H14" s="14">
        <f>SUM(H8:H13)</f>
        <v>3</v>
      </c>
      <c r="I14" s="14">
        <f t="shared" ref="I14:AF14" si="32">SUM(I8:I13)</f>
        <v>6</v>
      </c>
      <c r="J14" s="14">
        <f t="shared" si="32"/>
        <v>9</v>
      </c>
      <c r="K14" s="14">
        <f t="shared" si="32"/>
        <v>13.5</v>
      </c>
      <c r="L14" s="15">
        <f t="shared" si="32"/>
        <v>31.5</v>
      </c>
      <c r="M14" s="14">
        <f t="shared" si="32"/>
        <v>17.55</v>
      </c>
      <c r="N14" s="14">
        <f t="shared" si="32"/>
        <v>21.9375</v>
      </c>
      <c r="O14" s="14">
        <f t="shared" si="32"/>
        <v>1029.921875</v>
      </c>
      <c r="P14" s="14">
        <f t="shared" si="32"/>
        <v>41.77734375</v>
      </c>
      <c r="Q14" s="15">
        <f t="shared" si="32"/>
        <v>1111.18671875</v>
      </c>
      <c r="R14" s="14">
        <f t="shared" si="32"/>
        <v>57.8466796875</v>
      </c>
      <c r="S14" s="14">
        <f t="shared" si="32"/>
        <v>87.058349609375</v>
      </c>
      <c r="T14" s="14">
        <f t="shared" si="32"/>
        <v>5135.4479370117187</v>
      </c>
      <c r="U14" s="14">
        <f t="shared" si="32"/>
        <v>193.68492126464844</v>
      </c>
      <c r="V14" s="15">
        <f t="shared" si="32"/>
        <v>5474.0378875732422</v>
      </c>
      <c r="W14" s="14">
        <f t="shared" si="32"/>
        <v>261.60615158081055</v>
      </c>
      <c r="X14" s="14">
        <f t="shared" si="32"/>
        <v>339.45768947601323</v>
      </c>
      <c r="Y14" s="14">
        <f t="shared" si="32"/>
        <v>477.51711184501653</v>
      </c>
      <c r="Z14" s="14">
        <f t="shared" si="32"/>
        <v>653.53588980627069</v>
      </c>
      <c r="AA14" s="15">
        <f t="shared" si="32"/>
        <v>1732.1168427081109</v>
      </c>
      <c r="AB14" s="14">
        <f t="shared" si="32"/>
        <v>821.7858122578383</v>
      </c>
      <c r="AC14" s="14">
        <f t="shared" si="32"/>
        <v>971.97231032229786</v>
      </c>
      <c r="AD14" s="14">
        <f t="shared" si="32"/>
        <v>1163.4944374028726</v>
      </c>
      <c r="AE14" s="14">
        <f t="shared" si="32"/>
        <v>1414.2329012035905</v>
      </c>
      <c r="AF14" s="15">
        <f t="shared" si="32"/>
        <v>4371.4854611865985</v>
      </c>
      <c r="AG14" s="11"/>
    </row>
    <row r="15" spans="1:34" ht="15" hidden="1" customHeight="1" outlineLevel="1" x14ac:dyDescent="0.2">
      <c r="B15" s="8"/>
      <c r="C15" s="8"/>
      <c r="D15" s="11"/>
      <c r="E15" s="8"/>
      <c r="H15" s="9"/>
      <c r="I15" s="9"/>
      <c r="J15" s="9"/>
      <c r="K15" s="9"/>
      <c r="L15" s="10"/>
      <c r="M15" s="9"/>
      <c r="N15" s="9"/>
      <c r="O15" s="9"/>
      <c r="P15" s="9"/>
      <c r="Q15" s="10"/>
      <c r="R15" s="9"/>
      <c r="S15" s="9"/>
      <c r="T15" s="9"/>
      <c r="U15" s="9"/>
      <c r="V15" s="10"/>
      <c r="W15" s="9"/>
      <c r="X15" s="9"/>
      <c r="Y15" s="9"/>
      <c r="Z15" s="9"/>
      <c r="AA15" s="10"/>
      <c r="AB15" s="9"/>
      <c r="AC15" s="9"/>
      <c r="AD15" s="9"/>
      <c r="AE15" s="9"/>
      <c r="AF15" s="10"/>
      <c r="AG15" s="11"/>
    </row>
    <row r="16" spans="1:34" ht="15" customHeight="1" collapsed="1" thickBot="1" x14ac:dyDescent="0.25">
      <c r="B16" s="8"/>
      <c r="C16" s="8"/>
      <c r="D16" s="11"/>
      <c r="E16" s="12" t="s">
        <v>50</v>
      </c>
      <c r="F16" s="13"/>
      <c r="G16" s="46">
        <v>0.75</v>
      </c>
      <c r="H16" s="14">
        <f>-H$14*$G16</f>
        <v>-2.25</v>
      </c>
      <c r="I16" s="14">
        <f t="shared" ref="I16:AF16" si="33">-I$14*$G16</f>
        <v>-4.5</v>
      </c>
      <c r="J16" s="14">
        <f t="shared" si="33"/>
        <v>-6.75</v>
      </c>
      <c r="K16" s="14">
        <f t="shared" si="33"/>
        <v>-10.125</v>
      </c>
      <c r="L16" s="15">
        <f t="shared" si="33"/>
        <v>-23.625</v>
      </c>
      <c r="M16" s="14">
        <f t="shared" si="33"/>
        <v>-13.162500000000001</v>
      </c>
      <c r="N16" s="14">
        <f t="shared" si="33"/>
        <v>-16.453125</v>
      </c>
      <c r="O16" s="14">
        <f t="shared" si="33"/>
        <v>-772.44140625</v>
      </c>
      <c r="P16" s="14">
        <f t="shared" si="33"/>
        <v>-31.3330078125</v>
      </c>
      <c r="Q16" s="15">
        <f t="shared" si="33"/>
        <v>-833.39003906249991</v>
      </c>
      <c r="R16" s="14">
        <f t="shared" si="33"/>
        <v>-43.385009765625</v>
      </c>
      <c r="S16" s="14">
        <f t="shared" si="33"/>
        <v>-65.29376220703125</v>
      </c>
      <c r="T16" s="14">
        <f t="shared" si="33"/>
        <v>-3851.5859527587891</v>
      </c>
      <c r="U16" s="14">
        <f t="shared" si="33"/>
        <v>-145.26369094848633</v>
      </c>
      <c r="V16" s="15">
        <f t="shared" si="33"/>
        <v>-4105.5284156799316</v>
      </c>
      <c r="W16" s="14">
        <f t="shared" si="33"/>
        <v>-196.20461368560791</v>
      </c>
      <c r="X16" s="14">
        <f t="shared" si="33"/>
        <v>-254.59326710700992</v>
      </c>
      <c r="Y16" s="14">
        <f t="shared" si="33"/>
        <v>-358.13783388376237</v>
      </c>
      <c r="Z16" s="14">
        <f t="shared" si="33"/>
        <v>-490.15191735470302</v>
      </c>
      <c r="AA16" s="15">
        <f t="shared" si="33"/>
        <v>-1299.0876320310831</v>
      </c>
      <c r="AB16" s="14">
        <f t="shared" si="33"/>
        <v>-616.33935919337875</v>
      </c>
      <c r="AC16" s="14">
        <f t="shared" si="33"/>
        <v>-728.97923274172342</v>
      </c>
      <c r="AD16" s="14">
        <f t="shared" si="33"/>
        <v>-872.62082805215437</v>
      </c>
      <c r="AE16" s="14">
        <f t="shared" si="33"/>
        <v>-1060.6746759026928</v>
      </c>
      <c r="AF16" s="15">
        <f t="shared" si="33"/>
        <v>-3278.6140958899487</v>
      </c>
      <c r="AG16" s="11"/>
    </row>
    <row r="17" spans="2:34" ht="15" hidden="1" customHeight="1" outlineLevel="1" x14ac:dyDescent="0.2">
      <c r="B17" s="8"/>
      <c r="C17" s="8"/>
      <c r="D17" s="11"/>
      <c r="E17" s="8"/>
      <c r="H17" s="9"/>
      <c r="I17" s="9"/>
      <c r="J17" s="9"/>
      <c r="K17" s="9"/>
      <c r="L17" s="10"/>
      <c r="M17" s="9"/>
      <c r="N17" s="9"/>
      <c r="O17" s="9"/>
      <c r="P17" s="9"/>
      <c r="Q17" s="10"/>
      <c r="R17" s="9"/>
      <c r="S17" s="9"/>
      <c r="T17" s="9"/>
      <c r="U17" s="9"/>
      <c r="V17" s="10"/>
      <c r="W17" s="9"/>
      <c r="X17" s="9"/>
      <c r="Y17" s="9"/>
      <c r="Z17" s="9"/>
      <c r="AA17" s="10"/>
      <c r="AB17" s="9"/>
      <c r="AC17" s="9"/>
      <c r="AD17" s="9"/>
      <c r="AE17" s="9"/>
      <c r="AF17" s="10"/>
      <c r="AG17" s="11"/>
    </row>
    <row r="18" spans="2:34" s="23" customFormat="1" ht="15" customHeight="1" collapsed="1" thickBot="1" x14ac:dyDescent="0.25">
      <c r="B18" s="19"/>
      <c r="C18" s="19"/>
      <c r="D18" s="20" t="s">
        <v>49</v>
      </c>
      <c r="E18" s="20"/>
      <c r="F18" s="21"/>
      <c r="G18" s="21"/>
      <c r="H18" s="14">
        <f>H5+H14+H16</f>
        <v>1600.75</v>
      </c>
      <c r="I18" s="14">
        <f t="shared" ref="I18:AF18" si="34">I5+I14+I16</f>
        <v>2201.5</v>
      </c>
      <c r="J18" s="14">
        <f t="shared" si="34"/>
        <v>2802.25</v>
      </c>
      <c r="K18" s="14">
        <f t="shared" si="34"/>
        <v>3403.375</v>
      </c>
      <c r="L18" s="15">
        <f t="shared" si="34"/>
        <v>10007.875</v>
      </c>
      <c r="M18" s="14">
        <f t="shared" si="34"/>
        <v>704.38749999999993</v>
      </c>
      <c r="N18" s="14">
        <f t="shared" si="34"/>
        <v>740.484375</v>
      </c>
      <c r="O18" s="14">
        <f t="shared" si="34"/>
        <v>1029.23046875</v>
      </c>
      <c r="P18" s="14">
        <f t="shared" si="34"/>
        <v>820.78183593749998</v>
      </c>
      <c r="Q18" s="15">
        <f t="shared" si="34"/>
        <v>3294.8841796874999</v>
      </c>
      <c r="R18" s="14">
        <f t="shared" si="34"/>
        <v>824.79916992187498</v>
      </c>
      <c r="S18" s="14">
        <f t="shared" si="34"/>
        <v>832.10208740234373</v>
      </c>
      <c r="T18" s="14">
        <f t="shared" si="34"/>
        <v>2094.1994842529293</v>
      </c>
      <c r="U18" s="14">
        <f t="shared" si="34"/>
        <v>858.75873031616209</v>
      </c>
      <c r="V18" s="15">
        <f t="shared" si="34"/>
        <v>4609.8594718933109</v>
      </c>
      <c r="W18" s="14">
        <f t="shared" si="34"/>
        <v>875.73903789520273</v>
      </c>
      <c r="X18" s="14">
        <f t="shared" si="34"/>
        <v>895.20192236900311</v>
      </c>
      <c r="Y18" s="14">
        <f t="shared" si="34"/>
        <v>929.71677796125414</v>
      </c>
      <c r="Z18" s="14">
        <f t="shared" si="34"/>
        <v>973.72147245156748</v>
      </c>
      <c r="AA18" s="15">
        <f t="shared" si="34"/>
        <v>3674.3792106770275</v>
      </c>
      <c r="AB18" s="14">
        <f t="shared" si="34"/>
        <v>1015.7839530644595</v>
      </c>
      <c r="AC18" s="14">
        <f t="shared" si="34"/>
        <v>1053.3305775805743</v>
      </c>
      <c r="AD18" s="14">
        <f t="shared" si="34"/>
        <v>1101.2111093507181</v>
      </c>
      <c r="AE18" s="14">
        <f t="shared" si="34"/>
        <v>1163.8957253008975</v>
      </c>
      <c r="AF18" s="15">
        <f t="shared" si="34"/>
        <v>4334.2213652966493</v>
      </c>
      <c r="AG18" s="22"/>
      <c r="AH18" s="22"/>
    </row>
    <row r="19" spans="2:34" s="23" customFormat="1" ht="15" hidden="1" customHeight="1" outlineLevel="2" x14ac:dyDescent="0.2">
      <c r="B19" s="19"/>
      <c r="C19" s="19"/>
      <c r="D19" s="11"/>
      <c r="E19" s="24"/>
      <c r="F19" s="25"/>
      <c r="G19" s="25"/>
      <c r="H19" s="26"/>
      <c r="I19" s="26"/>
      <c r="J19" s="26"/>
      <c r="K19" s="26"/>
      <c r="L19" s="19"/>
      <c r="M19" s="26"/>
      <c r="N19" s="26"/>
      <c r="O19" s="26"/>
      <c r="P19" s="26"/>
      <c r="Q19" s="19"/>
      <c r="R19" s="26"/>
      <c r="S19" s="26"/>
      <c r="T19" s="26"/>
      <c r="U19" s="26"/>
      <c r="V19" s="19"/>
      <c r="W19" s="26"/>
      <c r="X19" s="26"/>
      <c r="Y19" s="26"/>
      <c r="Z19" s="26"/>
      <c r="AA19" s="19"/>
      <c r="AB19" s="26"/>
      <c r="AC19" s="26"/>
      <c r="AD19" s="26"/>
      <c r="AE19" s="26"/>
      <c r="AF19" s="19"/>
      <c r="AG19" s="22"/>
      <c r="AH19" s="22"/>
    </row>
    <row r="20" spans="2:34" ht="15" hidden="1" customHeight="1" outlineLevel="1" collapsed="1" x14ac:dyDescent="0.2">
      <c r="B20" s="9"/>
      <c r="C20" s="9"/>
      <c r="F20" s="8" t="s">
        <v>55</v>
      </c>
      <c r="H20" s="9"/>
      <c r="I20" s="9"/>
      <c r="J20" s="9"/>
      <c r="K20" s="9"/>
      <c r="L20" s="10"/>
      <c r="M20" s="9"/>
      <c r="N20" s="9"/>
      <c r="O20" s="9"/>
      <c r="P20" s="9"/>
      <c r="Q20" s="10"/>
      <c r="R20" s="9"/>
      <c r="S20" s="9"/>
      <c r="T20" s="9"/>
      <c r="U20" s="9"/>
      <c r="V20" s="10"/>
      <c r="W20" s="9"/>
      <c r="X20" s="9"/>
      <c r="Y20" s="9"/>
      <c r="Z20" s="9"/>
      <c r="AA20" s="10"/>
      <c r="AB20" s="9"/>
      <c r="AC20" s="9"/>
      <c r="AD20" s="9"/>
      <c r="AE20" s="9"/>
      <c r="AF20" s="10"/>
    </row>
    <row r="21" spans="2:34" ht="15" hidden="1" customHeight="1" outlineLevel="1" x14ac:dyDescent="0.2">
      <c r="B21" s="16"/>
      <c r="C21" s="16"/>
      <c r="D21" s="11"/>
      <c r="F21" s="17" t="s">
        <v>23</v>
      </c>
      <c r="G21" s="17" t="s">
        <v>58</v>
      </c>
      <c r="H21" s="9">
        <v>-50</v>
      </c>
      <c r="I21" s="9">
        <f t="shared" ref="I21:K22" si="35">H21-10</f>
        <v>-60</v>
      </c>
      <c r="J21" s="9">
        <f t="shared" si="35"/>
        <v>-70</v>
      </c>
      <c r="K21" s="9">
        <f t="shared" si="35"/>
        <v>-80</v>
      </c>
      <c r="L21" s="10">
        <f>SUM(H21:K21)</f>
        <v>-260</v>
      </c>
      <c r="M21" s="9">
        <f>K21-10</f>
        <v>-90</v>
      </c>
      <c r="N21" s="9">
        <f>M21-10</f>
        <v>-100</v>
      </c>
      <c r="O21" s="9">
        <f>N21</f>
        <v>-100</v>
      </c>
      <c r="P21" s="9">
        <f>O21</f>
        <v>-100</v>
      </c>
      <c r="Q21" s="10">
        <f>SUM(M21:P21)</f>
        <v>-390</v>
      </c>
      <c r="R21" s="9">
        <f>P21</f>
        <v>-100</v>
      </c>
      <c r="S21" s="9">
        <f>R21</f>
        <v>-100</v>
      </c>
      <c r="T21" s="9">
        <f>S21</f>
        <v>-100</v>
      </c>
      <c r="U21" s="9">
        <f>T21</f>
        <v>-100</v>
      </c>
      <c r="V21" s="10">
        <f>SUM(R21:U21)</f>
        <v>-400</v>
      </c>
      <c r="W21" s="9">
        <f>U21</f>
        <v>-100</v>
      </c>
      <c r="X21" s="9">
        <f>W21</f>
        <v>-100</v>
      </c>
      <c r="Y21" s="9">
        <f>X21</f>
        <v>-100</v>
      </c>
      <c r="Z21" s="9">
        <f>Y21</f>
        <v>-100</v>
      </c>
      <c r="AA21" s="10">
        <f>SUM(W21:Z21)</f>
        <v>-400</v>
      </c>
      <c r="AB21" s="9">
        <f>Z21</f>
        <v>-100</v>
      </c>
      <c r="AC21" s="9">
        <f>AB21</f>
        <v>-100</v>
      </c>
      <c r="AD21" s="9">
        <f>AC21</f>
        <v>-100</v>
      </c>
      <c r="AE21" s="9">
        <f>AD21</f>
        <v>-100</v>
      </c>
      <c r="AF21" s="10">
        <f>SUM(AB21:AE21)</f>
        <v>-400</v>
      </c>
      <c r="AG21" s="11"/>
      <c r="AH21" s="18"/>
    </row>
    <row r="22" spans="2:34" ht="15" hidden="1" customHeight="1" outlineLevel="1" x14ac:dyDescent="0.2">
      <c r="B22" s="16"/>
      <c r="C22" s="16"/>
      <c r="D22" s="11"/>
      <c r="F22" s="17" t="s">
        <v>24</v>
      </c>
      <c r="G22" s="17" t="s">
        <v>20</v>
      </c>
      <c r="H22" s="9">
        <v>-30</v>
      </c>
      <c r="I22" s="9">
        <f t="shared" si="35"/>
        <v>-40</v>
      </c>
      <c r="J22" s="9">
        <f t="shared" si="35"/>
        <v>-50</v>
      </c>
      <c r="K22" s="9">
        <f t="shared" si="35"/>
        <v>-60</v>
      </c>
      <c r="L22" s="10">
        <f>SUM(H22:K22)</f>
        <v>-180</v>
      </c>
      <c r="M22" s="9">
        <f>K22-10</f>
        <v>-70</v>
      </c>
      <c r="N22" s="9">
        <f>M22-10</f>
        <v>-80</v>
      </c>
      <c r="O22" s="9">
        <f>N22-10</f>
        <v>-90</v>
      </c>
      <c r="P22" s="9">
        <f>O22-10</f>
        <v>-100</v>
      </c>
      <c r="Q22" s="10">
        <f t="shared" ref="Q22:Q24" si="36">SUM(M22:P22)</f>
        <v>-340</v>
      </c>
      <c r="R22" s="9">
        <f t="shared" ref="R22" si="37">P22</f>
        <v>-100</v>
      </c>
      <c r="S22" s="9">
        <f t="shared" ref="S22:T22" si="38">R22</f>
        <v>-100</v>
      </c>
      <c r="T22" s="9">
        <f t="shared" si="38"/>
        <v>-100</v>
      </c>
      <c r="U22" s="9">
        <f t="shared" ref="U22:U24" si="39">T22</f>
        <v>-100</v>
      </c>
      <c r="V22" s="10">
        <f t="shared" ref="V22:V24" si="40">SUM(R22:U22)</f>
        <v>-400</v>
      </c>
      <c r="W22" s="9">
        <f t="shared" ref="W22" si="41">U22</f>
        <v>-100</v>
      </c>
      <c r="X22" s="9">
        <f t="shared" ref="X22:Z22" si="42">W22</f>
        <v>-100</v>
      </c>
      <c r="Y22" s="9">
        <f t="shared" si="42"/>
        <v>-100</v>
      </c>
      <c r="Z22" s="9">
        <f t="shared" si="42"/>
        <v>-100</v>
      </c>
      <c r="AA22" s="10">
        <f t="shared" ref="AA22:AA24" si="43">SUM(W22:Z22)</f>
        <v>-400</v>
      </c>
      <c r="AB22" s="9">
        <f t="shared" ref="AB22" si="44">Z22</f>
        <v>-100</v>
      </c>
      <c r="AC22" s="9">
        <f t="shared" ref="AC22:AE22" si="45">AB22</f>
        <v>-100</v>
      </c>
      <c r="AD22" s="9">
        <f t="shared" si="45"/>
        <v>-100</v>
      </c>
      <c r="AE22" s="9">
        <f t="shared" si="45"/>
        <v>-100</v>
      </c>
      <c r="AF22" s="10">
        <f t="shared" ref="AF22:AF24" si="46">SUM(AB22:AE22)</f>
        <v>-400</v>
      </c>
      <c r="AG22" s="11"/>
      <c r="AH22" s="18"/>
    </row>
    <row r="23" spans="2:34" ht="15" hidden="1" customHeight="1" outlineLevel="1" x14ac:dyDescent="0.2">
      <c r="B23" s="16"/>
      <c r="C23" s="16"/>
      <c r="D23" s="11"/>
      <c r="F23" s="17" t="s">
        <v>25</v>
      </c>
      <c r="G23" s="4" t="s">
        <v>57</v>
      </c>
      <c r="H23" s="9">
        <v>-40</v>
      </c>
      <c r="I23" s="9">
        <f>H23</f>
        <v>-40</v>
      </c>
      <c r="J23" s="9">
        <f t="shared" ref="J23:K23" si="47">I23</f>
        <v>-40</v>
      </c>
      <c r="K23" s="9">
        <f t="shared" si="47"/>
        <v>-40</v>
      </c>
      <c r="L23" s="10">
        <f t="shared" ref="L23:L24" si="48">SUM(H23:K23)</f>
        <v>-160</v>
      </c>
      <c r="M23" s="9">
        <f>K23-10</f>
        <v>-50</v>
      </c>
      <c r="N23" s="9">
        <f>M23</f>
        <v>-50</v>
      </c>
      <c r="O23" s="9">
        <f t="shared" ref="O23:P24" si="49">N23</f>
        <v>-50</v>
      </c>
      <c r="P23" s="9">
        <f t="shared" si="49"/>
        <v>-50</v>
      </c>
      <c r="Q23" s="10">
        <f t="shared" si="36"/>
        <v>-200</v>
      </c>
      <c r="R23" s="9">
        <f>P23-10</f>
        <v>-60</v>
      </c>
      <c r="S23" s="9">
        <f>R23</f>
        <v>-60</v>
      </c>
      <c r="T23" s="9">
        <f t="shared" ref="T23" si="50">S23</f>
        <v>-60</v>
      </c>
      <c r="U23" s="9">
        <f t="shared" si="39"/>
        <v>-60</v>
      </c>
      <c r="V23" s="10">
        <f t="shared" si="40"/>
        <v>-240</v>
      </c>
      <c r="W23" s="9">
        <f>U23-10</f>
        <v>-70</v>
      </c>
      <c r="X23" s="9">
        <f>W23</f>
        <v>-70</v>
      </c>
      <c r="Y23" s="9">
        <f t="shared" ref="Y23:Z23" si="51">X23</f>
        <v>-70</v>
      </c>
      <c r="Z23" s="9">
        <f t="shared" si="51"/>
        <v>-70</v>
      </c>
      <c r="AA23" s="10">
        <f t="shared" si="43"/>
        <v>-280</v>
      </c>
      <c r="AB23" s="9">
        <f>Z23-10</f>
        <v>-80</v>
      </c>
      <c r="AC23" s="9">
        <f>AB23</f>
        <v>-80</v>
      </c>
      <c r="AD23" s="9">
        <f t="shared" ref="AD23:AE23" si="52">AC23</f>
        <v>-80</v>
      </c>
      <c r="AE23" s="9">
        <f t="shared" si="52"/>
        <v>-80</v>
      </c>
      <c r="AF23" s="10">
        <f t="shared" si="46"/>
        <v>-320</v>
      </c>
      <c r="AG23" s="11"/>
      <c r="AH23" s="18"/>
    </row>
    <row r="24" spans="2:34" ht="15" hidden="1" customHeight="1" outlineLevel="1" x14ac:dyDescent="0.2">
      <c r="B24" s="16"/>
      <c r="C24" s="16"/>
      <c r="D24" s="11"/>
      <c r="F24" s="17" t="s">
        <v>26</v>
      </c>
      <c r="G24" s="4" t="s">
        <v>59</v>
      </c>
      <c r="H24" s="9">
        <v>-30</v>
      </c>
      <c r="I24" s="9">
        <f>H24</f>
        <v>-30</v>
      </c>
      <c r="J24" s="9">
        <f t="shared" ref="J24:K24" si="53">I24</f>
        <v>-30</v>
      </c>
      <c r="K24" s="9">
        <f t="shared" si="53"/>
        <v>-30</v>
      </c>
      <c r="L24" s="10">
        <f t="shared" si="48"/>
        <v>-120</v>
      </c>
      <c r="M24" s="9">
        <f>K24-5</f>
        <v>-35</v>
      </c>
      <c r="N24" s="9">
        <f>M24</f>
        <v>-35</v>
      </c>
      <c r="O24" s="9">
        <f t="shared" si="49"/>
        <v>-35</v>
      </c>
      <c r="P24" s="9">
        <f t="shared" si="49"/>
        <v>-35</v>
      </c>
      <c r="Q24" s="10">
        <f t="shared" si="36"/>
        <v>-140</v>
      </c>
      <c r="R24" s="9">
        <f>P24-10</f>
        <v>-45</v>
      </c>
      <c r="S24" s="9">
        <f>R24</f>
        <v>-45</v>
      </c>
      <c r="T24" s="9">
        <f t="shared" ref="T24" si="54">S24</f>
        <v>-45</v>
      </c>
      <c r="U24" s="9">
        <f t="shared" si="39"/>
        <v>-45</v>
      </c>
      <c r="V24" s="10">
        <f t="shared" si="40"/>
        <v>-180</v>
      </c>
      <c r="W24" s="9">
        <f>U24-10</f>
        <v>-55</v>
      </c>
      <c r="X24" s="9">
        <f>W24</f>
        <v>-55</v>
      </c>
      <c r="Y24" s="9">
        <f t="shared" ref="Y24:Z24" si="55">X24</f>
        <v>-55</v>
      </c>
      <c r="Z24" s="9">
        <f t="shared" si="55"/>
        <v>-55</v>
      </c>
      <c r="AA24" s="10">
        <f t="shared" si="43"/>
        <v>-220</v>
      </c>
      <c r="AB24" s="9">
        <f>Z24-10</f>
        <v>-65</v>
      </c>
      <c r="AC24" s="9">
        <f>AB24</f>
        <v>-65</v>
      </c>
      <c r="AD24" s="9">
        <f t="shared" ref="AD24:AE24" si="56">AC24</f>
        <v>-65</v>
      </c>
      <c r="AE24" s="9">
        <f t="shared" si="56"/>
        <v>-65</v>
      </c>
      <c r="AF24" s="10">
        <f t="shared" si="46"/>
        <v>-260</v>
      </c>
      <c r="AG24" s="11"/>
      <c r="AH24" s="18"/>
    </row>
    <row r="25" spans="2:34" s="23" customFormat="1" ht="15" customHeight="1" collapsed="1" thickBot="1" x14ac:dyDescent="0.25">
      <c r="B25" s="19"/>
      <c r="C25" s="19"/>
      <c r="D25" s="11"/>
      <c r="E25" s="20" t="s">
        <v>29</v>
      </c>
      <c r="F25" s="21"/>
      <c r="G25" s="21"/>
      <c r="H25" s="14">
        <f>SUM(H21:H24)</f>
        <v>-150</v>
      </c>
      <c r="I25" s="14">
        <f t="shared" ref="I25:L25" si="57">SUM(I21:I24)</f>
        <v>-170</v>
      </c>
      <c r="J25" s="14">
        <f t="shared" si="57"/>
        <v>-190</v>
      </c>
      <c r="K25" s="14">
        <f t="shared" si="57"/>
        <v>-210</v>
      </c>
      <c r="L25" s="15">
        <f t="shared" si="57"/>
        <v>-720</v>
      </c>
      <c r="M25" s="14">
        <f>SUM(M21:M24)</f>
        <v>-245</v>
      </c>
      <c r="N25" s="14">
        <f t="shared" ref="N25" si="58">SUM(N21:N24)</f>
        <v>-265</v>
      </c>
      <c r="O25" s="14">
        <f t="shared" ref="O25" si="59">SUM(O21:O24)</f>
        <v>-275</v>
      </c>
      <c r="P25" s="14">
        <f t="shared" ref="P25" si="60">SUM(P21:P24)</f>
        <v>-285</v>
      </c>
      <c r="Q25" s="15">
        <f t="shared" ref="Q25" si="61">SUM(Q21:Q24)</f>
        <v>-1070</v>
      </c>
      <c r="R25" s="14">
        <f>SUM(R21:R24)</f>
        <v>-305</v>
      </c>
      <c r="S25" s="14">
        <f t="shared" ref="S25" si="62">SUM(S21:S24)</f>
        <v>-305</v>
      </c>
      <c r="T25" s="14">
        <f t="shared" ref="T25" si="63">SUM(T21:T24)</f>
        <v>-305</v>
      </c>
      <c r="U25" s="14">
        <f t="shared" ref="U25" si="64">SUM(U21:U24)</f>
        <v>-305</v>
      </c>
      <c r="V25" s="15">
        <f t="shared" ref="V25" si="65">SUM(V21:V24)</f>
        <v>-1220</v>
      </c>
      <c r="W25" s="14">
        <f t="shared" ref="W25" si="66">SUM(W21:W24)</f>
        <v>-325</v>
      </c>
      <c r="X25" s="14">
        <f t="shared" ref="X25" si="67">SUM(X21:X24)</f>
        <v>-325</v>
      </c>
      <c r="Y25" s="14">
        <f t="shared" ref="Y25" si="68">SUM(Y21:Y24)</f>
        <v>-325</v>
      </c>
      <c r="Z25" s="14">
        <f t="shared" ref="Z25" si="69">SUM(Z21:Z24)</f>
        <v>-325</v>
      </c>
      <c r="AA25" s="15">
        <f t="shared" ref="AA25" si="70">SUM(AA21:AA24)</f>
        <v>-1300</v>
      </c>
      <c r="AB25" s="14">
        <f t="shared" ref="AB25" si="71">SUM(AB21:AB24)</f>
        <v>-345</v>
      </c>
      <c r="AC25" s="14">
        <f t="shared" ref="AC25" si="72">SUM(AC21:AC24)</f>
        <v>-345</v>
      </c>
      <c r="AD25" s="14">
        <f t="shared" ref="AD25" si="73">SUM(AD21:AD24)</f>
        <v>-345</v>
      </c>
      <c r="AE25" s="14">
        <f t="shared" ref="AE25" si="74">SUM(AE21:AE24)</f>
        <v>-345</v>
      </c>
      <c r="AF25" s="15">
        <f t="shared" ref="AF25" si="75">SUM(AF21:AF24)</f>
        <v>-1380</v>
      </c>
      <c r="AG25" s="22"/>
      <c r="AH25" s="22"/>
    </row>
    <row r="26" spans="2:34" s="23" customFormat="1" ht="15" hidden="1" customHeight="1" outlineLevel="2" x14ac:dyDescent="0.2">
      <c r="B26" s="19"/>
      <c r="C26" s="19"/>
      <c r="D26" s="11"/>
      <c r="E26" s="24"/>
      <c r="F26" s="25"/>
      <c r="G26" s="25"/>
      <c r="H26" s="26"/>
      <c r="I26" s="26"/>
      <c r="J26" s="26"/>
      <c r="K26" s="26"/>
      <c r="L26" s="19"/>
      <c r="M26" s="26"/>
      <c r="N26" s="26"/>
      <c r="O26" s="26"/>
      <c r="P26" s="26"/>
      <c r="Q26" s="19"/>
      <c r="R26" s="26"/>
      <c r="S26" s="26"/>
      <c r="T26" s="26"/>
      <c r="U26" s="26"/>
      <c r="V26" s="19"/>
      <c r="W26" s="26"/>
      <c r="X26" s="26"/>
      <c r="Y26" s="26"/>
      <c r="Z26" s="26"/>
      <c r="AA26" s="19"/>
      <c r="AB26" s="26"/>
      <c r="AC26" s="26"/>
      <c r="AD26" s="26"/>
      <c r="AE26" s="26"/>
      <c r="AF26" s="19"/>
      <c r="AG26" s="22"/>
      <c r="AH26" s="22"/>
    </row>
    <row r="27" spans="2:34" ht="15" hidden="1" customHeight="1" outlineLevel="2" x14ac:dyDescent="0.2">
      <c r="B27" s="16"/>
      <c r="C27" s="16"/>
      <c r="D27" s="11"/>
      <c r="F27" s="3" t="s">
        <v>30</v>
      </c>
      <c r="H27" s="9"/>
      <c r="I27" s="9"/>
      <c r="J27" s="9"/>
      <c r="K27" s="9"/>
      <c r="L27" s="10"/>
      <c r="M27" s="9"/>
      <c r="N27" s="9"/>
      <c r="O27" s="9"/>
      <c r="P27" s="9"/>
      <c r="Q27" s="10"/>
      <c r="R27" s="9"/>
      <c r="S27" s="9"/>
      <c r="T27" s="9"/>
      <c r="U27" s="9"/>
      <c r="V27" s="10"/>
      <c r="W27" s="9"/>
      <c r="X27" s="9"/>
      <c r="Y27" s="9"/>
      <c r="Z27" s="9"/>
      <c r="AA27" s="10"/>
      <c r="AB27" s="9"/>
      <c r="AC27" s="9"/>
      <c r="AD27" s="9"/>
      <c r="AE27" s="9"/>
      <c r="AF27" s="10"/>
      <c r="AG27" s="11"/>
      <c r="AH27" s="18"/>
    </row>
    <row r="28" spans="2:34" ht="15" hidden="1" customHeight="1" outlineLevel="2" x14ac:dyDescent="0.2">
      <c r="B28" s="16"/>
      <c r="C28" s="16"/>
      <c r="D28" s="11"/>
      <c r="E28" s="3"/>
      <c r="F28" s="4" t="s">
        <v>16</v>
      </c>
      <c r="H28" s="9">
        <v>-50</v>
      </c>
      <c r="I28" s="9">
        <f>H28</f>
        <v>-50</v>
      </c>
      <c r="J28" s="9">
        <f t="shared" ref="J28:K28" si="76">I28</f>
        <v>-50</v>
      </c>
      <c r="K28" s="9">
        <f t="shared" si="76"/>
        <v>-50</v>
      </c>
      <c r="L28" s="10">
        <f t="shared" ref="L28:L35" si="77">SUM(H28:K28)</f>
        <v>-200</v>
      </c>
      <c r="M28" s="9">
        <f>K28*1.1</f>
        <v>-55.000000000000007</v>
      </c>
      <c r="N28" s="9">
        <f>M28</f>
        <v>-55.000000000000007</v>
      </c>
      <c r="O28" s="9">
        <f t="shared" ref="O28:P28" si="78">N28</f>
        <v>-55.000000000000007</v>
      </c>
      <c r="P28" s="9">
        <f t="shared" si="78"/>
        <v>-55.000000000000007</v>
      </c>
      <c r="Q28" s="10">
        <f t="shared" ref="Q28:Q35" si="79">SUM(M28:P28)</f>
        <v>-220.00000000000003</v>
      </c>
      <c r="R28" s="9">
        <f>P28*1.1</f>
        <v>-60.500000000000014</v>
      </c>
      <c r="S28" s="9">
        <f>R28</f>
        <v>-60.500000000000014</v>
      </c>
      <c r="T28" s="9">
        <f t="shared" ref="T28:U28" si="80">S28</f>
        <v>-60.500000000000014</v>
      </c>
      <c r="U28" s="9">
        <f t="shared" si="80"/>
        <v>-60.500000000000014</v>
      </c>
      <c r="V28" s="10">
        <f t="shared" ref="V28:V35" si="81">SUM(R28:U28)</f>
        <v>-242.00000000000006</v>
      </c>
      <c r="W28" s="9">
        <f>U28*1.1</f>
        <v>-66.550000000000026</v>
      </c>
      <c r="X28" s="9">
        <f>W28</f>
        <v>-66.550000000000026</v>
      </c>
      <c r="Y28" s="9">
        <f t="shared" ref="Y28:Z28" si="82">X28</f>
        <v>-66.550000000000026</v>
      </c>
      <c r="Z28" s="9">
        <f t="shared" si="82"/>
        <v>-66.550000000000026</v>
      </c>
      <c r="AA28" s="10">
        <f t="shared" ref="AA28:AA35" si="83">SUM(W28:Z28)</f>
        <v>-266.2000000000001</v>
      </c>
      <c r="AB28" s="9">
        <f>Z28*1.1</f>
        <v>-73.205000000000041</v>
      </c>
      <c r="AC28" s="9">
        <f>AB28</f>
        <v>-73.205000000000041</v>
      </c>
      <c r="AD28" s="9">
        <f t="shared" ref="AD28:AE28" si="84">AC28</f>
        <v>-73.205000000000041</v>
      </c>
      <c r="AE28" s="9">
        <f t="shared" si="84"/>
        <v>-73.205000000000041</v>
      </c>
      <c r="AF28" s="10">
        <f t="shared" ref="AF28:AF35" si="85">SUM(AB28:AE28)</f>
        <v>-292.82000000000016</v>
      </c>
      <c r="AG28" s="11"/>
      <c r="AH28" s="11"/>
    </row>
    <row r="29" spans="2:34" ht="15" hidden="1" customHeight="1" outlineLevel="2" x14ac:dyDescent="0.2">
      <c r="B29" s="16"/>
      <c r="C29" s="16"/>
      <c r="D29" s="11"/>
      <c r="E29" s="3"/>
      <c r="F29" s="4" t="s">
        <v>27</v>
      </c>
      <c r="H29" s="9">
        <v>-20</v>
      </c>
      <c r="I29" s="9">
        <f t="shared" ref="I29:K34" si="86">H29</f>
        <v>-20</v>
      </c>
      <c r="J29" s="9">
        <f t="shared" si="86"/>
        <v>-20</v>
      </c>
      <c r="K29" s="9">
        <f t="shared" si="86"/>
        <v>-20</v>
      </c>
      <c r="L29" s="10">
        <f t="shared" si="77"/>
        <v>-80</v>
      </c>
      <c r="M29" s="9">
        <f t="shared" ref="M29:M35" si="87">K29*1.1</f>
        <v>-22</v>
      </c>
      <c r="N29" s="9">
        <f t="shared" ref="N29:P29" si="88">M29</f>
        <v>-22</v>
      </c>
      <c r="O29" s="9">
        <f t="shared" si="88"/>
        <v>-22</v>
      </c>
      <c r="P29" s="9">
        <f t="shared" si="88"/>
        <v>-22</v>
      </c>
      <c r="Q29" s="10">
        <f t="shared" si="79"/>
        <v>-88</v>
      </c>
      <c r="R29" s="9">
        <f t="shared" ref="R29:R35" si="89">P29*1.1</f>
        <v>-24.200000000000003</v>
      </c>
      <c r="S29" s="9">
        <f t="shared" ref="S29:U29" si="90">R29</f>
        <v>-24.200000000000003</v>
      </c>
      <c r="T29" s="9">
        <f t="shared" si="90"/>
        <v>-24.200000000000003</v>
      </c>
      <c r="U29" s="9">
        <f t="shared" si="90"/>
        <v>-24.200000000000003</v>
      </c>
      <c r="V29" s="10">
        <f t="shared" si="81"/>
        <v>-96.800000000000011</v>
      </c>
      <c r="W29" s="9">
        <f t="shared" ref="W29:W35" si="91">U29*1.1</f>
        <v>-26.620000000000005</v>
      </c>
      <c r="X29" s="9">
        <f t="shared" ref="X29:Z29" si="92">W29</f>
        <v>-26.620000000000005</v>
      </c>
      <c r="Y29" s="9">
        <f t="shared" si="92"/>
        <v>-26.620000000000005</v>
      </c>
      <c r="Z29" s="9">
        <f t="shared" si="92"/>
        <v>-26.620000000000005</v>
      </c>
      <c r="AA29" s="10">
        <f t="shared" si="83"/>
        <v>-106.48000000000002</v>
      </c>
      <c r="AB29" s="9">
        <f t="shared" ref="AB29:AB35" si="93">Z29*1.1</f>
        <v>-29.282000000000007</v>
      </c>
      <c r="AC29" s="9">
        <f t="shared" ref="AC29:AE29" si="94">AB29</f>
        <v>-29.282000000000007</v>
      </c>
      <c r="AD29" s="9">
        <f t="shared" si="94"/>
        <v>-29.282000000000007</v>
      </c>
      <c r="AE29" s="9">
        <f t="shared" si="94"/>
        <v>-29.282000000000007</v>
      </c>
      <c r="AF29" s="10">
        <f t="shared" si="85"/>
        <v>-117.12800000000003</v>
      </c>
      <c r="AG29" s="11"/>
      <c r="AH29" s="11"/>
    </row>
    <row r="30" spans="2:34" ht="15" hidden="1" customHeight="1" outlineLevel="2" x14ac:dyDescent="0.2">
      <c r="B30" s="16"/>
      <c r="C30" s="16"/>
      <c r="D30" s="11"/>
      <c r="E30" s="17"/>
      <c r="F30" s="4" t="s">
        <v>15</v>
      </c>
      <c r="H30" s="9">
        <v>-25</v>
      </c>
      <c r="I30" s="9">
        <f t="shared" si="86"/>
        <v>-25</v>
      </c>
      <c r="J30" s="9">
        <f t="shared" si="86"/>
        <v>-25</v>
      </c>
      <c r="K30" s="9">
        <f t="shared" si="86"/>
        <v>-25</v>
      </c>
      <c r="L30" s="10">
        <f t="shared" si="77"/>
        <v>-100</v>
      </c>
      <c r="M30" s="9">
        <f t="shared" si="87"/>
        <v>-27.500000000000004</v>
      </c>
      <c r="N30" s="9">
        <f t="shared" ref="N30:P30" si="95">M30</f>
        <v>-27.500000000000004</v>
      </c>
      <c r="O30" s="9">
        <f t="shared" si="95"/>
        <v>-27.500000000000004</v>
      </c>
      <c r="P30" s="9">
        <f t="shared" si="95"/>
        <v>-27.500000000000004</v>
      </c>
      <c r="Q30" s="10">
        <f t="shared" si="79"/>
        <v>-110.00000000000001</v>
      </c>
      <c r="R30" s="9">
        <f t="shared" si="89"/>
        <v>-30.250000000000007</v>
      </c>
      <c r="S30" s="9">
        <f t="shared" ref="S30:U30" si="96">R30</f>
        <v>-30.250000000000007</v>
      </c>
      <c r="T30" s="9">
        <f t="shared" si="96"/>
        <v>-30.250000000000007</v>
      </c>
      <c r="U30" s="9">
        <f t="shared" si="96"/>
        <v>-30.250000000000007</v>
      </c>
      <c r="V30" s="10">
        <f t="shared" si="81"/>
        <v>-121.00000000000003</v>
      </c>
      <c r="W30" s="9">
        <f t="shared" si="91"/>
        <v>-33.275000000000013</v>
      </c>
      <c r="X30" s="9">
        <f t="shared" ref="X30:Z30" si="97">W30</f>
        <v>-33.275000000000013</v>
      </c>
      <c r="Y30" s="9">
        <f t="shared" si="97"/>
        <v>-33.275000000000013</v>
      </c>
      <c r="Z30" s="9">
        <f t="shared" si="97"/>
        <v>-33.275000000000013</v>
      </c>
      <c r="AA30" s="10">
        <f t="shared" si="83"/>
        <v>-133.10000000000005</v>
      </c>
      <c r="AB30" s="9">
        <f t="shared" si="93"/>
        <v>-36.60250000000002</v>
      </c>
      <c r="AC30" s="9">
        <f t="shared" ref="AC30:AE30" si="98">AB30</f>
        <v>-36.60250000000002</v>
      </c>
      <c r="AD30" s="9">
        <f t="shared" si="98"/>
        <v>-36.60250000000002</v>
      </c>
      <c r="AE30" s="9">
        <f t="shared" si="98"/>
        <v>-36.60250000000002</v>
      </c>
      <c r="AF30" s="10">
        <f t="shared" si="85"/>
        <v>-146.41000000000008</v>
      </c>
      <c r="AG30" s="11"/>
      <c r="AH30" s="11"/>
    </row>
    <row r="31" spans="2:34" ht="15" hidden="1" customHeight="1" outlineLevel="2" x14ac:dyDescent="0.2">
      <c r="B31" s="27"/>
      <c r="C31" s="27"/>
      <c r="D31" s="11"/>
      <c r="F31" s="4" t="s">
        <v>21</v>
      </c>
      <c r="H31" s="9">
        <v>-7</v>
      </c>
      <c r="I31" s="9">
        <f t="shared" si="86"/>
        <v>-7</v>
      </c>
      <c r="J31" s="9">
        <f t="shared" si="86"/>
        <v>-7</v>
      </c>
      <c r="K31" s="9">
        <f t="shared" si="86"/>
        <v>-7</v>
      </c>
      <c r="L31" s="10">
        <f t="shared" si="77"/>
        <v>-28</v>
      </c>
      <c r="M31" s="9">
        <f t="shared" si="87"/>
        <v>-7.7000000000000011</v>
      </c>
      <c r="N31" s="9">
        <f t="shared" ref="N31:P31" si="99">M31</f>
        <v>-7.7000000000000011</v>
      </c>
      <c r="O31" s="9">
        <f t="shared" si="99"/>
        <v>-7.7000000000000011</v>
      </c>
      <c r="P31" s="9">
        <f t="shared" si="99"/>
        <v>-7.7000000000000011</v>
      </c>
      <c r="Q31" s="10">
        <f t="shared" si="79"/>
        <v>-30.800000000000004</v>
      </c>
      <c r="R31" s="9">
        <f t="shared" si="89"/>
        <v>-8.4700000000000024</v>
      </c>
      <c r="S31" s="9">
        <f t="shared" ref="S31:U31" si="100">R31</f>
        <v>-8.4700000000000024</v>
      </c>
      <c r="T31" s="9">
        <f t="shared" si="100"/>
        <v>-8.4700000000000024</v>
      </c>
      <c r="U31" s="9">
        <f t="shared" si="100"/>
        <v>-8.4700000000000024</v>
      </c>
      <c r="V31" s="10">
        <f t="shared" si="81"/>
        <v>-33.88000000000001</v>
      </c>
      <c r="W31" s="9">
        <f t="shared" si="91"/>
        <v>-9.3170000000000037</v>
      </c>
      <c r="X31" s="9">
        <f t="shared" ref="X31:Z31" si="101">W31</f>
        <v>-9.3170000000000037</v>
      </c>
      <c r="Y31" s="9">
        <f t="shared" si="101"/>
        <v>-9.3170000000000037</v>
      </c>
      <c r="Z31" s="9">
        <f t="shared" si="101"/>
        <v>-9.3170000000000037</v>
      </c>
      <c r="AA31" s="10">
        <f t="shared" si="83"/>
        <v>-37.268000000000015</v>
      </c>
      <c r="AB31" s="9">
        <f t="shared" si="93"/>
        <v>-10.248700000000005</v>
      </c>
      <c r="AC31" s="9">
        <f t="shared" ref="AC31:AE31" si="102">AB31</f>
        <v>-10.248700000000005</v>
      </c>
      <c r="AD31" s="9">
        <f t="shared" si="102"/>
        <v>-10.248700000000005</v>
      </c>
      <c r="AE31" s="9">
        <f t="shared" si="102"/>
        <v>-10.248700000000005</v>
      </c>
      <c r="AF31" s="10">
        <f t="shared" si="85"/>
        <v>-40.994800000000019</v>
      </c>
      <c r="AG31" s="11"/>
      <c r="AH31" s="11"/>
    </row>
    <row r="32" spans="2:34" hidden="1" outlineLevel="2" x14ac:dyDescent="0.2">
      <c r="B32" s="16"/>
      <c r="C32" s="16"/>
      <c r="D32" s="11"/>
      <c r="F32" s="4" t="s">
        <v>17</v>
      </c>
      <c r="H32" s="9">
        <v>-5</v>
      </c>
      <c r="I32" s="9">
        <f t="shared" si="86"/>
        <v>-5</v>
      </c>
      <c r="J32" s="9">
        <f t="shared" si="86"/>
        <v>-5</v>
      </c>
      <c r="K32" s="9">
        <f t="shared" si="86"/>
        <v>-5</v>
      </c>
      <c r="L32" s="10">
        <f t="shared" si="77"/>
        <v>-20</v>
      </c>
      <c r="M32" s="9">
        <f t="shared" si="87"/>
        <v>-5.5</v>
      </c>
      <c r="N32" s="9">
        <f t="shared" ref="N32:P32" si="103">M32</f>
        <v>-5.5</v>
      </c>
      <c r="O32" s="9">
        <f t="shared" si="103"/>
        <v>-5.5</v>
      </c>
      <c r="P32" s="9">
        <f t="shared" si="103"/>
        <v>-5.5</v>
      </c>
      <c r="Q32" s="10">
        <f t="shared" si="79"/>
        <v>-22</v>
      </c>
      <c r="R32" s="9">
        <f t="shared" si="89"/>
        <v>-6.0500000000000007</v>
      </c>
      <c r="S32" s="9">
        <f t="shared" ref="S32:U32" si="104">R32</f>
        <v>-6.0500000000000007</v>
      </c>
      <c r="T32" s="9">
        <f t="shared" si="104"/>
        <v>-6.0500000000000007</v>
      </c>
      <c r="U32" s="9">
        <f t="shared" si="104"/>
        <v>-6.0500000000000007</v>
      </c>
      <c r="V32" s="10">
        <f t="shared" si="81"/>
        <v>-24.200000000000003</v>
      </c>
      <c r="W32" s="9">
        <f t="shared" si="91"/>
        <v>-6.6550000000000011</v>
      </c>
      <c r="X32" s="9">
        <f t="shared" ref="X32:Z32" si="105">W32</f>
        <v>-6.6550000000000011</v>
      </c>
      <c r="Y32" s="9">
        <f t="shared" si="105"/>
        <v>-6.6550000000000011</v>
      </c>
      <c r="Z32" s="9">
        <f t="shared" si="105"/>
        <v>-6.6550000000000011</v>
      </c>
      <c r="AA32" s="10">
        <f t="shared" si="83"/>
        <v>-26.620000000000005</v>
      </c>
      <c r="AB32" s="9">
        <f t="shared" si="93"/>
        <v>-7.3205000000000018</v>
      </c>
      <c r="AC32" s="9">
        <f t="shared" ref="AC32:AE32" si="106">AB32</f>
        <v>-7.3205000000000018</v>
      </c>
      <c r="AD32" s="9">
        <f t="shared" si="106"/>
        <v>-7.3205000000000018</v>
      </c>
      <c r="AE32" s="9">
        <f t="shared" si="106"/>
        <v>-7.3205000000000018</v>
      </c>
      <c r="AF32" s="10">
        <f t="shared" si="85"/>
        <v>-29.282000000000007</v>
      </c>
      <c r="AG32" s="11"/>
      <c r="AH32" s="11"/>
    </row>
    <row r="33" spans="1:36" hidden="1" outlineLevel="2" x14ac:dyDescent="0.2">
      <c r="B33" s="16"/>
      <c r="C33" s="16"/>
      <c r="D33" s="11"/>
      <c r="F33" s="1" t="s">
        <v>18</v>
      </c>
      <c r="G33" s="1"/>
      <c r="H33" s="9">
        <v>-10</v>
      </c>
      <c r="I33" s="9">
        <f t="shared" si="86"/>
        <v>-10</v>
      </c>
      <c r="J33" s="9">
        <f t="shared" si="86"/>
        <v>-10</v>
      </c>
      <c r="K33" s="9">
        <f t="shared" si="86"/>
        <v>-10</v>
      </c>
      <c r="L33" s="10">
        <f t="shared" si="77"/>
        <v>-40</v>
      </c>
      <c r="M33" s="9">
        <f t="shared" si="87"/>
        <v>-11</v>
      </c>
      <c r="N33" s="9">
        <f t="shared" ref="N33:P33" si="107">M33</f>
        <v>-11</v>
      </c>
      <c r="O33" s="9">
        <f t="shared" si="107"/>
        <v>-11</v>
      </c>
      <c r="P33" s="9">
        <f t="shared" si="107"/>
        <v>-11</v>
      </c>
      <c r="Q33" s="10">
        <f t="shared" si="79"/>
        <v>-44</v>
      </c>
      <c r="R33" s="9">
        <f t="shared" si="89"/>
        <v>-12.100000000000001</v>
      </c>
      <c r="S33" s="9">
        <f t="shared" ref="S33:U33" si="108">R33</f>
        <v>-12.100000000000001</v>
      </c>
      <c r="T33" s="9">
        <f t="shared" si="108"/>
        <v>-12.100000000000001</v>
      </c>
      <c r="U33" s="9">
        <f t="shared" si="108"/>
        <v>-12.100000000000001</v>
      </c>
      <c r="V33" s="10">
        <f t="shared" si="81"/>
        <v>-48.400000000000006</v>
      </c>
      <c r="W33" s="9">
        <f t="shared" si="91"/>
        <v>-13.310000000000002</v>
      </c>
      <c r="X33" s="9">
        <f t="shared" ref="X33:Z33" si="109">W33</f>
        <v>-13.310000000000002</v>
      </c>
      <c r="Y33" s="9">
        <f t="shared" si="109"/>
        <v>-13.310000000000002</v>
      </c>
      <c r="Z33" s="9">
        <f t="shared" si="109"/>
        <v>-13.310000000000002</v>
      </c>
      <c r="AA33" s="10">
        <f t="shared" si="83"/>
        <v>-53.240000000000009</v>
      </c>
      <c r="AB33" s="9">
        <f t="shared" si="93"/>
        <v>-14.641000000000004</v>
      </c>
      <c r="AC33" s="9">
        <f t="shared" ref="AC33:AE33" si="110">AB33</f>
        <v>-14.641000000000004</v>
      </c>
      <c r="AD33" s="9">
        <f t="shared" si="110"/>
        <v>-14.641000000000004</v>
      </c>
      <c r="AE33" s="9">
        <f t="shared" si="110"/>
        <v>-14.641000000000004</v>
      </c>
      <c r="AF33" s="10">
        <f t="shared" si="85"/>
        <v>-58.564000000000014</v>
      </c>
      <c r="AG33" s="11"/>
      <c r="AH33" s="11"/>
    </row>
    <row r="34" spans="1:36" hidden="1" outlineLevel="2" x14ac:dyDescent="0.2">
      <c r="B34" s="16"/>
      <c r="C34" s="16"/>
      <c r="D34" s="11"/>
      <c r="F34" s="1" t="s">
        <v>19</v>
      </c>
      <c r="G34" s="1"/>
      <c r="H34" s="9">
        <v>0</v>
      </c>
      <c r="I34" s="9">
        <f t="shared" si="86"/>
        <v>0</v>
      </c>
      <c r="J34" s="9">
        <f t="shared" si="86"/>
        <v>0</v>
      </c>
      <c r="K34" s="9">
        <v>-25</v>
      </c>
      <c r="L34" s="10">
        <f t="shared" si="77"/>
        <v>-25</v>
      </c>
      <c r="M34" s="9">
        <f>H34</f>
        <v>0</v>
      </c>
      <c r="N34" s="9">
        <f t="shared" ref="N34:O34" si="111">I34</f>
        <v>0</v>
      </c>
      <c r="O34" s="9">
        <f t="shared" si="111"/>
        <v>0</v>
      </c>
      <c r="P34" s="9">
        <f>K34-5</f>
        <v>-30</v>
      </c>
      <c r="Q34" s="10">
        <f t="shared" si="79"/>
        <v>-30</v>
      </c>
      <c r="R34" s="9">
        <f>M34</f>
        <v>0</v>
      </c>
      <c r="S34" s="9">
        <f t="shared" ref="S34" si="112">N34</f>
        <v>0</v>
      </c>
      <c r="T34" s="9">
        <f t="shared" ref="T34" si="113">O34</f>
        <v>0</v>
      </c>
      <c r="U34" s="9">
        <f>P34-5</f>
        <v>-35</v>
      </c>
      <c r="V34" s="10">
        <f t="shared" si="81"/>
        <v>-35</v>
      </c>
      <c r="W34" s="9">
        <f>R34</f>
        <v>0</v>
      </c>
      <c r="X34" s="9">
        <f t="shared" ref="X34" si="114">S34</f>
        <v>0</v>
      </c>
      <c r="Y34" s="9">
        <f t="shared" ref="Y34" si="115">T34</f>
        <v>0</v>
      </c>
      <c r="Z34" s="9">
        <f>U34-5</f>
        <v>-40</v>
      </c>
      <c r="AA34" s="10">
        <f t="shared" si="83"/>
        <v>-40</v>
      </c>
      <c r="AB34" s="9">
        <f>W34</f>
        <v>0</v>
      </c>
      <c r="AC34" s="9">
        <f t="shared" ref="AC34" si="116">X34</f>
        <v>0</v>
      </c>
      <c r="AD34" s="9">
        <f t="shared" ref="AD34" si="117">Y34</f>
        <v>0</v>
      </c>
      <c r="AE34" s="9">
        <f>Z34-5</f>
        <v>-45</v>
      </c>
      <c r="AF34" s="10">
        <f t="shared" si="85"/>
        <v>-45</v>
      </c>
      <c r="AG34" s="11"/>
      <c r="AH34" s="11"/>
    </row>
    <row r="35" spans="1:36" hidden="1" outlineLevel="2" x14ac:dyDescent="0.2">
      <c r="B35" s="16"/>
      <c r="C35" s="16"/>
      <c r="D35" s="11"/>
      <c r="F35" s="4" t="s">
        <v>22</v>
      </c>
      <c r="G35" s="1"/>
      <c r="H35" s="9">
        <v>-50</v>
      </c>
      <c r="I35" s="9">
        <v>-25</v>
      </c>
      <c r="J35" s="9">
        <v>-10</v>
      </c>
      <c r="K35" s="9">
        <v>-5</v>
      </c>
      <c r="L35" s="10">
        <f t="shared" si="77"/>
        <v>-90</v>
      </c>
      <c r="M35" s="9">
        <f t="shared" si="87"/>
        <v>-5.5</v>
      </c>
      <c r="N35" s="9">
        <f>M35-1</f>
        <v>-6.5</v>
      </c>
      <c r="O35" s="9">
        <f>N35-1</f>
        <v>-7.5</v>
      </c>
      <c r="P35" s="9">
        <f>O35-1</f>
        <v>-8.5</v>
      </c>
      <c r="Q35" s="10">
        <f t="shared" si="79"/>
        <v>-28</v>
      </c>
      <c r="R35" s="9">
        <f t="shared" si="89"/>
        <v>-9.3500000000000014</v>
      </c>
      <c r="S35" s="9">
        <f>R35-1</f>
        <v>-10.350000000000001</v>
      </c>
      <c r="T35" s="9">
        <f>S35-1</f>
        <v>-11.350000000000001</v>
      </c>
      <c r="U35" s="9">
        <f>T35-1</f>
        <v>-12.350000000000001</v>
      </c>
      <c r="V35" s="10">
        <f t="shared" si="81"/>
        <v>-43.400000000000006</v>
      </c>
      <c r="W35" s="9">
        <f t="shared" si="91"/>
        <v>-13.585000000000003</v>
      </c>
      <c r="X35" s="9">
        <f>W35-1</f>
        <v>-14.585000000000003</v>
      </c>
      <c r="Y35" s="9">
        <f>X35-1</f>
        <v>-15.585000000000003</v>
      </c>
      <c r="Z35" s="9">
        <f>Y35-1</f>
        <v>-16.585000000000001</v>
      </c>
      <c r="AA35" s="10">
        <f t="shared" si="83"/>
        <v>-60.340000000000011</v>
      </c>
      <c r="AB35" s="9">
        <f t="shared" si="93"/>
        <v>-18.243500000000001</v>
      </c>
      <c r="AC35" s="9">
        <f>AB35-1</f>
        <v>-19.243500000000001</v>
      </c>
      <c r="AD35" s="9">
        <f>AC35-1</f>
        <v>-20.243500000000001</v>
      </c>
      <c r="AE35" s="9">
        <f>AD35-1</f>
        <v>-21.243500000000001</v>
      </c>
      <c r="AF35" s="10">
        <f t="shared" si="85"/>
        <v>-78.974000000000004</v>
      </c>
      <c r="AG35" s="11"/>
      <c r="AH35" s="11"/>
    </row>
    <row r="36" spans="1:36" collapsed="1" x14ac:dyDescent="0.2">
      <c r="B36" s="16"/>
      <c r="C36" s="16"/>
      <c r="D36" s="11"/>
      <c r="E36" s="28" t="s">
        <v>56</v>
      </c>
      <c r="F36" s="29"/>
      <c r="G36" s="30"/>
      <c r="H36" s="31">
        <f>SUM(H28:H35)</f>
        <v>-167</v>
      </c>
      <c r="I36" s="32">
        <f t="shared" ref="I36:AF36" si="118">SUM(I28:I35)</f>
        <v>-142</v>
      </c>
      <c r="J36" s="32">
        <f t="shared" si="118"/>
        <v>-127</v>
      </c>
      <c r="K36" s="32">
        <f t="shared" si="118"/>
        <v>-147</v>
      </c>
      <c r="L36" s="33">
        <f t="shared" si="118"/>
        <v>-583</v>
      </c>
      <c r="M36" s="32">
        <f t="shared" si="118"/>
        <v>-134.19999999999999</v>
      </c>
      <c r="N36" s="32">
        <f t="shared" si="118"/>
        <v>-135.19999999999999</v>
      </c>
      <c r="O36" s="32">
        <f t="shared" si="118"/>
        <v>-136.19999999999999</v>
      </c>
      <c r="P36" s="32">
        <f t="shared" si="118"/>
        <v>-167.2</v>
      </c>
      <c r="Q36" s="33">
        <f t="shared" si="118"/>
        <v>-572.79999999999995</v>
      </c>
      <c r="R36" s="32">
        <f t="shared" si="118"/>
        <v>-150.92000000000002</v>
      </c>
      <c r="S36" s="32">
        <f t="shared" si="118"/>
        <v>-151.92000000000002</v>
      </c>
      <c r="T36" s="32">
        <f t="shared" si="118"/>
        <v>-152.92000000000002</v>
      </c>
      <c r="U36" s="32">
        <f t="shared" si="118"/>
        <v>-188.92000000000002</v>
      </c>
      <c r="V36" s="33">
        <f t="shared" si="118"/>
        <v>-644.68000000000006</v>
      </c>
      <c r="W36" s="32">
        <f t="shared" si="118"/>
        <v>-169.31200000000007</v>
      </c>
      <c r="X36" s="32">
        <f t="shared" si="118"/>
        <v>-170.31200000000007</v>
      </c>
      <c r="Y36" s="32">
        <f t="shared" si="118"/>
        <v>-171.31200000000007</v>
      </c>
      <c r="Z36" s="32">
        <f t="shared" si="118"/>
        <v>-212.31200000000007</v>
      </c>
      <c r="AA36" s="33">
        <f t="shared" si="118"/>
        <v>-723.24800000000027</v>
      </c>
      <c r="AB36" s="32">
        <f t="shared" si="118"/>
        <v>-189.5432000000001</v>
      </c>
      <c r="AC36" s="32">
        <f t="shared" si="118"/>
        <v>-190.5432000000001</v>
      </c>
      <c r="AD36" s="32">
        <f t="shared" si="118"/>
        <v>-191.5432000000001</v>
      </c>
      <c r="AE36" s="32">
        <f t="shared" si="118"/>
        <v>-237.5432000000001</v>
      </c>
      <c r="AF36" s="33">
        <f t="shared" si="118"/>
        <v>-809.17280000000039</v>
      </c>
      <c r="AG36" s="34"/>
      <c r="AH36" s="34"/>
      <c r="AI36" s="1"/>
      <c r="AJ36" s="1"/>
    </row>
    <row r="37" spans="1:36" hidden="1" outlineLevel="1" x14ac:dyDescent="0.2">
      <c r="B37" s="16"/>
      <c r="C37" s="16"/>
      <c r="D37" s="11"/>
      <c r="E37" s="28"/>
      <c r="F37" s="29"/>
      <c r="G37" s="30"/>
      <c r="H37" s="31"/>
      <c r="I37" s="32"/>
      <c r="J37" s="32"/>
      <c r="K37" s="32"/>
      <c r="L37" s="33"/>
      <c r="M37" s="32"/>
      <c r="N37" s="32"/>
      <c r="O37" s="32"/>
      <c r="P37" s="32"/>
      <c r="Q37" s="33"/>
      <c r="R37" s="32"/>
      <c r="S37" s="32"/>
      <c r="T37" s="32"/>
      <c r="U37" s="32"/>
      <c r="V37" s="33"/>
      <c r="W37" s="32"/>
      <c r="X37" s="32"/>
      <c r="Y37" s="32"/>
      <c r="Z37" s="32"/>
      <c r="AA37" s="33"/>
      <c r="AB37" s="32"/>
      <c r="AC37" s="32"/>
      <c r="AD37" s="32"/>
      <c r="AE37" s="32"/>
      <c r="AF37" s="33"/>
      <c r="AG37" s="34"/>
      <c r="AH37" s="34"/>
      <c r="AI37" s="1"/>
      <c r="AJ37" s="1"/>
    </row>
    <row r="38" spans="1:36" s="23" customFormat="1" ht="15" customHeight="1" collapsed="1" thickBot="1" x14ac:dyDescent="0.25">
      <c r="B38" s="19"/>
      <c r="C38" s="35" t="s">
        <v>37</v>
      </c>
      <c r="D38" s="35"/>
      <c r="E38" s="35"/>
      <c r="F38" s="36"/>
      <c r="G38" s="36"/>
      <c r="H38" s="38">
        <f>H18+H25+H36</f>
        <v>1283.75</v>
      </c>
      <c r="I38" s="38">
        <f t="shared" ref="I38:AF38" si="119">I18+I25+I36</f>
        <v>1889.5</v>
      </c>
      <c r="J38" s="38">
        <f t="shared" si="119"/>
        <v>2485.25</v>
      </c>
      <c r="K38" s="38">
        <f t="shared" si="119"/>
        <v>3046.375</v>
      </c>
      <c r="L38" s="37">
        <f t="shared" si="119"/>
        <v>8704.875</v>
      </c>
      <c r="M38" s="38">
        <f t="shared" si="119"/>
        <v>325.18749999999994</v>
      </c>
      <c r="N38" s="38">
        <f t="shared" si="119"/>
        <v>340.28437500000001</v>
      </c>
      <c r="O38" s="38">
        <f t="shared" si="119"/>
        <v>618.03046874999995</v>
      </c>
      <c r="P38" s="38">
        <f t="shared" si="119"/>
        <v>368.58183593749999</v>
      </c>
      <c r="Q38" s="37">
        <f t="shared" si="119"/>
        <v>1652.0841796875</v>
      </c>
      <c r="R38" s="38">
        <f t="shared" si="119"/>
        <v>368.87916992187496</v>
      </c>
      <c r="S38" s="38">
        <f t="shared" si="119"/>
        <v>375.18208740234371</v>
      </c>
      <c r="T38" s="38">
        <f t="shared" si="119"/>
        <v>1636.2794842529293</v>
      </c>
      <c r="U38" s="38">
        <f t="shared" si="119"/>
        <v>364.83873031616207</v>
      </c>
      <c r="V38" s="37">
        <f t="shared" si="119"/>
        <v>2745.1794718933106</v>
      </c>
      <c r="W38" s="38">
        <f t="shared" si="119"/>
        <v>381.42703789520266</v>
      </c>
      <c r="X38" s="38">
        <f t="shared" si="119"/>
        <v>399.88992236900305</v>
      </c>
      <c r="Y38" s="38">
        <f t="shared" si="119"/>
        <v>433.40477796125407</v>
      </c>
      <c r="Z38" s="38">
        <f t="shared" si="119"/>
        <v>436.40947245156741</v>
      </c>
      <c r="AA38" s="37">
        <f t="shared" si="119"/>
        <v>1651.1312106770272</v>
      </c>
      <c r="AB38" s="38">
        <f t="shared" si="119"/>
        <v>481.24075306445945</v>
      </c>
      <c r="AC38" s="38">
        <f t="shared" si="119"/>
        <v>517.78737758057423</v>
      </c>
      <c r="AD38" s="38">
        <f t="shared" si="119"/>
        <v>564.66790935071799</v>
      </c>
      <c r="AE38" s="38">
        <f t="shared" si="119"/>
        <v>581.35252530089747</v>
      </c>
      <c r="AF38" s="37">
        <f t="shared" si="119"/>
        <v>2145.048565296649</v>
      </c>
      <c r="AG38" s="22"/>
      <c r="AH38" s="22"/>
    </row>
    <row r="39" spans="1:36" ht="13.5" thickTop="1" x14ac:dyDescent="0.2">
      <c r="B39" s="16"/>
      <c r="C39" s="16"/>
      <c r="D39" s="11"/>
      <c r="F39" s="3"/>
      <c r="G39" s="3"/>
      <c r="H39" s="1"/>
    </row>
    <row r="41" spans="1:36" x14ac:dyDescent="0.2">
      <c r="A41" s="8" t="s">
        <v>65</v>
      </c>
      <c r="F41" s="1"/>
      <c r="G41" s="1"/>
      <c r="H41" s="9"/>
      <c r="I41" s="9"/>
      <c r="J41" s="9"/>
      <c r="K41" s="9"/>
    </row>
    <row r="42" spans="1:36" hidden="1" outlineLevel="1" x14ac:dyDescent="0.2">
      <c r="A42" s="8"/>
      <c r="E42" s="8" t="s">
        <v>37</v>
      </c>
      <c r="G42" s="1"/>
      <c r="H42" s="9">
        <f>H38</f>
        <v>1283.75</v>
      </c>
      <c r="I42" s="9">
        <f t="shared" ref="I42:AF42" si="120">I38</f>
        <v>1889.5</v>
      </c>
      <c r="J42" s="9">
        <f t="shared" si="120"/>
        <v>2485.25</v>
      </c>
      <c r="K42" s="9">
        <f t="shared" si="120"/>
        <v>3046.375</v>
      </c>
      <c r="L42" s="10">
        <f t="shared" si="120"/>
        <v>8704.875</v>
      </c>
      <c r="M42" s="9">
        <f t="shared" si="120"/>
        <v>325.18749999999994</v>
      </c>
      <c r="N42" s="9">
        <f t="shared" si="120"/>
        <v>340.28437500000001</v>
      </c>
      <c r="O42" s="9">
        <f t="shared" si="120"/>
        <v>618.03046874999995</v>
      </c>
      <c r="P42" s="9">
        <f t="shared" si="120"/>
        <v>368.58183593749999</v>
      </c>
      <c r="Q42" s="10">
        <f t="shared" si="120"/>
        <v>1652.0841796875</v>
      </c>
      <c r="R42" s="9">
        <f t="shared" si="120"/>
        <v>368.87916992187496</v>
      </c>
      <c r="S42" s="9">
        <f t="shared" si="120"/>
        <v>375.18208740234371</v>
      </c>
      <c r="T42" s="9">
        <f t="shared" si="120"/>
        <v>1636.2794842529293</v>
      </c>
      <c r="U42" s="9">
        <f t="shared" si="120"/>
        <v>364.83873031616207</v>
      </c>
      <c r="V42" s="10">
        <f t="shared" si="120"/>
        <v>2745.1794718933106</v>
      </c>
      <c r="W42" s="9">
        <f t="shared" si="120"/>
        <v>381.42703789520266</v>
      </c>
      <c r="X42" s="9">
        <f t="shared" si="120"/>
        <v>399.88992236900305</v>
      </c>
      <c r="Y42" s="9">
        <f t="shared" si="120"/>
        <v>433.40477796125407</v>
      </c>
      <c r="Z42" s="9">
        <f t="shared" si="120"/>
        <v>436.40947245156741</v>
      </c>
      <c r="AA42" s="10">
        <f t="shared" si="120"/>
        <v>1651.1312106770272</v>
      </c>
      <c r="AB42" s="9">
        <f t="shared" si="120"/>
        <v>481.24075306445945</v>
      </c>
      <c r="AC42" s="9">
        <f t="shared" si="120"/>
        <v>517.78737758057423</v>
      </c>
      <c r="AD42" s="9">
        <f t="shared" si="120"/>
        <v>564.66790935071799</v>
      </c>
      <c r="AE42" s="9">
        <f t="shared" si="120"/>
        <v>581.35252530089747</v>
      </c>
      <c r="AF42" s="10">
        <f t="shared" si="120"/>
        <v>2145.048565296649</v>
      </c>
    </row>
    <row r="43" spans="1:36" hidden="1" outlineLevel="1" x14ac:dyDescent="0.2">
      <c r="E43" s="52" t="s">
        <v>67</v>
      </c>
      <c r="G43" s="1"/>
      <c r="H43" s="9">
        <v>0</v>
      </c>
      <c r="I43" s="9">
        <v>0</v>
      </c>
      <c r="J43" s="9">
        <v>0</v>
      </c>
      <c r="K43" s="9">
        <v>0</v>
      </c>
      <c r="L43" s="10">
        <v>0</v>
      </c>
      <c r="M43" s="9">
        <v>0</v>
      </c>
      <c r="N43" s="9">
        <v>0</v>
      </c>
      <c r="O43" s="9">
        <v>0</v>
      </c>
      <c r="P43" s="9">
        <v>0</v>
      </c>
      <c r="Q43" s="10">
        <v>0</v>
      </c>
      <c r="R43" s="9">
        <v>0</v>
      </c>
      <c r="S43" s="9">
        <v>0</v>
      </c>
      <c r="T43" s="9">
        <v>0</v>
      </c>
      <c r="U43" s="9">
        <v>0</v>
      </c>
      <c r="V43" s="10">
        <v>0</v>
      </c>
      <c r="W43" s="9">
        <v>0</v>
      </c>
      <c r="X43" s="9">
        <v>0</v>
      </c>
      <c r="Y43" s="9">
        <v>0</v>
      </c>
      <c r="Z43" s="9">
        <v>0</v>
      </c>
      <c r="AA43" s="10">
        <v>0</v>
      </c>
      <c r="AB43" s="9">
        <v>0</v>
      </c>
      <c r="AC43" s="9">
        <v>0</v>
      </c>
      <c r="AD43" s="9">
        <v>0</v>
      </c>
      <c r="AE43" s="9">
        <v>0</v>
      </c>
      <c r="AF43" s="10">
        <v>0</v>
      </c>
      <c r="AH43" s="4"/>
    </row>
    <row r="44" spans="1:36" s="23" customFormat="1" ht="15" customHeight="1" collapsed="1" thickBot="1" x14ac:dyDescent="0.25">
      <c r="B44" s="19"/>
      <c r="C44" s="20" t="s">
        <v>71</v>
      </c>
      <c r="D44" s="20"/>
      <c r="E44" s="20"/>
      <c r="F44" s="21"/>
      <c r="G44" s="21"/>
      <c r="H44" s="14">
        <f>H42+H43</f>
        <v>1283.75</v>
      </c>
      <c r="I44" s="14">
        <f t="shared" ref="I44:AF44" si="121">I42+I43</f>
        <v>1889.5</v>
      </c>
      <c r="J44" s="14">
        <f t="shared" si="121"/>
        <v>2485.25</v>
      </c>
      <c r="K44" s="14">
        <f t="shared" si="121"/>
        <v>3046.375</v>
      </c>
      <c r="L44" s="15">
        <f t="shared" si="121"/>
        <v>8704.875</v>
      </c>
      <c r="M44" s="14">
        <f t="shared" si="121"/>
        <v>325.18749999999994</v>
      </c>
      <c r="N44" s="14">
        <f t="shared" si="121"/>
        <v>340.28437500000001</v>
      </c>
      <c r="O44" s="14">
        <f t="shared" si="121"/>
        <v>618.03046874999995</v>
      </c>
      <c r="P44" s="14">
        <f t="shared" si="121"/>
        <v>368.58183593749999</v>
      </c>
      <c r="Q44" s="15">
        <f t="shared" si="121"/>
        <v>1652.0841796875</v>
      </c>
      <c r="R44" s="14">
        <f t="shared" si="121"/>
        <v>368.87916992187496</v>
      </c>
      <c r="S44" s="14">
        <f t="shared" si="121"/>
        <v>375.18208740234371</v>
      </c>
      <c r="T44" s="14">
        <f t="shared" si="121"/>
        <v>1636.2794842529293</v>
      </c>
      <c r="U44" s="14">
        <f t="shared" si="121"/>
        <v>364.83873031616207</v>
      </c>
      <c r="V44" s="15">
        <f t="shared" si="121"/>
        <v>2745.1794718933106</v>
      </c>
      <c r="W44" s="14">
        <f t="shared" si="121"/>
        <v>381.42703789520266</v>
      </c>
      <c r="X44" s="14">
        <f t="shared" si="121"/>
        <v>399.88992236900305</v>
      </c>
      <c r="Y44" s="14">
        <f t="shared" si="121"/>
        <v>433.40477796125407</v>
      </c>
      <c r="Z44" s="14">
        <f t="shared" si="121"/>
        <v>436.40947245156741</v>
      </c>
      <c r="AA44" s="15">
        <f t="shared" si="121"/>
        <v>1651.1312106770272</v>
      </c>
      <c r="AB44" s="14">
        <f t="shared" si="121"/>
        <v>481.24075306445945</v>
      </c>
      <c r="AC44" s="14">
        <f t="shared" si="121"/>
        <v>517.78737758057423</v>
      </c>
      <c r="AD44" s="14">
        <f t="shared" si="121"/>
        <v>564.66790935071799</v>
      </c>
      <c r="AE44" s="14">
        <f t="shared" si="121"/>
        <v>581.35252530089747</v>
      </c>
      <c r="AF44" s="15">
        <f t="shared" si="121"/>
        <v>2145.048565296649</v>
      </c>
      <c r="AG44" s="22"/>
      <c r="AH44" s="22"/>
    </row>
    <row r="45" spans="1:36" hidden="1" outlineLevel="1" x14ac:dyDescent="0.2">
      <c r="A45" s="8"/>
      <c r="F45" s="1"/>
      <c r="G45" s="1"/>
      <c r="H45" s="9"/>
      <c r="I45" s="9"/>
      <c r="J45" s="9"/>
      <c r="K45" s="9"/>
    </row>
    <row r="46" spans="1:36" s="53" customFormat="1" hidden="1" outlineLevel="1" x14ac:dyDescent="0.2">
      <c r="B46" s="39"/>
      <c r="C46" s="39"/>
      <c r="F46" s="2" t="s">
        <v>68</v>
      </c>
      <c r="G46" s="2"/>
      <c r="H46" s="54">
        <v>-250</v>
      </c>
      <c r="I46" s="54">
        <f>H46</f>
        <v>-250</v>
      </c>
      <c r="J46" s="54">
        <f t="shared" ref="J46:K46" si="122">I46</f>
        <v>-250</v>
      </c>
      <c r="K46" s="54">
        <f t="shared" si="122"/>
        <v>-250</v>
      </c>
      <c r="L46" s="10">
        <f>SUM(H46:K46)</f>
        <v>-1000</v>
      </c>
      <c r="M46" s="54">
        <f>K46</f>
        <v>-250</v>
      </c>
      <c r="N46" s="54">
        <f>M46</f>
        <v>-250</v>
      </c>
      <c r="O46" s="54">
        <v>0</v>
      </c>
      <c r="P46" s="54">
        <v>0</v>
      </c>
      <c r="Q46" s="10">
        <f>SUM(M46:P46)</f>
        <v>-500</v>
      </c>
      <c r="V46" s="55"/>
      <c r="AA46" s="55"/>
      <c r="AF46" s="55"/>
      <c r="AH46" s="55"/>
    </row>
    <row r="47" spans="1:36" s="53" customFormat="1" hidden="1" outlineLevel="1" x14ac:dyDescent="0.2">
      <c r="F47" s="2" t="s">
        <v>4</v>
      </c>
      <c r="G47" s="2"/>
      <c r="H47" s="54">
        <v>0</v>
      </c>
      <c r="I47" s="54">
        <v>0</v>
      </c>
      <c r="J47" s="54">
        <v>0</v>
      </c>
      <c r="K47" s="54">
        <v>-100</v>
      </c>
      <c r="L47" s="10">
        <f>SUM(H47:K47)</f>
        <v>-100</v>
      </c>
      <c r="M47" s="54">
        <v>-500</v>
      </c>
      <c r="N47" s="54">
        <v>-500</v>
      </c>
      <c r="O47" s="54">
        <v>-500</v>
      </c>
      <c r="P47" s="54">
        <v>-250</v>
      </c>
      <c r="Q47" s="10">
        <f>SUM(M47:P47)</f>
        <v>-1750</v>
      </c>
      <c r="V47" s="55"/>
      <c r="AA47" s="55"/>
      <c r="AF47" s="55"/>
      <c r="AH47" s="55"/>
    </row>
    <row r="48" spans="1:36" collapsed="1" x14ac:dyDescent="0.2">
      <c r="A48" s="8"/>
      <c r="E48" s="61" t="s">
        <v>43</v>
      </c>
      <c r="F48" s="57"/>
      <c r="G48" s="58"/>
      <c r="H48" s="59">
        <f t="shared" ref="H48:Q48" si="123">SUM(H46:H47)</f>
        <v>-250</v>
      </c>
      <c r="I48" s="59">
        <f t="shared" si="123"/>
        <v>-250</v>
      </c>
      <c r="J48" s="59">
        <f t="shared" si="123"/>
        <v>-250</v>
      </c>
      <c r="K48" s="59">
        <f t="shared" si="123"/>
        <v>-350</v>
      </c>
      <c r="L48" s="60">
        <f t="shared" si="123"/>
        <v>-1100</v>
      </c>
      <c r="M48" s="59">
        <f t="shared" si="123"/>
        <v>-750</v>
      </c>
      <c r="N48" s="59">
        <f t="shared" si="123"/>
        <v>-750</v>
      </c>
      <c r="O48" s="59">
        <f t="shared" si="123"/>
        <v>-500</v>
      </c>
      <c r="P48" s="59">
        <f t="shared" si="123"/>
        <v>-250</v>
      </c>
      <c r="Q48" s="60">
        <f t="shared" si="123"/>
        <v>-2250</v>
      </c>
      <c r="R48" s="59"/>
      <c r="S48" s="59"/>
      <c r="T48" s="59"/>
      <c r="U48" s="59"/>
      <c r="V48" s="60"/>
      <c r="W48" s="59"/>
      <c r="X48" s="59"/>
      <c r="Y48" s="59"/>
      <c r="Z48" s="59"/>
      <c r="AA48" s="60"/>
      <c r="AB48" s="59"/>
      <c r="AC48" s="59"/>
      <c r="AD48" s="59"/>
      <c r="AE48" s="59"/>
      <c r="AF48" s="60"/>
    </row>
    <row r="49" spans="1:40" hidden="1" outlineLevel="1" x14ac:dyDescent="0.2">
      <c r="A49" s="8"/>
      <c r="E49" s="47"/>
      <c r="F49" s="17"/>
      <c r="G49" s="1"/>
      <c r="H49" s="16"/>
      <c r="I49" s="16"/>
      <c r="J49" s="16"/>
      <c r="K49" s="16"/>
      <c r="L49" s="51"/>
      <c r="M49" s="16"/>
      <c r="N49" s="16"/>
      <c r="O49" s="16"/>
      <c r="P49" s="16"/>
      <c r="Q49" s="51"/>
      <c r="R49" s="16"/>
      <c r="S49" s="16"/>
      <c r="T49" s="16"/>
      <c r="U49" s="16"/>
      <c r="V49" s="51"/>
      <c r="W49" s="16"/>
      <c r="X49" s="16"/>
      <c r="Y49" s="16"/>
      <c r="Z49" s="16"/>
      <c r="AA49" s="51"/>
      <c r="AB49" s="16"/>
      <c r="AC49" s="16"/>
      <c r="AD49" s="16"/>
      <c r="AE49" s="16"/>
      <c r="AF49" s="51"/>
    </row>
    <row r="50" spans="1:40" s="53" customFormat="1" hidden="1" outlineLevel="1" x14ac:dyDescent="0.2">
      <c r="B50" s="39"/>
      <c r="C50" s="39"/>
      <c r="F50" s="2" t="s">
        <v>0</v>
      </c>
      <c r="G50" s="2"/>
      <c r="H50" s="54">
        <v>-90</v>
      </c>
      <c r="I50" s="54">
        <f>H50</f>
        <v>-90</v>
      </c>
      <c r="J50" s="54">
        <f t="shared" ref="J50:K50" si="124">I50</f>
        <v>-90</v>
      </c>
      <c r="K50" s="54">
        <f t="shared" si="124"/>
        <v>-90</v>
      </c>
      <c r="L50" s="10">
        <f>SUM(H50:K50)</f>
        <v>-360</v>
      </c>
      <c r="M50" s="54">
        <f>K50</f>
        <v>-90</v>
      </c>
      <c r="N50" s="54">
        <f>M50</f>
        <v>-90</v>
      </c>
      <c r="O50" s="54">
        <f t="shared" ref="O50:P50" si="125">N50</f>
        <v>-90</v>
      </c>
      <c r="P50" s="54">
        <f t="shared" si="125"/>
        <v>-90</v>
      </c>
      <c r="Q50" s="10">
        <f>SUM(M50:P50)</f>
        <v>-360</v>
      </c>
      <c r="R50" s="54">
        <f>P50</f>
        <v>-90</v>
      </c>
      <c r="S50" s="54">
        <f>R50</f>
        <v>-90</v>
      </c>
      <c r="T50" s="54">
        <f t="shared" ref="T50:U50" si="126">S50</f>
        <v>-90</v>
      </c>
      <c r="U50" s="54">
        <f t="shared" si="126"/>
        <v>-90</v>
      </c>
      <c r="V50" s="10">
        <f>SUM(R50:U50)</f>
        <v>-360</v>
      </c>
      <c r="AA50" s="55"/>
      <c r="AF50" s="55"/>
      <c r="AH50" s="55"/>
    </row>
    <row r="51" spans="1:40" s="53" customFormat="1" hidden="1" outlineLevel="1" x14ac:dyDescent="0.2">
      <c r="B51" s="54"/>
      <c r="C51" s="54"/>
      <c r="F51" s="2" t="s">
        <v>1</v>
      </c>
      <c r="G51" s="2"/>
      <c r="H51" s="54">
        <v>-20</v>
      </c>
      <c r="I51" s="54">
        <f>H51</f>
        <v>-20</v>
      </c>
      <c r="J51" s="54">
        <f t="shared" ref="J51:K51" si="127">I51</f>
        <v>-20</v>
      </c>
      <c r="K51" s="54">
        <f t="shared" si="127"/>
        <v>-20</v>
      </c>
      <c r="L51" s="10">
        <f>SUM(H51:K51)</f>
        <v>-80</v>
      </c>
      <c r="M51" s="54">
        <f>K51</f>
        <v>-20</v>
      </c>
      <c r="N51" s="54">
        <f>M51</f>
        <v>-20</v>
      </c>
      <c r="O51" s="54">
        <f t="shared" ref="O51:P51" si="128">N51</f>
        <v>-20</v>
      </c>
      <c r="P51" s="54">
        <f t="shared" si="128"/>
        <v>-20</v>
      </c>
      <c r="Q51" s="10">
        <f>SUM(M51:P51)</f>
        <v>-80</v>
      </c>
      <c r="R51" s="54">
        <f>P51</f>
        <v>-20</v>
      </c>
      <c r="S51" s="54">
        <f>R51</f>
        <v>-20</v>
      </c>
      <c r="T51" s="54">
        <f t="shared" ref="T51:U51" si="129">S51</f>
        <v>-20</v>
      </c>
      <c r="U51" s="54">
        <f t="shared" si="129"/>
        <v>-20</v>
      </c>
      <c r="V51" s="10">
        <f>SUM(R51:U51)</f>
        <v>-80</v>
      </c>
      <c r="AA51" s="55"/>
      <c r="AF51" s="55"/>
      <c r="AH51" s="55"/>
    </row>
    <row r="52" spans="1:40" s="53" customFormat="1" hidden="1" outlineLevel="1" x14ac:dyDescent="0.2">
      <c r="F52" s="2" t="s">
        <v>14</v>
      </c>
      <c r="G52" s="2"/>
      <c r="H52" s="54">
        <f>SUM(H50:H51)</f>
        <v>-110</v>
      </c>
      <c r="I52" s="54">
        <f t="shared" ref="I52:K52" si="130">SUM(I50:I51)</f>
        <v>-110</v>
      </c>
      <c r="J52" s="54">
        <f t="shared" si="130"/>
        <v>-110</v>
      </c>
      <c r="K52" s="54">
        <f t="shared" si="130"/>
        <v>-110</v>
      </c>
      <c r="L52" s="10">
        <f>SUM(H52:K52)</f>
        <v>-440</v>
      </c>
      <c r="M52" s="54">
        <f t="shared" ref="M52:P52" si="131">SUM(M50:M51)</f>
        <v>-110</v>
      </c>
      <c r="N52" s="54">
        <f t="shared" si="131"/>
        <v>-110</v>
      </c>
      <c r="O52" s="54">
        <f t="shared" si="131"/>
        <v>-110</v>
      </c>
      <c r="P52" s="54">
        <f t="shared" si="131"/>
        <v>-110</v>
      </c>
      <c r="Q52" s="10">
        <f>SUM(M52:P52)</f>
        <v>-440</v>
      </c>
      <c r="R52" s="54">
        <f t="shared" ref="R52:U52" si="132">SUM(R50:R51)</f>
        <v>-110</v>
      </c>
      <c r="S52" s="54">
        <f t="shared" si="132"/>
        <v>-110</v>
      </c>
      <c r="T52" s="54">
        <f t="shared" si="132"/>
        <v>-110</v>
      </c>
      <c r="U52" s="54">
        <f t="shared" si="132"/>
        <v>-110</v>
      </c>
      <c r="V52" s="10">
        <f t="shared" ref="V52" si="133">SUM(V50:V51)</f>
        <v>-440</v>
      </c>
      <c r="W52" s="2"/>
      <c r="X52" s="2"/>
      <c r="Y52" s="2"/>
      <c r="Z52" s="2"/>
      <c r="AA52" s="56"/>
      <c r="AB52" s="2"/>
      <c r="AC52" s="2"/>
      <c r="AD52" s="2"/>
      <c r="AE52" s="2"/>
      <c r="AF52" s="56"/>
      <c r="AG52" s="2"/>
      <c r="AH52" s="55"/>
    </row>
    <row r="53" spans="1:40" s="53" customFormat="1" hidden="1" outlineLevel="1" x14ac:dyDescent="0.2">
      <c r="F53" s="2" t="s">
        <v>4</v>
      </c>
      <c r="G53" s="2"/>
      <c r="H53" s="54">
        <v>0</v>
      </c>
      <c r="I53" s="54">
        <v>0</v>
      </c>
      <c r="J53" s="54">
        <v>0</v>
      </c>
      <c r="K53" s="54">
        <v>0</v>
      </c>
      <c r="L53" s="10">
        <f>SUM(H53:K53)</f>
        <v>0</v>
      </c>
      <c r="M53" s="54">
        <v>-250</v>
      </c>
      <c r="N53" s="54">
        <v>-250</v>
      </c>
      <c r="O53" s="54">
        <v>-100</v>
      </c>
      <c r="P53" s="54">
        <v>-100</v>
      </c>
      <c r="Q53" s="10">
        <f>SUM(M53:P53)</f>
        <v>-700</v>
      </c>
      <c r="R53" s="54">
        <v>0</v>
      </c>
      <c r="S53" s="54">
        <f>R53</f>
        <v>0</v>
      </c>
      <c r="T53" s="54">
        <f t="shared" ref="T53:U53" si="134">S53</f>
        <v>0</v>
      </c>
      <c r="U53" s="54">
        <f t="shared" si="134"/>
        <v>0</v>
      </c>
      <c r="V53" s="10">
        <f>SUM(R53:U53)</f>
        <v>0</v>
      </c>
      <c r="AA53" s="55"/>
      <c r="AF53" s="55"/>
      <c r="AH53" s="55"/>
    </row>
    <row r="54" spans="1:40" collapsed="1" x14ac:dyDescent="0.2">
      <c r="A54" s="8"/>
      <c r="E54" s="61" t="s">
        <v>31</v>
      </c>
      <c r="F54" s="57"/>
      <c r="G54" s="58"/>
      <c r="H54" s="59">
        <f>SUM(H50:H53)</f>
        <v>-220</v>
      </c>
      <c r="I54" s="59">
        <f t="shared" ref="I54:V54" si="135">SUM(I50:I53)</f>
        <v>-220</v>
      </c>
      <c r="J54" s="59">
        <f t="shared" si="135"/>
        <v>-220</v>
      </c>
      <c r="K54" s="59">
        <f t="shared" si="135"/>
        <v>-220</v>
      </c>
      <c r="L54" s="60">
        <f t="shared" si="135"/>
        <v>-880</v>
      </c>
      <c r="M54" s="59">
        <f t="shared" si="135"/>
        <v>-470</v>
      </c>
      <c r="N54" s="59">
        <f t="shared" si="135"/>
        <v>-470</v>
      </c>
      <c r="O54" s="59">
        <f t="shared" si="135"/>
        <v>-320</v>
      </c>
      <c r="P54" s="59">
        <f t="shared" si="135"/>
        <v>-320</v>
      </c>
      <c r="Q54" s="60">
        <f t="shared" si="135"/>
        <v>-1580</v>
      </c>
      <c r="R54" s="59">
        <f t="shared" si="135"/>
        <v>-220</v>
      </c>
      <c r="S54" s="59">
        <f t="shared" si="135"/>
        <v>-220</v>
      </c>
      <c r="T54" s="59">
        <f t="shared" si="135"/>
        <v>-220</v>
      </c>
      <c r="U54" s="59">
        <f t="shared" si="135"/>
        <v>-220</v>
      </c>
      <c r="V54" s="60">
        <f t="shared" si="135"/>
        <v>-880</v>
      </c>
      <c r="W54" s="59"/>
      <c r="X54" s="59"/>
      <c r="Y54" s="59"/>
      <c r="Z54" s="59"/>
      <c r="AA54" s="60"/>
      <c r="AB54" s="59"/>
      <c r="AC54" s="59"/>
      <c r="AD54" s="59"/>
      <c r="AE54" s="59"/>
      <c r="AF54" s="60"/>
    </row>
    <row r="55" spans="1:40" hidden="1" outlineLevel="1" x14ac:dyDescent="0.2">
      <c r="A55" s="8"/>
      <c r="E55" s="47"/>
      <c r="F55" s="17"/>
      <c r="G55" s="1"/>
      <c r="H55" s="16"/>
      <c r="I55" s="16"/>
      <c r="J55" s="16"/>
      <c r="K55" s="16"/>
      <c r="L55" s="51"/>
      <c r="M55" s="16"/>
      <c r="N55" s="16"/>
      <c r="O55" s="16"/>
      <c r="P55" s="16"/>
      <c r="Q55" s="51"/>
      <c r="R55" s="16"/>
      <c r="S55" s="16"/>
      <c r="T55" s="16"/>
      <c r="U55" s="16"/>
      <c r="V55" s="51"/>
      <c r="W55" s="16"/>
      <c r="X55" s="16"/>
      <c r="Y55" s="16"/>
      <c r="Z55" s="16"/>
      <c r="AA55" s="51"/>
      <c r="AB55" s="16"/>
      <c r="AC55" s="16"/>
      <c r="AD55" s="16"/>
      <c r="AE55" s="16"/>
      <c r="AF55" s="51"/>
    </row>
    <row r="56" spans="1:40" collapsed="1" x14ac:dyDescent="0.2">
      <c r="A56" s="8"/>
      <c r="E56" s="61" t="s">
        <v>44</v>
      </c>
      <c r="F56" s="57"/>
      <c r="G56" s="58"/>
      <c r="H56" s="59">
        <v>-500</v>
      </c>
      <c r="I56" s="59">
        <v>-500</v>
      </c>
      <c r="J56" s="59">
        <v>-500</v>
      </c>
      <c r="K56" s="59">
        <v>-500</v>
      </c>
      <c r="L56" s="60">
        <f>SUM(H56:K56)</f>
        <v>-2000</v>
      </c>
      <c r="M56" s="59"/>
      <c r="N56" s="59"/>
      <c r="O56" s="59"/>
      <c r="P56" s="59"/>
      <c r="Q56" s="60"/>
      <c r="R56" s="59"/>
      <c r="S56" s="59"/>
      <c r="T56" s="59"/>
      <c r="U56" s="59"/>
      <c r="V56" s="60"/>
      <c r="W56" s="59"/>
      <c r="X56" s="59"/>
      <c r="Y56" s="59"/>
      <c r="Z56" s="59"/>
      <c r="AA56" s="60"/>
      <c r="AB56" s="59"/>
      <c r="AC56" s="59"/>
      <c r="AD56" s="59"/>
      <c r="AE56" s="59"/>
      <c r="AF56" s="60"/>
    </row>
    <row r="57" spans="1:40" hidden="1" outlineLevel="1" x14ac:dyDescent="0.2">
      <c r="A57" s="8"/>
      <c r="E57" s="8"/>
      <c r="G57" s="1"/>
      <c r="H57" s="9"/>
      <c r="I57" s="9"/>
      <c r="J57" s="9"/>
      <c r="K57" s="9"/>
    </row>
    <row r="58" spans="1:40" s="53" customFormat="1" hidden="1" outlineLevel="1" x14ac:dyDescent="0.2">
      <c r="B58" s="39"/>
      <c r="C58" s="39"/>
      <c r="F58" s="2" t="s">
        <v>0</v>
      </c>
      <c r="G58" s="2"/>
      <c r="H58" s="54"/>
      <c r="I58" s="54"/>
      <c r="J58" s="54"/>
      <c r="K58" s="54"/>
      <c r="L58" s="10"/>
      <c r="M58" s="54">
        <v>-90</v>
      </c>
      <c r="N58" s="54">
        <f>M58</f>
        <v>-90</v>
      </c>
      <c r="O58" s="54">
        <f t="shared" ref="O58:P58" si="136">N58</f>
        <v>-90</v>
      </c>
      <c r="P58" s="54">
        <f t="shared" si="136"/>
        <v>-90</v>
      </c>
      <c r="Q58" s="10">
        <f>SUM(M58:P58)</f>
        <v>-360</v>
      </c>
      <c r="R58" s="54">
        <f>P58</f>
        <v>-90</v>
      </c>
      <c r="S58" s="54">
        <f>R58</f>
        <v>-90</v>
      </c>
      <c r="T58" s="54">
        <f t="shared" ref="T58:U58" si="137">S58</f>
        <v>-90</v>
      </c>
      <c r="U58" s="54">
        <f t="shared" si="137"/>
        <v>-90</v>
      </c>
      <c r="V58" s="10">
        <f>SUM(R58:U58)</f>
        <v>-360</v>
      </c>
      <c r="W58" s="53">
        <f>U58</f>
        <v>-90</v>
      </c>
      <c r="X58" s="53">
        <f>W58</f>
        <v>-90</v>
      </c>
      <c r="Y58" s="53">
        <f t="shared" ref="Y58:Z58" si="138">X58</f>
        <v>-90</v>
      </c>
      <c r="Z58" s="53">
        <f t="shared" si="138"/>
        <v>-90</v>
      </c>
      <c r="AA58" s="55">
        <f>SUM(W58:Z58)</f>
        <v>-360</v>
      </c>
      <c r="AF58" s="55"/>
      <c r="AH58" s="55"/>
    </row>
    <row r="59" spans="1:40" s="53" customFormat="1" hidden="1" outlineLevel="1" x14ac:dyDescent="0.2">
      <c r="B59" s="54"/>
      <c r="C59" s="54"/>
      <c r="F59" s="2" t="s">
        <v>1</v>
      </c>
      <c r="G59" s="2"/>
      <c r="H59" s="2"/>
      <c r="I59" s="2"/>
      <c r="J59" s="2"/>
      <c r="K59" s="2"/>
      <c r="L59" s="2"/>
      <c r="M59" s="54">
        <v>-20</v>
      </c>
      <c r="N59" s="54">
        <f>M59</f>
        <v>-20</v>
      </c>
      <c r="O59" s="54">
        <f t="shared" ref="O59:P59" si="139">N59</f>
        <v>-20</v>
      </c>
      <c r="P59" s="54">
        <f t="shared" si="139"/>
        <v>-20</v>
      </c>
      <c r="Q59" s="10">
        <f>SUM(M59:P59)</f>
        <v>-80</v>
      </c>
      <c r="R59" s="54">
        <f>P59</f>
        <v>-20</v>
      </c>
      <c r="S59" s="54">
        <f>R59</f>
        <v>-20</v>
      </c>
      <c r="T59" s="54">
        <f t="shared" ref="T59:U59" si="140">S59</f>
        <v>-20</v>
      </c>
      <c r="U59" s="54">
        <f t="shared" si="140"/>
        <v>-20</v>
      </c>
      <c r="V59" s="10">
        <f>SUM(R59:U59)</f>
        <v>-80</v>
      </c>
      <c r="W59" s="54">
        <f>U59</f>
        <v>-20</v>
      </c>
      <c r="X59" s="54">
        <f>W59</f>
        <v>-20</v>
      </c>
      <c r="Y59" s="54">
        <f t="shared" ref="Y59:Z59" si="141">X59</f>
        <v>-20</v>
      </c>
      <c r="Z59" s="54">
        <f t="shared" si="141"/>
        <v>-20</v>
      </c>
      <c r="AA59" s="10">
        <f>SUM(W59:Z59)</f>
        <v>-80</v>
      </c>
      <c r="AF59" s="55"/>
      <c r="AK59" s="55"/>
      <c r="AM59" s="55"/>
    </row>
    <row r="60" spans="1:40" s="53" customFormat="1" hidden="1" outlineLevel="1" x14ac:dyDescent="0.2">
      <c r="F60" s="2" t="s">
        <v>14</v>
      </c>
      <c r="G60" s="2"/>
      <c r="H60" s="2"/>
      <c r="I60" s="2"/>
      <c r="J60" s="2"/>
      <c r="K60" s="2"/>
      <c r="L60" s="2"/>
      <c r="M60" s="54">
        <f>SUM(M58:M59)</f>
        <v>-110</v>
      </c>
      <c r="N60" s="54">
        <f t="shared" ref="N60:P60" si="142">SUM(N58:N59)</f>
        <v>-110</v>
      </c>
      <c r="O60" s="54">
        <f t="shared" si="142"/>
        <v>-110</v>
      </c>
      <c r="P60" s="54">
        <f t="shared" si="142"/>
        <v>-110</v>
      </c>
      <c r="Q60" s="10">
        <f>SUM(M60:P60)</f>
        <v>-440</v>
      </c>
      <c r="R60" s="54">
        <f t="shared" ref="R60:U60" si="143">SUM(R58:R59)</f>
        <v>-110</v>
      </c>
      <c r="S60" s="54">
        <f t="shared" si="143"/>
        <v>-110</v>
      </c>
      <c r="T60" s="54">
        <f t="shared" si="143"/>
        <v>-110</v>
      </c>
      <c r="U60" s="54">
        <f t="shared" si="143"/>
        <v>-110</v>
      </c>
      <c r="V60" s="10">
        <f>SUM(R60:U60)</f>
        <v>-440</v>
      </c>
      <c r="W60" s="54">
        <f t="shared" ref="W60:AA60" si="144">SUM(W58:W59)</f>
        <v>-110</v>
      </c>
      <c r="X60" s="54">
        <f t="shared" si="144"/>
        <v>-110</v>
      </c>
      <c r="Y60" s="54">
        <f t="shared" si="144"/>
        <v>-110</v>
      </c>
      <c r="Z60" s="54">
        <f t="shared" si="144"/>
        <v>-110</v>
      </c>
      <c r="AA60" s="10">
        <f t="shared" si="144"/>
        <v>-440</v>
      </c>
      <c r="AB60" s="2"/>
      <c r="AC60" s="2"/>
      <c r="AD60" s="2"/>
      <c r="AE60" s="2"/>
      <c r="AF60" s="56"/>
      <c r="AG60" s="2"/>
      <c r="AH60" s="2"/>
      <c r="AI60" s="2"/>
      <c r="AJ60" s="2"/>
      <c r="AK60" s="56"/>
      <c r="AL60" s="2"/>
      <c r="AM60" s="55"/>
    </row>
    <row r="61" spans="1:40" s="53" customFormat="1" hidden="1" outlineLevel="1" x14ac:dyDescent="0.2">
      <c r="F61" s="2" t="s">
        <v>4</v>
      </c>
      <c r="G61" s="2"/>
      <c r="H61" s="2"/>
      <c r="I61" s="2"/>
      <c r="J61" s="2"/>
      <c r="K61" s="2"/>
      <c r="L61" s="2"/>
      <c r="M61" s="54">
        <v>0</v>
      </c>
      <c r="N61" s="54">
        <v>0</v>
      </c>
      <c r="O61" s="54">
        <v>0</v>
      </c>
      <c r="P61" s="54">
        <v>0</v>
      </c>
      <c r="Q61" s="10">
        <f>SUM(M61:P61)</f>
        <v>0</v>
      </c>
      <c r="R61" s="54">
        <v>-250</v>
      </c>
      <c r="S61" s="54">
        <v>-250</v>
      </c>
      <c r="T61" s="54">
        <v>-100</v>
      </c>
      <c r="U61" s="54">
        <v>-100</v>
      </c>
      <c r="V61" s="10">
        <f>SUM(R61:U61)</f>
        <v>-700</v>
      </c>
      <c r="W61" s="54">
        <v>0</v>
      </c>
      <c r="X61" s="54">
        <f>W61</f>
        <v>0</v>
      </c>
      <c r="Y61" s="54">
        <f t="shared" ref="Y61:Z61" si="145">X61</f>
        <v>0</v>
      </c>
      <c r="Z61" s="54">
        <f t="shared" si="145"/>
        <v>0</v>
      </c>
      <c r="AA61" s="10">
        <f>SUM(W61:Z61)</f>
        <v>0</v>
      </c>
      <c r="AF61" s="55"/>
      <c r="AK61" s="55"/>
      <c r="AM61" s="55"/>
    </row>
    <row r="62" spans="1:40" collapsed="1" x14ac:dyDescent="0.2">
      <c r="A62" s="8"/>
      <c r="E62" s="61" t="s">
        <v>45</v>
      </c>
      <c r="F62" s="57"/>
      <c r="G62" s="58"/>
      <c r="H62" s="59"/>
      <c r="I62" s="59"/>
      <c r="J62" s="59"/>
      <c r="K62" s="59"/>
      <c r="L62" s="60"/>
      <c r="M62" s="59">
        <f t="shared" ref="M62" si="146">SUM(M58:M61)</f>
        <v>-220</v>
      </c>
      <c r="N62" s="59">
        <f t="shared" ref="N62" si="147">SUM(N58:N61)</f>
        <v>-220</v>
      </c>
      <c r="O62" s="59">
        <f t="shared" ref="O62" si="148">SUM(O58:O61)</f>
        <v>-220</v>
      </c>
      <c r="P62" s="59">
        <f t="shared" ref="P62" si="149">SUM(P58:P61)</f>
        <v>-220</v>
      </c>
      <c r="Q62" s="60">
        <f t="shared" ref="Q62" si="150">SUM(Q58:Q61)</f>
        <v>-880</v>
      </c>
      <c r="R62" s="59">
        <f t="shared" ref="R62" si="151">SUM(R58:R61)</f>
        <v>-470</v>
      </c>
      <c r="S62" s="59">
        <f t="shared" ref="S62" si="152">SUM(S58:S61)</f>
        <v>-470</v>
      </c>
      <c r="T62" s="59">
        <f t="shared" ref="T62" si="153">SUM(T58:T61)</f>
        <v>-320</v>
      </c>
      <c r="U62" s="59">
        <f t="shared" ref="U62" si="154">SUM(U58:U61)</f>
        <v>-320</v>
      </c>
      <c r="V62" s="60">
        <f t="shared" ref="V62" si="155">SUM(V58:V61)</f>
        <v>-1580</v>
      </c>
      <c r="W62" s="59"/>
      <c r="X62" s="59"/>
      <c r="Y62" s="59"/>
      <c r="Z62" s="59"/>
      <c r="AA62" s="60"/>
      <c r="AB62" s="59"/>
      <c r="AC62" s="59"/>
      <c r="AD62" s="59"/>
      <c r="AE62" s="59"/>
      <c r="AF62" s="60"/>
    </row>
    <row r="63" spans="1:40" hidden="1" outlineLevel="1" x14ac:dyDescent="0.2">
      <c r="A63" s="8"/>
      <c r="E63" s="8"/>
      <c r="G63" s="1"/>
      <c r="H63" s="9"/>
      <c r="I63" s="9"/>
      <c r="J63" s="9"/>
      <c r="K63" s="9"/>
    </row>
    <row r="64" spans="1:40" s="53" customFormat="1" hidden="1" outlineLevel="1" x14ac:dyDescent="0.2">
      <c r="B64" s="39"/>
      <c r="C64" s="39"/>
      <c r="F64" s="2" t="s">
        <v>0</v>
      </c>
      <c r="G64" s="2"/>
      <c r="H64" s="54"/>
      <c r="I64" s="54"/>
      <c r="J64" s="54"/>
      <c r="K64" s="54"/>
      <c r="L64" s="10"/>
      <c r="M64" s="10"/>
      <c r="N64" s="10"/>
      <c r="O64" s="10"/>
      <c r="P64" s="10"/>
      <c r="Q64" s="10"/>
      <c r="R64" s="54">
        <v>-90</v>
      </c>
      <c r="S64" s="54">
        <f>R64</f>
        <v>-90</v>
      </c>
      <c r="T64" s="54">
        <f t="shared" ref="T64:U64" si="156">S64</f>
        <v>-90</v>
      </c>
      <c r="U64" s="54">
        <f t="shared" si="156"/>
        <v>-90</v>
      </c>
      <c r="V64" s="10">
        <f>SUM(R64:U64)</f>
        <v>-360</v>
      </c>
      <c r="W64" s="54">
        <f>U64</f>
        <v>-90</v>
      </c>
      <c r="X64" s="54">
        <f>W64</f>
        <v>-90</v>
      </c>
      <c r="Y64" s="54">
        <f t="shared" ref="Y64:Z64" si="157">X64</f>
        <v>-90</v>
      </c>
      <c r="Z64" s="54">
        <f t="shared" si="157"/>
        <v>-90</v>
      </c>
      <c r="AA64" s="10">
        <f>SUM(W64:Z64)</f>
        <v>-360</v>
      </c>
      <c r="AB64" s="53">
        <f>Z64</f>
        <v>-90</v>
      </c>
      <c r="AC64" s="53">
        <f>AB64</f>
        <v>-90</v>
      </c>
      <c r="AD64" s="53">
        <f t="shared" ref="AD64:AE64" si="158">AC64</f>
        <v>-90</v>
      </c>
      <c r="AE64" s="53">
        <f t="shared" si="158"/>
        <v>-90</v>
      </c>
      <c r="AF64" s="55">
        <f>SUM(AB64:AE64)</f>
        <v>-360</v>
      </c>
      <c r="AG64" s="4"/>
      <c r="AH64" s="8"/>
      <c r="AI64" s="4"/>
      <c r="AJ64" s="4"/>
      <c r="AK64" s="4"/>
      <c r="AL64" s="4"/>
      <c r="AM64" s="4"/>
      <c r="AN64" s="4"/>
    </row>
    <row r="65" spans="1:49" s="53" customFormat="1" hidden="1" outlineLevel="1" x14ac:dyDescent="0.2">
      <c r="B65" s="54"/>
      <c r="C65" s="54"/>
      <c r="F65" s="2" t="s">
        <v>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54">
        <v>-20</v>
      </c>
      <c r="S65" s="54">
        <f>R65</f>
        <v>-20</v>
      </c>
      <c r="T65" s="54">
        <f t="shared" ref="T65:U65" si="159">S65</f>
        <v>-20</v>
      </c>
      <c r="U65" s="54">
        <f t="shared" si="159"/>
        <v>-20</v>
      </c>
      <c r="V65" s="10">
        <f>SUM(R65:U65)</f>
        <v>-80</v>
      </c>
      <c r="W65" s="54">
        <f>U65</f>
        <v>-20</v>
      </c>
      <c r="X65" s="54">
        <f>W65</f>
        <v>-20</v>
      </c>
      <c r="Y65" s="54">
        <f t="shared" ref="Y65:Z65" si="160">X65</f>
        <v>-20</v>
      </c>
      <c r="Z65" s="54">
        <f t="shared" si="160"/>
        <v>-20</v>
      </c>
      <c r="AA65" s="10">
        <f>SUM(W65:Z65)</f>
        <v>-80</v>
      </c>
      <c r="AB65" s="54">
        <f>Z65</f>
        <v>-20</v>
      </c>
      <c r="AC65" s="54">
        <f>AB65</f>
        <v>-20</v>
      </c>
      <c r="AD65" s="54">
        <f t="shared" ref="AD65:AE65" si="161">AC65</f>
        <v>-20</v>
      </c>
      <c r="AE65" s="54">
        <f t="shared" si="161"/>
        <v>-20</v>
      </c>
      <c r="AF65" s="10">
        <f>SUM(AB65:AE65)</f>
        <v>-80</v>
      </c>
      <c r="AG65" s="4"/>
      <c r="AH65" s="8"/>
      <c r="AI65" s="4"/>
      <c r="AJ65" s="4"/>
      <c r="AK65" s="4"/>
      <c r="AL65" s="4"/>
      <c r="AM65" s="4"/>
      <c r="AN65" s="4"/>
      <c r="AP65" s="55"/>
      <c r="AR65" s="55"/>
    </row>
    <row r="66" spans="1:49" s="53" customFormat="1" hidden="1" outlineLevel="1" x14ac:dyDescent="0.2">
      <c r="F66" s="2" t="s">
        <v>14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54">
        <f>SUM(R64:R65)</f>
        <v>-110</v>
      </c>
      <c r="S66" s="54">
        <f t="shared" ref="S66:U66" si="162">SUM(S64:S65)</f>
        <v>-110</v>
      </c>
      <c r="T66" s="54">
        <f t="shared" si="162"/>
        <v>-110</v>
      </c>
      <c r="U66" s="54">
        <f t="shared" si="162"/>
        <v>-110</v>
      </c>
      <c r="V66" s="10">
        <f>SUM(R66:U66)</f>
        <v>-440</v>
      </c>
      <c r="W66" s="54">
        <f t="shared" ref="W66:Z66" si="163">SUM(W64:W65)</f>
        <v>-110</v>
      </c>
      <c r="X66" s="54">
        <f t="shared" si="163"/>
        <v>-110</v>
      </c>
      <c r="Y66" s="54">
        <f t="shared" si="163"/>
        <v>-110</v>
      </c>
      <c r="Z66" s="54">
        <f t="shared" si="163"/>
        <v>-110</v>
      </c>
      <c r="AA66" s="10">
        <f>SUM(W66:Z66)</f>
        <v>-440</v>
      </c>
      <c r="AB66" s="54">
        <f t="shared" ref="AB66:AF66" si="164">SUM(AB64:AB65)</f>
        <v>-110</v>
      </c>
      <c r="AC66" s="54">
        <f t="shared" si="164"/>
        <v>-110</v>
      </c>
      <c r="AD66" s="54">
        <f t="shared" si="164"/>
        <v>-110</v>
      </c>
      <c r="AE66" s="54">
        <f t="shared" si="164"/>
        <v>-110</v>
      </c>
      <c r="AF66" s="10">
        <f t="shared" si="164"/>
        <v>-440</v>
      </c>
      <c r="AG66" s="4"/>
      <c r="AH66" s="8"/>
      <c r="AI66" s="4"/>
      <c r="AJ66" s="4"/>
      <c r="AK66" s="4"/>
      <c r="AL66" s="4"/>
      <c r="AM66" s="4"/>
      <c r="AN66" s="4"/>
      <c r="AO66" s="2"/>
      <c r="AP66" s="56"/>
      <c r="AQ66" s="2"/>
      <c r="AR66" s="55"/>
    </row>
    <row r="67" spans="1:49" s="53" customFormat="1" hidden="1" outlineLevel="1" x14ac:dyDescent="0.2">
      <c r="F67" s="2" t="s">
        <v>4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54">
        <v>0</v>
      </c>
      <c r="S67" s="54">
        <v>0</v>
      </c>
      <c r="T67" s="54">
        <v>0</v>
      </c>
      <c r="U67" s="54">
        <v>0</v>
      </c>
      <c r="V67" s="10">
        <f>SUM(R67:U67)</f>
        <v>0</v>
      </c>
      <c r="W67" s="54">
        <v>-250</v>
      </c>
      <c r="X67" s="54">
        <v>-250</v>
      </c>
      <c r="Y67" s="54">
        <v>-100</v>
      </c>
      <c r="Z67" s="54">
        <v>-100</v>
      </c>
      <c r="AA67" s="10">
        <f>SUM(W67:Z67)</f>
        <v>-700</v>
      </c>
      <c r="AB67" s="54">
        <v>0</v>
      </c>
      <c r="AC67" s="54">
        <f>AB67</f>
        <v>0</v>
      </c>
      <c r="AD67" s="54">
        <f t="shared" ref="AD67:AE67" si="165">AC67</f>
        <v>0</v>
      </c>
      <c r="AE67" s="54">
        <f t="shared" si="165"/>
        <v>0</v>
      </c>
      <c r="AF67" s="10">
        <f>SUM(AB67:AE67)</f>
        <v>0</v>
      </c>
      <c r="AG67" s="4"/>
      <c r="AH67" s="8"/>
      <c r="AI67" s="4"/>
      <c r="AJ67" s="4"/>
      <c r="AK67" s="4"/>
      <c r="AL67" s="4"/>
      <c r="AM67" s="4"/>
      <c r="AN67" s="4"/>
      <c r="AP67" s="55"/>
      <c r="AR67" s="55"/>
    </row>
    <row r="68" spans="1:49" collapsed="1" x14ac:dyDescent="0.2">
      <c r="A68" s="8"/>
      <c r="E68" s="61" t="s">
        <v>46</v>
      </c>
      <c r="F68" s="57"/>
      <c r="G68" s="58"/>
      <c r="H68" s="59"/>
      <c r="I68" s="59"/>
      <c r="J68" s="59"/>
      <c r="K68" s="59"/>
      <c r="L68" s="60"/>
      <c r="M68" s="60"/>
      <c r="N68" s="60"/>
      <c r="O68" s="60"/>
      <c r="P68" s="60"/>
      <c r="Q68" s="60"/>
      <c r="R68" s="59">
        <f t="shared" ref="R68" si="166">SUM(R64:R67)</f>
        <v>-220</v>
      </c>
      <c r="S68" s="59">
        <f t="shared" ref="S68" si="167">SUM(S64:S67)</f>
        <v>-220</v>
      </c>
      <c r="T68" s="59">
        <f t="shared" ref="T68" si="168">SUM(T64:T67)</f>
        <v>-220</v>
      </c>
      <c r="U68" s="59">
        <f t="shared" ref="U68" si="169">SUM(U64:U67)</f>
        <v>-220</v>
      </c>
      <c r="V68" s="60">
        <f t="shared" ref="V68" si="170">SUM(V64:V67)</f>
        <v>-880</v>
      </c>
      <c r="W68" s="59">
        <f t="shared" ref="W68" si="171">SUM(W64:W67)</f>
        <v>-470</v>
      </c>
      <c r="X68" s="59">
        <f t="shared" ref="X68" si="172">SUM(X64:X67)</f>
        <v>-470</v>
      </c>
      <c r="Y68" s="59">
        <f t="shared" ref="Y68" si="173">SUM(Y64:Y67)</f>
        <v>-320</v>
      </c>
      <c r="Z68" s="59">
        <f t="shared" ref="Z68" si="174">SUM(Z64:Z67)</f>
        <v>-320</v>
      </c>
      <c r="AA68" s="60">
        <f t="shared" ref="AA68" si="175">SUM(AA64:AA67)</f>
        <v>-1580</v>
      </c>
      <c r="AB68" s="59"/>
      <c r="AC68" s="59"/>
      <c r="AD68" s="59"/>
      <c r="AE68" s="59"/>
      <c r="AF68" s="60"/>
    </row>
    <row r="69" spans="1:49" hidden="1" outlineLevel="1" x14ac:dyDescent="0.2">
      <c r="A69" s="8"/>
      <c r="E69" s="8"/>
      <c r="G69" s="1"/>
      <c r="H69" s="9"/>
      <c r="I69" s="9"/>
      <c r="J69" s="9"/>
      <c r="K69" s="9"/>
      <c r="R69" s="8"/>
      <c r="S69" s="8"/>
      <c r="T69" s="8"/>
      <c r="U69" s="8"/>
      <c r="AH69" s="4"/>
      <c r="AK69" s="8"/>
      <c r="AM69" s="8"/>
    </row>
    <row r="70" spans="1:49" s="53" customFormat="1" hidden="1" outlineLevel="1" x14ac:dyDescent="0.2">
      <c r="B70" s="39"/>
      <c r="C70" s="39"/>
      <c r="F70" s="2" t="s">
        <v>0</v>
      </c>
      <c r="G70" s="2"/>
      <c r="H70" s="54"/>
      <c r="I70" s="54"/>
      <c r="J70" s="54"/>
      <c r="K70" s="54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54">
        <v>-90</v>
      </c>
      <c r="X70" s="54">
        <f>W70</f>
        <v>-90</v>
      </c>
      <c r="Y70" s="54">
        <f t="shared" ref="Y70:Z70" si="176">X70</f>
        <v>-90</v>
      </c>
      <c r="Z70" s="54">
        <f t="shared" si="176"/>
        <v>-90</v>
      </c>
      <c r="AA70" s="10">
        <f>SUM(W70:Z70)</f>
        <v>-360</v>
      </c>
      <c r="AB70" s="54">
        <f>Z70</f>
        <v>-90</v>
      </c>
      <c r="AC70" s="54">
        <f>AB70</f>
        <v>-90</v>
      </c>
      <c r="AD70" s="54">
        <f t="shared" ref="AD70:AE70" si="177">AC70</f>
        <v>-90</v>
      </c>
      <c r="AE70" s="54">
        <f t="shared" si="177"/>
        <v>-90</v>
      </c>
      <c r="AF70" s="10">
        <f>SUM(AB70:AE70)</f>
        <v>-360</v>
      </c>
      <c r="AG70" s="4"/>
      <c r="AH70" s="4"/>
      <c r="AI70" s="4"/>
      <c r="AJ70" s="4"/>
      <c r="AK70" s="8"/>
      <c r="AL70" s="4"/>
      <c r="AM70" s="8"/>
      <c r="AN70" s="4"/>
      <c r="AO70" s="4"/>
      <c r="AP70" s="4"/>
      <c r="AQ70" s="4"/>
      <c r="AR70" s="4"/>
      <c r="AS70" s="4"/>
    </row>
    <row r="71" spans="1:49" s="53" customFormat="1" hidden="1" outlineLevel="1" x14ac:dyDescent="0.2">
      <c r="B71" s="54"/>
      <c r="C71" s="54"/>
      <c r="F71" s="2" t="s"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56"/>
      <c r="W71" s="54">
        <v>-20</v>
      </c>
      <c r="X71" s="54">
        <f>W71</f>
        <v>-20</v>
      </c>
      <c r="Y71" s="54">
        <f t="shared" ref="Y71:Z71" si="178">X71</f>
        <v>-20</v>
      </c>
      <c r="Z71" s="54">
        <f t="shared" si="178"/>
        <v>-20</v>
      </c>
      <c r="AA71" s="10">
        <f>SUM(W71:Z71)</f>
        <v>-80</v>
      </c>
      <c r="AB71" s="54">
        <f>Z71</f>
        <v>-20</v>
      </c>
      <c r="AC71" s="54">
        <f>AB71</f>
        <v>-20</v>
      </c>
      <c r="AD71" s="54">
        <f t="shared" ref="AD71:AE71" si="179">AC71</f>
        <v>-20</v>
      </c>
      <c r="AE71" s="54">
        <f t="shared" si="179"/>
        <v>-20</v>
      </c>
      <c r="AF71" s="10">
        <f>SUM(AB71:AE71)</f>
        <v>-80</v>
      </c>
      <c r="AG71" s="4"/>
      <c r="AH71" s="4"/>
      <c r="AI71" s="4"/>
      <c r="AJ71" s="4"/>
      <c r="AK71" s="8"/>
      <c r="AL71" s="4"/>
      <c r="AM71" s="8"/>
      <c r="AN71" s="4"/>
      <c r="AO71" s="4"/>
      <c r="AP71" s="4"/>
      <c r="AQ71" s="4"/>
      <c r="AR71" s="4"/>
      <c r="AS71" s="4"/>
      <c r="AU71" s="55"/>
      <c r="AW71" s="55"/>
    </row>
    <row r="72" spans="1:49" s="53" customFormat="1" hidden="1" outlineLevel="1" x14ac:dyDescent="0.2">
      <c r="F72" s="2" t="s">
        <v>14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56"/>
      <c r="W72" s="54">
        <f>SUM(W70:W71)</f>
        <v>-110</v>
      </c>
      <c r="X72" s="54">
        <f t="shared" ref="X72:Z72" si="180">SUM(X70:X71)</f>
        <v>-110</v>
      </c>
      <c r="Y72" s="54">
        <f t="shared" si="180"/>
        <v>-110</v>
      </c>
      <c r="Z72" s="54">
        <f t="shared" si="180"/>
        <v>-110</v>
      </c>
      <c r="AA72" s="10">
        <f>SUM(W72:Z72)</f>
        <v>-440</v>
      </c>
      <c r="AB72" s="54">
        <f t="shared" ref="AB72:AE72" si="181">SUM(AB70:AB71)</f>
        <v>-110</v>
      </c>
      <c r="AC72" s="54">
        <f t="shared" si="181"/>
        <v>-110</v>
      </c>
      <c r="AD72" s="54">
        <f t="shared" si="181"/>
        <v>-110</v>
      </c>
      <c r="AE72" s="54">
        <f t="shared" si="181"/>
        <v>-110</v>
      </c>
      <c r="AF72" s="10">
        <f>SUM(AB72:AE72)</f>
        <v>-440</v>
      </c>
      <c r="AG72" s="4"/>
      <c r="AH72" s="4"/>
      <c r="AI72" s="4"/>
      <c r="AJ72" s="4"/>
      <c r="AK72" s="8"/>
      <c r="AL72" s="4"/>
      <c r="AM72" s="8"/>
      <c r="AN72" s="4"/>
      <c r="AO72" s="4"/>
      <c r="AP72" s="4"/>
      <c r="AQ72" s="4"/>
      <c r="AR72" s="4"/>
      <c r="AS72" s="4"/>
      <c r="AT72" s="2"/>
      <c r="AU72" s="56"/>
      <c r="AV72" s="2"/>
      <c r="AW72" s="55"/>
    </row>
    <row r="73" spans="1:49" s="53" customFormat="1" hidden="1" outlineLevel="1" x14ac:dyDescent="0.2">
      <c r="F73" s="2" t="s">
        <v>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56"/>
      <c r="W73" s="54">
        <v>0</v>
      </c>
      <c r="X73" s="54">
        <v>0</v>
      </c>
      <c r="Y73" s="54">
        <v>0</v>
      </c>
      <c r="Z73" s="54">
        <v>0</v>
      </c>
      <c r="AA73" s="10">
        <f>SUM(W73:Z73)</f>
        <v>0</v>
      </c>
      <c r="AB73" s="54">
        <v>-250</v>
      </c>
      <c r="AC73" s="54">
        <v>-250</v>
      </c>
      <c r="AD73" s="54">
        <v>-100</v>
      </c>
      <c r="AE73" s="54">
        <v>-100</v>
      </c>
      <c r="AF73" s="10">
        <f>SUM(AB73:AE73)</f>
        <v>-700</v>
      </c>
      <c r="AG73" s="4"/>
      <c r="AH73" s="4"/>
      <c r="AI73" s="4"/>
      <c r="AJ73" s="4"/>
      <c r="AK73" s="8"/>
      <c r="AL73" s="4"/>
      <c r="AM73" s="8"/>
      <c r="AN73" s="4"/>
      <c r="AO73" s="4"/>
      <c r="AP73" s="4"/>
      <c r="AQ73" s="4"/>
      <c r="AR73" s="4"/>
      <c r="AS73" s="4"/>
      <c r="AU73" s="55"/>
      <c r="AW73" s="55"/>
    </row>
    <row r="74" spans="1:49" collapsed="1" x14ac:dyDescent="0.2">
      <c r="A74" s="8"/>
      <c r="E74" s="61" t="s">
        <v>47</v>
      </c>
      <c r="F74" s="57"/>
      <c r="G74" s="58"/>
      <c r="H74" s="59"/>
      <c r="I74" s="59"/>
      <c r="J74" s="59"/>
      <c r="K74" s="59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59">
        <f t="shared" ref="W74" si="182">SUM(W70:W73)</f>
        <v>-220</v>
      </c>
      <c r="X74" s="59">
        <f t="shared" ref="X74" si="183">SUM(X70:X73)</f>
        <v>-220</v>
      </c>
      <c r="Y74" s="59">
        <f t="shared" ref="Y74" si="184">SUM(Y70:Y73)</f>
        <v>-220</v>
      </c>
      <c r="Z74" s="59">
        <f t="shared" ref="Z74" si="185">SUM(Z70:Z73)</f>
        <v>-220</v>
      </c>
      <c r="AA74" s="60">
        <f t="shared" ref="AA74" si="186">SUM(AA70:AA73)</f>
        <v>-880</v>
      </c>
      <c r="AB74" s="59">
        <f t="shared" ref="AB74" si="187">SUM(AB70:AB73)</f>
        <v>-470</v>
      </c>
      <c r="AC74" s="59">
        <f t="shared" ref="AC74" si="188">SUM(AC70:AC73)</f>
        <v>-470</v>
      </c>
      <c r="AD74" s="59">
        <f t="shared" ref="AD74" si="189">SUM(AD70:AD73)</f>
        <v>-320</v>
      </c>
      <c r="AE74" s="59">
        <f t="shared" ref="AE74" si="190">SUM(AE70:AE73)</f>
        <v>-320</v>
      </c>
      <c r="AF74" s="60">
        <f t="shared" ref="AF74" si="191">SUM(AF70:AF73)</f>
        <v>-1580</v>
      </c>
      <c r="AH74" s="4"/>
      <c r="AK74" s="8"/>
      <c r="AM74" s="8"/>
    </row>
    <row r="75" spans="1:49" s="23" customFormat="1" ht="15" customHeight="1" thickBot="1" x14ac:dyDescent="0.25">
      <c r="B75" s="19"/>
      <c r="C75" s="20" t="s">
        <v>70</v>
      </c>
      <c r="D75" s="20"/>
      <c r="E75" s="20"/>
      <c r="F75" s="21"/>
      <c r="G75" s="21"/>
      <c r="H75" s="14">
        <f>H48+H54+H56+H62+H68+H74</f>
        <v>-970</v>
      </c>
      <c r="I75" s="14">
        <f t="shared" ref="I75:AF75" si="192">I48+I54+I56+I62+I68+I74</f>
        <v>-970</v>
      </c>
      <c r="J75" s="14">
        <f t="shared" si="192"/>
        <v>-970</v>
      </c>
      <c r="K75" s="14">
        <f t="shared" si="192"/>
        <v>-1070</v>
      </c>
      <c r="L75" s="15">
        <f t="shared" si="192"/>
        <v>-3980</v>
      </c>
      <c r="M75" s="14">
        <f t="shared" si="192"/>
        <v>-1440</v>
      </c>
      <c r="N75" s="14">
        <f t="shared" si="192"/>
        <v>-1440</v>
      </c>
      <c r="O75" s="14">
        <f t="shared" si="192"/>
        <v>-1040</v>
      </c>
      <c r="P75" s="14">
        <f t="shared" si="192"/>
        <v>-790</v>
      </c>
      <c r="Q75" s="15">
        <f t="shared" si="192"/>
        <v>-4710</v>
      </c>
      <c r="R75" s="14">
        <f t="shared" si="192"/>
        <v>-910</v>
      </c>
      <c r="S75" s="14">
        <f t="shared" si="192"/>
        <v>-910</v>
      </c>
      <c r="T75" s="14">
        <f t="shared" si="192"/>
        <v>-760</v>
      </c>
      <c r="U75" s="14">
        <f t="shared" si="192"/>
        <v>-760</v>
      </c>
      <c r="V75" s="15">
        <f t="shared" si="192"/>
        <v>-3340</v>
      </c>
      <c r="W75" s="14">
        <f t="shared" si="192"/>
        <v>-690</v>
      </c>
      <c r="X75" s="14">
        <f t="shared" si="192"/>
        <v>-690</v>
      </c>
      <c r="Y75" s="14">
        <f t="shared" si="192"/>
        <v>-540</v>
      </c>
      <c r="Z75" s="14">
        <f t="shared" si="192"/>
        <v>-540</v>
      </c>
      <c r="AA75" s="15">
        <f t="shared" si="192"/>
        <v>-2460</v>
      </c>
      <c r="AB75" s="14">
        <f t="shared" si="192"/>
        <v>-470</v>
      </c>
      <c r="AC75" s="14">
        <f t="shared" si="192"/>
        <v>-470</v>
      </c>
      <c r="AD75" s="14">
        <f t="shared" si="192"/>
        <v>-320</v>
      </c>
      <c r="AE75" s="14">
        <f t="shared" si="192"/>
        <v>-320</v>
      </c>
      <c r="AF75" s="15">
        <f t="shared" si="192"/>
        <v>-1580</v>
      </c>
      <c r="AG75" s="22"/>
      <c r="AH75" s="22"/>
    </row>
    <row r="76" spans="1:49" hidden="1" outlineLevel="1" x14ac:dyDescent="0.2">
      <c r="A76" s="8"/>
      <c r="F76" s="1"/>
      <c r="G76" s="1"/>
      <c r="H76" s="9"/>
      <c r="I76" s="9"/>
      <c r="J76" s="9"/>
      <c r="K76" s="9"/>
      <c r="R76" s="8"/>
      <c r="S76" s="8"/>
      <c r="T76" s="8"/>
      <c r="U76" s="8"/>
      <c r="AH76" s="4"/>
      <c r="AK76" s="8"/>
      <c r="AM76" s="8"/>
    </row>
    <row r="77" spans="1:49" s="23" customFormat="1" ht="15" customHeight="1" collapsed="1" thickBot="1" x14ac:dyDescent="0.25">
      <c r="B77" s="19"/>
      <c r="C77" s="20" t="s">
        <v>69</v>
      </c>
      <c r="D77" s="20"/>
      <c r="E77" s="20"/>
      <c r="F77" s="21"/>
      <c r="G77" s="21"/>
      <c r="H77" s="14">
        <v>0</v>
      </c>
      <c r="I77" s="14">
        <v>0</v>
      </c>
      <c r="J77" s="14">
        <v>0</v>
      </c>
      <c r="K77" s="14">
        <v>0</v>
      </c>
      <c r="L77" s="15">
        <v>0</v>
      </c>
      <c r="M77" s="14">
        <v>0</v>
      </c>
      <c r="N77" s="14">
        <v>0</v>
      </c>
      <c r="O77" s="14">
        <v>0</v>
      </c>
      <c r="P77" s="14">
        <v>0</v>
      </c>
      <c r="Q77" s="15">
        <v>0</v>
      </c>
      <c r="R77" s="14">
        <v>0</v>
      </c>
      <c r="S77" s="14">
        <v>0</v>
      </c>
      <c r="T77" s="14">
        <v>0</v>
      </c>
      <c r="U77" s="14">
        <v>0</v>
      </c>
      <c r="V77" s="15">
        <v>0</v>
      </c>
      <c r="W77" s="14">
        <v>0</v>
      </c>
      <c r="X77" s="14">
        <v>0</v>
      </c>
      <c r="Y77" s="14">
        <v>0</v>
      </c>
      <c r="Z77" s="14">
        <v>0</v>
      </c>
      <c r="AA77" s="15">
        <v>0</v>
      </c>
      <c r="AB77" s="14">
        <v>0</v>
      </c>
      <c r="AC77" s="14">
        <v>0</v>
      </c>
      <c r="AD77" s="14">
        <v>0</v>
      </c>
      <c r="AE77" s="14">
        <v>0</v>
      </c>
      <c r="AF77" s="15">
        <v>0</v>
      </c>
      <c r="AG77" s="22"/>
      <c r="AH77" s="22"/>
    </row>
    <row r="78" spans="1:49" s="23" customFormat="1" ht="15" customHeight="1" x14ac:dyDescent="0.2">
      <c r="B78" s="19"/>
      <c r="C78" s="24"/>
      <c r="D78" s="24"/>
      <c r="E78" s="24"/>
      <c r="F78" s="25"/>
      <c r="G78" s="25"/>
      <c r="H78" s="26"/>
      <c r="I78" s="26"/>
      <c r="J78" s="26"/>
      <c r="K78" s="26"/>
      <c r="L78" s="19"/>
      <c r="M78" s="26"/>
      <c r="N78" s="26"/>
      <c r="O78" s="26"/>
      <c r="P78" s="26"/>
      <c r="Q78" s="19"/>
      <c r="R78" s="26"/>
      <c r="S78" s="26"/>
      <c r="T78" s="26"/>
      <c r="U78" s="26"/>
      <c r="V78" s="19"/>
      <c r="W78" s="26"/>
      <c r="X78" s="26"/>
      <c r="Y78" s="26"/>
      <c r="Z78" s="26"/>
      <c r="AA78" s="19"/>
      <c r="AB78" s="26"/>
      <c r="AC78" s="26"/>
      <c r="AD78" s="26"/>
      <c r="AE78" s="26"/>
      <c r="AF78" s="19"/>
      <c r="AG78" s="22"/>
      <c r="AH78" s="22"/>
    </row>
    <row r="79" spans="1:49" hidden="1" outlineLevel="1" x14ac:dyDescent="0.2">
      <c r="D79" s="4" t="s">
        <v>72</v>
      </c>
      <c r="H79" s="16">
        <f>G81</f>
        <v>0</v>
      </c>
      <c r="I79" s="16">
        <f t="shared" ref="I79:K79" si="193">H81</f>
        <v>313.75</v>
      </c>
      <c r="J79" s="16">
        <f t="shared" si="193"/>
        <v>1233.25</v>
      </c>
      <c r="K79" s="16">
        <f t="shared" si="193"/>
        <v>2748.5</v>
      </c>
      <c r="L79" s="10">
        <f>F81</f>
        <v>0</v>
      </c>
      <c r="M79" s="16">
        <f>K81</f>
        <v>4724.875</v>
      </c>
      <c r="N79" s="16">
        <f t="shared" ref="N79:AF79" si="194">L81</f>
        <v>4724.875</v>
      </c>
      <c r="O79" s="16">
        <f t="shared" si="194"/>
        <v>3610.0625</v>
      </c>
      <c r="P79" s="16">
        <f t="shared" si="194"/>
        <v>3625.1593750000002</v>
      </c>
      <c r="Q79" s="10">
        <f>K81</f>
        <v>4724.875</v>
      </c>
      <c r="R79" s="16">
        <f>P81</f>
        <v>3203.7412109375</v>
      </c>
      <c r="S79" s="16">
        <f t="shared" si="194"/>
        <v>3203.7412109375</v>
      </c>
      <c r="T79" s="16">
        <f t="shared" si="194"/>
        <v>2662.620380859375</v>
      </c>
      <c r="U79" s="16">
        <f t="shared" si="194"/>
        <v>2668.9232983398438</v>
      </c>
      <c r="V79" s="10">
        <f>P81</f>
        <v>3203.7412109375</v>
      </c>
      <c r="W79" s="16">
        <f>U81</f>
        <v>2273.7620286560059</v>
      </c>
      <c r="X79" s="16">
        <f t="shared" si="194"/>
        <v>2273.7620286560059</v>
      </c>
      <c r="Y79" s="16">
        <f t="shared" si="194"/>
        <v>1965.1890665512085</v>
      </c>
      <c r="Z79" s="16">
        <f t="shared" si="194"/>
        <v>1983.6519510250089</v>
      </c>
      <c r="AA79" s="10">
        <f>U81</f>
        <v>2273.7620286560059</v>
      </c>
      <c r="AB79" s="16">
        <f>Z81</f>
        <v>1880.0614234765762</v>
      </c>
      <c r="AC79" s="16">
        <f t="shared" si="194"/>
        <v>1880.0614234765762</v>
      </c>
      <c r="AD79" s="16">
        <f t="shared" si="194"/>
        <v>1891.3021765410358</v>
      </c>
      <c r="AE79" s="16">
        <f t="shared" si="194"/>
        <v>1927.8488010571505</v>
      </c>
      <c r="AF79" s="16">
        <f t="shared" si="194"/>
        <v>2135.970085891754</v>
      </c>
    </row>
    <row r="80" spans="1:49" hidden="1" outlineLevel="1" x14ac:dyDescent="0.2">
      <c r="D80" s="4" t="s">
        <v>73</v>
      </c>
      <c r="H80" s="16">
        <f>H44+H75+H77</f>
        <v>313.75</v>
      </c>
      <c r="I80" s="16">
        <f t="shared" ref="I80:AF80" si="195">I44+I75+I77</f>
        <v>919.5</v>
      </c>
      <c r="J80" s="16">
        <f t="shared" si="195"/>
        <v>1515.25</v>
      </c>
      <c r="K80" s="16">
        <f t="shared" si="195"/>
        <v>1976.375</v>
      </c>
      <c r="L80" s="10">
        <f t="shared" si="195"/>
        <v>4724.875</v>
      </c>
      <c r="M80" s="9">
        <f t="shared" si="195"/>
        <v>-1114.8125</v>
      </c>
      <c r="N80" s="9">
        <f t="shared" si="195"/>
        <v>-1099.715625</v>
      </c>
      <c r="O80" s="9">
        <f t="shared" si="195"/>
        <v>-421.96953125000005</v>
      </c>
      <c r="P80" s="9">
        <f t="shared" si="195"/>
        <v>-421.41816406250001</v>
      </c>
      <c r="Q80" s="10">
        <f t="shared" si="195"/>
        <v>-3057.9158203124998</v>
      </c>
      <c r="R80" s="9">
        <f t="shared" si="195"/>
        <v>-541.12083007812498</v>
      </c>
      <c r="S80" s="9">
        <f t="shared" si="195"/>
        <v>-534.81791259765623</v>
      </c>
      <c r="T80" s="9">
        <f t="shared" si="195"/>
        <v>876.27948425292925</v>
      </c>
      <c r="U80" s="9">
        <f t="shared" si="195"/>
        <v>-395.16126968383793</v>
      </c>
      <c r="V80" s="10">
        <f t="shared" si="195"/>
        <v>-594.82052810668938</v>
      </c>
      <c r="W80" s="9">
        <f t="shared" si="195"/>
        <v>-308.57296210479734</v>
      </c>
      <c r="X80" s="9">
        <f t="shared" si="195"/>
        <v>-290.11007763099695</v>
      </c>
      <c r="Y80" s="9">
        <f t="shared" si="195"/>
        <v>-106.59522203874593</v>
      </c>
      <c r="Z80" s="9">
        <f t="shared" si="195"/>
        <v>-103.59052754843259</v>
      </c>
      <c r="AA80" s="10">
        <f t="shared" si="195"/>
        <v>-808.86878932297282</v>
      </c>
      <c r="AB80" s="9">
        <f t="shared" si="195"/>
        <v>11.240753064459454</v>
      </c>
      <c r="AC80" s="9">
        <f t="shared" si="195"/>
        <v>47.78737758057423</v>
      </c>
      <c r="AD80" s="9">
        <f t="shared" si="195"/>
        <v>244.66790935071799</v>
      </c>
      <c r="AE80" s="9">
        <f t="shared" si="195"/>
        <v>261.35252530089747</v>
      </c>
      <c r="AF80" s="10">
        <f t="shared" si="195"/>
        <v>565.04856529664903</v>
      </c>
    </row>
    <row r="81" spans="1:37" ht="13.5" collapsed="1" thickBot="1" x14ac:dyDescent="0.25">
      <c r="B81" s="36" t="s">
        <v>74</v>
      </c>
      <c r="C81" s="36"/>
      <c r="D81" s="36"/>
      <c r="E81" s="36"/>
      <c r="F81" s="36"/>
      <c r="G81" s="36"/>
      <c r="H81" s="37">
        <f>H79+H80</f>
        <v>313.75</v>
      </c>
      <c r="I81" s="37">
        <f t="shared" ref="I81:AF81" si="196">I79+I80</f>
        <v>1233.25</v>
      </c>
      <c r="J81" s="37">
        <f t="shared" si="196"/>
        <v>2748.5</v>
      </c>
      <c r="K81" s="37">
        <f t="shared" si="196"/>
        <v>4724.875</v>
      </c>
      <c r="L81" s="37">
        <f>K81</f>
        <v>4724.875</v>
      </c>
      <c r="M81" s="37">
        <f t="shared" si="196"/>
        <v>3610.0625</v>
      </c>
      <c r="N81" s="37">
        <f t="shared" si="196"/>
        <v>3625.1593750000002</v>
      </c>
      <c r="O81" s="37">
        <f t="shared" si="196"/>
        <v>3188.0929687500002</v>
      </c>
      <c r="P81" s="37">
        <f t="shared" si="196"/>
        <v>3203.7412109375</v>
      </c>
      <c r="Q81" s="37">
        <f>P81</f>
        <v>3203.7412109375</v>
      </c>
      <c r="R81" s="37">
        <f t="shared" ref="R81" si="197">R79+R80</f>
        <v>2662.620380859375</v>
      </c>
      <c r="S81" s="37">
        <f t="shared" si="196"/>
        <v>2668.9232983398438</v>
      </c>
      <c r="T81" s="37">
        <f t="shared" si="196"/>
        <v>3538.8998651123043</v>
      </c>
      <c r="U81" s="37">
        <f t="shared" si="196"/>
        <v>2273.7620286560059</v>
      </c>
      <c r="V81" s="37">
        <f>U81</f>
        <v>2273.7620286560059</v>
      </c>
      <c r="W81" s="37">
        <f t="shared" ref="W81" si="198">W79+W80</f>
        <v>1965.1890665512085</v>
      </c>
      <c r="X81" s="37">
        <f t="shared" si="196"/>
        <v>1983.6519510250089</v>
      </c>
      <c r="Y81" s="37">
        <f t="shared" si="196"/>
        <v>1858.5938445124625</v>
      </c>
      <c r="Z81" s="37">
        <f t="shared" si="196"/>
        <v>1880.0614234765762</v>
      </c>
      <c r="AA81" s="37">
        <f>Z81</f>
        <v>1880.0614234765762</v>
      </c>
      <c r="AB81" s="37">
        <f t="shared" ref="AB81" si="199">AB79+AB80</f>
        <v>1891.3021765410358</v>
      </c>
      <c r="AC81" s="37">
        <f t="shared" si="196"/>
        <v>1927.8488010571505</v>
      </c>
      <c r="AD81" s="37">
        <f t="shared" si="196"/>
        <v>2135.970085891754</v>
      </c>
      <c r="AE81" s="37">
        <f t="shared" si="196"/>
        <v>2189.2013263580479</v>
      </c>
      <c r="AF81" s="37">
        <f t="shared" si="196"/>
        <v>2701.0186511884031</v>
      </c>
    </row>
    <row r="82" spans="1:37" ht="13.5" thickTop="1" x14ac:dyDescent="0.2">
      <c r="B82" s="25"/>
      <c r="C82" s="25"/>
      <c r="D82" s="25"/>
      <c r="E82" s="25"/>
      <c r="F82" s="25"/>
      <c r="G82" s="2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</row>
    <row r="83" spans="1:37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5"/>
      <c r="M83" s="64"/>
      <c r="N83" s="64"/>
      <c r="O83" s="64"/>
      <c r="P83" s="64"/>
      <c r="Q83" s="65"/>
      <c r="R83" s="64"/>
      <c r="S83" s="64"/>
      <c r="T83" s="64"/>
      <c r="U83" s="64"/>
      <c r="V83" s="65"/>
      <c r="W83" s="64"/>
      <c r="X83" s="64"/>
      <c r="Y83" s="64"/>
      <c r="Z83" s="64"/>
      <c r="AA83" s="65"/>
      <c r="AB83" s="64"/>
      <c r="AC83" s="64"/>
      <c r="AD83" s="64"/>
      <c r="AE83" s="64"/>
      <c r="AF83" s="65"/>
    </row>
    <row r="84" spans="1:37" x14ac:dyDescent="0.2">
      <c r="A84" s="8" t="s">
        <v>75</v>
      </c>
    </row>
    <row r="86" spans="1:37" x14ac:dyDescent="0.2">
      <c r="B86" s="8" t="s">
        <v>3</v>
      </c>
      <c r="C86" s="8"/>
      <c r="AH86" s="4"/>
      <c r="AI86" s="8"/>
      <c r="AK86" s="8"/>
    </row>
    <row r="87" spans="1:37" hidden="1" outlineLevel="1" x14ac:dyDescent="0.2">
      <c r="B87" s="16"/>
      <c r="C87" s="16"/>
      <c r="D87" s="8"/>
      <c r="F87" s="4" t="s">
        <v>34</v>
      </c>
      <c r="G87" s="4" t="s">
        <v>53</v>
      </c>
      <c r="H87" s="9">
        <v>60</v>
      </c>
      <c r="I87" s="9">
        <f>H87*2</f>
        <v>120</v>
      </c>
      <c r="J87" s="9">
        <f>I87*1.5</f>
        <v>180</v>
      </c>
      <c r="K87" s="9">
        <f>J87*1.5</f>
        <v>270</v>
      </c>
      <c r="L87" s="10">
        <f>SUM(H87:K87)</f>
        <v>630</v>
      </c>
      <c r="M87" s="9">
        <f>K87*1.3</f>
        <v>351</v>
      </c>
      <c r="N87" s="9">
        <f>M87*1.25</f>
        <v>438.75</v>
      </c>
      <c r="O87" s="9">
        <f t="shared" ref="O87:U87" si="200">N87*1.25</f>
        <v>548.4375</v>
      </c>
      <c r="P87" s="9">
        <f t="shared" si="200"/>
        <v>685.546875</v>
      </c>
      <c r="Q87" s="10">
        <f>SUM(M87:P87)</f>
        <v>2023.734375</v>
      </c>
      <c r="R87" s="9">
        <f>P87*1.25</f>
        <v>856.93359375</v>
      </c>
      <c r="S87" s="9">
        <f t="shared" si="200"/>
        <v>1071.1669921875</v>
      </c>
      <c r="T87" s="9">
        <f t="shared" si="200"/>
        <v>1338.958740234375</v>
      </c>
      <c r="U87" s="9">
        <f t="shared" si="200"/>
        <v>1673.6984252929687</v>
      </c>
      <c r="V87" s="10">
        <f>SUM(R87:U87)</f>
        <v>4940.7577514648437</v>
      </c>
      <c r="W87" s="9">
        <f>U87*1.25</f>
        <v>2092.1230316162109</v>
      </c>
      <c r="X87" s="9">
        <f t="shared" ref="X87:Z87" si="201">W87*1.25</f>
        <v>2615.1537895202637</v>
      </c>
      <c r="Y87" s="9">
        <f t="shared" si="201"/>
        <v>3268.9422369003296</v>
      </c>
      <c r="Z87" s="9">
        <f t="shared" si="201"/>
        <v>4086.177796125412</v>
      </c>
      <c r="AA87" s="10">
        <f>SUM(W87:Z87)</f>
        <v>12062.396854162216</v>
      </c>
      <c r="AB87" s="9">
        <f>Z87*1.25</f>
        <v>5107.722245156765</v>
      </c>
      <c r="AC87" s="9">
        <f t="shared" ref="AC87:AE87" si="202">AB87*1.25</f>
        <v>6384.6528064459562</v>
      </c>
      <c r="AD87" s="9">
        <f t="shared" si="202"/>
        <v>7980.8160080574453</v>
      </c>
      <c r="AE87" s="9">
        <f t="shared" si="202"/>
        <v>9976.0200100718066</v>
      </c>
      <c r="AF87" s="10">
        <f>SUM(AB87:AE87)</f>
        <v>29449.211069731973</v>
      </c>
      <c r="AH87" s="4"/>
      <c r="AI87" s="8"/>
      <c r="AK87" s="8"/>
    </row>
    <row r="88" spans="1:37" hidden="1" outlineLevel="1" x14ac:dyDescent="0.2">
      <c r="B88" s="16"/>
      <c r="C88" s="16"/>
      <c r="D88" s="8"/>
      <c r="F88" s="4" t="s">
        <v>35</v>
      </c>
      <c r="G88" s="40">
        <v>0.1</v>
      </c>
      <c r="H88" s="9">
        <f t="shared" ref="H88:K91" si="203">-H$87*$G88</f>
        <v>-6</v>
      </c>
      <c r="I88" s="9">
        <f t="shared" si="203"/>
        <v>-12</v>
      </c>
      <c r="J88" s="9">
        <f t="shared" si="203"/>
        <v>-18</v>
      </c>
      <c r="K88" s="9">
        <f t="shared" si="203"/>
        <v>-27</v>
      </c>
      <c r="L88" s="10">
        <f t="shared" ref="L88:L95" si="204">SUM(H88:K88)</f>
        <v>-63</v>
      </c>
      <c r="M88" s="9">
        <f t="shared" ref="M88:P91" si="205">-M$87*$G88</f>
        <v>-35.1</v>
      </c>
      <c r="N88" s="9">
        <f t="shared" si="205"/>
        <v>-43.875</v>
      </c>
      <c r="O88" s="9">
        <f t="shared" si="205"/>
        <v>-54.84375</v>
      </c>
      <c r="P88" s="9">
        <f t="shared" si="205"/>
        <v>-68.5546875</v>
      </c>
      <c r="Q88" s="10">
        <f t="shared" ref="Q88:Q95" si="206">SUM(M88:P88)</f>
        <v>-202.37343749999999</v>
      </c>
      <c r="R88" s="9">
        <f t="shared" ref="R88:U91" si="207">-R$87*$G88</f>
        <v>-85.693359375</v>
      </c>
      <c r="S88" s="9">
        <f t="shared" si="207"/>
        <v>-107.11669921875</v>
      </c>
      <c r="T88" s="9">
        <f t="shared" si="207"/>
        <v>-133.8958740234375</v>
      </c>
      <c r="U88" s="9">
        <f t="shared" si="207"/>
        <v>-167.36984252929687</v>
      </c>
      <c r="V88" s="10">
        <f t="shared" ref="V88:V95" si="208">SUM(R88:U88)</f>
        <v>-494.07577514648437</v>
      </c>
      <c r="W88" s="9">
        <f t="shared" ref="W88:Z91" si="209">-W$87*$G88</f>
        <v>-209.21230316162109</v>
      </c>
      <c r="X88" s="9">
        <f t="shared" si="209"/>
        <v>-261.51537895202637</v>
      </c>
      <c r="Y88" s="9">
        <f t="shared" si="209"/>
        <v>-326.89422369003296</v>
      </c>
      <c r="Z88" s="9">
        <f t="shared" si="209"/>
        <v>-408.6177796125412</v>
      </c>
      <c r="AA88" s="10">
        <f t="shared" ref="AA88:AA95" si="210">SUM(W88:Z88)</f>
        <v>-1206.2396854162216</v>
      </c>
      <c r="AB88" s="9">
        <f t="shared" ref="AB88:AE91" si="211">-AB$87*$G88</f>
        <v>-510.7722245156765</v>
      </c>
      <c r="AC88" s="9">
        <f t="shared" si="211"/>
        <v>-638.46528064459562</v>
      </c>
      <c r="AD88" s="9">
        <f t="shared" si="211"/>
        <v>-798.08160080574453</v>
      </c>
      <c r="AE88" s="9">
        <f t="shared" si="211"/>
        <v>-997.60200100718066</v>
      </c>
      <c r="AF88" s="10">
        <f t="shared" ref="AF88:AF95" si="212">SUM(AB88:AE88)</f>
        <v>-2944.9211069731973</v>
      </c>
      <c r="AH88" s="4"/>
      <c r="AI88" s="8"/>
      <c r="AK88" s="8"/>
    </row>
    <row r="89" spans="1:37" hidden="1" outlineLevel="1" x14ac:dyDescent="0.2">
      <c r="B89" s="16"/>
      <c r="C89" s="16"/>
      <c r="D89" s="8"/>
      <c r="F89" s="4" t="s">
        <v>33</v>
      </c>
      <c r="G89" s="40">
        <v>0.15</v>
      </c>
      <c r="H89" s="9">
        <f t="shared" si="203"/>
        <v>-9</v>
      </c>
      <c r="I89" s="9">
        <f t="shared" si="203"/>
        <v>-18</v>
      </c>
      <c r="J89" s="9">
        <f t="shared" si="203"/>
        <v>-27</v>
      </c>
      <c r="K89" s="9">
        <f t="shared" si="203"/>
        <v>-40.5</v>
      </c>
      <c r="L89" s="10">
        <f t="shared" si="204"/>
        <v>-94.5</v>
      </c>
      <c r="M89" s="9">
        <f t="shared" si="205"/>
        <v>-52.65</v>
      </c>
      <c r="N89" s="9">
        <f t="shared" si="205"/>
        <v>-65.8125</v>
      </c>
      <c r="O89" s="9">
        <f t="shared" si="205"/>
        <v>-82.265625</v>
      </c>
      <c r="P89" s="9">
        <f t="shared" si="205"/>
        <v>-102.83203125</v>
      </c>
      <c r="Q89" s="10">
        <f t="shared" si="206"/>
        <v>-303.56015624999998</v>
      </c>
      <c r="R89" s="9">
        <f t="shared" si="207"/>
        <v>-128.5400390625</v>
      </c>
      <c r="S89" s="9">
        <f t="shared" si="207"/>
        <v>-160.675048828125</v>
      </c>
      <c r="T89" s="9">
        <f t="shared" si="207"/>
        <v>-200.84381103515625</v>
      </c>
      <c r="U89" s="9">
        <f t="shared" si="207"/>
        <v>-251.05476379394531</v>
      </c>
      <c r="V89" s="10">
        <f t="shared" si="208"/>
        <v>-741.11366271972656</v>
      </c>
      <c r="W89" s="9">
        <f t="shared" si="209"/>
        <v>-313.81845474243164</v>
      </c>
      <c r="X89" s="9">
        <f t="shared" si="209"/>
        <v>-392.27306842803955</v>
      </c>
      <c r="Y89" s="9">
        <f t="shared" si="209"/>
        <v>-490.34133553504944</v>
      </c>
      <c r="Z89" s="9">
        <f t="shared" si="209"/>
        <v>-612.9266694188118</v>
      </c>
      <c r="AA89" s="10">
        <f t="shared" si="210"/>
        <v>-1809.3595281243324</v>
      </c>
      <c r="AB89" s="9">
        <f t="shared" si="211"/>
        <v>-766.15833677351475</v>
      </c>
      <c r="AC89" s="9">
        <f t="shared" si="211"/>
        <v>-957.69792096689343</v>
      </c>
      <c r="AD89" s="9">
        <f t="shared" si="211"/>
        <v>-1197.1224012086168</v>
      </c>
      <c r="AE89" s="9">
        <f t="shared" si="211"/>
        <v>-1496.403001510771</v>
      </c>
      <c r="AF89" s="10">
        <f t="shared" si="212"/>
        <v>-4417.381660459796</v>
      </c>
      <c r="AH89" s="4"/>
      <c r="AI89" s="8"/>
      <c r="AK89" s="8"/>
    </row>
    <row r="90" spans="1:37" hidden="1" outlineLevel="1" x14ac:dyDescent="0.2">
      <c r="B90" s="16"/>
      <c r="C90" s="16"/>
      <c r="D90" s="8"/>
      <c r="F90" s="4" t="s">
        <v>51</v>
      </c>
      <c r="G90" s="40">
        <v>0.04</v>
      </c>
      <c r="H90" s="9">
        <f t="shared" si="203"/>
        <v>-2.4</v>
      </c>
      <c r="I90" s="9">
        <f t="shared" si="203"/>
        <v>-4.8</v>
      </c>
      <c r="J90" s="9">
        <f t="shared" si="203"/>
        <v>-7.2</v>
      </c>
      <c r="K90" s="9">
        <f t="shared" si="203"/>
        <v>-10.8</v>
      </c>
      <c r="L90" s="10">
        <f t="shared" si="204"/>
        <v>-25.2</v>
      </c>
      <c r="M90" s="9">
        <f t="shared" si="205"/>
        <v>-14.040000000000001</v>
      </c>
      <c r="N90" s="9">
        <f t="shared" si="205"/>
        <v>-17.55</v>
      </c>
      <c r="O90" s="9">
        <f t="shared" si="205"/>
        <v>-21.9375</v>
      </c>
      <c r="P90" s="9">
        <f t="shared" si="205"/>
        <v>-27.421875</v>
      </c>
      <c r="Q90" s="10">
        <f t="shared" si="206"/>
        <v>-80.949375000000003</v>
      </c>
      <c r="R90" s="9">
        <f t="shared" si="207"/>
        <v>-34.27734375</v>
      </c>
      <c r="S90" s="9">
        <f t="shared" si="207"/>
        <v>-42.8466796875</v>
      </c>
      <c r="T90" s="9">
        <f t="shared" si="207"/>
        <v>-53.558349609375</v>
      </c>
      <c r="U90" s="9">
        <f t="shared" si="207"/>
        <v>-66.94793701171875</v>
      </c>
      <c r="V90" s="10">
        <f t="shared" si="208"/>
        <v>-197.63031005859375</v>
      </c>
      <c r="W90" s="9">
        <f t="shared" si="209"/>
        <v>-83.684921264648438</v>
      </c>
      <c r="X90" s="9">
        <f t="shared" si="209"/>
        <v>-104.60615158081055</v>
      </c>
      <c r="Y90" s="9">
        <f t="shared" si="209"/>
        <v>-130.75768947601318</v>
      </c>
      <c r="Z90" s="9">
        <f t="shared" si="209"/>
        <v>-163.44711184501648</v>
      </c>
      <c r="AA90" s="10">
        <f t="shared" si="210"/>
        <v>-482.49587416648865</v>
      </c>
      <c r="AB90" s="9">
        <f t="shared" si="211"/>
        <v>-204.3088898062706</v>
      </c>
      <c r="AC90" s="9">
        <f t="shared" si="211"/>
        <v>-255.38611225783825</v>
      </c>
      <c r="AD90" s="9">
        <f t="shared" si="211"/>
        <v>-319.23264032229781</v>
      </c>
      <c r="AE90" s="9">
        <f t="shared" si="211"/>
        <v>-399.04080040287226</v>
      </c>
      <c r="AF90" s="10">
        <f t="shared" si="212"/>
        <v>-1177.9684427892789</v>
      </c>
      <c r="AH90" s="4"/>
      <c r="AI90" s="8"/>
      <c r="AK90" s="8"/>
    </row>
    <row r="91" spans="1:37" hidden="1" outlineLevel="1" x14ac:dyDescent="0.2">
      <c r="B91" s="16"/>
      <c r="C91" s="16"/>
      <c r="D91" s="8"/>
      <c r="F91" s="4" t="s">
        <v>52</v>
      </c>
      <c r="G91" s="40">
        <v>0.05</v>
      </c>
      <c r="H91" s="9">
        <f t="shared" si="203"/>
        <v>-3</v>
      </c>
      <c r="I91" s="9">
        <f t="shared" si="203"/>
        <v>-6</v>
      </c>
      <c r="J91" s="9">
        <f t="shared" si="203"/>
        <v>-9</v>
      </c>
      <c r="K91" s="9">
        <f t="shared" si="203"/>
        <v>-13.5</v>
      </c>
      <c r="L91" s="10">
        <f t="shared" si="204"/>
        <v>-31.5</v>
      </c>
      <c r="M91" s="9">
        <f t="shared" si="205"/>
        <v>-17.55</v>
      </c>
      <c r="N91" s="9">
        <f t="shared" si="205"/>
        <v>-21.9375</v>
      </c>
      <c r="O91" s="9">
        <f t="shared" si="205"/>
        <v>-27.421875</v>
      </c>
      <c r="P91" s="9">
        <f t="shared" si="205"/>
        <v>-34.27734375</v>
      </c>
      <c r="Q91" s="10">
        <f t="shared" si="206"/>
        <v>-101.18671875</v>
      </c>
      <c r="R91" s="9">
        <f t="shared" si="207"/>
        <v>-42.8466796875</v>
      </c>
      <c r="S91" s="9">
        <f t="shared" si="207"/>
        <v>-53.558349609375</v>
      </c>
      <c r="T91" s="9">
        <f t="shared" si="207"/>
        <v>-66.94793701171875</v>
      </c>
      <c r="U91" s="9">
        <f t="shared" si="207"/>
        <v>-83.684921264648438</v>
      </c>
      <c r="V91" s="10">
        <f t="shared" si="208"/>
        <v>-247.03788757324219</v>
      </c>
      <c r="W91" s="9">
        <f t="shared" si="209"/>
        <v>-104.60615158081055</v>
      </c>
      <c r="X91" s="9">
        <f t="shared" si="209"/>
        <v>-130.75768947601318</v>
      </c>
      <c r="Y91" s="9">
        <f t="shared" si="209"/>
        <v>-163.44711184501648</v>
      </c>
      <c r="Z91" s="9">
        <f t="shared" si="209"/>
        <v>-204.3088898062706</v>
      </c>
      <c r="AA91" s="10">
        <f t="shared" si="210"/>
        <v>-603.11984270811081</v>
      </c>
      <c r="AB91" s="9">
        <f t="shared" si="211"/>
        <v>-255.38611225783825</v>
      </c>
      <c r="AC91" s="9">
        <f t="shared" si="211"/>
        <v>-319.23264032229781</v>
      </c>
      <c r="AD91" s="9">
        <f t="shared" si="211"/>
        <v>-399.04080040287226</v>
      </c>
      <c r="AE91" s="9">
        <f t="shared" si="211"/>
        <v>-498.80100050359033</v>
      </c>
      <c r="AF91" s="10">
        <f t="shared" si="212"/>
        <v>-1472.4605534865987</v>
      </c>
      <c r="AH91" s="4"/>
      <c r="AI91" s="8"/>
      <c r="AK91" s="8"/>
    </row>
    <row r="92" spans="1:37" ht="15" customHeight="1" collapsed="1" thickBot="1" x14ac:dyDescent="0.25">
      <c r="B92" s="8"/>
      <c r="C92" s="8"/>
      <c r="D92" s="11"/>
      <c r="E92" s="12" t="s">
        <v>36</v>
      </c>
      <c r="F92" s="13"/>
      <c r="G92" s="13"/>
      <c r="H92" s="14">
        <f>SUM(H87:H91)</f>
        <v>39.6</v>
      </c>
      <c r="I92" s="14">
        <f t="shared" ref="I92:K92" si="213">SUM(I87:I91)</f>
        <v>79.2</v>
      </c>
      <c r="J92" s="14">
        <f t="shared" si="213"/>
        <v>118.8</v>
      </c>
      <c r="K92" s="14">
        <f t="shared" si="213"/>
        <v>178.2</v>
      </c>
      <c r="L92" s="15">
        <f t="shared" si="204"/>
        <v>415.8</v>
      </c>
      <c r="M92" s="14">
        <f t="shared" ref="M92" si="214">SUM(M87:M91)</f>
        <v>231.66</v>
      </c>
      <c r="N92" s="14">
        <f t="shared" ref="N92" si="215">SUM(N87:N91)</f>
        <v>289.57499999999999</v>
      </c>
      <c r="O92" s="14">
        <f t="shared" ref="O92" si="216">SUM(O87:O91)</f>
        <v>361.96875</v>
      </c>
      <c r="P92" s="14">
        <f t="shared" ref="P92" si="217">SUM(P87:P91)</f>
        <v>452.4609375</v>
      </c>
      <c r="Q92" s="15">
        <f t="shared" si="206"/>
        <v>1335.6646875000001</v>
      </c>
      <c r="R92" s="14">
        <f t="shared" ref="R92" si="218">SUM(R87:R91)</f>
        <v>565.576171875</v>
      </c>
      <c r="S92" s="14">
        <f t="shared" ref="S92" si="219">SUM(S87:S91)</f>
        <v>706.97021484375</v>
      </c>
      <c r="T92" s="14">
        <f t="shared" ref="T92" si="220">SUM(T87:T91)</f>
        <v>883.7127685546875</v>
      </c>
      <c r="U92" s="14">
        <f t="shared" ref="U92" si="221">SUM(U87:U91)</f>
        <v>1104.6409606933594</v>
      </c>
      <c r="V92" s="15">
        <f t="shared" si="208"/>
        <v>3260.9001159667969</v>
      </c>
      <c r="W92" s="14">
        <f t="shared" ref="W92" si="222">SUM(W87:W91)</f>
        <v>1380.8012008666992</v>
      </c>
      <c r="X92" s="14">
        <f t="shared" ref="X92" si="223">SUM(X87:X91)</f>
        <v>1726.001501083374</v>
      </c>
      <c r="Y92" s="14">
        <f t="shared" ref="Y92" si="224">SUM(Y87:Y91)</f>
        <v>2157.5018763542175</v>
      </c>
      <c r="Z92" s="14">
        <f t="shared" ref="Z92" si="225">SUM(Z87:Z91)</f>
        <v>2696.8773454427719</v>
      </c>
      <c r="AA92" s="15">
        <f t="shared" si="210"/>
        <v>7961.1819237470627</v>
      </c>
      <c r="AB92" s="14">
        <f t="shared" ref="AB92" si="226">SUM(AB87:AB91)</f>
        <v>3371.0966818034649</v>
      </c>
      <c r="AC92" s="14">
        <f t="shared" ref="AC92" si="227">SUM(AC87:AC91)</f>
        <v>4213.8708522543311</v>
      </c>
      <c r="AD92" s="14">
        <f t="shared" ref="AD92" si="228">SUM(AD87:AD91)</f>
        <v>5267.3385653179139</v>
      </c>
      <c r="AE92" s="14">
        <f t="shared" ref="AE92" si="229">SUM(AE87:AE91)</f>
        <v>6584.1732066473924</v>
      </c>
      <c r="AF92" s="15">
        <f t="shared" si="212"/>
        <v>19436.479306023102</v>
      </c>
      <c r="AG92" s="11"/>
    </row>
    <row r="93" spans="1:37" hidden="1" outlineLevel="1" x14ac:dyDescent="0.2">
      <c r="B93" s="16"/>
      <c r="C93" s="16"/>
      <c r="D93" s="8"/>
      <c r="F93" s="4" t="s">
        <v>32</v>
      </c>
      <c r="G93" s="40"/>
      <c r="H93" s="9">
        <v>-25</v>
      </c>
      <c r="I93" s="9">
        <f>H93-10</f>
        <v>-35</v>
      </c>
      <c r="J93" s="9">
        <f t="shared" ref="J93:K93" si="230">I93-10</f>
        <v>-45</v>
      </c>
      <c r="K93" s="9">
        <f t="shared" si="230"/>
        <v>-55</v>
      </c>
      <c r="L93" s="10">
        <f t="shared" si="204"/>
        <v>-160</v>
      </c>
      <c r="M93" s="9">
        <v>-75</v>
      </c>
      <c r="N93" s="9">
        <f>M93*1.2</f>
        <v>-90</v>
      </c>
      <c r="O93" s="9">
        <f t="shared" ref="O93:P93" si="231">N93*1.2</f>
        <v>-108</v>
      </c>
      <c r="P93" s="9">
        <f t="shared" si="231"/>
        <v>-129.6</v>
      </c>
      <c r="Q93" s="10">
        <f t="shared" si="206"/>
        <v>-402.6</v>
      </c>
      <c r="R93" s="9">
        <f>P93*1.1</f>
        <v>-142.56</v>
      </c>
      <c r="S93" s="9">
        <f>R93*1.1</f>
        <v>-156.816</v>
      </c>
      <c r="T93" s="9">
        <f t="shared" ref="T93:U93" si="232">S93*1.1</f>
        <v>-172.49760000000001</v>
      </c>
      <c r="U93" s="9">
        <f t="shared" si="232"/>
        <v>-189.74736000000001</v>
      </c>
      <c r="V93" s="10">
        <f t="shared" si="208"/>
        <v>-661.62095999999997</v>
      </c>
      <c r="W93" s="9">
        <f>U93*1.1</f>
        <v>-208.72209600000002</v>
      </c>
      <c r="X93" s="9">
        <f>W93*1.1</f>
        <v>-229.59430560000004</v>
      </c>
      <c r="Y93" s="9">
        <f t="shared" ref="Y93:Z93" si="233">X93*1.1</f>
        <v>-252.55373616000006</v>
      </c>
      <c r="Z93" s="9">
        <f t="shared" si="233"/>
        <v>-277.80910977600007</v>
      </c>
      <c r="AA93" s="10">
        <f t="shared" si="210"/>
        <v>-968.67924753600028</v>
      </c>
      <c r="AB93" s="9">
        <f>Z93*1.1</f>
        <v>-305.59002075360013</v>
      </c>
      <c r="AC93" s="9">
        <f>AB93*1.1</f>
        <v>-336.14902282896014</v>
      </c>
      <c r="AD93" s="9">
        <f t="shared" ref="AD93:AE93" si="234">AC93*1.1</f>
        <v>-369.76392511185617</v>
      </c>
      <c r="AE93" s="9">
        <f t="shared" si="234"/>
        <v>-406.74031762304179</v>
      </c>
      <c r="AF93" s="10">
        <f t="shared" si="212"/>
        <v>-1418.2432863174583</v>
      </c>
      <c r="AH93" s="4"/>
      <c r="AI93" s="8"/>
      <c r="AK93" s="8"/>
    </row>
    <row r="94" spans="1:37" hidden="1" outlineLevel="1" x14ac:dyDescent="0.2">
      <c r="B94" s="16"/>
      <c r="C94" s="16"/>
      <c r="D94" s="8"/>
      <c r="F94" s="4" t="s">
        <v>38</v>
      </c>
      <c r="G94" s="40"/>
      <c r="H94" s="9">
        <v>-20</v>
      </c>
      <c r="I94" s="9">
        <f>H94</f>
        <v>-20</v>
      </c>
      <c r="J94" s="9">
        <f t="shared" ref="J94:K94" si="235">I94</f>
        <v>-20</v>
      </c>
      <c r="K94" s="9">
        <f t="shared" si="235"/>
        <v>-20</v>
      </c>
      <c r="L94" s="10">
        <f t="shared" si="204"/>
        <v>-80</v>
      </c>
      <c r="M94" s="9">
        <f>K94*1.05</f>
        <v>-21</v>
      </c>
      <c r="N94" s="9">
        <f>M94*1.05</f>
        <v>-22.05</v>
      </c>
      <c r="O94" s="9">
        <f t="shared" ref="O94:P94" si="236">N94*1.05</f>
        <v>-23.152500000000003</v>
      </c>
      <c r="P94" s="9">
        <f t="shared" si="236"/>
        <v>-24.310125000000003</v>
      </c>
      <c r="Q94" s="10">
        <f t="shared" si="206"/>
        <v>-90.512625</v>
      </c>
      <c r="R94" s="9">
        <f>P94*1.05</f>
        <v>-25.525631250000004</v>
      </c>
      <c r="S94" s="9">
        <f>R94*1.05</f>
        <v>-26.801912812500007</v>
      </c>
      <c r="T94" s="9">
        <f t="shared" ref="T94:U94" si="237">S94*1.05</f>
        <v>-28.142008453125008</v>
      </c>
      <c r="U94" s="9">
        <f t="shared" si="237"/>
        <v>-29.549108875781261</v>
      </c>
      <c r="V94" s="10">
        <f t="shared" si="208"/>
        <v>-110.01866139140628</v>
      </c>
      <c r="W94" s="9">
        <f>U94*1.05</f>
        <v>-31.026564319570326</v>
      </c>
      <c r="X94" s="9">
        <f>W94*1.05</f>
        <v>-32.577892535548841</v>
      </c>
      <c r="Y94" s="9">
        <f t="shared" ref="Y94:Z94" si="238">X94*1.05</f>
        <v>-34.206787162326286</v>
      </c>
      <c r="Z94" s="9">
        <f t="shared" si="238"/>
        <v>-35.917126520442601</v>
      </c>
      <c r="AA94" s="10">
        <f t="shared" si="210"/>
        <v>-133.72837053788805</v>
      </c>
      <c r="AB94" s="9">
        <f>Z94*1.05</f>
        <v>-37.712982846464733</v>
      </c>
      <c r="AC94" s="9">
        <f>AB94*1.05</f>
        <v>-39.598631988787972</v>
      </c>
      <c r="AD94" s="9">
        <f t="shared" ref="AD94:AE94" si="239">AC94*1.05</f>
        <v>-41.578563588227375</v>
      </c>
      <c r="AE94" s="9">
        <f t="shared" si="239"/>
        <v>-43.657491767638746</v>
      </c>
      <c r="AF94" s="10">
        <f t="shared" si="212"/>
        <v>-162.54767019111881</v>
      </c>
    </row>
    <row r="95" spans="1:37" collapsed="1" x14ac:dyDescent="0.2">
      <c r="B95" s="16"/>
      <c r="C95" s="16"/>
      <c r="D95" s="8"/>
      <c r="E95" s="41" t="s">
        <v>39</v>
      </c>
      <c r="F95" s="29"/>
      <c r="G95" s="29"/>
      <c r="H95" s="42">
        <f>SUM(H93:H94)</f>
        <v>-45</v>
      </c>
      <c r="I95" s="42">
        <f t="shared" ref="I95:AE95" si="240">SUM(I93:I94)</f>
        <v>-55</v>
      </c>
      <c r="J95" s="42">
        <f t="shared" si="240"/>
        <v>-65</v>
      </c>
      <c r="K95" s="42">
        <f t="shared" si="240"/>
        <v>-75</v>
      </c>
      <c r="L95" s="43">
        <f t="shared" si="204"/>
        <v>-240</v>
      </c>
      <c r="M95" s="42">
        <f t="shared" si="240"/>
        <v>-96</v>
      </c>
      <c r="N95" s="42">
        <f t="shared" si="240"/>
        <v>-112.05</v>
      </c>
      <c r="O95" s="42">
        <f t="shared" si="240"/>
        <v>-131.1525</v>
      </c>
      <c r="P95" s="42">
        <f t="shared" si="240"/>
        <v>-153.91012499999999</v>
      </c>
      <c r="Q95" s="43">
        <f t="shared" si="206"/>
        <v>-493.11262499999998</v>
      </c>
      <c r="R95" s="42">
        <f t="shared" si="240"/>
        <v>-168.08563125000001</v>
      </c>
      <c r="S95" s="42">
        <f t="shared" si="240"/>
        <v>-183.61791281250001</v>
      </c>
      <c r="T95" s="42">
        <f t="shared" si="240"/>
        <v>-200.63960845312502</v>
      </c>
      <c r="U95" s="42">
        <f t="shared" si="240"/>
        <v>-219.29646887578127</v>
      </c>
      <c r="V95" s="43">
        <f t="shared" si="208"/>
        <v>-771.63962139140631</v>
      </c>
      <c r="W95" s="42">
        <f t="shared" si="240"/>
        <v>-239.74866031957035</v>
      </c>
      <c r="X95" s="42">
        <f t="shared" si="240"/>
        <v>-262.17219813554891</v>
      </c>
      <c r="Y95" s="42">
        <f t="shared" si="240"/>
        <v>-286.76052332232632</v>
      </c>
      <c r="Z95" s="42">
        <f t="shared" si="240"/>
        <v>-313.72623629644266</v>
      </c>
      <c r="AA95" s="43">
        <f t="shared" si="210"/>
        <v>-1102.4076180738882</v>
      </c>
      <c r="AB95" s="42">
        <f t="shared" si="240"/>
        <v>-343.30300360006487</v>
      </c>
      <c r="AC95" s="42">
        <f t="shared" si="240"/>
        <v>-375.74765481774813</v>
      </c>
      <c r="AD95" s="42">
        <f t="shared" si="240"/>
        <v>-411.34248870008355</v>
      </c>
      <c r="AE95" s="42">
        <f t="shared" si="240"/>
        <v>-450.39780939068055</v>
      </c>
      <c r="AF95" s="43">
        <f t="shared" si="212"/>
        <v>-1580.7909565085772</v>
      </c>
    </row>
    <row r="96" spans="1:37" ht="15" customHeight="1" thickBot="1" x14ac:dyDescent="0.25">
      <c r="B96" s="8"/>
      <c r="C96" s="35" t="s">
        <v>37</v>
      </c>
      <c r="D96" s="35"/>
      <c r="E96" s="35"/>
      <c r="F96" s="44"/>
      <c r="G96" s="44"/>
      <c r="H96" s="38">
        <f>H92+H95</f>
        <v>-5.3999999999999986</v>
      </c>
      <c r="I96" s="38">
        <f t="shared" ref="I96:AF96" si="241">I92+I95</f>
        <v>24.200000000000003</v>
      </c>
      <c r="J96" s="38">
        <f t="shared" si="241"/>
        <v>53.8</v>
      </c>
      <c r="K96" s="38">
        <f t="shared" si="241"/>
        <v>103.19999999999999</v>
      </c>
      <c r="L96" s="37">
        <f t="shared" si="241"/>
        <v>175.8</v>
      </c>
      <c r="M96" s="38">
        <f t="shared" si="241"/>
        <v>135.66</v>
      </c>
      <c r="N96" s="38">
        <f t="shared" si="241"/>
        <v>177.52499999999998</v>
      </c>
      <c r="O96" s="38">
        <f t="shared" si="241"/>
        <v>230.81625</v>
      </c>
      <c r="P96" s="38">
        <f t="shared" si="241"/>
        <v>298.55081250000001</v>
      </c>
      <c r="Q96" s="37">
        <f t="shared" si="241"/>
        <v>842.55206250000015</v>
      </c>
      <c r="R96" s="38">
        <f t="shared" si="241"/>
        <v>397.49054062499999</v>
      </c>
      <c r="S96" s="38">
        <f t="shared" si="241"/>
        <v>523.35230203125002</v>
      </c>
      <c r="T96" s="38">
        <f t="shared" si="241"/>
        <v>683.07316010156251</v>
      </c>
      <c r="U96" s="38">
        <f t="shared" si="241"/>
        <v>885.34449181757805</v>
      </c>
      <c r="V96" s="37">
        <f t="shared" si="241"/>
        <v>2489.2604945753906</v>
      </c>
      <c r="W96" s="38">
        <f t="shared" si="241"/>
        <v>1141.052540547129</v>
      </c>
      <c r="X96" s="38">
        <f t="shared" si="241"/>
        <v>1463.829302947825</v>
      </c>
      <c r="Y96" s="38">
        <f t="shared" si="241"/>
        <v>1870.7413530318913</v>
      </c>
      <c r="Z96" s="38">
        <f t="shared" si="241"/>
        <v>2383.1511091463294</v>
      </c>
      <c r="AA96" s="37">
        <f t="shared" si="241"/>
        <v>6858.7743056731742</v>
      </c>
      <c r="AB96" s="38">
        <f t="shared" si="241"/>
        <v>3027.7936782033998</v>
      </c>
      <c r="AC96" s="38">
        <f t="shared" si="241"/>
        <v>3838.1231974365828</v>
      </c>
      <c r="AD96" s="38">
        <f t="shared" si="241"/>
        <v>4855.9960766178301</v>
      </c>
      <c r="AE96" s="38">
        <f t="shared" si="241"/>
        <v>6133.7753972567116</v>
      </c>
      <c r="AF96" s="37">
        <f t="shared" si="241"/>
        <v>17855.688349514527</v>
      </c>
      <c r="AG96" s="11"/>
    </row>
    <row r="97" spans="2:36" ht="13.5" thickTop="1" x14ac:dyDescent="0.2">
      <c r="B97" s="16"/>
      <c r="C97" s="16"/>
      <c r="D97" s="8"/>
    </row>
    <row r="98" spans="2:36" x14ac:dyDescent="0.2">
      <c r="B98" s="8" t="s">
        <v>60</v>
      </c>
      <c r="C98" s="8"/>
    </row>
    <row r="99" spans="2:36" hidden="1" outlineLevel="1" x14ac:dyDescent="0.2">
      <c r="B99" s="8"/>
      <c r="C99" s="8"/>
      <c r="F99" s="4" t="s">
        <v>61</v>
      </c>
      <c r="H99" s="9">
        <v>0</v>
      </c>
      <c r="I99" s="9">
        <v>0</v>
      </c>
      <c r="J99" s="9">
        <v>0</v>
      </c>
      <c r="K99" s="9">
        <v>0</v>
      </c>
      <c r="L99" s="8">
        <f>SUM(H99:K99)</f>
        <v>0</v>
      </c>
      <c r="M99" s="9">
        <v>0</v>
      </c>
      <c r="N99" s="9">
        <v>0</v>
      </c>
      <c r="O99" s="9">
        <v>50</v>
      </c>
      <c r="P99" s="9">
        <v>150</v>
      </c>
      <c r="Q99" s="10">
        <f>SUM(M99:P99)</f>
        <v>200</v>
      </c>
      <c r="R99" s="9">
        <f>P99*2</f>
        <v>300</v>
      </c>
      <c r="S99" s="9">
        <f>R99*2</f>
        <v>600</v>
      </c>
      <c r="T99" s="9">
        <f t="shared" ref="T99" si="242">S99*2</f>
        <v>1200</v>
      </c>
      <c r="U99" s="9">
        <f>T99*1.5</f>
        <v>1800</v>
      </c>
      <c r="V99" s="10">
        <f>SUM(R99:U99)</f>
        <v>3900</v>
      </c>
      <c r="W99" s="9">
        <f>U99*1.3</f>
        <v>2340</v>
      </c>
      <c r="X99" s="9">
        <f>W99*1.1</f>
        <v>2574</v>
      </c>
      <c r="Y99" s="9">
        <f t="shared" ref="Y99:Z99" si="243">X99*1.1</f>
        <v>2831.4</v>
      </c>
      <c r="Z99" s="9">
        <f t="shared" si="243"/>
        <v>3114.5400000000004</v>
      </c>
      <c r="AA99" s="10">
        <f>SUM(W99:Z99)</f>
        <v>10859.94</v>
      </c>
      <c r="AB99" s="9">
        <f>Z99*1.1</f>
        <v>3425.9940000000006</v>
      </c>
      <c r="AC99" s="9">
        <f>AB99*1.1</f>
        <v>3768.5934000000011</v>
      </c>
      <c r="AD99" s="9">
        <f t="shared" ref="AD99:AE99" si="244">AC99*1.1</f>
        <v>4145.4527400000015</v>
      </c>
      <c r="AE99" s="9">
        <f t="shared" si="244"/>
        <v>4559.9980140000025</v>
      </c>
      <c r="AF99" s="10">
        <f>SUM(AB99:AE99)</f>
        <v>15900.038154000007</v>
      </c>
      <c r="AG99" s="9"/>
      <c r="AH99" s="9"/>
      <c r="AI99" s="9"/>
      <c r="AJ99" s="9"/>
    </row>
    <row r="100" spans="2:36" hidden="1" outlineLevel="1" x14ac:dyDescent="0.2">
      <c r="B100" s="8"/>
      <c r="C100" s="8"/>
      <c r="F100" s="4" t="s">
        <v>62</v>
      </c>
      <c r="H100" s="9">
        <v>0</v>
      </c>
      <c r="I100" s="9">
        <v>0</v>
      </c>
      <c r="J100" s="9">
        <v>0</v>
      </c>
      <c r="K100" s="9">
        <v>0</v>
      </c>
      <c r="L100" s="8">
        <f>SUM(H100:K100)</f>
        <v>0</v>
      </c>
      <c r="M100" s="9">
        <v>0</v>
      </c>
      <c r="N100" s="9">
        <v>0</v>
      </c>
      <c r="O100" s="9">
        <v>0</v>
      </c>
      <c r="P100" s="9">
        <v>0</v>
      </c>
      <c r="Q100" s="10">
        <f>SUM(M100:P100)</f>
        <v>0</v>
      </c>
      <c r="R100" s="9">
        <v>0</v>
      </c>
      <c r="S100" s="9">
        <v>0</v>
      </c>
      <c r="T100" s="9">
        <v>50</v>
      </c>
      <c r="U100" s="9">
        <v>150</v>
      </c>
      <c r="V100" s="10">
        <f>SUM(R100:U100)</f>
        <v>200</v>
      </c>
      <c r="W100" s="9">
        <f>U100*2</f>
        <v>300</v>
      </c>
      <c r="X100" s="9">
        <f>W100*2</f>
        <v>600</v>
      </c>
      <c r="Y100" s="9">
        <f t="shared" ref="Y100:Z100" si="245">X100*2</f>
        <v>1200</v>
      </c>
      <c r="Z100" s="9">
        <f t="shared" si="245"/>
        <v>2400</v>
      </c>
      <c r="AA100" s="10">
        <f>SUM(W100:Z100)</f>
        <v>4500</v>
      </c>
      <c r="AB100" s="9">
        <f>Z100*1.3</f>
        <v>3120</v>
      </c>
      <c r="AC100" s="9">
        <f>AB100*1.2</f>
        <v>3744</v>
      </c>
      <c r="AD100" s="9">
        <f>AC100*1.2</f>
        <v>4492.8</v>
      </c>
      <c r="AE100" s="9">
        <f>AD100*1.2</f>
        <v>5391.36</v>
      </c>
      <c r="AF100" s="10">
        <f>SUM(AB100:AE100)</f>
        <v>16748.16</v>
      </c>
      <c r="AG100" s="9"/>
      <c r="AH100" s="9"/>
      <c r="AI100" s="9"/>
      <c r="AJ100" s="9"/>
    </row>
    <row r="101" spans="2:36" ht="15" customHeight="1" collapsed="1" thickBot="1" x14ac:dyDescent="0.25">
      <c r="B101" s="8"/>
      <c r="C101" s="8"/>
      <c r="D101" s="11"/>
      <c r="E101" s="12" t="s">
        <v>36</v>
      </c>
      <c r="F101" s="13"/>
      <c r="G101" s="13"/>
      <c r="H101" s="14">
        <f>SUM(H99:H100)</f>
        <v>0</v>
      </c>
      <c r="I101" s="14">
        <f t="shared" ref="I101:K101" si="246">SUM(I99:I100)</f>
        <v>0</v>
      </c>
      <c r="J101" s="14">
        <f t="shared" si="246"/>
        <v>0</v>
      </c>
      <c r="K101" s="14">
        <f t="shared" si="246"/>
        <v>0</v>
      </c>
      <c r="L101" s="15">
        <f>SUM(H101:K101)</f>
        <v>0</v>
      </c>
      <c r="M101" s="14">
        <f>SUM(M99:M100)</f>
        <v>0</v>
      </c>
      <c r="N101" s="14">
        <f t="shared" ref="N101" si="247">SUM(N99:N100)</f>
        <v>0</v>
      </c>
      <c r="O101" s="14">
        <f t="shared" ref="O101" si="248">SUM(O99:O100)</f>
        <v>50</v>
      </c>
      <c r="P101" s="14">
        <f t="shared" ref="P101" si="249">SUM(P99:P100)</f>
        <v>150</v>
      </c>
      <c r="Q101" s="15">
        <f>SUM(M101:P101)</f>
        <v>200</v>
      </c>
      <c r="R101" s="14">
        <f>SUM(R99:R100)</f>
        <v>300</v>
      </c>
      <c r="S101" s="14">
        <f t="shared" ref="S101" si="250">SUM(S99:S100)</f>
        <v>600</v>
      </c>
      <c r="T101" s="14">
        <f t="shared" ref="T101" si="251">SUM(T99:T100)</f>
        <v>1250</v>
      </c>
      <c r="U101" s="14">
        <f t="shared" ref="U101" si="252">SUM(U99:U100)</f>
        <v>1950</v>
      </c>
      <c r="V101" s="15">
        <f>SUM(R101:U101)</f>
        <v>4100</v>
      </c>
      <c r="W101" s="14">
        <f>SUM(W99:W100)</f>
        <v>2640</v>
      </c>
      <c r="X101" s="14">
        <f t="shared" ref="X101" si="253">SUM(X99:X100)</f>
        <v>3174</v>
      </c>
      <c r="Y101" s="14">
        <f t="shared" ref="Y101" si="254">SUM(Y99:Y100)</f>
        <v>4031.4</v>
      </c>
      <c r="Z101" s="14">
        <f t="shared" ref="Z101" si="255">SUM(Z99:Z100)</f>
        <v>5514.5400000000009</v>
      </c>
      <c r="AA101" s="15">
        <f>SUM(W101:Z101)</f>
        <v>15359.94</v>
      </c>
      <c r="AB101" s="14">
        <f>SUM(AB99:AB100)</f>
        <v>6545.9940000000006</v>
      </c>
      <c r="AC101" s="14">
        <f t="shared" ref="AC101" si="256">SUM(AC99:AC100)</f>
        <v>7512.5934000000016</v>
      </c>
      <c r="AD101" s="14">
        <f t="shared" ref="AD101" si="257">SUM(AD99:AD100)</f>
        <v>8638.2527400000017</v>
      </c>
      <c r="AE101" s="14">
        <f t="shared" ref="AE101" si="258">SUM(AE99:AE100)</f>
        <v>9951.3580140000013</v>
      </c>
      <c r="AF101" s="15">
        <f>SUM(AB101:AE101)</f>
        <v>32648.198154000005</v>
      </c>
      <c r="AG101" s="9"/>
      <c r="AH101" s="9"/>
      <c r="AI101" s="9"/>
      <c r="AJ101" s="9"/>
    </row>
    <row r="102" spans="2:36" ht="15" hidden="1" customHeight="1" outlineLevel="1" x14ac:dyDescent="0.2">
      <c r="B102" s="8"/>
      <c r="C102" s="8"/>
      <c r="D102" s="11"/>
      <c r="E102" s="47"/>
      <c r="F102" s="17" t="s">
        <v>63</v>
      </c>
      <c r="G102" s="40">
        <v>0.05</v>
      </c>
      <c r="H102" s="9">
        <f t="shared" ref="H102:P102" si="259">-H$101*$G102</f>
        <v>0</v>
      </c>
      <c r="I102" s="9">
        <f t="shared" si="259"/>
        <v>0</v>
      </c>
      <c r="J102" s="9">
        <f t="shared" si="259"/>
        <v>0</v>
      </c>
      <c r="K102" s="9">
        <f t="shared" si="259"/>
        <v>0</v>
      </c>
      <c r="L102" s="8">
        <f t="shared" si="259"/>
        <v>0</v>
      </c>
      <c r="M102" s="9">
        <f t="shared" si="259"/>
        <v>0</v>
      </c>
      <c r="N102" s="9">
        <f t="shared" si="259"/>
        <v>0</v>
      </c>
      <c r="O102" s="9">
        <f t="shared" si="259"/>
        <v>-2.5</v>
      </c>
      <c r="P102" s="9">
        <f t="shared" si="259"/>
        <v>-7.5</v>
      </c>
      <c r="Q102" s="10">
        <f>SUM(M102:P102)</f>
        <v>-10</v>
      </c>
      <c r="R102" s="9">
        <f t="shared" ref="R102:AF102" si="260">-R$101*$G102</f>
        <v>-15</v>
      </c>
      <c r="S102" s="9">
        <f t="shared" si="260"/>
        <v>-30</v>
      </c>
      <c r="T102" s="9">
        <f t="shared" si="260"/>
        <v>-62.5</v>
      </c>
      <c r="U102" s="9">
        <f t="shared" si="260"/>
        <v>-97.5</v>
      </c>
      <c r="V102" s="10">
        <f t="shared" si="260"/>
        <v>-205</v>
      </c>
      <c r="W102" s="9">
        <f t="shared" si="260"/>
        <v>-132</v>
      </c>
      <c r="X102" s="9">
        <f t="shared" si="260"/>
        <v>-158.70000000000002</v>
      </c>
      <c r="Y102" s="9">
        <f t="shared" si="260"/>
        <v>-201.57000000000002</v>
      </c>
      <c r="Z102" s="9">
        <f t="shared" si="260"/>
        <v>-275.72700000000003</v>
      </c>
      <c r="AA102" s="10">
        <f t="shared" si="260"/>
        <v>-767.99700000000007</v>
      </c>
      <c r="AB102" s="9">
        <f t="shared" si="260"/>
        <v>-327.29970000000003</v>
      </c>
      <c r="AC102" s="9">
        <f t="shared" si="260"/>
        <v>-375.62967000000009</v>
      </c>
      <c r="AD102" s="9">
        <f t="shared" si="260"/>
        <v>-431.91263700000013</v>
      </c>
      <c r="AE102" s="9">
        <f t="shared" si="260"/>
        <v>-497.56790070000011</v>
      </c>
      <c r="AF102" s="10">
        <f t="shared" si="260"/>
        <v>-1632.4099077000003</v>
      </c>
      <c r="AG102" s="9"/>
      <c r="AH102" s="9"/>
      <c r="AI102" s="9"/>
      <c r="AJ102" s="9"/>
    </row>
    <row r="103" spans="2:36" hidden="1" outlineLevel="1" x14ac:dyDescent="0.2">
      <c r="F103" s="1" t="s">
        <v>2</v>
      </c>
      <c r="G103" s="1"/>
      <c r="H103" s="9">
        <v>-45</v>
      </c>
      <c r="I103" s="9">
        <f>H103</f>
        <v>-45</v>
      </c>
      <c r="J103" s="9">
        <f t="shared" ref="J103:K103" si="261">I103</f>
        <v>-45</v>
      </c>
      <c r="K103" s="9">
        <f t="shared" si="261"/>
        <v>-45</v>
      </c>
      <c r="L103" s="10">
        <f>SUM(H103:K103)</f>
        <v>-180</v>
      </c>
      <c r="M103" s="9">
        <f>K103*1.25</f>
        <v>-56.25</v>
      </c>
      <c r="N103" s="9">
        <f>M103*1.25</f>
        <v>-70.3125</v>
      </c>
      <c r="O103" s="9">
        <f t="shared" ref="O103:P103" si="262">N103*1.25</f>
        <v>-87.890625</v>
      </c>
      <c r="P103" s="9">
        <f t="shared" si="262"/>
        <v>-109.86328125</v>
      </c>
      <c r="Q103" s="10">
        <f>SUM(M103:P103)</f>
        <v>-324.31640625</v>
      </c>
      <c r="R103" s="9">
        <f>P103*1.1</f>
        <v>-120.84960937500001</v>
      </c>
      <c r="S103" s="9">
        <f>R103*1.1</f>
        <v>-132.93457031250003</v>
      </c>
      <c r="T103" s="9">
        <f t="shared" ref="T103:U103" si="263">S103*1.1</f>
        <v>-146.22802734375006</v>
      </c>
      <c r="U103" s="9">
        <f t="shared" si="263"/>
        <v>-160.85083007812509</v>
      </c>
      <c r="V103" s="10">
        <f>SUM(R103:U103)</f>
        <v>-560.86303710937523</v>
      </c>
      <c r="W103" s="9">
        <f>U103*1.1</f>
        <v>-176.93591308593761</v>
      </c>
      <c r="X103" s="9">
        <f>W103*1.1</f>
        <v>-194.62950439453138</v>
      </c>
      <c r="Y103" s="9">
        <f t="shared" ref="Y103:Z103" si="264">X103*1.1</f>
        <v>-214.09245483398453</v>
      </c>
      <c r="Z103" s="9">
        <f t="shared" si="264"/>
        <v>-235.50170031738301</v>
      </c>
      <c r="AA103" s="10">
        <f>SUM(W103:Z103)</f>
        <v>-821.15957263183657</v>
      </c>
      <c r="AB103" s="9">
        <f>Z103*1.1</f>
        <v>-259.05187034912132</v>
      </c>
      <c r="AC103" s="9">
        <f>AB103*1.1</f>
        <v>-284.95705738403348</v>
      </c>
      <c r="AD103" s="9">
        <f t="shared" ref="AD103:AE103" si="265">AC103*1.1</f>
        <v>-313.45276312243686</v>
      </c>
      <c r="AE103" s="9">
        <f t="shared" si="265"/>
        <v>-344.79803943468056</v>
      </c>
      <c r="AF103" s="10">
        <f>SUM(AB103:AE103)</f>
        <v>-1202.2597302902723</v>
      </c>
      <c r="AG103" s="9"/>
      <c r="AH103" s="9"/>
      <c r="AI103" s="9"/>
      <c r="AJ103" s="9"/>
    </row>
    <row r="104" spans="2:36" ht="15" customHeight="1" collapsed="1" thickBot="1" x14ac:dyDescent="0.25">
      <c r="B104" s="8"/>
      <c r="C104" s="35" t="s">
        <v>37</v>
      </c>
      <c r="D104" s="35"/>
      <c r="E104" s="35"/>
      <c r="F104" s="44"/>
      <c r="G104" s="44"/>
      <c r="H104" s="38">
        <f>SUM(H101:H103)</f>
        <v>-45</v>
      </c>
      <c r="I104" s="38">
        <f t="shared" ref="I104:AF104" si="266">SUM(I101:I103)</f>
        <v>-45</v>
      </c>
      <c r="J104" s="38">
        <f t="shared" si="266"/>
        <v>-45</v>
      </c>
      <c r="K104" s="38">
        <f t="shared" si="266"/>
        <v>-45</v>
      </c>
      <c r="L104" s="37">
        <f t="shared" si="266"/>
        <v>-180</v>
      </c>
      <c r="M104" s="38">
        <f t="shared" si="266"/>
        <v>-56.25</v>
      </c>
      <c r="N104" s="38">
        <f t="shared" si="266"/>
        <v>-70.3125</v>
      </c>
      <c r="O104" s="38">
        <f t="shared" si="266"/>
        <v>-40.390625</v>
      </c>
      <c r="P104" s="38">
        <f t="shared" si="266"/>
        <v>32.63671875</v>
      </c>
      <c r="Q104" s="37">
        <f t="shared" si="266"/>
        <v>-134.31640625</v>
      </c>
      <c r="R104" s="38">
        <f t="shared" si="266"/>
        <v>164.150390625</v>
      </c>
      <c r="S104" s="38">
        <f t="shared" si="266"/>
        <v>437.0654296875</v>
      </c>
      <c r="T104" s="38">
        <f t="shared" si="266"/>
        <v>1041.27197265625</v>
      </c>
      <c r="U104" s="38">
        <f t="shared" si="266"/>
        <v>1691.649169921875</v>
      </c>
      <c r="V104" s="37">
        <f t="shared" si="266"/>
        <v>3334.136962890625</v>
      </c>
      <c r="W104" s="38">
        <f t="shared" si="266"/>
        <v>2331.0640869140625</v>
      </c>
      <c r="X104" s="38">
        <f t="shared" si="266"/>
        <v>2820.6704956054687</v>
      </c>
      <c r="Y104" s="38">
        <f t="shared" si="266"/>
        <v>3615.7375451660155</v>
      </c>
      <c r="Z104" s="38">
        <f t="shared" si="266"/>
        <v>5003.3112996826176</v>
      </c>
      <c r="AA104" s="37">
        <f t="shared" si="266"/>
        <v>13770.783427368164</v>
      </c>
      <c r="AB104" s="38">
        <f t="shared" si="266"/>
        <v>5959.6424296508794</v>
      </c>
      <c r="AC104" s="38">
        <f t="shared" si="266"/>
        <v>6852.0066726159675</v>
      </c>
      <c r="AD104" s="38">
        <f t="shared" si="266"/>
        <v>7892.887339877565</v>
      </c>
      <c r="AE104" s="38">
        <f t="shared" si="266"/>
        <v>9108.99207386532</v>
      </c>
      <c r="AF104" s="37">
        <f t="shared" si="266"/>
        <v>29813.528516009734</v>
      </c>
      <c r="AG104" s="11"/>
    </row>
    <row r="105" spans="2:36" ht="13.5" thickTop="1" x14ac:dyDescent="0.2">
      <c r="B105" s="16"/>
      <c r="C105" s="16"/>
      <c r="D105" s="8"/>
    </row>
    <row r="106" spans="2:36" x14ac:dyDescent="0.2">
      <c r="B106" s="8" t="s">
        <v>66</v>
      </c>
      <c r="G106" s="17"/>
      <c r="H106" s="48"/>
      <c r="I106" s="49"/>
      <c r="J106" s="49"/>
      <c r="K106" s="49"/>
      <c r="L106" s="50"/>
      <c r="M106" s="48"/>
      <c r="N106" s="49"/>
      <c r="O106" s="49"/>
      <c r="P106" s="49"/>
      <c r="Q106" s="50"/>
      <c r="R106" s="48"/>
      <c r="S106" s="49"/>
      <c r="T106" s="49"/>
      <c r="U106" s="49"/>
      <c r="V106" s="50"/>
      <c r="W106" s="48"/>
      <c r="X106" s="49"/>
      <c r="Y106" s="49"/>
      <c r="Z106" s="49"/>
      <c r="AA106" s="50"/>
      <c r="AB106" s="48"/>
      <c r="AC106" s="49"/>
      <c r="AD106" s="49"/>
      <c r="AE106" s="49"/>
      <c r="AF106" s="50"/>
    </row>
    <row r="107" spans="2:36" hidden="1" outlineLevel="1" x14ac:dyDescent="0.2">
      <c r="B107" s="8"/>
      <c r="C107" s="8"/>
      <c r="F107" s="4" t="s">
        <v>61</v>
      </c>
      <c r="G107" s="17"/>
      <c r="H107" s="16">
        <v>0</v>
      </c>
      <c r="I107" s="16">
        <v>0</v>
      </c>
      <c r="J107" s="16">
        <v>0</v>
      </c>
      <c r="K107" s="16">
        <v>0</v>
      </c>
      <c r="L107" s="47">
        <f>SUM(H107:K107)</f>
        <v>0</v>
      </c>
      <c r="M107" s="16">
        <v>0</v>
      </c>
      <c r="N107" s="16">
        <v>0</v>
      </c>
      <c r="O107" s="16">
        <v>0</v>
      </c>
      <c r="P107" s="16">
        <v>0</v>
      </c>
      <c r="Q107" s="47">
        <f>SUM(M107:P107)</f>
        <v>0</v>
      </c>
      <c r="R107" s="16">
        <v>0</v>
      </c>
      <c r="S107" s="16">
        <v>70</v>
      </c>
      <c r="T107" s="16">
        <v>120</v>
      </c>
      <c r="U107" s="16">
        <v>250</v>
      </c>
      <c r="V107" s="51">
        <f>SUM(R107:U107)</f>
        <v>440</v>
      </c>
      <c r="W107" s="16">
        <f>U107*2</f>
        <v>500</v>
      </c>
      <c r="X107" s="16">
        <f>W107*2</f>
        <v>1000</v>
      </c>
      <c r="Y107" s="16">
        <f t="shared" ref="Y107" si="267">X107*2</f>
        <v>2000</v>
      </c>
      <c r="Z107" s="16">
        <f>Y107*1.5</f>
        <v>3000</v>
      </c>
      <c r="AA107" s="51">
        <f>SUM(W107:Z107)</f>
        <v>6500</v>
      </c>
      <c r="AB107" s="16">
        <f>Z107*1.3</f>
        <v>3900</v>
      </c>
      <c r="AC107" s="16">
        <f>AB107*1.1</f>
        <v>4290</v>
      </c>
      <c r="AD107" s="16">
        <f t="shared" ref="AD107:AE107" si="268">AC107*1.1</f>
        <v>4719</v>
      </c>
      <c r="AE107" s="16">
        <f t="shared" si="268"/>
        <v>5190.9000000000005</v>
      </c>
      <c r="AF107" s="51">
        <f>SUM(AB107:AE107)</f>
        <v>18099.900000000001</v>
      </c>
    </row>
    <row r="108" spans="2:36" hidden="1" outlineLevel="1" x14ac:dyDescent="0.2">
      <c r="B108" s="8"/>
      <c r="C108" s="8"/>
      <c r="F108" s="4" t="s">
        <v>62</v>
      </c>
      <c r="H108" s="9">
        <v>0</v>
      </c>
      <c r="I108" s="9">
        <v>0</v>
      </c>
      <c r="J108" s="9">
        <v>0</v>
      </c>
      <c r="K108" s="9">
        <v>0</v>
      </c>
      <c r="L108" s="8">
        <f>SUM(H108:K108)</f>
        <v>0</v>
      </c>
      <c r="M108" s="9">
        <v>0</v>
      </c>
      <c r="N108" s="9">
        <v>0</v>
      </c>
      <c r="O108" s="9">
        <v>0</v>
      </c>
      <c r="P108" s="9">
        <v>0</v>
      </c>
      <c r="Q108" s="8">
        <f>SUM(M108:P108)</f>
        <v>0</v>
      </c>
      <c r="R108" s="9">
        <v>0</v>
      </c>
      <c r="S108" s="9">
        <v>0</v>
      </c>
      <c r="T108" s="9">
        <v>0</v>
      </c>
      <c r="U108" s="9">
        <v>0</v>
      </c>
      <c r="V108" s="10">
        <f>SUM(R108:U108)</f>
        <v>0</v>
      </c>
      <c r="W108" s="9">
        <v>0</v>
      </c>
      <c r="X108" s="9">
        <v>0</v>
      </c>
      <c r="Y108" s="9">
        <v>50</v>
      </c>
      <c r="Z108" s="9">
        <v>150</v>
      </c>
      <c r="AA108" s="10">
        <f>SUM(W108:Z108)</f>
        <v>200</v>
      </c>
      <c r="AB108" s="9">
        <f>Z108*2</f>
        <v>300</v>
      </c>
      <c r="AC108" s="9">
        <f>AB108*2</f>
        <v>600</v>
      </c>
      <c r="AD108" s="9">
        <f t="shared" ref="AD108:AE108" si="269">AC108*2</f>
        <v>1200</v>
      </c>
      <c r="AE108" s="9">
        <f t="shared" si="269"/>
        <v>2400</v>
      </c>
      <c r="AF108" s="10">
        <f>SUM(AB108:AE108)</f>
        <v>4500</v>
      </c>
    </row>
    <row r="109" spans="2:36" ht="15" customHeight="1" collapsed="1" thickBot="1" x14ac:dyDescent="0.25">
      <c r="B109" s="8"/>
      <c r="C109" s="8"/>
      <c r="D109" s="11"/>
      <c r="E109" s="12" t="s">
        <v>36</v>
      </c>
      <c r="F109" s="13"/>
      <c r="G109" s="13"/>
      <c r="H109" s="14">
        <f>SUM(H107:H108)</f>
        <v>0</v>
      </c>
      <c r="I109" s="14">
        <f t="shared" ref="I109" si="270">SUM(I107:I108)</f>
        <v>0</v>
      </c>
      <c r="J109" s="14">
        <f t="shared" ref="J109" si="271">SUM(J107:J108)</f>
        <v>0</v>
      </c>
      <c r="K109" s="14">
        <f t="shared" ref="K109" si="272">SUM(K107:K108)</f>
        <v>0</v>
      </c>
      <c r="L109" s="15">
        <f>SUM(H109:K109)</f>
        <v>0</v>
      </c>
      <c r="M109" s="14">
        <f>SUM(M107:M108)</f>
        <v>0</v>
      </c>
      <c r="N109" s="14">
        <f t="shared" ref="N109" si="273">SUM(N107:N108)</f>
        <v>0</v>
      </c>
      <c r="O109" s="14">
        <f t="shared" ref="O109" si="274">SUM(O107:O108)</f>
        <v>0</v>
      </c>
      <c r="P109" s="14">
        <f t="shared" ref="P109" si="275">SUM(P107:P108)</f>
        <v>0</v>
      </c>
      <c r="Q109" s="15">
        <f>SUM(M109:P109)</f>
        <v>0</v>
      </c>
      <c r="R109" s="14">
        <f>SUM(R107:R108)</f>
        <v>0</v>
      </c>
      <c r="S109" s="14">
        <f t="shared" ref="S109" si="276">SUM(S107:S108)</f>
        <v>70</v>
      </c>
      <c r="T109" s="14">
        <f t="shared" ref="T109" si="277">SUM(T107:T108)</f>
        <v>120</v>
      </c>
      <c r="U109" s="14">
        <f t="shared" ref="U109" si="278">SUM(U107:U108)</f>
        <v>250</v>
      </c>
      <c r="V109" s="15">
        <f>SUM(R109:U109)</f>
        <v>440</v>
      </c>
      <c r="W109" s="14">
        <f>SUM(W107:W108)</f>
        <v>500</v>
      </c>
      <c r="X109" s="14">
        <f t="shared" ref="X109" si="279">SUM(X107:X108)</f>
        <v>1000</v>
      </c>
      <c r="Y109" s="14">
        <f t="shared" ref="Y109" si="280">SUM(Y107:Y108)</f>
        <v>2050</v>
      </c>
      <c r="Z109" s="14">
        <f t="shared" ref="Z109" si="281">SUM(Z107:Z108)</f>
        <v>3150</v>
      </c>
      <c r="AA109" s="15">
        <f>SUM(W109:Z109)</f>
        <v>6700</v>
      </c>
      <c r="AB109" s="14">
        <f>SUM(AB107:AB108)</f>
        <v>4200</v>
      </c>
      <c r="AC109" s="14">
        <f t="shared" ref="AC109" si="282">SUM(AC107:AC108)</f>
        <v>4890</v>
      </c>
      <c r="AD109" s="14">
        <f t="shared" ref="AD109" si="283">SUM(AD107:AD108)</f>
        <v>5919</v>
      </c>
      <c r="AE109" s="14">
        <f t="shared" ref="AE109" si="284">SUM(AE107:AE108)</f>
        <v>7590.9000000000005</v>
      </c>
      <c r="AF109" s="15">
        <f>SUM(AB109:AE109)</f>
        <v>22599.9</v>
      </c>
    </row>
    <row r="110" spans="2:36" ht="15" hidden="1" customHeight="1" outlineLevel="1" x14ac:dyDescent="0.2">
      <c r="B110" s="8"/>
      <c r="C110" s="8"/>
      <c r="D110" s="11"/>
      <c r="E110" s="47"/>
      <c r="F110" s="17" t="s">
        <v>63</v>
      </c>
      <c r="G110" s="40">
        <v>0.05</v>
      </c>
      <c r="H110" s="9">
        <f>-H$109*$G110</f>
        <v>0</v>
      </c>
      <c r="I110" s="9">
        <f>-I$109*$G110</f>
        <v>0</v>
      </c>
      <c r="J110" s="9">
        <f>-J$109*$G110</f>
        <v>0</v>
      </c>
      <c r="K110" s="9">
        <f>-K$109*$G110</f>
        <v>0</v>
      </c>
      <c r="L110" s="10">
        <f>SUM(H110:K110)</f>
        <v>0</v>
      </c>
      <c r="M110" s="9">
        <f>-M$109*$G110</f>
        <v>0</v>
      </c>
      <c r="N110" s="9">
        <f>-N$109*$G110</f>
        <v>0</v>
      </c>
      <c r="O110" s="9">
        <f>-O$109*$G110</f>
        <v>0</v>
      </c>
      <c r="P110" s="9">
        <f>-P$109*$G110</f>
        <v>0</v>
      </c>
      <c r="Q110" s="10">
        <f>SUM(M110:P110)</f>
        <v>0</v>
      </c>
      <c r="R110" s="9">
        <f>-R$109*$G110</f>
        <v>0</v>
      </c>
      <c r="S110" s="9">
        <f>-S$109*$G110</f>
        <v>-3.5</v>
      </c>
      <c r="T110" s="9">
        <f>-T$109*$G110</f>
        <v>-6</v>
      </c>
      <c r="U110" s="9">
        <f>-U$109*$G110</f>
        <v>-12.5</v>
      </c>
      <c r="V110" s="10">
        <f>SUM(R110:U110)</f>
        <v>-22</v>
      </c>
      <c r="W110" s="9">
        <f t="shared" ref="W110:AF110" si="285">-W$109*$G110</f>
        <v>-25</v>
      </c>
      <c r="X110" s="9">
        <f t="shared" si="285"/>
        <v>-50</v>
      </c>
      <c r="Y110" s="9">
        <f t="shared" si="285"/>
        <v>-102.5</v>
      </c>
      <c r="Z110" s="9">
        <f t="shared" si="285"/>
        <v>-157.5</v>
      </c>
      <c r="AA110" s="10">
        <f t="shared" si="285"/>
        <v>-335</v>
      </c>
      <c r="AB110" s="9">
        <f t="shared" si="285"/>
        <v>-210</v>
      </c>
      <c r="AC110" s="9">
        <f t="shared" si="285"/>
        <v>-244.5</v>
      </c>
      <c r="AD110" s="9">
        <f t="shared" si="285"/>
        <v>-295.95</v>
      </c>
      <c r="AE110" s="9">
        <f t="shared" si="285"/>
        <v>-379.54500000000007</v>
      </c>
      <c r="AF110" s="10">
        <f t="shared" si="285"/>
        <v>-1129.9950000000001</v>
      </c>
    </row>
    <row r="111" spans="2:36" hidden="1" outlineLevel="1" x14ac:dyDescent="0.2">
      <c r="F111" s="1" t="s">
        <v>2</v>
      </c>
      <c r="G111" s="1"/>
      <c r="H111" s="9">
        <v>-45</v>
      </c>
      <c r="I111" s="9">
        <f>H111</f>
        <v>-45</v>
      </c>
      <c r="J111" s="9">
        <f t="shared" ref="J111:K111" si="286">I111</f>
        <v>-45</v>
      </c>
      <c r="K111" s="9">
        <f t="shared" si="286"/>
        <v>-45</v>
      </c>
      <c r="L111" s="10">
        <f>SUM(H111:K111)</f>
        <v>-180</v>
      </c>
      <c r="M111" s="9">
        <v>-45</v>
      </c>
      <c r="N111" s="9">
        <f>M111</f>
        <v>-45</v>
      </c>
      <c r="O111" s="9">
        <f t="shared" ref="O111:P111" si="287">N111</f>
        <v>-45</v>
      </c>
      <c r="P111" s="9">
        <f t="shared" si="287"/>
        <v>-45</v>
      </c>
      <c r="Q111" s="10">
        <f>SUM(M111:P111)</f>
        <v>-180</v>
      </c>
      <c r="R111" s="9">
        <f>K111*1.25</f>
        <v>-56.25</v>
      </c>
      <c r="S111" s="9">
        <f>R111*1.25</f>
        <v>-70.3125</v>
      </c>
      <c r="T111" s="9">
        <f t="shared" ref="T111:U111" si="288">S111*1.25</f>
        <v>-87.890625</v>
      </c>
      <c r="U111" s="9">
        <f t="shared" si="288"/>
        <v>-109.86328125</v>
      </c>
      <c r="V111" s="10">
        <f>SUM(R111:U111)</f>
        <v>-324.31640625</v>
      </c>
      <c r="W111" s="9">
        <f>U111*1.1</f>
        <v>-120.84960937500001</v>
      </c>
      <c r="X111" s="9">
        <f>W111*1.1</f>
        <v>-132.93457031250003</v>
      </c>
      <c r="Y111" s="9">
        <f t="shared" ref="Y111:Z111" si="289">X111*1.1</f>
        <v>-146.22802734375006</v>
      </c>
      <c r="Z111" s="9">
        <f t="shared" si="289"/>
        <v>-160.85083007812509</v>
      </c>
      <c r="AA111" s="10">
        <f>SUM(W111:Z111)</f>
        <v>-560.86303710937523</v>
      </c>
      <c r="AB111" s="9">
        <f>Z111*1.1</f>
        <v>-176.93591308593761</v>
      </c>
      <c r="AC111" s="9">
        <f>AB111*1.1</f>
        <v>-194.62950439453138</v>
      </c>
      <c r="AD111" s="9">
        <f t="shared" ref="AD111:AE111" si="290">AC111*1.1</f>
        <v>-214.09245483398453</v>
      </c>
      <c r="AE111" s="9">
        <f t="shared" si="290"/>
        <v>-235.50170031738301</v>
      </c>
      <c r="AF111" s="10">
        <f>SUM(AB111:AE111)</f>
        <v>-821.15957263183657</v>
      </c>
    </row>
    <row r="112" spans="2:36" ht="15" customHeight="1" collapsed="1" thickBot="1" x14ac:dyDescent="0.25">
      <c r="B112" s="8"/>
      <c r="C112" s="35" t="s">
        <v>37</v>
      </c>
      <c r="D112" s="35"/>
      <c r="E112" s="35"/>
      <c r="F112" s="44"/>
      <c r="G112" s="44"/>
      <c r="H112" s="38">
        <f>SUM(H109:H111)</f>
        <v>-45</v>
      </c>
      <c r="I112" s="38">
        <f t="shared" ref="I112" si="291">SUM(I109:I111)</f>
        <v>-45</v>
      </c>
      <c r="J112" s="38">
        <f t="shared" ref="J112" si="292">SUM(J109:J111)</f>
        <v>-45</v>
      </c>
      <c r="K112" s="38">
        <f t="shared" ref="K112" si="293">SUM(K109:K111)</f>
        <v>-45</v>
      </c>
      <c r="L112" s="37">
        <f t="shared" ref="L112" si="294">SUM(L109:L111)</f>
        <v>-180</v>
      </c>
      <c r="M112" s="38">
        <f>SUM(M109:M111)</f>
        <v>-45</v>
      </c>
      <c r="N112" s="38">
        <f t="shared" ref="N112" si="295">SUM(N109:N111)</f>
        <v>-45</v>
      </c>
      <c r="O112" s="38">
        <f t="shared" ref="O112" si="296">SUM(O109:O111)</f>
        <v>-45</v>
      </c>
      <c r="P112" s="38">
        <f t="shared" ref="P112" si="297">SUM(P109:P111)</f>
        <v>-45</v>
      </c>
      <c r="Q112" s="37">
        <f t="shared" ref="Q112" si="298">SUM(Q109:Q111)</f>
        <v>-180</v>
      </c>
      <c r="R112" s="38">
        <f t="shared" ref="R112" si="299">SUM(R109:R111)</f>
        <v>-56.25</v>
      </c>
      <c r="S112" s="38">
        <f t="shared" ref="S112" si="300">SUM(S109:S111)</f>
        <v>-3.8125</v>
      </c>
      <c r="T112" s="38">
        <f t="shared" ref="T112" si="301">SUM(T109:T111)</f>
        <v>26.109375</v>
      </c>
      <c r="U112" s="38">
        <f t="shared" ref="U112" si="302">SUM(U109:U111)</f>
        <v>127.63671875</v>
      </c>
      <c r="V112" s="37">
        <f t="shared" ref="V112" si="303">SUM(V109:V111)</f>
        <v>93.68359375</v>
      </c>
      <c r="W112" s="38">
        <f t="shared" ref="W112" si="304">SUM(W109:W111)</f>
        <v>354.150390625</v>
      </c>
      <c r="X112" s="38">
        <f t="shared" ref="X112" si="305">SUM(X109:X111)</f>
        <v>817.0654296875</v>
      </c>
      <c r="Y112" s="38">
        <f t="shared" ref="Y112" si="306">SUM(Y109:Y111)</f>
        <v>1801.27197265625</v>
      </c>
      <c r="Z112" s="38">
        <f t="shared" ref="Z112" si="307">SUM(Z109:Z111)</f>
        <v>2831.649169921875</v>
      </c>
      <c r="AA112" s="37">
        <f t="shared" ref="AA112" si="308">SUM(AA109:AA111)</f>
        <v>5804.136962890625</v>
      </c>
      <c r="AB112" s="38">
        <f t="shared" ref="AB112" si="309">SUM(AB109:AB111)</f>
        <v>3813.0640869140625</v>
      </c>
      <c r="AC112" s="38">
        <f t="shared" ref="AC112" si="310">SUM(AC109:AC111)</f>
        <v>4450.8704956054689</v>
      </c>
      <c r="AD112" s="38">
        <f t="shared" ref="AD112" si="311">SUM(AD109:AD111)</f>
        <v>5408.9575451660157</v>
      </c>
      <c r="AE112" s="38">
        <f t="shared" ref="AE112" si="312">SUM(AE109:AE111)</f>
        <v>6975.853299682617</v>
      </c>
      <c r="AF112" s="37">
        <f t="shared" ref="AF112" si="313">SUM(AF109:AF111)</f>
        <v>20648.745427368165</v>
      </c>
    </row>
    <row r="113" ht="13.5" thickTop="1" x14ac:dyDescent="0.2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speros</dc:creator>
  <cp:lastModifiedBy>Tim Peara</cp:lastModifiedBy>
  <dcterms:created xsi:type="dcterms:W3CDTF">2015-02-25T05:00:54Z</dcterms:created>
  <dcterms:modified xsi:type="dcterms:W3CDTF">2016-01-09T20:48:13Z</dcterms:modified>
</cp:coreProperties>
</file>