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ADME" sheetId="1" state="visible" r:id="rId1"/>
    <sheet xmlns:r="http://schemas.openxmlformats.org/officeDocument/2006/relationships" name="PARAMS" sheetId="2" state="visible" r:id="rId2"/>
    <sheet xmlns:r="http://schemas.openxmlformats.org/officeDocument/2006/relationships" name="DATA" sheetId="3" state="visible" r:id="rId3"/>
    <sheet xmlns:r="http://schemas.openxmlformats.org/officeDocument/2006/relationships" name="DASHBOAR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6">
    <font>
      <name val="Calibri"/>
      <family val="2"/>
      <color theme="1"/>
      <sz val="11"/>
      <scheme val="minor"/>
    </font>
    <font>
      <name val="Segoe UI Semibold"/>
      <sz val="18"/>
    </font>
    <font>
      <name val="Segoe UI"/>
      <b val="1"/>
    </font>
    <font>
      <name val="Segoe UI"/>
      <sz val="12"/>
    </font>
    <font>
      <name val="Segoe UI Black"/>
      <sz val="20"/>
    </font>
    <font>
      <name val="Segoe UI"/>
      <sz val="9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5" fillId="0" borderId="0" pivotButton="0" quotePrefix="0" xfId="0"/>
    <xf numFmtId="0" fontId="0" fillId="0" borderId="0" applyAlignment="1" pivotButton="0" quotePrefix="0" xfId="0">
      <alignment horizontal="right" vertical="center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Service Level Trend</a:t>
            </a:r>
          </a:p>
        </rich>
      </tx>
    </title>
    <plotArea>
      <lineChart>
        <grouping val="standard"/>
        <ser>
          <idx val="0"/>
          <order val="0"/>
          <tx>
            <strRef>
              <f>'DATA'!M1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'DATA'!$A$2:$A$31</f>
            </numRef>
          </cat>
          <val>
            <numRef>
              <f>'DATA'!$M$2:$M$31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numFmt formatCode="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AHT Trend (sec)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'DATA'!E1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'DATA'!$A$2:$A$31</f>
            </numRef>
          </cat>
          <val>
            <numRef>
              <f>'DATA'!$E$2:$E$31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6</col>
      <colOff>0</colOff>
      <row>6</row>
      <rowOff>0</rowOff>
    </from>
    <ext cx="936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23</row>
      <rowOff>0</rowOff>
    </from>
    <ext cx="9360000" cy="43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cols>
    <col width="110" customWidth="1" min="1" max="1"/>
  </cols>
  <sheetData>
    <row r="1">
      <c r="A1" s="1" t="inlineStr">
        <is>
          <t>SAḌH FTE Dashboard (No-Macro Edition)</t>
        </is>
      </c>
    </row>
    <row r="3">
      <c r="A3" s="2" t="inlineStr">
        <is>
          <t>How to use</t>
        </is>
      </c>
    </row>
    <row r="4">
      <c r="A4" t="inlineStr">
        <is>
          <t>1) Paste your daily data into the DATA sheet (keep the same headers).</t>
        </is>
      </c>
    </row>
    <row r="5">
      <c r="A5" t="inlineStr">
        <is>
          <t>2) Set your targets in PARAMS (AHT, SL, Occupancy, etc.).</t>
        </is>
      </c>
    </row>
    <row r="6">
      <c r="A6" t="inlineStr">
        <is>
          <t>3) The DASHBOARD updates automatically. Use the 'As of date' in PARAMS to focus.</t>
        </is>
      </c>
    </row>
    <row r="8">
      <c r="A8" s="2" t="inlineStr">
        <is>
          <t>About animation</t>
        </is>
      </c>
    </row>
    <row r="9">
      <c r="A9" t="inlineStr">
        <is>
          <t>This file uses formula-driven progress bars, icon states, and a pulsing 'health ring' to emulate animation without macros so it runs everywhere. If you want true animated splash screens and play/pause motion, ask me and I'll give you a VBA add-on (.bas).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26" customWidth="1" min="1" max="1"/>
    <col width="22" customWidth="1" min="2" max="2"/>
  </cols>
  <sheetData>
    <row r="1">
      <c r="A1" s="2" t="inlineStr">
        <is>
          <t>As of date</t>
        </is>
      </c>
      <c r="B1" t="inlineStr">
        <is>
          <t>2025-08-28</t>
        </is>
      </c>
    </row>
    <row r="2">
      <c r="A2" s="2" t="inlineStr">
        <is>
          <t>Target AHT (sec)</t>
        </is>
      </c>
      <c r="B2" t="n">
        <v>360</v>
      </c>
    </row>
    <row r="3">
      <c r="A3" s="2" t="inlineStr">
        <is>
          <t>Target SL %</t>
        </is>
      </c>
      <c r="B3" t="n">
        <v>80</v>
      </c>
    </row>
    <row r="4">
      <c r="A4" s="2" t="inlineStr">
        <is>
          <t>SL Threshold (sec)</t>
        </is>
      </c>
      <c r="B4" t="n">
        <v>20</v>
      </c>
    </row>
    <row r="5">
      <c r="A5" s="2" t="inlineStr">
        <is>
          <t>Target Occupancy %</t>
        </is>
      </c>
      <c r="B5" t="n">
        <v>85</v>
      </c>
    </row>
    <row r="6">
      <c r="A6" s="2" t="inlineStr">
        <is>
          <t>Target Conformance %</t>
        </is>
      </c>
      <c r="B6" t="n">
        <v>95</v>
      </c>
    </row>
    <row r="7">
      <c r="A7" s="2" t="inlineStr">
        <is>
          <t>Target Utilization %</t>
        </is>
      </c>
      <c r="B7" t="n">
        <v>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7" customWidth="1" min="2" max="2"/>
    <col width="17" customWidth="1" min="3" max="3"/>
    <col width="17" customWidth="1" min="4" max="4"/>
    <col width="17" customWidth="1" min="5" max="5"/>
    <col width="17" customWidth="1" min="6" max="6"/>
    <col width="17" customWidth="1" min="7" max="7"/>
    <col width="17" customWidth="1" min="8" max="8"/>
    <col width="17" customWidth="1" min="9" max="9"/>
    <col width="17" customWidth="1" min="10" max="10"/>
    <col width="17" customWidth="1" min="11" max="11"/>
    <col width="17" customWidth="1" min="12" max="12"/>
    <col width="17" customWidth="1" min="13" max="13"/>
    <col width="17" customWidth="1" min="14" max="14"/>
    <col width="17" customWidth="1" min="15" max="15"/>
    <col width="17" customWidth="1" min="16" max="16"/>
    <col width="17" customWidth="1" min="17" max="17"/>
  </cols>
  <sheetData>
    <row r="1">
      <c r="A1" s="3" t="inlineStr">
        <is>
          <t>Date</t>
        </is>
      </c>
      <c r="B1" s="3" t="inlineStr">
        <is>
          <t>Calls Offered</t>
        </is>
      </c>
      <c r="C1" s="3" t="inlineStr">
        <is>
          <t>Calls Answered</t>
        </is>
      </c>
      <c r="D1" s="3" t="inlineStr">
        <is>
          <t>Within Threshold</t>
        </is>
      </c>
      <c r="E1" s="3" t="inlineStr">
        <is>
          <t>Avg Handle Time (sec)</t>
        </is>
      </c>
      <c r="F1" s="3" t="inlineStr">
        <is>
          <t>Staffed Minutes</t>
        </is>
      </c>
      <c r="G1" s="3" t="inlineStr">
        <is>
          <t>Unavailable Minutes</t>
        </is>
      </c>
      <c r="H1" s="3" t="inlineStr">
        <is>
          <t>Productive Minutes</t>
        </is>
      </c>
      <c r="I1" s="3" t="inlineStr">
        <is>
          <t>Idle Minutes</t>
        </is>
      </c>
      <c r="J1" s="3" t="inlineStr">
        <is>
          <t>Outbound Minutes</t>
        </is>
      </c>
      <c r="K1" s="3" t="inlineStr">
        <is>
          <t>Login Hours</t>
        </is>
      </c>
      <c r="L1" s="3" t="inlineStr">
        <is>
          <t>Headcount</t>
        </is>
      </c>
      <c r="M1" s="3" t="inlineStr">
        <is>
          <t>Service Level %</t>
        </is>
      </c>
      <c r="N1" s="3" t="inlineStr">
        <is>
          <t>Occupancy %</t>
        </is>
      </c>
      <c r="O1" s="3" t="inlineStr">
        <is>
          <t>Conformance %</t>
        </is>
      </c>
      <c r="P1" s="3" t="inlineStr">
        <is>
          <t>Utilization %</t>
        </is>
      </c>
      <c r="Q1" s="3" t="inlineStr">
        <is>
          <t>FTE Billed</t>
        </is>
      </c>
    </row>
    <row r="2">
      <c r="A2" t="inlineStr">
        <is>
          <t>2025-07-30</t>
        </is>
      </c>
      <c r="B2" t="n">
        <v>1728</v>
      </c>
      <c r="C2" t="n">
        <v>1558</v>
      </c>
      <c r="D2" t="n">
        <v>1258</v>
      </c>
      <c r="E2" t="n">
        <v>376</v>
      </c>
      <c r="F2" t="n">
        <v>10025</v>
      </c>
      <c r="G2" t="n">
        <v>2009</v>
      </c>
      <c r="H2" t="n">
        <v>11379</v>
      </c>
      <c r="I2" t="n">
        <v>0</v>
      </c>
      <c r="J2" t="n">
        <v>732</v>
      </c>
      <c r="K2" t="n">
        <v>167.1</v>
      </c>
      <c r="L2" t="n">
        <v>18</v>
      </c>
      <c r="M2">
        <f>IF(C2=0,0,D2/C2)</f>
        <v/>
      </c>
      <c r="N2">
        <f>IF(F2=0,0,H2/F2)</f>
        <v/>
      </c>
      <c r="O2">
        <f>IF((K2*60*L2)=0,0,F2/(K2*60*L2))</f>
        <v/>
      </c>
      <c r="P2">
        <f>IF(F2=0,0,(H2+J2)/F2)</f>
        <v/>
      </c>
      <c r="Q2">
        <f>F2/480</f>
        <v/>
      </c>
    </row>
    <row r="3">
      <c r="A3" t="inlineStr">
        <is>
          <t>2025-07-31</t>
        </is>
      </c>
      <c r="B3" t="n">
        <v>1561</v>
      </c>
      <c r="C3" t="n">
        <v>1416</v>
      </c>
      <c r="D3" t="n">
        <v>1137</v>
      </c>
      <c r="E3" t="n">
        <v>410</v>
      </c>
      <c r="F3" t="n">
        <v>9872</v>
      </c>
      <c r="G3" t="n">
        <v>1207</v>
      </c>
      <c r="H3" t="n">
        <v>10230</v>
      </c>
      <c r="I3" t="n">
        <v>0</v>
      </c>
      <c r="J3" t="n">
        <v>1033</v>
      </c>
      <c r="K3" t="n">
        <v>164.5</v>
      </c>
      <c r="L3" t="n">
        <v>23</v>
      </c>
      <c r="M3">
        <f>IF(C3=0,0,D3/C3)</f>
        <v/>
      </c>
      <c r="N3">
        <f>IF(F3=0,0,H3/F3)</f>
        <v/>
      </c>
      <c r="O3">
        <f>IF((K3*60*L3)=0,0,F3/(K3*60*L3))</f>
        <v/>
      </c>
      <c r="P3">
        <f>IF(F3=0,0,(H3+J3)/F3)</f>
        <v/>
      </c>
      <c r="Q3">
        <f>F3/480</f>
        <v/>
      </c>
    </row>
    <row r="4">
      <c r="A4" t="inlineStr">
        <is>
          <t>2025-08-01</t>
        </is>
      </c>
      <c r="B4" t="n">
        <v>2359</v>
      </c>
      <c r="C4" t="n">
        <v>2164</v>
      </c>
      <c r="D4" t="n">
        <v>1815</v>
      </c>
      <c r="E4" t="n">
        <v>371</v>
      </c>
      <c r="F4" t="n">
        <v>10290</v>
      </c>
      <c r="G4" t="n">
        <v>1496</v>
      </c>
      <c r="H4" t="n">
        <v>14206</v>
      </c>
      <c r="I4" t="n">
        <v>0</v>
      </c>
      <c r="J4" t="n">
        <v>584</v>
      </c>
      <c r="K4" t="n">
        <v>171.5</v>
      </c>
      <c r="L4" t="n">
        <v>19</v>
      </c>
      <c r="M4">
        <f>IF(C4=0,0,D4/C4)</f>
        <v/>
      </c>
      <c r="N4">
        <f>IF(F4=0,0,H4/F4)</f>
        <v/>
      </c>
      <c r="O4">
        <f>IF((K4*60*L4)=0,0,F4/(K4*60*L4))</f>
        <v/>
      </c>
      <c r="P4">
        <f>IF(F4=0,0,(H4+J4)/F4)</f>
        <v/>
      </c>
      <c r="Q4">
        <f>F4/480</f>
        <v/>
      </c>
    </row>
    <row r="5">
      <c r="A5" t="inlineStr">
        <is>
          <t>2025-08-02</t>
        </is>
      </c>
      <c r="B5" t="n">
        <v>1940</v>
      </c>
      <c r="C5" t="n">
        <v>1894</v>
      </c>
      <c r="D5" t="n">
        <v>1541</v>
      </c>
      <c r="E5" t="n">
        <v>367</v>
      </c>
      <c r="F5" t="n">
        <v>8829</v>
      </c>
      <c r="G5" t="n">
        <v>1535</v>
      </c>
      <c r="H5" t="n">
        <v>12862</v>
      </c>
      <c r="I5" t="n">
        <v>0</v>
      </c>
      <c r="J5" t="n">
        <v>1167</v>
      </c>
      <c r="K5" t="n">
        <v>147.2</v>
      </c>
      <c r="L5" t="n">
        <v>20</v>
      </c>
      <c r="M5">
        <f>IF(C5=0,0,D5/C5)</f>
        <v/>
      </c>
      <c r="N5">
        <f>IF(F5=0,0,H5/F5)</f>
        <v/>
      </c>
      <c r="O5">
        <f>IF((K5*60*L5)=0,0,F5/(K5*60*L5))</f>
        <v/>
      </c>
      <c r="P5">
        <f>IF(F5=0,0,(H5+J5)/F5)</f>
        <v/>
      </c>
      <c r="Q5">
        <f>F5/480</f>
        <v/>
      </c>
    </row>
    <row r="6">
      <c r="A6" t="inlineStr">
        <is>
          <t>2025-08-03</t>
        </is>
      </c>
      <c r="B6" t="n">
        <v>2041</v>
      </c>
      <c r="C6" t="n">
        <v>1968</v>
      </c>
      <c r="D6" t="n">
        <v>1678</v>
      </c>
      <c r="E6" t="n">
        <v>304</v>
      </c>
      <c r="F6" t="n">
        <v>9415</v>
      </c>
      <c r="G6" t="n">
        <v>1400</v>
      </c>
      <c r="H6" t="n">
        <v>10632</v>
      </c>
      <c r="I6" t="n">
        <v>0</v>
      </c>
      <c r="J6" t="n">
        <v>1149</v>
      </c>
      <c r="K6" t="n">
        <v>156.9</v>
      </c>
      <c r="L6" t="n">
        <v>23</v>
      </c>
      <c r="M6">
        <f>IF(C6=0,0,D6/C6)</f>
        <v/>
      </c>
      <c r="N6">
        <f>IF(F6=0,0,H6/F6)</f>
        <v/>
      </c>
      <c r="O6">
        <f>IF((K6*60*L6)=0,0,F6/(K6*60*L6))</f>
        <v/>
      </c>
      <c r="P6">
        <f>IF(F6=0,0,(H6+J6)/F6)</f>
        <v/>
      </c>
      <c r="Q6">
        <f>F6/480</f>
        <v/>
      </c>
    </row>
    <row r="7">
      <c r="A7" t="inlineStr">
        <is>
          <t>2025-08-04</t>
        </is>
      </c>
      <c r="B7" t="n">
        <v>2240</v>
      </c>
      <c r="C7" t="n">
        <v>2119</v>
      </c>
      <c r="D7" t="n">
        <v>1802</v>
      </c>
      <c r="E7" t="n">
        <v>354</v>
      </c>
      <c r="F7" t="n">
        <v>8733</v>
      </c>
      <c r="G7" t="n">
        <v>2383</v>
      </c>
      <c r="H7" t="n">
        <v>14356</v>
      </c>
      <c r="I7" t="n">
        <v>0</v>
      </c>
      <c r="J7" t="n">
        <v>596</v>
      </c>
      <c r="K7" t="n">
        <v>145.6</v>
      </c>
      <c r="L7" t="n">
        <v>18</v>
      </c>
      <c r="M7">
        <f>IF(C7=0,0,D7/C7)</f>
        <v/>
      </c>
      <c r="N7">
        <f>IF(F7=0,0,H7/F7)</f>
        <v/>
      </c>
      <c r="O7">
        <f>IF((K7*60*L7)=0,0,F7/(K7*60*L7))</f>
        <v/>
      </c>
      <c r="P7">
        <f>IF(F7=0,0,(H7+J7)/F7)</f>
        <v/>
      </c>
      <c r="Q7">
        <f>F7/480</f>
        <v/>
      </c>
    </row>
    <row r="8">
      <c r="A8" t="inlineStr">
        <is>
          <t>2025-08-05</t>
        </is>
      </c>
      <c r="B8" t="n">
        <v>1976</v>
      </c>
      <c r="C8" t="n">
        <v>1915</v>
      </c>
      <c r="D8" t="n">
        <v>1566</v>
      </c>
      <c r="E8" t="n">
        <v>324</v>
      </c>
      <c r="F8" t="n">
        <v>8973</v>
      </c>
      <c r="G8" t="n">
        <v>1229</v>
      </c>
      <c r="H8" t="n">
        <v>11599</v>
      </c>
      <c r="I8" t="n">
        <v>0</v>
      </c>
      <c r="J8" t="n">
        <v>986</v>
      </c>
      <c r="K8" t="n">
        <v>149.6</v>
      </c>
      <c r="L8" t="n">
        <v>20</v>
      </c>
      <c r="M8">
        <f>IF(C8=0,0,D8/C8)</f>
        <v/>
      </c>
      <c r="N8">
        <f>IF(F8=0,0,H8/F8)</f>
        <v/>
      </c>
      <c r="O8">
        <f>IF((K8*60*L8)=0,0,F8/(K8*60*L8))</f>
        <v/>
      </c>
      <c r="P8">
        <f>IF(F8=0,0,(H8+J8)/F8)</f>
        <v/>
      </c>
      <c r="Q8">
        <f>F8/480</f>
        <v/>
      </c>
    </row>
    <row r="9">
      <c r="A9" t="inlineStr">
        <is>
          <t>2025-08-06</t>
        </is>
      </c>
      <c r="B9" t="n">
        <v>1646</v>
      </c>
      <c r="C9" t="n">
        <v>1561</v>
      </c>
      <c r="D9" t="n">
        <v>1244</v>
      </c>
      <c r="E9" t="n">
        <v>383</v>
      </c>
      <c r="F9" t="n">
        <v>10133</v>
      </c>
      <c r="G9" t="n">
        <v>1746</v>
      </c>
      <c r="H9" t="n">
        <v>10965</v>
      </c>
      <c r="I9" t="n">
        <v>0</v>
      </c>
      <c r="J9" t="n">
        <v>688</v>
      </c>
      <c r="K9" t="n">
        <v>168.9</v>
      </c>
      <c r="L9" t="n">
        <v>20</v>
      </c>
      <c r="M9">
        <f>IF(C9=0,0,D9/C9)</f>
        <v/>
      </c>
      <c r="N9">
        <f>IF(F9=0,0,H9/F9)</f>
        <v/>
      </c>
      <c r="O9">
        <f>IF((K9*60*L9)=0,0,F9/(K9*60*L9))</f>
        <v/>
      </c>
      <c r="P9">
        <f>IF(F9=0,0,(H9+J9)/F9)</f>
        <v/>
      </c>
      <c r="Q9">
        <f>F9/480</f>
        <v/>
      </c>
    </row>
    <row r="10">
      <c r="A10" t="inlineStr">
        <is>
          <t>2025-08-07</t>
        </is>
      </c>
      <c r="B10" t="n">
        <v>1949</v>
      </c>
      <c r="C10" t="n">
        <v>1860</v>
      </c>
      <c r="D10" t="n">
        <v>1607</v>
      </c>
      <c r="E10" t="n">
        <v>372</v>
      </c>
      <c r="F10" t="n">
        <v>8705</v>
      </c>
      <c r="G10" t="n">
        <v>1348</v>
      </c>
      <c r="H10" t="n">
        <v>12678</v>
      </c>
      <c r="I10" t="n">
        <v>0</v>
      </c>
      <c r="J10" t="n">
        <v>367</v>
      </c>
      <c r="K10" t="n">
        <v>145.1</v>
      </c>
      <c r="L10" t="n">
        <v>19</v>
      </c>
      <c r="M10">
        <f>IF(C10=0,0,D10/C10)</f>
        <v/>
      </c>
      <c r="N10">
        <f>IF(F10=0,0,H10/F10)</f>
        <v/>
      </c>
      <c r="O10">
        <f>IF((K10*60*L10)=0,0,F10/(K10*60*L10))</f>
        <v/>
      </c>
      <c r="P10">
        <f>IF(F10=0,0,(H10+J10)/F10)</f>
        <v/>
      </c>
      <c r="Q10">
        <f>F10/480</f>
        <v/>
      </c>
    </row>
    <row r="11">
      <c r="A11" t="inlineStr">
        <is>
          <t>2025-08-08</t>
        </is>
      </c>
      <c r="B11" t="n">
        <v>2144</v>
      </c>
      <c r="C11" t="n">
        <v>1966</v>
      </c>
      <c r="D11" t="n">
        <v>1631</v>
      </c>
      <c r="E11" t="n">
        <v>352</v>
      </c>
      <c r="F11" t="n">
        <v>10451</v>
      </c>
      <c r="G11" t="n">
        <v>1092</v>
      </c>
      <c r="H11" t="n">
        <v>13349</v>
      </c>
      <c r="I11" t="n">
        <v>0</v>
      </c>
      <c r="J11" t="n">
        <v>571</v>
      </c>
      <c r="K11" t="n">
        <v>174.2</v>
      </c>
      <c r="L11" t="n">
        <v>19</v>
      </c>
      <c r="M11">
        <f>IF(C11=0,0,D11/C11)</f>
        <v/>
      </c>
      <c r="N11">
        <f>IF(F11=0,0,H11/F11)</f>
        <v/>
      </c>
      <c r="O11">
        <f>IF((K11*60*L11)=0,0,F11/(K11*60*L11))</f>
        <v/>
      </c>
      <c r="P11">
        <f>IF(F11=0,0,(H11+J11)/F11)</f>
        <v/>
      </c>
      <c r="Q11">
        <f>F11/480</f>
        <v/>
      </c>
    </row>
    <row r="12">
      <c r="A12" t="inlineStr">
        <is>
          <t>2025-08-09</t>
        </is>
      </c>
      <c r="B12" t="n">
        <v>2005</v>
      </c>
      <c r="C12" t="n">
        <v>1923</v>
      </c>
      <c r="D12" t="n">
        <v>1603</v>
      </c>
      <c r="E12" t="n">
        <v>369</v>
      </c>
      <c r="F12" t="n">
        <v>9835</v>
      </c>
      <c r="G12" t="n">
        <v>1249</v>
      </c>
      <c r="H12" t="n">
        <v>13143</v>
      </c>
      <c r="I12" t="n">
        <v>0</v>
      </c>
      <c r="J12" t="n">
        <v>441</v>
      </c>
      <c r="K12" t="n">
        <v>163.9</v>
      </c>
      <c r="L12" t="n">
        <v>22</v>
      </c>
      <c r="M12">
        <f>IF(C12=0,0,D12/C12)</f>
        <v/>
      </c>
      <c r="N12">
        <f>IF(F12=0,0,H12/F12)</f>
        <v/>
      </c>
      <c r="O12">
        <f>IF((K12*60*L12)=0,0,F12/(K12*60*L12))</f>
        <v/>
      </c>
      <c r="P12">
        <f>IF(F12=0,0,(H12+J12)/F12)</f>
        <v/>
      </c>
      <c r="Q12">
        <f>F12/480</f>
        <v/>
      </c>
    </row>
    <row r="13">
      <c r="A13" t="inlineStr">
        <is>
          <t>2025-08-10</t>
        </is>
      </c>
      <c r="B13" t="n">
        <v>2510</v>
      </c>
      <c r="C13" t="n">
        <v>2277</v>
      </c>
      <c r="D13" t="n">
        <v>1786</v>
      </c>
      <c r="E13" t="n">
        <v>343</v>
      </c>
      <c r="F13" t="n">
        <v>8864</v>
      </c>
      <c r="G13" t="n">
        <v>1127</v>
      </c>
      <c r="H13" t="n">
        <v>13829</v>
      </c>
      <c r="I13" t="n">
        <v>0</v>
      </c>
      <c r="J13" t="n">
        <v>1111</v>
      </c>
      <c r="K13" t="n">
        <v>147.7</v>
      </c>
      <c r="L13" t="n">
        <v>23</v>
      </c>
      <c r="M13">
        <f>IF(C13=0,0,D13/C13)</f>
        <v/>
      </c>
      <c r="N13">
        <f>IF(F13=0,0,H13/F13)</f>
        <v/>
      </c>
      <c r="O13">
        <f>IF((K13*60*L13)=0,0,F13/(K13*60*L13))</f>
        <v/>
      </c>
      <c r="P13">
        <f>IF(F13=0,0,(H13+J13)/F13)</f>
        <v/>
      </c>
      <c r="Q13">
        <f>F13/480</f>
        <v/>
      </c>
    </row>
    <row r="14">
      <c r="A14" t="inlineStr">
        <is>
          <t>2025-08-11</t>
        </is>
      </c>
      <c r="B14" t="n">
        <v>2364</v>
      </c>
      <c r="C14" t="n">
        <v>2240</v>
      </c>
      <c r="D14" t="n">
        <v>1833</v>
      </c>
      <c r="E14" t="n">
        <v>346</v>
      </c>
      <c r="F14" t="n">
        <v>9154</v>
      </c>
      <c r="G14" t="n">
        <v>2193</v>
      </c>
      <c r="H14" t="n">
        <v>14550</v>
      </c>
      <c r="I14" t="n">
        <v>0</v>
      </c>
      <c r="J14" t="n">
        <v>1038</v>
      </c>
      <c r="K14" t="n">
        <v>152.6</v>
      </c>
      <c r="L14" t="n">
        <v>18</v>
      </c>
      <c r="M14">
        <f>IF(C14=0,0,D14/C14)</f>
        <v/>
      </c>
      <c r="N14">
        <f>IF(F14=0,0,H14/F14)</f>
        <v/>
      </c>
      <c r="O14">
        <f>IF((K14*60*L14)=0,0,F14/(K14*60*L14))</f>
        <v/>
      </c>
      <c r="P14">
        <f>IF(F14=0,0,(H14+J14)/F14)</f>
        <v/>
      </c>
      <c r="Q14">
        <f>F14/480</f>
        <v/>
      </c>
    </row>
    <row r="15">
      <c r="A15" t="inlineStr">
        <is>
          <t>2025-08-12</t>
        </is>
      </c>
      <c r="B15" t="n">
        <v>2599</v>
      </c>
      <c r="C15" t="n">
        <v>2495</v>
      </c>
      <c r="D15" t="n">
        <v>2137</v>
      </c>
      <c r="E15" t="n">
        <v>354</v>
      </c>
      <c r="F15" t="n">
        <v>9336</v>
      </c>
      <c r="G15" t="n">
        <v>1690</v>
      </c>
      <c r="H15" t="n">
        <v>15448</v>
      </c>
      <c r="I15" t="n">
        <v>0</v>
      </c>
      <c r="J15" t="n">
        <v>461</v>
      </c>
      <c r="K15" t="n">
        <v>155.6</v>
      </c>
      <c r="L15" t="n">
        <v>21</v>
      </c>
      <c r="M15">
        <f>IF(C15=0,0,D15/C15)</f>
        <v/>
      </c>
      <c r="N15">
        <f>IF(F15=0,0,H15/F15)</f>
        <v/>
      </c>
      <c r="O15">
        <f>IF((K15*60*L15)=0,0,F15/(K15*60*L15))</f>
        <v/>
      </c>
      <c r="P15">
        <f>IF(F15=0,0,(H15+J15)/F15)</f>
        <v/>
      </c>
      <c r="Q15">
        <f>F15/480</f>
        <v/>
      </c>
    </row>
    <row r="16">
      <c r="A16" t="inlineStr">
        <is>
          <t>2025-08-13</t>
        </is>
      </c>
      <c r="B16" t="n">
        <v>1506</v>
      </c>
      <c r="C16" t="n">
        <v>1470</v>
      </c>
      <c r="D16" t="n">
        <v>1275</v>
      </c>
      <c r="E16" t="n">
        <v>367</v>
      </c>
      <c r="F16" t="n">
        <v>9005</v>
      </c>
      <c r="G16" t="n">
        <v>2080</v>
      </c>
      <c r="H16" t="n">
        <v>10530</v>
      </c>
      <c r="I16" t="n">
        <v>0</v>
      </c>
      <c r="J16" t="n">
        <v>605</v>
      </c>
      <c r="K16" t="n">
        <v>150.1</v>
      </c>
      <c r="L16" t="n">
        <v>24</v>
      </c>
      <c r="M16">
        <f>IF(C16=0,0,D16/C16)</f>
        <v/>
      </c>
      <c r="N16">
        <f>IF(F16=0,0,H16/F16)</f>
        <v/>
      </c>
      <c r="O16">
        <f>IF((K16*60*L16)=0,0,F16/(K16*60*L16))</f>
        <v/>
      </c>
      <c r="P16">
        <f>IF(F16=0,0,(H16+J16)/F16)</f>
        <v/>
      </c>
      <c r="Q16">
        <f>F16/480</f>
        <v/>
      </c>
    </row>
    <row r="17">
      <c r="A17" t="inlineStr">
        <is>
          <t>2025-08-14</t>
        </is>
      </c>
      <c r="B17" t="n">
        <v>2539</v>
      </c>
      <c r="C17" t="n">
        <v>2408</v>
      </c>
      <c r="D17" t="n">
        <v>1915</v>
      </c>
      <c r="E17" t="n">
        <v>399</v>
      </c>
      <c r="F17" t="n">
        <v>10201</v>
      </c>
      <c r="G17" t="n">
        <v>2394</v>
      </c>
      <c r="H17" t="n">
        <v>16843</v>
      </c>
      <c r="I17" t="n">
        <v>0</v>
      </c>
      <c r="J17" t="n">
        <v>843</v>
      </c>
      <c r="K17" t="n">
        <v>170</v>
      </c>
      <c r="L17" t="n">
        <v>18</v>
      </c>
      <c r="M17">
        <f>IF(C17=0,0,D17/C17)</f>
        <v/>
      </c>
      <c r="N17">
        <f>IF(F17=0,0,H17/F17)</f>
        <v/>
      </c>
      <c r="O17">
        <f>IF((K17*60*L17)=0,0,F17/(K17*60*L17))</f>
        <v/>
      </c>
      <c r="P17">
        <f>IF(F17=0,0,(H17+J17)/F17)</f>
        <v/>
      </c>
      <c r="Q17">
        <f>F17/480</f>
        <v/>
      </c>
    </row>
    <row r="18">
      <c r="A18" t="inlineStr">
        <is>
          <t>2025-08-15</t>
        </is>
      </c>
      <c r="B18" t="n">
        <v>2163</v>
      </c>
      <c r="C18" t="n">
        <v>2031</v>
      </c>
      <c r="D18" t="n">
        <v>1606</v>
      </c>
      <c r="E18" t="n">
        <v>322</v>
      </c>
      <c r="F18" t="n">
        <v>10292</v>
      </c>
      <c r="G18" t="n">
        <v>918</v>
      </c>
      <c r="H18" t="n">
        <v>12028</v>
      </c>
      <c r="I18" t="n">
        <v>0</v>
      </c>
      <c r="J18" t="n">
        <v>546</v>
      </c>
      <c r="K18" t="n">
        <v>171.5</v>
      </c>
      <c r="L18" t="n">
        <v>22</v>
      </c>
      <c r="M18">
        <f>IF(C18=0,0,D18/C18)</f>
        <v/>
      </c>
      <c r="N18">
        <f>IF(F18=0,0,H18/F18)</f>
        <v/>
      </c>
      <c r="O18">
        <f>IF((K18*60*L18)=0,0,F18/(K18*60*L18))</f>
        <v/>
      </c>
      <c r="P18">
        <f>IF(F18=0,0,(H18+J18)/F18)</f>
        <v/>
      </c>
      <c r="Q18">
        <f>F18/480</f>
        <v/>
      </c>
    </row>
    <row r="19">
      <c r="A19" t="inlineStr">
        <is>
          <t>2025-08-16</t>
        </is>
      </c>
      <c r="B19" t="n">
        <v>1661</v>
      </c>
      <c r="C19" t="n">
        <v>1506</v>
      </c>
      <c r="D19" t="n">
        <v>1247</v>
      </c>
      <c r="E19" t="n">
        <v>425</v>
      </c>
      <c r="F19" t="n">
        <v>8781</v>
      </c>
      <c r="G19" t="n">
        <v>1062</v>
      </c>
      <c r="H19" t="n">
        <v>12257</v>
      </c>
      <c r="I19" t="n">
        <v>0</v>
      </c>
      <c r="J19" t="n">
        <v>975</v>
      </c>
      <c r="K19" t="n">
        <v>146.3</v>
      </c>
      <c r="L19" t="n">
        <v>21</v>
      </c>
      <c r="M19">
        <f>IF(C19=0,0,D19/C19)</f>
        <v/>
      </c>
      <c r="N19">
        <f>IF(F19=0,0,H19/F19)</f>
        <v/>
      </c>
      <c r="O19">
        <f>IF((K19*60*L19)=0,0,F19/(K19*60*L19))</f>
        <v/>
      </c>
      <c r="P19">
        <f>IF(F19=0,0,(H19+J19)/F19)</f>
        <v/>
      </c>
      <c r="Q19">
        <f>F19/480</f>
        <v/>
      </c>
    </row>
    <row r="20">
      <c r="A20" t="inlineStr">
        <is>
          <t>2025-08-17</t>
        </is>
      </c>
      <c r="B20" t="n">
        <v>1838</v>
      </c>
      <c r="C20" t="n">
        <v>1693</v>
      </c>
      <c r="D20" t="n">
        <v>1468</v>
      </c>
      <c r="E20" t="n">
        <v>354</v>
      </c>
      <c r="F20" t="n">
        <v>9744</v>
      </c>
      <c r="G20" t="n">
        <v>2260</v>
      </c>
      <c r="H20" t="n">
        <v>11982</v>
      </c>
      <c r="I20" t="n">
        <v>0</v>
      </c>
      <c r="J20" t="n">
        <v>619</v>
      </c>
      <c r="K20" t="n">
        <v>162.4</v>
      </c>
      <c r="L20" t="n">
        <v>21</v>
      </c>
      <c r="M20">
        <f>IF(C20=0,0,D20/C20)</f>
        <v/>
      </c>
      <c r="N20">
        <f>IF(F20=0,0,H20/F20)</f>
        <v/>
      </c>
      <c r="O20">
        <f>IF((K20*60*L20)=0,0,F20/(K20*60*L20))</f>
        <v/>
      </c>
      <c r="P20">
        <f>IF(F20=0,0,(H20+J20)/F20)</f>
        <v/>
      </c>
      <c r="Q20">
        <f>F20/480</f>
        <v/>
      </c>
    </row>
    <row r="21">
      <c r="A21" t="inlineStr">
        <is>
          <t>2025-08-18</t>
        </is>
      </c>
      <c r="B21" t="n">
        <v>2264</v>
      </c>
      <c r="C21" t="n">
        <v>2116</v>
      </c>
      <c r="D21" t="n">
        <v>1759</v>
      </c>
      <c r="E21" t="n">
        <v>378</v>
      </c>
      <c r="F21" t="n">
        <v>8887</v>
      </c>
      <c r="G21" t="n">
        <v>931</v>
      </c>
      <c r="H21" t="n">
        <v>14337</v>
      </c>
      <c r="I21" t="n">
        <v>0</v>
      </c>
      <c r="J21" t="n">
        <v>646</v>
      </c>
      <c r="K21" t="n">
        <v>148.1</v>
      </c>
      <c r="L21" t="n">
        <v>18</v>
      </c>
      <c r="M21">
        <f>IF(C21=0,0,D21/C21)</f>
        <v/>
      </c>
      <c r="N21">
        <f>IF(F21=0,0,H21/F21)</f>
        <v/>
      </c>
      <c r="O21">
        <f>IF((K21*60*L21)=0,0,F21/(K21*60*L21))</f>
        <v/>
      </c>
      <c r="P21">
        <f>IF(F21=0,0,(H21+J21)/F21)</f>
        <v/>
      </c>
      <c r="Q21">
        <f>F21/480</f>
        <v/>
      </c>
    </row>
    <row r="22">
      <c r="A22" t="inlineStr">
        <is>
          <t>2025-08-19</t>
        </is>
      </c>
      <c r="B22" t="n">
        <v>1971</v>
      </c>
      <c r="C22" t="n">
        <v>1866</v>
      </c>
      <c r="D22" t="n">
        <v>1456</v>
      </c>
      <c r="E22" t="n">
        <v>367</v>
      </c>
      <c r="F22" t="n">
        <v>8778</v>
      </c>
      <c r="G22" t="n">
        <v>945</v>
      </c>
      <c r="H22" t="n">
        <v>11977</v>
      </c>
      <c r="I22" t="n">
        <v>0</v>
      </c>
      <c r="J22" t="n">
        <v>826</v>
      </c>
      <c r="K22" t="n">
        <v>146.3</v>
      </c>
      <c r="L22" t="n">
        <v>19</v>
      </c>
      <c r="M22">
        <f>IF(C22=0,0,D22/C22)</f>
        <v/>
      </c>
      <c r="N22">
        <f>IF(F22=0,0,H22/F22)</f>
        <v/>
      </c>
      <c r="O22">
        <f>IF((K22*60*L22)=0,0,F22/(K22*60*L22))</f>
        <v/>
      </c>
      <c r="P22">
        <f>IF(F22=0,0,(H22+J22)/F22)</f>
        <v/>
      </c>
      <c r="Q22">
        <f>F22/480</f>
        <v/>
      </c>
    </row>
    <row r="23">
      <c r="A23" t="inlineStr">
        <is>
          <t>2025-08-20</t>
        </is>
      </c>
      <c r="B23" t="n">
        <v>2070</v>
      </c>
      <c r="C23" t="n">
        <v>1973</v>
      </c>
      <c r="D23" t="n">
        <v>1581</v>
      </c>
      <c r="E23" t="n">
        <v>361</v>
      </c>
      <c r="F23" t="n">
        <v>8910</v>
      </c>
      <c r="G23" t="n">
        <v>1980</v>
      </c>
      <c r="H23" t="n">
        <v>13851</v>
      </c>
      <c r="I23" t="n">
        <v>0</v>
      </c>
      <c r="J23" t="n">
        <v>784</v>
      </c>
      <c r="K23" t="n">
        <v>148.5</v>
      </c>
      <c r="L23" t="n">
        <v>19</v>
      </c>
      <c r="M23">
        <f>IF(C23=0,0,D23/C23)</f>
        <v/>
      </c>
      <c r="N23">
        <f>IF(F23=0,0,H23/F23)</f>
        <v/>
      </c>
      <c r="O23">
        <f>IF((K23*60*L23)=0,0,F23/(K23*60*L23))</f>
        <v/>
      </c>
      <c r="P23">
        <f>IF(F23=0,0,(H23+J23)/F23)</f>
        <v/>
      </c>
      <c r="Q23">
        <f>F23/480</f>
        <v/>
      </c>
    </row>
    <row r="24">
      <c r="A24" t="inlineStr">
        <is>
          <t>2025-08-21</t>
        </is>
      </c>
      <c r="B24" t="n">
        <v>2468</v>
      </c>
      <c r="C24" t="n">
        <v>2380</v>
      </c>
      <c r="D24" t="n">
        <v>1901</v>
      </c>
      <c r="E24" t="n">
        <v>391</v>
      </c>
      <c r="F24" t="n">
        <v>9507</v>
      </c>
      <c r="G24" t="n">
        <v>2293</v>
      </c>
      <c r="H24" t="n">
        <v>16850</v>
      </c>
      <c r="I24" t="n">
        <v>0</v>
      </c>
      <c r="J24" t="n">
        <v>355</v>
      </c>
      <c r="K24" t="n">
        <v>158.4</v>
      </c>
      <c r="L24" t="n">
        <v>23</v>
      </c>
      <c r="M24">
        <f>IF(C24=0,0,D24/C24)</f>
        <v/>
      </c>
      <c r="N24">
        <f>IF(F24=0,0,H24/F24)</f>
        <v/>
      </c>
      <c r="O24">
        <f>IF((K24*60*L24)=0,0,F24/(K24*60*L24))</f>
        <v/>
      </c>
      <c r="P24">
        <f>IF(F24=0,0,(H24+J24)/F24)</f>
        <v/>
      </c>
      <c r="Q24">
        <f>F24/480</f>
        <v/>
      </c>
    </row>
    <row r="25">
      <c r="A25" t="inlineStr">
        <is>
          <t>2025-08-22</t>
        </is>
      </c>
      <c r="B25" t="n">
        <v>1701</v>
      </c>
      <c r="C25" t="n">
        <v>1539</v>
      </c>
      <c r="D25" t="n">
        <v>1312</v>
      </c>
      <c r="E25" t="n">
        <v>385</v>
      </c>
      <c r="F25" t="n">
        <v>10279</v>
      </c>
      <c r="G25" t="n">
        <v>1192</v>
      </c>
      <c r="H25" t="n">
        <v>10598</v>
      </c>
      <c r="I25" t="n">
        <v>0</v>
      </c>
      <c r="J25" t="n">
        <v>494</v>
      </c>
      <c r="K25" t="n">
        <v>171.3</v>
      </c>
      <c r="L25" t="n">
        <v>22</v>
      </c>
      <c r="M25">
        <f>IF(C25=0,0,D25/C25)</f>
        <v/>
      </c>
      <c r="N25">
        <f>IF(F25=0,0,H25/F25)</f>
        <v/>
      </c>
      <c r="O25">
        <f>IF((K25*60*L25)=0,0,F25/(K25*60*L25))</f>
        <v/>
      </c>
      <c r="P25">
        <f>IF(F25=0,0,(H25+J25)/F25)</f>
        <v/>
      </c>
      <c r="Q25">
        <f>F25/480</f>
        <v/>
      </c>
    </row>
    <row r="26">
      <c r="A26" t="inlineStr">
        <is>
          <t>2025-08-23</t>
        </is>
      </c>
      <c r="B26" t="n">
        <v>2418</v>
      </c>
      <c r="C26" t="n">
        <v>2203</v>
      </c>
      <c r="D26" t="n">
        <v>1758</v>
      </c>
      <c r="E26" t="n">
        <v>320</v>
      </c>
      <c r="F26" t="n">
        <v>8794</v>
      </c>
      <c r="G26" t="n">
        <v>1000</v>
      </c>
      <c r="H26" t="n">
        <v>13156</v>
      </c>
      <c r="I26" t="n">
        <v>0</v>
      </c>
      <c r="J26" t="n">
        <v>351</v>
      </c>
      <c r="K26" t="n">
        <v>146.6</v>
      </c>
      <c r="L26" t="n">
        <v>23</v>
      </c>
      <c r="M26">
        <f>IF(C26=0,0,D26/C26)</f>
        <v/>
      </c>
      <c r="N26">
        <f>IF(F26=0,0,H26/F26)</f>
        <v/>
      </c>
      <c r="O26">
        <f>IF((K26*60*L26)=0,0,F26/(K26*60*L26))</f>
        <v/>
      </c>
      <c r="P26">
        <f>IF(F26=0,0,(H26+J26)/F26)</f>
        <v/>
      </c>
      <c r="Q26">
        <f>F26/480</f>
        <v/>
      </c>
    </row>
    <row r="27">
      <c r="A27" t="inlineStr">
        <is>
          <t>2025-08-24</t>
        </is>
      </c>
      <c r="B27" t="n">
        <v>1530</v>
      </c>
      <c r="C27" t="n">
        <v>1495</v>
      </c>
      <c r="D27" t="n">
        <v>1304</v>
      </c>
      <c r="E27" t="n">
        <v>381</v>
      </c>
      <c r="F27" t="n">
        <v>10378</v>
      </c>
      <c r="G27" t="n">
        <v>1632</v>
      </c>
      <c r="H27" t="n">
        <v>10477</v>
      </c>
      <c r="I27" t="n">
        <v>0</v>
      </c>
      <c r="J27" t="n">
        <v>797</v>
      </c>
      <c r="K27" t="n">
        <v>173</v>
      </c>
      <c r="L27" t="n">
        <v>21</v>
      </c>
      <c r="M27">
        <f>IF(C27=0,0,D27/C27)</f>
        <v/>
      </c>
      <c r="N27">
        <f>IF(F27=0,0,H27/F27)</f>
        <v/>
      </c>
      <c r="O27">
        <f>IF((K27*60*L27)=0,0,F27/(K27*60*L27))</f>
        <v/>
      </c>
      <c r="P27">
        <f>IF(F27=0,0,(H27+J27)/F27)</f>
        <v/>
      </c>
      <c r="Q27">
        <f>F27/480</f>
        <v/>
      </c>
    </row>
    <row r="28">
      <c r="A28" t="inlineStr">
        <is>
          <t>2025-08-25</t>
        </is>
      </c>
      <c r="B28" t="n">
        <v>1937</v>
      </c>
      <c r="C28" t="n">
        <v>1877</v>
      </c>
      <c r="D28" t="n">
        <v>1633</v>
      </c>
      <c r="E28" t="n">
        <v>370</v>
      </c>
      <c r="F28" t="n">
        <v>9439</v>
      </c>
      <c r="G28" t="n">
        <v>1384</v>
      </c>
      <c r="H28" t="n">
        <v>12617</v>
      </c>
      <c r="I28" t="n">
        <v>0</v>
      </c>
      <c r="J28" t="n">
        <v>733</v>
      </c>
      <c r="K28" t="n">
        <v>157.3</v>
      </c>
      <c r="L28" t="n">
        <v>23</v>
      </c>
      <c r="M28">
        <f>IF(C28=0,0,D28/C28)</f>
        <v/>
      </c>
      <c r="N28">
        <f>IF(F28=0,0,H28/F28)</f>
        <v/>
      </c>
      <c r="O28">
        <f>IF((K28*60*L28)=0,0,F28/(K28*60*L28))</f>
        <v/>
      </c>
      <c r="P28">
        <f>IF(F28=0,0,(H28+J28)/F28)</f>
        <v/>
      </c>
      <c r="Q28">
        <f>F28/480</f>
        <v/>
      </c>
    </row>
    <row r="29">
      <c r="A29" t="inlineStr">
        <is>
          <t>2025-08-26</t>
        </is>
      </c>
      <c r="B29" t="n">
        <v>2496</v>
      </c>
      <c r="C29" t="n">
        <v>2277</v>
      </c>
      <c r="D29" t="n">
        <v>1843</v>
      </c>
      <c r="E29" t="n">
        <v>371</v>
      </c>
      <c r="F29" t="n">
        <v>8759</v>
      </c>
      <c r="G29" t="n">
        <v>924</v>
      </c>
      <c r="H29" t="n">
        <v>15765</v>
      </c>
      <c r="I29" t="n">
        <v>0</v>
      </c>
      <c r="J29" t="n">
        <v>1065</v>
      </c>
      <c r="K29" t="n">
        <v>146</v>
      </c>
      <c r="L29" t="n">
        <v>20</v>
      </c>
      <c r="M29">
        <f>IF(C29=0,0,D29/C29)</f>
        <v/>
      </c>
      <c r="N29">
        <f>IF(F29=0,0,H29/F29)</f>
        <v/>
      </c>
      <c r="O29">
        <f>IF((K29*60*L29)=0,0,F29/(K29*60*L29))</f>
        <v/>
      </c>
      <c r="P29">
        <f>IF(F29=0,0,(H29+J29)/F29)</f>
        <v/>
      </c>
      <c r="Q29">
        <f>F29/480</f>
        <v/>
      </c>
    </row>
    <row r="30">
      <c r="A30" t="inlineStr">
        <is>
          <t>2025-08-27</t>
        </is>
      </c>
      <c r="B30" t="n">
        <v>1617</v>
      </c>
      <c r="C30" t="n">
        <v>1461</v>
      </c>
      <c r="D30" t="n">
        <v>1209</v>
      </c>
      <c r="E30" t="n">
        <v>396</v>
      </c>
      <c r="F30" t="n">
        <v>8756</v>
      </c>
      <c r="G30" t="n">
        <v>1180</v>
      </c>
      <c r="H30" t="n">
        <v>11182</v>
      </c>
      <c r="I30" t="n">
        <v>0</v>
      </c>
      <c r="J30" t="n">
        <v>370</v>
      </c>
      <c r="K30" t="n">
        <v>145.9</v>
      </c>
      <c r="L30" t="n">
        <v>22</v>
      </c>
      <c r="M30">
        <f>IF(C30=0,0,D30/C30)</f>
        <v/>
      </c>
      <c r="N30">
        <f>IF(F30=0,0,H30/F30)</f>
        <v/>
      </c>
      <c r="O30">
        <f>IF((K30*60*L30)=0,0,F30/(K30*60*L30))</f>
        <v/>
      </c>
      <c r="P30">
        <f>IF(F30=0,0,(H30+J30)/F30)</f>
        <v/>
      </c>
      <c r="Q30">
        <f>F30/480</f>
        <v/>
      </c>
    </row>
    <row r="31">
      <c r="A31" t="inlineStr">
        <is>
          <t>2025-08-28</t>
        </is>
      </c>
      <c r="B31" t="n">
        <v>1639</v>
      </c>
      <c r="C31" t="n">
        <v>1563</v>
      </c>
      <c r="D31" t="n">
        <v>1255</v>
      </c>
      <c r="E31" t="n">
        <v>355</v>
      </c>
      <c r="F31" t="n">
        <v>8885</v>
      </c>
      <c r="G31" t="n">
        <v>1985</v>
      </c>
      <c r="H31" t="n">
        <v>10913</v>
      </c>
      <c r="I31" t="n">
        <v>0</v>
      </c>
      <c r="J31" t="n">
        <v>908</v>
      </c>
      <c r="K31" t="n">
        <v>148.1</v>
      </c>
      <c r="L31" t="n">
        <v>18</v>
      </c>
      <c r="M31">
        <f>IF(C31=0,0,D31/C31)</f>
        <v/>
      </c>
      <c r="N31">
        <f>IF(F31=0,0,H31/F31)</f>
        <v/>
      </c>
      <c r="O31">
        <f>IF((K31*60*L31)=0,0,F31/(K31*60*L31))</f>
        <v/>
      </c>
      <c r="P31">
        <f>IF(F31=0,0,(H31+J31)/F31)</f>
        <v/>
      </c>
      <c r="Q31">
        <f>F31/480</f>
        <v/>
      </c>
    </row>
  </sheetData>
  <conditionalFormatting sqref="M2:M31">
    <cfRule type="dataBar" priority="1">
      <dataBar>
        <cfvo type="num" val="0"/>
        <cfvo type="num" val="1"/>
        <color rgb="FF638EC6"/>
      </dataBar>
    </cfRule>
  </conditionalFormatting>
  <conditionalFormatting sqref="N2:N31">
    <cfRule type="dataBar" priority="2">
      <dataBar>
        <cfvo type="num" val="0"/>
        <cfvo type="num" val="1"/>
        <color rgb="FF638EC6"/>
      </dataBar>
    </cfRule>
  </conditionalFormatting>
  <conditionalFormatting sqref="P2:P31">
    <cfRule type="dataBar" priority="3">
      <dataBar>
        <cfvo type="num" val="0"/>
        <cfvo type="num" val="1"/>
        <color rgb="FF638EC6"/>
      </dataBar>
    </cfRule>
  </conditionalFormatting>
  <conditionalFormatting sqref="O2:O31">
    <cfRule type="iconSet" priority="4">
      <iconSet iconSet="3Symbols2">
        <cfvo type="percent" val="0"/>
        <cfvo type="percent" val="67"/>
        <cfvo type="percent" val="100"/>
      </iconSet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D25"/>
  <sheetViews>
    <sheetView showGridLines="0" workbookViewId="0">
      <selection activeCell="A1" sqref="A1"/>
    </sheetView>
  </sheetViews>
  <sheetFormatPr baseColWidth="8" defaultRowHeight="15"/>
  <cols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</cols>
  <sheetData>
    <row r="2">
      <c r="B2" s="1" t="inlineStr">
        <is>
          <t>SAḌH — FTE Billing Dashboard</t>
        </is>
      </c>
    </row>
    <row r="4">
      <c r="B4" s="4" t="inlineStr">
        <is>
          <t>As of</t>
        </is>
      </c>
      <c r="C4" s="4">
        <f>PARAMS!B1</f>
        <v/>
      </c>
    </row>
    <row r="7">
      <c r="B7" s="5" t="inlineStr">
        <is>
          <t>Service Level</t>
        </is>
      </c>
    </row>
    <row r="8">
      <c r="B8" s="6">
        <f>AVERAGE(DATA!M2:M31)</f>
        <v/>
      </c>
      <c r="D8" s="7" t="inlineStr">
        <is>
          <t>Target</t>
        </is>
      </c>
    </row>
    <row r="9">
      <c r="C9">
        <f>B8</f>
        <v/>
      </c>
      <c r="D9" s="8">
        <f>PARAMS!B3</f>
        <v/>
      </c>
    </row>
    <row r="10">
      <c r="B10" s="5" t="inlineStr">
        <is>
          <t>AHT (sec)</t>
        </is>
      </c>
    </row>
    <row r="11">
      <c r="B11" s="6">
        <f>AVERAGE(DATA!E2:E31)</f>
        <v/>
      </c>
      <c r="D11" s="7" t="inlineStr">
        <is>
          <t>Target</t>
        </is>
      </c>
    </row>
    <row r="12">
      <c r="C12">
        <f>MIN(1,B11/E11)</f>
        <v/>
      </c>
      <c r="D12" s="8">
        <f>PARAMS!B2</f>
        <v/>
      </c>
    </row>
    <row r="13">
      <c r="B13" s="5" t="inlineStr">
        <is>
          <t>Occupancy</t>
        </is>
      </c>
    </row>
    <row r="14">
      <c r="B14" s="6">
        <f>AVERAGE(DATA!N2:N31)</f>
        <v/>
      </c>
      <c r="D14" s="7" t="inlineStr">
        <is>
          <t>Target</t>
        </is>
      </c>
    </row>
    <row r="15">
      <c r="C15">
        <f>B14</f>
        <v/>
      </c>
      <c r="D15" s="8">
        <f>PARAMS!B5</f>
        <v/>
      </c>
    </row>
    <row r="16">
      <c r="B16" s="5" t="inlineStr">
        <is>
          <t>Conformance</t>
        </is>
      </c>
    </row>
    <row r="17">
      <c r="B17" s="6">
        <f>AVERAGE(DATA!O2:O31)</f>
        <v/>
      </c>
      <c r="D17" s="7" t="inlineStr">
        <is>
          <t>Target</t>
        </is>
      </c>
    </row>
    <row r="18">
      <c r="C18">
        <f>B17</f>
        <v/>
      </c>
      <c r="D18" s="8">
        <f>PARAMS!B6</f>
        <v/>
      </c>
    </row>
    <row r="19">
      <c r="B19" s="5" t="inlineStr">
        <is>
          <t>Utilization</t>
        </is>
      </c>
    </row>
    <row r="20">
      <c r="B20" s="6">
        <f>AVERAGE(DATA!P2:P31)</f>
        <v/>
      </c>
      <c r="D20" s="7" t="inlineStr">
        <is>
          <t>Target</t>
        </is>
      </c>
    </row>
    <row r="21">
      <c r="C21">
        <f>B20</f>
        <v/>
      </c>
      <c r="D21" s="8">
        <f>PARAMS!B7</f>
        <v/>
      </c>
    </row>
    <row r="22">
      <c r="B22" s="5" t="inlineStr">
        <is>
          <t>FTE Billed (Avg/day)</t>
        </is>
      </c>
    </row>
    <row r="23">
      <c r="B23" s="6">
        <f>AVERAGE(DATA!Q2:Q31)</f>
        <v/>
      </c>
      <c r="D23" s="7" t="inlineStr">
        <is>
          <t>Target</t>
        </is>
      </c>
    </row>
    <row r="24">
      <c r="B24" s="2" t="inlineStr">
        <is>
          <t>7-day Health (SL)</t>
        </is>
      </c>
      <c r="C24">
        <f>B23</f>
        <v/>
      </c>
      <c r="D24" s="8">
        <f>480</f>
        <v/>
      </c>
    </row>
    <row r="25">
      <c r="B25" s="9">
        <f>AVERAGE(OFFSET(DATA!M31,-6,0,7,1))</f>
        <v/>
      </c>
    </row>
  </sheetData>
  <mergeCells count="12">
    <mergeCell ref="B7:D7"/>
    <mergeCell ref="B8:C8"/>
    <mergeCell ref="B10:D10"/>
    <mergeCell ref="B11:C11"/>
    <mergeCell ref="B13:D13"/>
    <mergeCell ref="B14:C14"/>
    <mergeCell ref="B16:D16"/>
    <mergeCell ref="B17:C17"/>
    <mergeCell ref="B19:D19"/>
    <mergeCell ref="B20:C20"/>
    <mergeCell ref="B22:D22"/>
    <mergeCell ref="B23:C23"/>
  </mergeCells>
  <conditionalFormatting sqref="C9">
    <cfRule type="dataBar" priority="1">
      <dataBar>
        <cfvo type="num" val="0"/>
        <cfvo type="num" val="1"/>
        <color rgb="FF638EC6"/>
      </dataBar>
    </cfRule>
  </conditionalFormatting>
  <conditionalFormatting sqref="C12">
    <cfRule type="dataBar" priority="2">
      <dataBar>
        <cfvo type="num" val="0"/>
        <cfvo type="num" val="1"/>
        <color rgb="FF638EC6"/>
      </dataBar>
    </cfRule>
  </conditionalFormatting>
  <conditionalFormatting sqref="C15">
    <cfRule type="dataBar" priority="3">
      <dataBar>
        <cfvo type="num" val="0"/>
        <cfvo type="num" val="1"/>
        <color rgb="FF638EC6"/>
      </dataBar>
    </cfRule>
  </conditionalFormatting>
  <conditionalFormatting sqref="C18">
    <cfRule type="dataBar" priority="4">
      <dataBar>
        <cfvo type="num" val="0"/>
        <cfvo type="num" val="1"/>
        <color rgb="FF638EC6"/>
      </dataBar>
    </cfRule>
  </conditionalFormatting>
  <conditionalFormatting sqref="C21">
    <cfRule type="dataBar" priority="5">
      <dataBar>
        <cfvo type="num" val="0"/>
        <cfvo type="num" val="1"/>
        <color rgb="FF638EC6"/>
      </dataBar>
    </cfRule>
  </conditionalFormatting>
  <conditionalFormatting sqref="C24">
    <cfRule type="dataBar" priority="6">
      <dataBar>
        <cfvo type="num" val="0"/>
        <cfvo type="num" val="1"/>
        <color rgb="FF638EC6"/>
      </dataBar>
    </cfRule>
  </conditionalFormatting>
  <conditionalFormatting sqref="B25">
    <cfRule type="colorScale" priority="7">
      <colorScale>
        <cfvo type="num" val="0.6"/>
        <cfvo type="num" val="0.8"/>
        <cfvo type="num" val="0.95"/>
        <color rgb="00F8696B"/>
        <color rgb="00FFEB84"/>
        <color rgb="0063BE7B"/>
      </colorScale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2025-08-28T01:57:01Z</dcterms:created>
  <dcterms:modified xmlns:dcterms="http://purl.org/dc/terms/" xmlns:xsi="http://www.w3.org/2001/XMLSchema-instance" xsi:type="dcterms:W3CDTF">2025-08-28T01:57:01Z</dcterms:modified>
</cp:coreProperties>
</file>