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cierae/Desktop/Intro To Comp Apps/Microsoft Excel/"/>
    </mc:Choice>
  </mc:AlternateContent>
  <xr:revisionPtr revIDLastSave="0" documentId="13_ncr:1_{FD8C60B7-E7C6-F74A-8815-42A2896965C4}" xr6:coauthVersionLast="46" xr6:coauthVersionMax="46" xr10:uidLastSave="{00000000-0000-0000-0000-000000000000}"/>
  <bookViews>
    <workbookView xWindow="9220" yWindow="1300" windowWidth="19580" windowHeight="14220" xr2:uid="{A4CA4ABA-218E-4488-83C4-8862CF184FFF}"/>
  </bookViews>
  <sheets>
    <sheet name="Fleet" sheetId="5" r:id="rId1"/>
    <sheet name="New Prices" sheetId="3" r:id="rId2"/>
    <sheet name="Booking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4" l="1"/>
  <c r="E29" i="4"/>
  <c r="E28" i="4"/>
  <c r="E27" i="4"/>
  <c r="D30" i="4"/>
  <c r="D29" i="4"/>
  <c r="D28" i="4"/>
  <c r="D2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B21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5" i="5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G5" i="3"/>
  <c r="F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E5" i="3"/>
  <c r="D5" i="3"/>
</calcChain>
</file>

<file path=xl/sharedStrings.xml><?xml version="1.0" encoding="utf-8"?>
<sst xmlns="http://schemas.openxmlformats.org/spreadsheetml/2006/main" count="108" uniqueCount="42">
  <si>
    <t>San Diego Sailing</t>
  </si>
  <si>
    <t>Rental and Charter Fleet</t>
  </si>
  <si>
    <t>Boat ID</t>
  </si>
  <si>
    <t>Make and Model</t>
  </si>
  <si>
    <t>Length</t>
  </si>
  <si>
    <t>Model 
Year</t>
  </si>
  <si>
    <t>Seats</t>
  </si>
  <si>
    <t>Sleeps</t>
  </si>
  <si>
    <t>Galley
with Stove</t>
  </si>
  <si>
    <t>Half-Day
Rate</t>
  </si>
  <si>
    <t>Full Day 
Rate</t>
  </si>
  <si>
    <t>Catalina Wave</t>
  </si>
  <si>
    <t>28'4"</t>
  </si>
  <si>
    <t>Catalina Sky</t>
  </si>
  <si>
    <t>Hunter Ray</t>
  </si>
  <si>
    <t>33'6"</t>
  </si>
  <si>
    <t>Capri MKZ</t>
  </si>
  <si>
    <t>24'8"</t>
  </si>
  <si>
    <t>Capri 22 Mk II</t>
  </si>
  <si>
    <t>Hunter 33</t>
  </si>
  <si>
    <t>Beneteau 40</t>
  </si>
  <si>
    <t>39'10"</t>
  </si>
  <si>
    <t>Beneteau 373</t>
  </si>
  <si>
    <t>36'11"</t>
  </si>
  <si>
    <t>Hunter Sea</t>
  </si>
  <si>
    <t>35'6"</t>
  </si>
  <si>
    <t>Full Day</t>
  </si>
  <si>
    <t>Half-Day</t>
  </si>
  <si>
    <t>New Prices at 5% and 10% Increases</t>
  </si>
  <si>
    <t>Hunter</t>
  </si>
  <si>
    <t xml:space="preserve">Catalina </t>
  </si>
  <si>
    <t>Capri</t>
  </si>
  <si>
    <t>Beneteau</t>
  </si>
  <si>
    <t>Total 
Revenue</t>
  </si>
  <si>
    <t>Count</t>
  </si>
  <si>
    <t>Bookings by Make</t>
  </si>
  <si>
    <t>Revenue per
Passenger</t>
  </si>
  <si>
    <t>Total
Fees</t>
  </si>
  <si>
    <t># of 
Passengers</t>
  </si>
  <si>
    <t>Date</t>
  </si>
  <si>
    <t>Revenue per Passenger</t>
  </si>
  <si>
    <t>San Diego Sailing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</si>
</sst>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;\(&quot;$&quot;#,##0.00\)"/>
    <numFmt numFmtId="165" formatCode="&quot;$&quot;#,##0.00"/>
    <numFmt numFmtId="168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theme="1"/>
      </right>
      <top style="thin">
        <color indexed="64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hair">
        <color theme="1"/>
      </bottom>
      <diagonal/>
    </border>
    <border>
      <left style="thin">
        <color theme="1"/>
      </left>
      <right style="thin">
        <color indexed="22"/>
      </right>
      <top style="thin">
        <color indexed="64"/>
      </top>
      <bottom style="hair">
        <color theme="1"/>
      </bottom>
      <diagonal/>
    </border>
    <border>
      <left style="thin">
        <color indexed="22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indexed="22"/>
      </right>
      <top style="hair">
        <color theme="1"/>
      </top>
      <bottom style="hair">
        <color theme="1"/>
      </bottom>
      <diagonal/>
    </border>
    <border>
      <left style="thin">
        <color indexed="22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indexed="22"/>
      </right>
      <top style="hair">
        <color theme="1"/>
      </top>
      <bottom style="thin">
        <color theme="1"/>
      </bottom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thin">
        <color indexed="64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0" borderId="0"/>
    <xf numFmtId="0" fontId="4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2"/>
    <xf numFmtId="0" fontId="3" fillId="0" borderId="0" xfId="2" applyFont="1" applyBorder="1" applyAlignment="1">
      <alignment horizontal="centerContinuous"/>
    </xf>
    <xf numFmtId="0" fontId="1" fillId="0" borderId="0" xfId="2" applyBorder="1" applyAlignment="1">
      <alignment horizontal="centerContinuous"/>
    </xf>
    <xf numFmtId="0" fontId="3" fillId="0" borderId="1" xfId="2" applyFont="1" applyBorder="1" applyAlignment="1">
      <alignment horizontal="centerContinuous"/>
    </xf>
    <xf numFmtId="0" fontId="1" fillId="0" borderId="1" xfId="2" applyBorder="1" applyAlignment="1">
      <alignment horizontal="centerContinuous"/>
    </xf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wrapText="1"/>
    </xf>
    <xf numFmtId="0" fontId="5" fillId="0" borderId="3" xfId="3" applyNumberFormat="1" applyFont="1" applyFill="1" applyBorder="1" applyAlignment="1">
      <alignment horizontal="center" wrapText="1"/>
    </xf>
    <xf numFmtId="0" fontId="5" fillId="0" borderId="4" xfId="3" applyFont="1" applyFill="1" applyBorder="1" applyAlignment="1">
      <alignment wrapText="1"/>
    </xf>
    <xf numFmtId="0" fontId="5" fillId="0" borderId="4" xfId="3" applyFont="1" applyFill="1" applyBorder="1" applyAlignment="1">
      <alignment horizontal="right" wrapText="1"/>
    </xf>
    <xf numFmtId="0" fontId="5" fillId="0" borderId="4" xfId="3" applyNumberFormat="1" applyFont="1" applyFill="1" applyBorder="1" applyAlignment="1">
      <alignment horizontal="right"/>
    </xf>
    <xf numFmtId="164" fontId="5" fillId="0" borderId="5" xfId="3" applyNumberFormat="1" applyFont="1" applyFill="1" applyBorder="1" applyAlignment="1">
      <alignment horizontal="right" wrapText="1"/>
    </xf>
    <xf numFmtId="0" fontId="5" fillId="0" borderId="6" xfId="3" applyNumberFormat="1" applyFont="1" applyFill="1" applyBorder="1" applyAlignment="1">
      <alignment horizontal="center" wrapText="1"/>
    </xf>
    <xf numFmtId="0" fontId="5" fillId="0" borderId="7" xfId="3" applyFont="1" applyFill="1" applyBorder="1" applyAlignment="1">
      <alignment wrapText="1"/>
    </xf>
    <xf numFmtId="0" fontId="5" fillId="0" borderId="7" xfId="3" applyFont="1" applyFill="1" applyBorder="1" applyAlignment="1">
      <alignment horizontal="right" wrapText="1"/>
    </xf>
    <xf numFmtId="0" fontId="5" fillId="0" borderId="7" xfId="3" applyNumberFormat="1" applyFont="1" applyFill="1" applyBorder="1" applyAlignment="1">
      <alignment horizontal="right"/>
    </xf>
    <xf numFmtId="164" fontId="5" fillId="0" borderId="8" xfId="3" applyNumberFormat="1" applyFont="1" applyFill="1" applyBorder="1" applyAlignment="1">
      <alignment horizontal="right" wrapText="1"/>
    </xf>
    <xf numFmtId="0" fontId="5" fillId="0" borderId="9" xfId="3" applyNumberFormat="1" applyFont="1" applyFill="1" applyBorder="1" applyAlignment="1">
      <alignment horizontal="center" wrapText="1"/>
    </xf>
    <xf numFmtId="0" fontId="5" fillId="0" borderId="10" xfId="3" applyFont="1" applyFill="1" applyBorder="1" applyAlignment="1">
      <alignment wrapText="1"/>
    </xf>
    <xf numFmtId="0" fontId="5" fillId="0" borderId="10" xfId="3" applyFont="1" applyFill="1" applyBorder="1" applyAlignment="1">
      <alignment horizontal="right" wrapText="1"/>
    </xf>
    <xf numFmtId="0" fontId="5" fillId="0" borderId="10" xfId="3" applyNumberFormat="1" applyFont="1" applyFill="1" applyBorder="1" applyAlignment="1">
      <alignment horizontal="right"/>
    </xf>
    <xf numFmtId="164" fontId="5" fillId="0" borderId="11" xfId="3" applyNumberFormat="1" applyFont="1" applyFill="1" applyBorder="1" applyAlignment="1">
      <alignment horizontal="right" wrapText="1"/>
    </xf>
    <xf numFmtId="7" fontId="5" fillId="0" borderId="4" xfId="3" applyNumberFormat="1" applyFont="1" applyFill="1" applyBorder="1" applyAlignment="1">
      <alignment wrapText="1"/>
    </xf>
    <xf numFmtId="9" fontId="2" fillId="2" borderId="2" xfId="1" applyNumberFormat="1" applyFont="1" applyBorder="1" applyAlignment="1">
      <alignment horizontal="center"/>
    </xf>
    <xf numFmtId="0" fontId="0" fillId="0" borderId="0" xfId="2" applyFont="1"/>
    <xf numFmtId="0" fontId="6" fillId="0" borderId="2" xfId="1" applyFont="1" applyFill="1" applyBorder="1" applyAlignment="1">
      <alignment horizontal="center"/>
    </xf>
    <xf numFmtId="168" fontId="1" fillId="0" borderId="0" xfId="2" applyNumberFormat="1"/>
    <xf numFmtId="0" fontId="8" fillId="0" borderId="0" xfId="2" applyFont="1" applyAlignment="1">
      <alignment horizontal="centerContinuous"/>
    </xf>
    <xf numFmtId="0" fontId="2" fillId="0" borderId="2" xfId="2" applyFont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2" xfId="2" applyFont="1" applyBorder="1" applyAlignment="1">
      <alignment horizontal="center" wrapText="1"/>
    </xf>
    <xf numFmtId="14" fontId="0" fillId="0" borderId="2" xfId="2" applyNumberFormat="1" applyFont="1" applyBorder="1"/>
    <xf numFmtId="0" fontId="7" fillId="0" borderId="2" xfId="3" applyNumberFormat="1" applyFont="1" applyFill="1" applyBorder="1" applyAlignment="1">
      <alignment horizontal="center" wrapText="1"/>
    </xf>
    <xf numFmtId="0" fontId="5" fillId="0" borderId="2" xfId="3" applyFont="1" applyFill="1" applyBorder="1" applyAlignment="1">
      <alignment wrapText="1"/>
    </xf>
    <xf numFmtId="0" fontId="0" fillId="0" borderId="2" xfId="2" applyFont="1" applyBorder="1"/>
    <xf numFmtId="165" fontId="0" fillId="0" borderId="2" xfId="2" applyNumberFormat="1" applyFont="1" applyBorder="1"/>
    <xf numFmtId="0" fontId="6" fillId="0" borderId="2" xfId="2" applyFont="1" applyBorder="1" applyAlignment="1">
      <alignment horizontal="center"/>
    </xf>
    <xf numFmtId="0" fontId="7" fillId="0" borderId="2" xfId="3" applyFont="1" applyFill="1" applyBorder="1" applyAlignment="1">
      <alignment wrapText="1"/>
    </xf>
    <xf numFmtId="165" fontId="0" fillId="0" borderId="2" xfId="4" applyNumberFormat="1" applyFont="1" applyBorder="1"/>
    <xf numFmtId="0" fontId="5" fillId="0" borderId="12" xfId="3" applyFont="1" applyFill="1" applyBorder="1" applyAlignment="1">
      <alignment horizontal="right" wrapText="1"/>
    </xf>
    <xf numFmtId="7" fontId="5" fillId="0" borderId="2" xfId="3" applyNumberFormat="1" applyFont="1" applyFill="1" applyBorder="1" applyAlignment="1">
      <alignment wrapText="1"/>
    </xf>
    <xf numFmtId="0" fontId="5" fillId="0" borderId="13" xfId="3" applyFont="1" applyFill="1" applyBorder="1" applyAlignment="1">
      <alignment horizontal="right" wrapText="1"/>
    </xf>
    <xf numFmtId="0" fontId="5" fillId="0" borderId="14" xfId="3" applyFont="1" applyFill="1" applyBorder="1" applyAlignment="1">
      <alignment horizontal="right" wrapText="1"/>
    </xf>
    <xf numFmtId="164" fontId="5" fillId="0" borderId="15" xfId="3" applyNumberFormat="1" applyFont="1" applyFill="1" applyBorder="1" applyAlignment="1">
      <alignment horizontal="right" wrapText="1"/>
    </xf>
    <xf numFmtId="164" fontId="5" fillId="0" borderId="16" xfId="3" applyNumberFormat="1" applyFont="1" applyFill="1" applyBorder="1" applyAlignment="1">
      <alignment horizontal="right" wrapText="1"/>
    </xf>
    <xf numFmtId="164" fontId="5" fillId="0" borderId="17" xfId="3" applyNumberFormat="1" applyFont="1" applyFill="1" applyBorder="1" applyAlignment="1">
      <alignment horizontal="right" wrapText="1"/>
    </xf>
    <xf numFmtId="0" fontId="5" fillId="0" borderId="2" xfId="3" applyFont="1" applyFill="1" applyBorder="1" applyAlignment="1">
      <alignment horizontal="center" wrapText="1"/>
    </xf>
  </cellXfs>
  <cellStyles count="5">
    <cellStyle name="40%  Accent1#xm8qH0UbLW9xMmbpcRmPSKLqCL0rr8B3sV5NrfT3lFoYhd4nXpsb8A==" xfId="1" xr:uid="{00000000-0005-0000-0000-000003000000}"/>
    <cellStyle name="Currency" xfId="4" builtinId="4"/>
    <cellStyle name="Normal" xfId="0" builtinId="0"/>
    <cellStyle name="Normal_Sheet1#9ZYdznys0a4uTkc94SFTAbA6oZ3Qg3JjkhX4mj7pBHWjyjKZEyczGA==" xfId="3" xr:uid="{00000000-0005-0000-0000-000005000000}"/>
    <cellStyle name="Normal#pfnQYTawpRfMRuzBHaCsjfaT2lZQDYaQznUNMiCIm2Q=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7538-6551-46C5-840B-3CC9B650296D}">
  <dimension ref="A1:I21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2" max="2" width="18.6640625" style="1" customWidth="1"/>
    <col min="4" max="4" width="6.83203125" style="1" bestFit="1" customWidth="1"/>
    <col min="5" max="5" width="5.6640625" style="1" bestFit="1" customWidth="1"/>
    <col min="6" max="6" width="6.83203125" style="1" bestFit="1" customWidth="1"/>
    <col min="7" max="7" width="10.5" style="1" bestFit="1" customWidth="1"/>
    <col min="9" max="9" width="12.5" style="1" bestFit="1" customWidth="1"/>
  </cols>
  <sheetData>
    <row r="1" spans="1:9" ht="29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30" thickBot="1" x14ac:dyDescent="0.4">
      <c r="A2" s="4" t="s">
        <v>1</v>
      </c>
      <c r="B2" s="5"/>
      <c r="C2" s="5"/>
      <c r="D2" s="5"/>
      <c r="E2" s="5"/>
      <c r="F2" s="5"/>
      <c r="G2" s="5"/>
      <c r="H2" s="5"/>
      <c r="I2" s="5"/>
    </row>
    <row r="3" spans="1:9" ht="16" thickTop="1" x14ac:dyDescent="0.2"/>
    <row r="4" spans="1:9" ht="33" customHeight="1" x14ac:dyDescent="0.2">
      <c r="A4" s="6" t="s">
        <v>2</v>
      </c>
      <c r="B4" s="6" t="s">
        <v>3</v>
      </c>
      <c r="C4" s="6" t="s">
        <v>4</v>
      </c>
      <c r="D4" s="7" t="s">
        <v>5</v>
      </c>
      <c r="E4" s="6" t="s">
        <v>6</v>
      </c>
      <c r="F4" s="6" t="s">
        <v>7</v>
      </c>
      <c r="G4" s="7" t="s">
        <v>8</v>
      </c>
      <c r="H4" s="7" t="s">
        <v>9</v>
      </c>
      <c r="I4" s="7" t="s">
        <v>10</v>
      </c>
    </row>
    <row r="5" spans="1:9" ht="17" x14ac:dyDescent="0.2">
      <c r="A5" s="8">
        <v>1010</v>
      </c>
      <c r="B5" s="9" t="s">
        <v>11</v>
      </c>
      <c r="C5" s="10" t="s">
        <v>12</v>
      </c>
      <c r="D5" s="11">
        <v>2010</v>
      </c>
      <c r="E5" s="10">
        <v>8</v>
      </c>
      <c r="F5" s="42">
        <v>6</v>
      </c>
      <c r="G5" s="47" t="str">
        <f>IF(E5&gt;=8,"Yes", "No")</f>
        <v>Yes</v>
      </c>
      <c r="H5" s="44">
        <v>375</v>
      </c>
      <c r="I5" s="12">
        <v>650</v>
      </c>
    </row>
    <row r="6" spans="1:9" ht="17" x14ac:dyDescent="0.2">
      <c r="A6" s="13">
        <v>1015</v>
      </c>
      <c r="B6" s="14" t="s">
        <v>13</v>
      </c>
      <c r="C6" s="15" t="s">
        <v>12</v>
      </c>
      <c r="D6" s="16">
        <v>2012</v>
      </c>
      <c r="E6" s="15">
        <v>8</v>
      </c>
      <c r="F6" s="43">
        <v>6</v>
      </c>
      <c r="G6" s="47" t="str">
        <f t="shared" ref="G6:G19" si="0">IF(E6&gt;=8,"Yes", "No")</f>
        <v>Yes</v>
      </c>
      <c r="H6" s="45">
        <v>425</v>
      </c>
      <c r="I6" s="17">
        <v>725</v>
      </c>
    </row>
    <row r="7" spans="1:9" ht="17" x14ac:dyDescent="0.2">
      <c r="A7" s="13">
        <v>1146</v>
      </c>
      <c r="B7" s="14" t="s">
        <v>14</v>
      </c>
      <c r="C7" s="15" t="s">
        <v>15</v>
      </c>
      <c r="D7" s="16">
        <v>2014</v>
      </c>
      <c r="E7" s="15">
        <v>10</v>
      </c>
      <c r="F7" s="43">
        <v>6</v>
      </c>
      <c r="G7" s="47" t="str">
        <f t="shared" si="0"/>
        <v>Yes</v>
      </c>
      <c r="H7" s="45">
        <v>350</v>
      </c>
      <c r="I7" s="17">
        <v>500</v>
      </c>
    </row>
    <row r="8" spans="1:9" ht="17" x14ac:dyDescent="0.2">
      <c r="A8" s="13">
        <v>1150</v>
      </c>
      <c r="B8" s="14" t="s">
        <v>16</v>
      </c>
      <c r="C8" s="15" t="s">
        <v>17</v>
      </c>
      <c r="D8" s="16">
        <v>2011</v>
      </c>
      <c r="E8" s="15">
        <v>6</v>
      </c>
      <c r="F8" s="43">
        <v>4</v>
      </c>
      <c r="G8" s="47" t="str">
        <f t="shared" si="0"/>
        <v>No</v>
      </c>
      <c r="H8" s="45">
        <v>325</v>
      </c>
      <c r="I8" s="17">
        <v>500</v>
      </c>
    </row>
    <row r="9" spans="1:9" ht="17" x14ac:dyDescent="0.2">
      <c r="A9" s="13">
        <v>1152</v>
      </c>
      <c r="B9" s="14" t="s">
        <v>18</v>
      </c>
      <c r="C9" s="15" t="s">
        <v>17</v>
      </c>
      <c r="D9" s="16">
        <v>2016</v>
      </c>
      <c r="E9" s="15">
        <v>6</v>
      </c>
      <c r="F9" s="43">
        <v>4</v>
      </c>
      <c r="G9" s="47" t="str">
        <f t="shared" si="0"/>
        <v>No</v>
      </c>
      <c r="H9" s="45">
        <v>325</v>
      </c>
      <c r="I9" s="17">
        <v>500</v>
      </c>
    </row>
    <row r="10" spans="1:9" ht="17" x14ac:dyDescent="0.2">
      <c r="A10" s="13">
        <v>1164</v>
      </c>
      <c r="B10" s="14" t="s">
        <v>18</v>
      </c>
      <c r="C10" s="15" t="s">
        <v>17</v>
      </c>
      <c r="D10" s="16">
        <v>2016</v>
      </c>
      <c r="E10" s="15">
        <v>6</v>
      </c>
      <c r="F10" s="43">
        <v>4</v>
      </c>
      <c r="G10" s="47" t="str">
        <f t="shared" si="0"/>
        <v>No</v>
      </c>
      <c r="H10" s="45">
        <v>325</v>
      </c>
      <c r="I10" s="17">
        <v>500</v>
      </c>
    </row>
    <row r="11" spans="1:9" ht="17" x14ac:dyDescent="0.2">
      <c r="A11" s="13">
        <v>1168</v>
      </c>
      <c r="B11" s="14" t="s">
        <v>19</v>
      </c>
      <c r="C11" s="15" t="s">
        <v>15</v>
      </c>
      <c r="D11" s="16">
        <v>2018</v>
      </c>
      <c r="E11" s="15">
        <v>10</v>
      </c>
      <c r="F11" s="43">
        <v>6</v>
      </c>
      <c r="G11" s="47" t="str">
        <f t="shared" si="0"/>
        <v>Yes</v>
      </c>
      <c r="H11" s="45">
        <v>425</v>
      </c>
      <c r="I11" s="17">
        <v>725</v>
      </c>
    </row>
    <row r="12" spans="1:9" ht="17" x14ac:dyDescent="0.2">
      <c r="A12" s="13">
        <v>1175</v>
      </c>
      <c r="B12" s="14" t="s">
        <v>20</v>
      </c>
      <c r="C12" s="15" t="s">
        <v>21</v>
      </c>
      <c r="D12" s="16">
        <v>2018</v>
      </c>
      <c r="E12" s="15">
        <v>12</v>
      </c>
      <c r="F12" s="43">
        <v>6</v>
      </c>
      <c r="G12" s="47" t="str">
        <f t="shared" si="0"/>
        <v>Yes</v>
      </c>
      <c r="H12" s="45">
        <v>489</v>
      </c>
      <c r="I12" s="17">
        <v>750</v>
      </c>
    </row>
    <row r="13" spans="1:9" ht="17" x14ac:dyDescent="0.2">
      <c r="A13" s="13">
        <v>1180</v>
      </c>
      <c r="B13" s="14" t="s">
        <v>22</v>
      </c>
      <c r="C13" s="15" t="s">
        <v>23</v>
      </c>
      <c r="D13" s="16">
        <v>2017</v>
      </c>
      <c r="E13" s="15">
        <v>10</v>
      </c>
      <c r="F13" s="43">
        <v>6</v>
      </c>
      <c r="G13" s="47" t="str">
        <f t="shared" si="0"/>
        <v>Yes</v>
      </c>
      <c r="H13" s="45">
        <v>369</v>
      </c>
      <c r="I13" s="17">
        <v>725</v>
      </c>
    </row>
    <row r="14" spans="1:9" ht="17" x14ac:dyDescent="0.2">
      <c r="A14" s="13">
        <v>1185</v>
      </c>
      <c r="B14" s="14" t="s">
        <v>24</v>
      </c>
      <c r="C14" s="15" t="s">
        <v>25</v>
      </c>
      <c r="D14" s="16">
        <v>2009</v>
      </c>
      <c r="E14" s="15">
        <v>10</v>
      </c>
      <c r="F14" s="43">
        <v>6</v>
      </c>
      <c r="G14" s="47" t="str">
        <f t="shared" si="0"/>
        <v>Yes</v>
      </c>
      <c r="H14" s="45">
        <v>349</v>
      </c>
      <c r="I14" s="17">
        <v>550</v>
      </c>
    </row>
    <row r="15" spans="1:9" ht="17" x14ac:dyDescent="0.2">
      <c r="A15" s="13">
        <v>1190</v>
      </c>
      <c r="B15" s="14" t="s">
        <v>22</v>
      </c>
      <c r="C15" s="15" t="s">
        <v>23</v>
      </c>
      <c r="D15" s="16">
        <v>2017</v>
      </c>
      <c r="E15" s="15">
        <v>10</v>
      </c>
      <c r="F15" s="43">
        <v>6</v>
      </c>
      <c r="G15" s="47" t="str">
        <f t="shared" si="0"/>
        <v>Yes</v>
      </c>
      <c r="H15" s="45">
        <v>369</v>
      </c>
      <c r="I15" s="17">
        <v>625</v>
      </c>
    </row>
    <row r="16" spans="1:9" ht="17" x14ac:dyDescent="0.2">
      <c r="A16" s="13">
        <v>1200</v>
      </c>
      <c r="B16" s="14" t="s">
        <v>22</v>
      </c>
      <c r="C16" s="15" t="s">
        <v>23</v>
      </c>
      <c r="D16" s="16">
        <v>2017</v>
      </c>
      <c r="E16" s="15">
        <v>10</v>
      </c>
      <c r="F16" s="43">
        <v>6</v>
      </c>
      <c r="G16" s="47" t="str">
        <f t="shared" si="0"/>
        <v>Yes</v>
      </c>
      <c r="H16" s="45">
        <v>369</v>
      </c>
      <c r="I16" s="17">
        <v>625</v>
      </c>
    </row>
    <row r="17" spans="1:9" ht="17" x14ac:dyDescent="0.2">
      <c r="A17" s="13">
        <v>1205</v>
      </c>
      <c r="B17" s="14" t="s">
        <v>20</v>
      </c>
      <c r="C17" s="15" t="s">
        <v>21</v>
      </c>
      <c r="D17" s="16">
        <v>2018</v>
      </c>
      <c r="E17" s="15">
        <v>12</v>
      </c>
      <c r="F17" s="43">
        <v>6</v>
      </c>
      <c r="G17" s="47" t="str">
        <f t="shared" si="0"/>
        <v>Yes</v>
      </c>
      <c r="H17" s="45">
        <v>489</v>
      </c>
      <c r="I17" s="17">
        <v>750</v>
      </c>
    </row>
    <row r="18" spans="1:9" ht="17" x14ac:dyDescent="0.2">
      <c r="A18" s="13">
        <v>1225</v>
      </c>
      <c r="B18" s="14" t="s">
        <v>24</v>
      </c>
      <c r="C18" s="15" t="s">
        <v>25</v>
      </c>
      <c r="D18" s="16">
        <v>2012</v>
      </c>
      <c r="E18" s="15">
        <v>10</v>
      </c>
      <c r="F18" s="43">
        <v>6</v>
      </c>
      <c r="G18" s="47" t="str">
        <f t="shared" si="0"/>
        <v>Yes</v>
      </c>
      <c r="H18" s="45">
        <v>349</v>
      </c>
      <c r="I18" s="17">
        <v>725</v>
      </c>
    </row>
    <row r="19" spans="1:9" ht="17" x14ac:dyDescent="0.2">
      <c r="A19" s="18">
        <v>1230</v>
      </c>
      <c r="B19" s="19" t="s">
        <v>11</v>
      </c>
      <c r="C19" s="20" t="s">
        <v>12</v>
      </c>
      <c r="D19" s="21">
        <v>2019</v>
      </c>
      <c r="E19" s="20">
        <v>8</v>
      </c>
      <c r="F19" s="40">
        <v>6</v>
      </c>
      <c r="G19" s="47" t="str">
        <f t="shared" si="0"/>
        <v>Yes</v>
      </c>
      <c r="H19" s="46">
        <v>439</v>
      </c>
      <c r="I19" s="22">
        <v>675</v>
      </c>
    </row>
    <row r="21" spans="1:9" x14ac:dyDescent="0.2">
      <c r="B21" s="27">
        <f ca="1">TODAY()</f>
        <v>44251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CFC7-316F-470D-97CD-F4F394DD46E9}">
  <dimension ref="A1:G19"/>
  <sheetViews>
    <sheetView workbookViewId="0">
      <selection activeCell="J13" sqref="J13"/>
    </sheetView>
  </sheetViews>
  <sheetFormatPr baseColWidth="10" defaultColWidth="8.83203125" defaultRowHeight="15" x14ac:dyDescent="0.2"/>
  <cols>
    <col min="2" max="2" width="18.6640625" style="1" customWidth="1"/>
    <col min="4" max="4" width="11.5" style="1" bestFit="1" customWidth="1"/>
    <col min="5" max="5" width="12.5" style="1" bestFit="1" customWidth="1"/>
    <col min="6" max="6" width="11.5" style="1" bestFit="1" customWidth="1"/>
    <col min="7" max="7" width="12.5" style="1" bestFit="1" customWidth="1"/>
  </cols>
  <sheetData>
    <row r="1" spans="1:7" x14ac:dyDescent="0.2">
      <c r="A1" s="1" t="s">
        <v>0</v>
      </c>
    </row>
    <row r="2" spans="1:7" x14ac:dyDescent="0.2">
      <c r="A2" s="1" t="s">
        <v>28</v>
      </c>
    </row>
    <row r="3" spans="1:7" ht="25.5" customHeight="1" x14ac:dyDescent="0.25">
      <c r="D3" s="26" t="s">
        <v>27</v>
      </c>
      <c r="E3" s="26"/>
      <c r="F3" s="26" t="s">
        <v>26</v>
      </c>
      <c r="G3" s="26"/>
    </row>
    <row r="4" spans="1:7" ht="27" customHeight="1" x14ac:dyDescent="0.2">
      <c r="A4" s="6" t="s">
        <v>2</v>
      </c>
      <c r="B4" s="6" t="s">
        <v>3</v>
      </c>
      <c r="C4" s="6" t="s">
        <v>4</v>
      </c>
      <c r="D4" s="24">
        <v>0.05</v>
      </c>
      <c r="E4" s="24">
        <v>0.1</v>
      </c>
      <c r="F4" s="24">
        <v>0.05</v>
      </c>
      <c r="G4" s="24">
        <v>0.1</v>
      </c>
    </row>
    <row r="5" spans="1:7" ht="17" x14ac:dyDescent="0.2">
      <c r="A5" s="8">
        <v>1010</v>
      </c>
      <c r="B5" s="9" t="s">
        <v>11</v>
      </c>
      <c r="C5" s="10" t="s">
        <v>12</v>
      </c>
      <c r="D5" s="23">
        <f>(1+D$4)*Fleet!$H5</f>
        <v>393.75</v>
      </c>
      <c r="E5" s="23">
        <f>(1+E$4)*Fleet!$H5</f>
        <v>412.50000000000006</v>
      </c>
      <c r="F5" s="23">
        <f>(1+F$4)*Fleet!$I5</f>
        <v>682.5</v>
      </c>
      <c r="G5" s="23">
        <f>(1+G$4)*Fleet!$I5</f>
        <v>715.00000000000011</v>
      </c>
    </row>
    <row r="6" spans="1:7" ht="17" x14ac:dyDescent="0.2">
      <c r="A6" s="13">
        <v>1015</v>
      </c>
      <c r="B6" s="14" t="s">
        <v>13</v>
      </c>
      <c r="C6" s="15" t="s">
        <v>12</v>
      </c>
      <c r="D6" s="23">
        <f>(1+D$4)*Fleet!$H6</f>
        <v>446.25</v>
      </c>
      <c r="E6" s="23">
        <f>(1+E$4)*Fleet!$H6</f>
        <v>467.50000000000006</v>
      </c>
      <c r="F6" s="23">
        <f>(1+F$4)*Fleet!$I6</f>
        <v>761.25</v>
      </c>
      <c r="G6" s="23">
        <f>(1+G$4)*Fleet!$I6</f>
        <v>797.50000000000011</v>
      </c>
    </row>
    <row r="7" spans="1:7" ht="17" x14ac:dyDescent="0.2">
      <c r="A7" s="13">
        <v>1146</v>
      </c>
      <c r="B7" s="14" t="s">
        <v>14</v>
      </c>
      <c r="C7" s="15" t="s">
        <v>15</v>
      </c>
      <c r="D7" s="23">
        <f>(1+D$4)*Fleet!$H7</f>
        <v>367.5</v>
      </c>
      <c r="E7" s="23">
        <f>(1+E$4)*Fleet!$H7</f>
        <v>385.00000000000006</v>
      </c>
      <c r="F7" s="23">
        <f>(1+F$4)*Fleet!$I7</f>
        <v>525</v>
      </c>
      <c r="G7" s="23">
        <f>(1+G$4)*Fleet!$I7</f>
        <v>550</v>
      </c>
    </row>
    <row r="8" spans="1:7" ht="17" x14ac:dyDescent="0.2">
      <c r="A8" s="13">
        <v>1150</v>
      </c>
      <c r="B8" s="14" t="s">
        <v>16</v>
      </c>
      <c r="C8" s="15" t="s">
        <v>17</v>
      </c>
      <c r="D8" s="23">
        <f>(1+D$4)*Fleet!$H8</f>
        <v>341.25</v>
      </c>
      <c r="E8" s="23">
        <f>(1+E$4)*Fleet!$H8</f>
        <v>357.50000000000006</v>
      </c>
      <c r="F8" s="23">
        <f>(1+F$4)*Fleet!$I8</f>
        <v>525</v>
      </c>
      <c r="G8" s="23">
        <f>(1+G$4)*Fleet!$I8</f>
        <v>550</v>
      </c>
    </row>
    <row r="9" spans="1:7" ht="17" x14ac:dyDescent="0.2">
      <c r="A9" s="13">
        <v>1152</v>
      </c>
      <c r="B9" s="14" t="s">
        <v>18</v>
      </c>
      <c r="C9" s="15" t="s">
        <v>17</v>
      </c>
      <c r="D9" s="23">
        <f>(1+D$4)*Fleet!$H9</f>
        <v>341.25</v>
      </c>
      <c r="E9" s="23">
        <f>(1+E$4)*Fleet!$H9</f>
        <v>357.50000000000006</v>
      </c>
      <c r="F9" s="23">
        <f>(1+F$4)*Fleet!$I9</f>
        <v>525</v>
      </c>
      <c r="G9" s="23">
        <f>(1+G$4)*Fleet!$I9</f>
        <v>550</v>
      </c>
    </row>
    <row r="10" spans="1:7" ht="17" x14ac:dyDescent="0.2">
      <c r="A10" s="13">
        <v>1164</v>
      </c>
      <c r="B10" s="14" t="s">
        <v>18</v>
      </c>
      <c r="C10" s="15" t="s">
        <v>17</v>
      </c>
      <c r="D10" s="23">
        <f>(1+D$4)*Fleet!$H10</f>
        <v>341.25</v>
      </c>
      <c r="E10" s="23">
        <f>(1+E$4)*Fleet!$H10</f>
        <v>357.50000000000006</v>
      </c>
      <c r="F10" s="23">
        <f>(1+F$4)*Fleet!$I10</f>
        <v>525</v>
      </c>
      <c r="G10" s="23">
        <f>(1+G$4)*Fleet!$I10</f>
        <v>550</v>
      </c>
    </row>
    <row r="11" spans="1:7" ht="17" x14ac:dyDescent="0.2">
      <c r="A11" s="13">
        <v>1168</v>
      </c>
      <c r="B11" s="14" t="s">
        <v>19</v>
      </c>
      <c r="C11" s="15" t="s">
        <v>15</v>
      </c>
      <c r="D11" s="23">
        <f>(1+D$4)*Fleet!$H11</f>
        <v>446.25</v>
      </c>
      <c r="E11" s="23">
        <f>(1+E$4)*Fleet!$H11</f>
        <v>467.50000000000006</v>
      </c>
      <c r="F11" s="23">
        <f>(1+F$4)*Fleet!$I11</f>
        <v>761.25</v>
      </c>
      <c r="G11" s="23">
        <f>(1+G$4)*Fleet!$I11</f>
        <v>797.50000000000011</v>
      </c>
    </row>
    <row r="12" spans="1:7" ht="17" x14ac:dyDescent="0.2">
      <c r="A12" s="13">
        <v>1175</v>
      </c>
      <c r="B12" s="14" t="s">
        <v>20</v>
      </c>
      <c r="C12" s="15" t="s">
        <v>21</v>
      </c>
      <c r="D12" s="23">
        <f>(1+D$4)*Fleet!$H12</f>
        <v>513.45000000000005</v>
      </c>
      <c r="E12" s="23">
        <f>(1+E$4)*Fleet!$H12</f>
        <v>537.90000000000009</v>
      </c>
      <c r="F12" s="23">
        <f>(1+F$4)*Fleet!$I12</f>
        <v>787.5</v>
      </c>
      <c r="G12" s="23">
        <f>(1+G$4)*Fleet!$I12</f>
        <v>825.00000000000011</v>
      </c>
    </row>
    <row r="13" spans="1:7" ht="17" x14ac:dyDescent="0.2">
      <c r="A13" s="13">
        <v>1180</v>
      </c>
      <c r="B13" s="14" t="s">
        <v>22</v>
      </c>
      <c r="C13" s="15" t="s">
        <v>23</v>
      </c>
      <c r="D13" s="23">
        <f>(1+D$4)*Fleet!$H13</f>
        <v>387.45</v>
      </c>
      <c r="E13" s="23">
        <f>(1+E$4)*Fleet!$H13</f>
        <v>405.90000000000003</v>
      </c>
      <c r="F13" s="23">
        <f>(1+F$4)*Fleet!$I13</f>
        <v>761.25</v>
      </c>
      <c r="G13" s="23">
        <f>(1+G$4)*Fleet!$I13</f>
        <v>797.50000000000011</v>
      </c>
    </row>
    <row r="14" spans="1:7" ht="17" x14ac:dyDescent="0.2">
      <c r="A14" s="13">
        <v>1185</v>
      </c>
      <c r="B14" s="14" t="s">
        <v>24</v>
      </c>
      <c r="C14" s="15" t="s">
        <v>25</v>
      </c>
      <c r="D14" s="23">
        <f>(1+D$4)*Fleet!$H14</f>
        <v>366.45</v>
      </c>
      <c r="E14" s="23">
        <f>(1+E$4)*Fleet!$H14</f>
        <v>383.90000000000003</v>
      </c>
      <c r="F14" s="23">
        <f>(1+F$4)*Fleet!$I14</f>
        <v>577.5</v>
      </c>
      <c r="G14" s="23">
        <f>(1+G$4)*Fleet!$I14</f>
        <v>605</v>
      </c>
    </row>
    <row r="15" spans="1:7" ht="17" x14ac:dyDescent="0.2">
      <c r="A15" s="13">
        <v>1190</v>
      </c>
      <c r="B15" s="14" t="s">
        <v>22</v>
      </c>
      <c r="C15" s="15" t="s">
        <v>23</v>
      </c>
      <c r="D15" s="23">
        <f>(1+D$4)*Fleet!$H15</f>
        <v>387.45</v>
      </c>
      <c r="E15" s="23">
        <f>(1+E$4)*Fleet!$H15</f>
        <v>405.90000000000003</v>
      </c>
      <c r="F15" s="23">
        <f>(1+F$4)*Fleet!$I15</f>
        <v>656.25</v>
      </c>
      <c r="G15" s="23">
        <f>(1+G$4)*Fleet!$I15</f>
        <v>687.5</v>
      </c>
    </row>
    <row r="16" spans="1:7" ht="17" x14ac:dyDescent="0.2">
      <c r="A16" s="13">
        <v>1200</v>
      </c>
      <c r="B16" s="14" t="s">
        <v>22</v>
      </c>
      <c r="C16" s="15" t="s">
        <v>23</v>
      </c>
      <c r="D16" s="23">
        <f>(1+D$4)*Fleet!$H16</f>
        <v>387.45</v>
      </c>
      <c r="E16" s="23">
        <f>(1+E$4)*Fleet!$H16</f>
        <v>405.90000000000003</v>
      </c>
      <c r="F16" s="23">
        <f>(1+F$4)*Fleet!$I16</f>
        <v>656.25</v>
      </c>
      <c r="G16" s="23">
        <f>(1+G$4)*Fleet!$I16</f>
        <v>687.5</v>
      </c>
    </row>
    <row r="17" spans="1:7" ht="17" x14ac:dyDescent="0.2">
      <c r="A17" s="13">
        <v>1205</v>
      </c>
      <c r="B17" s="14" t="s">
        <v>20</v>
      </c>
      <c r="C17" s="15" t="s">
        <v>21</v>
      </c>
      <c r="D17" s="23">
        <f>(1+D$4)*Fleet!$H17</f>
        <v>513.45000000000005</v>
      </c>
      <c r="E17" s="23">
        <f>(1+E$4)*Fleet!$H17</f>
        <v>537.90000000000009</v>
      </c>
      <c r="F17" s="23">
        <f>(1+F$4)*Fleet!$I17</f>
        <v>787.5</v>
      </c>
      <c r="G17" s="23">
        <f>(1+G$4)*Fleet!$I17</f>
        <v>825.00000000000011</v>
      </c>
    </row>
    <row r="18" spans="1:7" ht="17" x14ac:dyDescent="0.2">
      <c r="A18" s="13">
        <v>1225</v>
      </c>
      <c r="B18" s="14" t="s">
        <v>24</v>
      </c>
      <c r="C18" s="15" t="s">
        <v>25</v>
      </c>
      <c r="D18" s="23">
        <f>(1+D$4)*Fleet!$H18</f>
        <v>366.45</v>
      </c>
      <c r="E18" s="23">
        <f>(1+E$4)*Fleet!$H18</f>
        <v>383.90000000000003</v>
      </c>
      <c r="F18" s="23">
        <f>(1+F$4)*Fleet!$I18</f>
        <v>761.25</v>
      </c>
      <c r="G18" s="23">
        <f>(1+G$4)*Fleet!$I18</f>
        <v>797.50000000000011</v>
      </c>
    </row>
    <row r="19" spans="1:7" ht="17" x14ac:dyDescent="0.2">
      <c r="A19" s="18">
        <v>1230</v>
      </c>
      <c r="B19" s="19" t="s">
        <v>11</v>
      </c>
      <c r="C19" s="40" t="s">
        <v>12</v>
      </c>
      <c r="D19" s="41">
        <f>(1+D$4)*Fleet!$H19</f>
        <v>460.95000000000005</v>
      </c>
      <c r="E19" s="41">
        <f>(1+E$4)*Fleet!$H19</f>
        <v>482.90000000000003</v>
      </c>
      <c r="F19" s="41">
        <f>(1+F$4)*Fleet!$I19</f>
        <v>708.75</v>
      </c>
      <c r="G19" s="41">
        <f>(1+G$4)*Fleet!$I19</f>
        <v>742.50000000000011</v>
      </c>
    </row>
  </sheetData>
  <mergeCells count="2">
    <mergeCell ref="D3:E3"/>
    <mergeCell ref="F3:G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15B8-C412-4180-AC38-8512849E57F7}">
  <dimension ref="A1:J30"/>
  <sheetViews>
    <sheetView topLeftCell="A13" workbookViewId="0">
      <selection activeCell="C25" sqref="C25:E30"/>
    </sheetView>
  </sheetViews>
  <sheetFormatPr baseColWidth="10" defaultColWidth="8.83203125" defaultRowHeight="15" x14ac:dyDescent="0.2"/>
  <cols>
    <col min="1" max="1" width="11.1640625" style="1" customWidth="1"/>
    <col min="3" max="3" width="18.6640625" style="1" customWidth="1"/>
    <col min="4" max="4" width="10.83203125" style="1" bestFit="1" customWidth="1"/>
    <col min="5" max="5" width="11.5" style="1" bestFit="1" customWidth="1"/>
    <col min="6" max="7" width="12.5" style="1" bestFit="1" customWidth="1"/>
    <col min="8" max="8" width="11.5" style="1" bestFit="1" customWidth="1"/>
    <col min="9" max="10" width="12.5" style="1" bestFit="1" customWidth="1"/>
  </cols>
  <sheetData>
    <row r="1" spans="1:7" ht="24" x14ac:dyDescent="0.3">
      <c r="A1" s="28" t="s">
        <v>41</v>
      </c>
      <c r="B1" s="28"/>
      <c r="C1" s="28"/>
      <c r="D1" s="28"/>
      <c r="E1" s="28"/>
      <c r="F1" s="28"/>
    </row>
    <row r="2" spans="1:7" ht="24" x14ac:dyDescent="0.3">
      <c r="A2" s="28" t="s">
        <v>40</v>
      </c>
      <c r="B2" s="28"/>
      <c r="C2" s="28"/>
      <c r="D2" s="28"/>
      <c r="E2" s="28"/>
      <c r="F2" s="28"/>
    </row>
    <row r="4" spans="1:7" ht="33" customHeight="1" x14ac:dyDescent="0.2">
      <c r="A4" s="29" t="s">
        <v>39</v>
      </c>
      <c r="B4" s="30" t="s">
        <v>2</v>
      </c>
      <c r="C4" s="30" t="s">
        <v>3</v>
      </c>
      <c r="D4" s="31" t="s">
        <v>38</v>
      </c>
      <c r="E4" s="31" t="s">
        <v>37</v>
      </c>
      <c r="F4" s="31" t="s">
        <v>36</v>
      </c>
    </row>
    <row r="5" spans="1:7" ht="17" x14ac:dyDescent="0.2">
      <c r="A5" s="32">
        <v>43926</v>
      </c>
      <c r="B5" s="33">
        <v>1010</v>
      </c>
      <c r="C5" s="34" t="s">
        <v>11</v>
      </c>
      <c r="D5" s="35">
        <v>4</v>
      </c>
      <c r="E5" s="36">
        <v>525</v>
      </c>
      <c r="F5" s="36">
        <f>E5/D5</f>
        <v>131.25</v>
      </c>
      <c r="G5" s="25"/>
    </row>
    <row r="6" spans="1:7" ht="17" x14ac:dyDescent="0.2">
      <c r="A6" s="32">
        <v>43929</v>
      </c>
      <c r="B6" s="33">
        <v>1015</v>
      </c>
      <c r="C6" s="34" t="s">
        <v>13</v>
      </c>
      <c r="D6" s="35">
        <v>6</v>
      </c>
      <c r="E6" s="36">
        <v>850</v>
      </c>
      <c r="F6" s="36">
        <f t="shared" ref="F6:F19" si="0">E6/D6</f>
        <v>141.66666666666666</v>
      </c>
      <c r="G6" s="25"/>
    </row>
    <row r="7" spans="1:7" ht="17" x14ac:dyDescent="0.2">
      <c r="A7" s="32">
        <v>43932</v>
      </c>
      <c r="B7" s="33">
        <v>1146</v>
      </c>
      <c r="C7" s="34" t="s">
        <v>14</v>
      </c>
      <c r="D7" s="35">
        <v>6</v>
      </c>
      <c r="E7" s="36">
        <v>500</v>
      </c>
      <c r="F7" s="36">
        <f t="shared" si="0"/>
        <v>83.333333333333329</v>
      </c>
      <c r="G7" s="25"/>
    </row>
    <row r="8" spans="1:7" ht="17" x14ac:dyDescent="0.2">
      <c r="A8" s="32">
        <v>43935</v>
      </c>
      <c r="B8" s="33">
        <v>1150</v>
      </c>
      <c r="C8" s="34" t="s">
        <v>16</v>
      </c>
      <c r="D8" s="35">
        <v>6</v>
      </c>
      <c r="E8" s="36">
        <v>525</v>
      </c>
      <c r="F8" s="36">
        <f t="shared" si="0"/>
        <v>87.5</v>
      </c>
      <c r="G8" s="25"/>
    </row>
    <row r="9" spans="1:7" ht="17" x14ac:dyDescent="0.2">
      <c r="A9" s="32">
        <v>43938</v>
      </c>
      <c r="B9" s="33">
        <v>1152</v>
      </c>
      <c r="C9" s="34" t="s">
        <v>18</v>
      </c>
      <c r="D9" s="35">
        <v>4</v>
      </c>
      <c r="E9" s="36">
        <v>325</v>
      </c>
      <c r="F9" s="36">
        <f t="shared" si="0"/>
        <v>81.25</v>
      </c>
      <c r="G9" s="25"/>
    </row>
    <row r="10" spans="1:7" ht="17" x14ac:dyDescent="0.2">
      <c r="A10" s="32">
        <v>43941</v>
      </c>
      <c r="B10" s="33">
        <v>1164</v>
      </c>
      <c r="C10" s="34" t="s">
        <v>18</v>
      </c>
      <c r="D10" s="35">
        <v>3</v>
      </c>
      <c r="E10" s="36">
        <v>475</v>
      </c>
      <c r="F10" s="36">
        <f t="shared" si="0"/>
        <v>158.33333333333334</v>
      </c>
      <c r="G10" s="25"/>
    </row>
    <row r="11" spans="1:7" ht="17" x14ac:dyDescent="0.2">
      <c r="A11" s="32">
        <v>43944</v>
      </c>
      <c r="B11" s="33">
        <v>1168</v>
      </c>
      <c r="C11" s="34" t="s">
        <v>19</v>
      </c>
      <c r="D11" s="35">
        <v>6</v>
      </c>
      <c r="E11" s="36">
        <v>725</v>
      </c>
      <c r="F11" s="36">
        <f t="shared" si="0"/>
        <v>120.83333333333333</v>
      </c>
      <c r="G11" s="25"/>
    </row>
    <row r="12" spans="1:7" ht="17" x14ac:dyDescent="0.2">
      <c r="A12" s="32">
        <v>43947</v>
      </c>
      <c r="B12" s="33">
        <v>1175</v>
      </c>
      <c r="C12" s="34" t="s">
        <v>20</v>
      </c>
      <c r="D12" s="35">
        <v>10</v>
      </c>
      <c r="E12" s="36">
        <v>850</v>
      </c>
      <c r="F12" s="36">
        <f t="shared" si="0"/>
        <v>85</v>
      </c>
      <c r="G12" s="25"/>
    </row>
    <row r="13" spans="1:7" ht="17" x14ac:dyDescent="0.2">
      <c r="A13" s="32">
        <v>43950</v>
      </c>
      <c r="B13" s="33">
        <v>1180</v>
      </c>
      <c r="C13" s="34" t="s">
        <v>22</v>
      </c>
      <c r="D13" s="35">
        <v>8</v>
      </c>
      <c r="E13" s="36">
        <v>350</v>
      </c>
      <c r="F13" s="36">
        <f t="shared" si="0"/>
        <v>43.75</v>
      </c>
      <c r="G13" s="25"/>
    </row>
    <row r="14" spans="1:7" ht="17" x14ac:dyDescent="0.2">
      <c r="A14" s="32">
        <v>43953</v>
      </c>
      <c r="B14" s="33">
        <v>1185</v>
      </c>
      <c r="C14" s="34" t="s">
        <v>24</v>
      </c>
      <c r="D14" s="35">
        <v>8</v>
      </c>
      <c r="E14" s="36">
        <v>650</v>
      </c>
      <c r="F14" s="36">
        <f t="shared" si="0"/>
        <v>81.25</v>
      </c>
      <c r="G14" s="25"/>
    </row>
    <row r="15" spans="1:7" ht="17" x14ac:dyDescent="0.2">
      <c r="A15" s="32">
        <v>43956</v>
      </c>
      <c r="B15" s="33">
        <v>1190</v>
      </c>
      <c r="C15" s="34" t="s">
        <v>22</v>
      </c>
      <c r="D15" s="35">
        <v>10</v>
      </c>
      <c r="E15" s="36">
        <v>625</v>
      </c>
      <c r="F15" s="36">
        <f t="shared" si="0"/>
        <v>62.5</v>
      </c>
      <c r="G15" s="25"/>
    </row>
    <row r="16" spans="1:7" ht="17" x14ac:dyDescent="0.2">
      <c r="A16" s="32">
        <v>43959</v>
      </c>
      <c r="B16" s="33">
        <v>1200</v>
      </c>
      <c r="C16" s="34" t="s">
        <v>22</v>
      </c>
      <c r="D16" s="35">
        <v>8</v>
      </c>
      <c r="E16" s="36">
        <v>725</v>
      </c>
      <c r="F16" s="36">
        <f t="shared" si="0"/>
        <v>90.625</v>
      </c>
      <c r="G16" s="25"/>
    </row>
    <row r="17" spans="1:7" ht="17" x14ac:dyDescent="0.2">
      <c r="A17" s="32">
        <v>43962</v>
      </c>
      <c r="B17" s="33">
        <v>1205</v>
      </c>
      <c r="C17" s="34" t="s">
        <v>20</v>
      </c>
      <c r="D17" s="35">
        <v>12</v>
      </c>
      <c r="E17" s="36">
        <v>850</v>
      </c>
      <c r="F17" s="36">
        <f t="shared" si="0"/>
        <v>70.833333333333329</v>
      </c>
      <c r="G17" s="25"/>
    </row>
    <row r="18" spans="1:7" ht="17" x14ac:dyDescent="0.2">
      <c r="A18" s="32">
        <v>43965</v>
      </c>
      <c r="B18" s="33">
        <v>1225</v>
      </c>
      <c r="C18" s="34" t="s">
        <v>24</v>
      </c>
      <c r="D18" s="35">
        <v>8</v>
      </c>
      <c r="E18" s="36">
        <v>725</v>
      </c>
      <c r="F18" s="36">
        <f t="shared" si="0"/>
        <v>90.625</v>
      </c>
      <c r="G18" s="25"/>
    </row>
    <row r="19" spans="1:7" ht="17" x14ac:dyDescent="0.2">
      <c r="A19" s="32">
        <v>43968</v>
      </c>
      <c r="B19" s="33">
        <v>1230</v>
      </c>
      <c r="C19" s="34" t="s">
        <v>11</v>
      </c>
      <c r="D19" s="35">
        <v>6</v>
      </c>
      <c r="E19" s="36">
        <v>675</v>
      </c>
      <c r="F19" s="36">
        <f t="shared" si="0"/>
        <v>112.5</v>
      </c>
      <c r="G19" s="25"/>
    </row>
    <row r="20" spans="1:7" x14ac:dyDescent="0.2">
      <c r="A20" s="25"/>
      <c r="B20" s="25"/>
      <c r="C20" s="25"/>
      <c r="D20" s="25"/>
      <c r="E20" s="25"/>
      <c r="F20" s="25"/>
      <c r="G20" s="25"/>
    </row>
    <row r="21" spans="1:7" x14ac:dyDescent="0.2">
      <c r="A21" s="25"/>
      <c r="B21" s="25"/>
      <c r="C21" s="25"/>
      <c r="D21" s="25"/>
      <c r="E21" s="25"/>
      <c r="F21" s="25"/>
      <c r="G21" s="25"/>
    </row>
    <row r="22" spans="1:7" x14ac:dyDescent="0.2">
      <c r="A22" s="25"/>
      <c r="B22" s="25"/>
      <c r="C22" s="25"/>
      <c r="D22" s="25"/>
      <c r="E22" s="25"/>
      <c r="F22" s="25"/>
      <c r="G22" s="25"/>
    </row>
    <row r="23" spans="1:7" x14ac:dyDescent="0.2">
      <c r="A23" s="25"/>
      <c r="B23" s="25"/>
      <c r="C23" s="25"/>
      <c r="D23" s="25"/>
      <c r="E23" s="25"/>
      <c r="F23" s="25"/>
      <c r="G23" s="25"/>
    </row>
    <row r="24" spans="1:7" x14ac:dyDescent="0.2">
      <c r="A24" s="25"/>
      <c r="B24" s="25"/>
      <c r="C24" s="25"/>
      <c r="D24" s="25"/>
      <c r="E24" s="25"/>
      <c r="F24" s="25"/>
      <c r="G24" s="25"/>
    </row>
    <row r="25" spans="1:7" ht="21" customHeight="1" x14ac:dyDescent="0.25">
      <c r="A25" s="25"/>
      <c r="B25" s="25"/>
      <c r="C25" s="37" t="s">
        <v>35</v>
      </c>
      <c r="D25" s="37"/>
      <c r="E25" s="37"/>
      <c r="F25" s="25"/>
      <c r="G25" s="25"/>
    </row>
    <row r="26" spans="1:7" ht="32" x14ac:dyDescent="0.2">
      <c r="A26" s="25"/>
      <c r="B26" s="25"/>
      <c r="C26" s="35"/>
      <c r="D26" s="29" t="s">
        <v>34</v>
      </c>
      <c r="E26" s="31" t="s">
        <v>33</v>
      </c>
      <c r="F26" s="25"/>
      <c r="G26" s="25"/>
    </row>
    <row r="27" spans="1:7" ht="16" x14ac:dyDescent="0.2">
      <c r="A27" s="25"/>
      <c r="B27" s="25"/>
      <c r="C27" s="38" t="s">
        <v>32</v>
      </c>
      <c r="D27" s="35">
        <f>COUNTIF($C$5:$C$19,"ben*")</f>
        <v>5</v>
      </c>
      <c r="E27" s="39">
        <f>SUMIF($C$5:$C$19, "ben*", $E$5:$E$19)</f>
        <v>3400</v>
      </c>
      <c r="F27" s="25"/>
      <c r="G27" s="25"/>
    </row>
    <row r="28" spans="1:7" ht="16" x14ac:dyDescent="0.2">
      <c r="A28" s="25"/>
      <c r="B28" s="25"/>
      <c r="C28" s="38" t="s">
        <v>31</v>
      </c>
      <c r="D28" s="35">
        <f>COUNTIF($C$5:$C$19,"cap*")</f>
        <v>3</v>
      </c>
      <c r="E28" s="39">
        <f>SUMIF($C$5:$C$19, "cap*", $E$5:$E$19)</f>
        <v>1325</v>
      </c>
      <c r="F28" s="25"/>
      <c r="G28" s="25"/>
    </row>
    <row r="29" spans="1:7" ht="16" x14ac:dyDescent="0.2">
      <c r="A29" s="25"/>
      <c r="B29" s="25"/>
      <c r="C29" s="38" t="s">
        <v>30</v>
      </c>
      <c r="D29" s="35">
        <f>COUNTIF($C$5:$C$19,"cat*")</f>
        <v>3</v>
      </c>
      <c r="E29" s="39">
        <f>SUMIF($C$5:$C$19, "cat*", $E$5:$E$19)</f>
        <v>2050</v>
      </c>
      <c r="F29" s="25"/>
      <c r="G29" s="25"/>
    </row>
    <row r="30" spans="1:7" ht="16" x14ac:dyDescent="0.2">
      <c r="A30" s="25"/>
      <c r="B30" s="25"/>
      <c r="C30" s="38" t="s">
        <v>29</v>
      </c>
      <c r="D30" s="35">
        <f>COUNTIF($C$5:$C$19,"hun*")</f>
        <v>4</v>
      </c>
      <c r="E30" s="39">
        <f>SUMIF($C$5:$C$19, "hun*", $E$5:$E$19)</f>
        <v>2600</v>
      </c>
      <c r="F30" s="25"/>
      <c r="G30" s="25"/>
    </row>
  </sheetData>
  <mergeCells count="1">
    <mergeCell ref="C25:E25"/>
  </mergeCells>
  <printOptions horizontalCentere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ELJHE8LSB98dzE3qAfSegNjlYISJ2Y4vdjdFFBYtiac=</kers>
  <massa>2/24/2021 2:28:01 PM</massa>
  <hamilton>true</hamilton>
</senna>
</file>

<file path=customXml/itemProps1.xml><?xml version="1.0" encoding="utf-8"?>
<ds:datastoreItem xmlns:ds="http://schemas.openxmlformats.org/officeDocument/2006/customXml" ds:itemID="{F1A686B3-C0FD-4DFD-9FEA-157010B7BB22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</vt:lpstr>
      <vt:lpstr>New Prices</vt:lpstr>
      <vt:lpstr>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kacie cox</cp:lastModifiedBy>
  <dcterms:created xsi:type="dcterms:W3CDTF">2018-12-19T19:10:44Z</dcterms:created>
  <dcterms:modified xsi:type="dcterms:W3CDTF">2021-02-24T21:13:08Z</dcterms:modified>
</cp:coreProperties>
</file>