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146/Dropbox/PostDoc/my articles/Buchanan &amp; Zakem - aerobic anaerobic competition/publish_scripts_data/"/>
    </mc:Choice>
  </mc:AlternateContent>
  <xr:revisionPtr revIDLastSave="0" documentId="8_{37A595F2-480A-1045-A0E6-766850C6901D}" xr6:coauthVersionLast="47" xr6:coauthVersionMax="47" xr10:uidLastSave="{00000000-0000-0000-0000-000000000000}"/>
  <bookViews>
    <workbookView xWindow="0" yWindow="760" windowWidth="30240" windowHeight="17400" activeTab="4" xr2:uid="{10126A91-F1E0-6542-B090-28DE594958AD}"/>
  </bookViews>
  <sheets>
    <sheet name="volumetric ammonia oxidation" sheetId="1" r:id="rId1"/>
    <sheet name="rate metadata" sheetId="2" r:id="rId2"/>
    <sheet name="ammonia oxidizer" sheetId="3" r:id="rId3"/>
    <sheet name="qPCR metadata" sheetId="4" r:id="rId4"/>
    <sheet name="volumetric nitrite oxidation" sheetId="5" r:id="rId5"/>
    <sheet name="rate metadata 2" sheetId="6" r:id="rId6"/>
    <sheet name="NOB" sheetId="9" r:id="rId7"/>
    <sheet name="qPCR metadata 2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32" i="3" l="1"/>
  <c r="X231" i="3"/>
  <c r="X230" i="3"/>
  <c r="X229" i="3"/>
  <c r="X228" i="3"/>
  <c r="X227" i="3"/>
  <c r="X226" i="3"/>
  <c r="X221" i="3"/>
  <c r="X220" i="3"/>
  <c r="X219" i="3"/>
  <c r="X218" i="3"/>
  <c r="X217" i="3"/>
  <c r="X216" i="3"/>
  <c r="X211" i="3"/>
  <c r="X209" i="3"/>
  <c r="Q518" i="1"/>
  <c r="J7" i="1"/>
  <c r="H6" i="1"/>
  <c r="H5" i="1"/>
  <c r="D111" i="9"/>
  <c r="D1840" i="3" l="1"/>
  <c r="C1840" i="3"/>
  <c r="D1839" i="3"/>
  <c r="C1839" i="3"/>
  <c r="D1838" i="3"/>
  <c r="C1838" i="3"/>
  <c r="D1837" i="3"/>
  <c r="C1837" i="3"/>
  <c r="D1836" i="3"/>
  <c r="C1836" i="3"/>
  <c r="D1835" i="3"/>
  <c r="C1835" i="3"/>
  <c r="D1834" i="3"/>
  <c r="C1834" i="3"/>
  <c r="D1833" i="3"/>
  <c r="C1833" i="3"/>
  <c r="D1832" i="3"/>
  <c r="C1832" i="3"/>
  <c r="D1831" i="3"/>
  <c r="C1831" i="3"/>
  <c r="D1830" i="3"/>
  <c r="C1830" i="3"/>
  <c r="D1829" i="3"/>
  <c r="C1829" i="3"/>
  <c r="D1828" i="3"/>
  <c r="C1828" i="3"/>
  <c r="D1827" i="3"/>
  <c r="C1827" i="3"/>
  <c r="D1826" i="3"/>
  <c r="C1826" i="3"/>
  <c r="D1825" i="3"/>
  <c r="C1825" i="3"/>
  <c r="D1824" i="3"/>
  <c r="C1824" i="3"/>
  <c r="D1823" i="3"/>
  <c r="C1823" i="3"/>
  <c r="D1822" i="3"/>
  <c r="C1822" i="3"/>
  <c r="D1821" i="3"/>
  <c r="C1821" i="3"/>
  <c r="D1820" i="3"/>
  <c r="C1820" i="3"/>
  <c r="D1819" i="3"/>
  <c r="C1819" i="3"/>
  <c r="D1818" i="3"/>
  <c r="C1818" i="3"/>
  <c r="D1817" i="3"/>
  <c r="C1817" i="3"/>
  <c r="D1816" i="3"/>
  <c r="C1816" i="3"/>
  <c r="D1815" i="3"/>
  <c r="C1815" i="3"/>
  <c r="D1814" i="3"/>
  <c r="C1814" i="3"/>
  <c r="D1813" i="3"/>
  <c r="C1813" i="3"/>
  <c r="D1812" i="3"/>
  <c r="C1812" i="3"/>
  <c r="D1811" i="3"/>
  <c r="C1811" i="3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H163" i="3"/>
  <c r="H154" i="3"/>
  <c r="H150" i="3"/>
  <c r="H176" i="3"/>
  <c r="H151" i="3"/>
  <c r="H152" i="3"/>
  <c r="H153" i="3"/>
  <c r="H155" i="3"/>
  <c r="H156" i="3"/>
  <c r="H157" i="3"/>
  <c r="H158" i="3"/>
  <c r="H159" i="3"/>
  <c r="H160" i="3"/>
  <c r="H161" i="3"/>
  <c r="H164" i="3"/>
  <c r="H165" i="3"/>
  <c r="H166" i="3"/>
  <c r="H168" i="3"/>
  <c r="H169" i="3"/>
  <c r="H170" i="3"/>
  <c r="H172" i="3"/>
  <c r="H173" i="3"/>
  <c r="H174" i="3"/>
  <c r="H175" i="3"/>
  <c r="H177" i="3"/>
  <c r="H178" i="3"/>
  <c r="H180" i="3"/>
  <c r="H181" i="3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1" i="1"/>
  <c r="C431" i="1"/>
  <c r="D430" i="1"/>
  <c r="C430" i="1"/>
  <c r="D429" i="1"/>
  <c r="C429" i="1"/>
  <c r="D428" i="1"/>
  <c r="C428" i="1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I1030" i="1" l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766" i="5"/>
  <c r="I764" i="5"/>
  <c r="I765" i="5"/>
  <c r="I767" i="5"/>
  <c r="I768" i="5"/>
  <c r="I769" i="5"/>
  <c r="I763" i="5"/>
  <c r="I759" i="5"/>
  <c r="I757" i="5"/>
  <c r="I758" i="5"/>
  <c r="I760" i="5"/>
  <c r="I761" i="5"/>
  <c r="I762" i="5"/>
  <c r="I756" i="5"/>
  <c r="I773" i="5" l="1"/>
  <c r="I772" i="5"/>
  <c r="I771" i="5"/>
  <c r="I774" i="5"/>
  <c r="I775" i="5"/>
  <c r="I776" i="5"/>
  <c r="I770" i="5"/>
  <c r="I778" i="5"/>
  <c r="I779" i="5"/>
  <c r="I780" i="5"/>
  <c r="I781" i="5"/>
  <c r="I782" i="5"/>
  <c r="I783" i="5"/>
  <c r="I777" i="5"/>
  <c r="H1198" i="3" l="1"/>
  <c r="H1202" i="3"/>
  <c r="H1203" i="3"/>
  <c r="H1204" i="3"/>
  <c r="H1208" i="3"/>
  <c r="H1209" i="3"/>
  <c r="H1210" i="3"/>
  <c r="H1211" i="3"/>
  <c r="H1216" i="3"/>
  <c r="H1217" i="3"/>
  <c r="H1222" i="3"/>
  <c r="H1223" i="3"/>
  <c r="H119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Weiyi Tang</author>
  </authors>
  <commentList>
    <comment ref="O156" authorId="0" shapeId="0" xr:uid="{6A447163-D150-7249-B681-E680FCC61983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nitrite + nitrate</t>
        </r>
      </text>
    </comment>
    <comment ref="J177" authorId="0" shapeId="0" xr:uid="{19DC9051-1057-9945-8FCF-3840E5DDE384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incubation temperature</t>
        </r>
      </text>
    </comment>
    <comment ref="F196" authorId="0" shapeId="0" xr:uid="{84B90E48-6DC7-E04A-A719-C433C9CE61CE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converted from hourly rates by multiplying by 24 horus
</t>
        </r>
      </text>
    </comment>
    <comment ref="C228" authorId="0" shapeId="0" xr:uid="{46B83D84-5DCC-0746-A3A7-2EA3ABDF397B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read from Figure 1</t>
        </r>
      </text>
    </comment>
    <comment ref="F228" authorId="0" shapeId="0" xr:uid="{EBB836B2-3245-764B-85C5-CFC8AA5C3D06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converted from hourly rates by multipling by 24 hours</t>
        </r>
      </text>
    </comment>
    <comment ref="E474" authorId="0" shapeId="0" xr:uid="{193707AE-16D9-9044-A51B-1A516581B635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0-15 m</t>
        </r>
      </text>
    </comment>
    <comment ref="J474" authorId="0" shapeId="0" xr:uid="{6AEBC2B2-F967-F64E-8673-258FE821AD5D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SST</t>
        </r>
      </text>
    </comment>
    <comment ref="J918" authorId="0" shapeId="0" xr:uid="{B836D854-1878-ED4B-8750-ABEC75C48596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incubation temperature</t>
        </r>
      </text>
    </comment>
    <comment ref="F1546" authorId="0" shapeId="0" xr:uid="{B1130C70-75F2-174D-B95A-B4B1F4588682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 situ light incubation</t>
        </r>
      </text>
    </comment>
    <comment ref="G1546" authorId="0" shapeId="0" xr:uid="{1468B5EE-30DA-A34D-823A-4232888ADE91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dark incubation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Weiyi Tang</author>
  </authors>
  <commentList>
    <comment ref="H23" authorId="0" shapeId="0" xr:uid="{79EC546F-C490-524A-B9C0-7F5ADB634A4A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purged with He to remove oxygen; same in Kalvelage et al., 2011; 2013 and Lam et al., 2011 and 2007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Weiyi Tang</author>
  </authors>
  <commentList>
    <comment ref="H1849" authorId="0" shapeId="0" xr:uid="{C2E93582-042E-B248-8F7B-27033D6CC80F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measured separately</t>
        </r>
      </text>
    </comment>
    <comment ref="F2146" authorId="0" shapeId="0" xr:uid="{2E3D975B-8CFD-0C4E-9D0D-60E5463DA5A0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 ammonia type AOA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Weiyi Tang</author>
  </authors>
  <commentList>
    <comment ref="E3" authorId="0" shapeId="0" xr:uid="{3C3CF343-F46A-6B46-9D9D-790A4EB20748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 ammonia concentration archaea</t>
        </r>
      </text>
    </comment>
    <comment ref="F3" authorId="0" shapeId="0" xr:uid="{98672067-5E3A-A842-9951-60DC0E43B73F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primer sets may underestimate amoA due to mismatches in the primers with amoA sequences</t>
        </r>
      </text>
    </comment>
    <comment ref="E5" authorId="0" shapeId="0" xr:uid="{6C28A1DA-2426-5E4C-B4B3-82D71FD88DE9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 ammonia concentration archaea</t>
        </r>
      </text>
    </comment>
    <comment ref="F5" authorId="0" shapeId="0" xr:uid="{55D35A99-8DB0-3B4D-94A5-48A903B0D12E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primer sets may underestimate amoA due to mismatches in the primers with amoA sequences</t>
        </r>
      </text>
    </comment>
    <comment ref="E13" authorId="0" shapeId="0" xr:uid="{BD76AF1C-B628-6840-975C-C40E15B37313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 ammonia concentration archaea</t>
        </r>
      </text>
    </comment>
    <comment ref="F13" authorId="0" shapeId="0" xr:uid="{3A1CEABE-F6E8-A54C-BD3F-FC796E1C140C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primer sets may underestimate amoA due to mismatches in the primers with amoA sequences</t>
        </r>
      </text>
    </comment>
    <comment ref="E17" authorId="0" shapeId="0" xr:uid="{D7FFDB0C-86BB-EF49-A469-B010FF51251A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 ammonia concentration archaea</t>
        </r>
      </text>
    </comment>
    <comment ref="F17" authorId="0" shapeId="0" xr:uid="{90632E96-2CCC-9C4E-A223-F4CF80CBB984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primer sets may underestimate amoA due to mismatches in the primers with amoA sequences</t>
        </r>
      </text>
    </comment>
    <comment ref="E31" authorId="0" shapeId="0" xr:uid="{CD967416-DC41-E744-ACAF-1C877949DE97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 ammonia concentration archaea</t>
        </r>
      </text>
    </comment>
    <comment ref="G31" authorId="0" shapeId="0" xr:uid="{9FBB3D31-F82D-9C40-8B3A-0652282C8FC1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low ammonia concentration archaea</t>
        </r>
      </text>
    </comment>
    <comment ref="E32" authorId="0" shapeId="0" xr:uid="{83D81158-EBB0-3845-A8B3-150DC4B69558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 ammonia concentration archaea</t>
        </r>
      </text>
    </comment>
    <comment ref="G32" authorId="0" shapeId="0" xr:uid="{368751A1-98AD-DB45-BDB9-B497FF7F106C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low ammonia concentration archaea</t>
        </r>
      </text>
    </comment>
    <comment ref="E36" authorId="0" shapeId="0" xr:uid="{749CE6A4-E7BE-624E-8E10-23938F84B5D7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 ammonia concentration archaea</t>
        </r>
      </text>
    </comment>
    <comment ref="F36" authorId="0" shapeId="0" xr:uid="{623FC871-1DAC-8B48-9A5D-AC093ED60F4B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primer sets may underestimate amoA due to mismatches in the primers with amoA sequences</t>
        </r>
      </text>
    </comment>
    <comment ref="E38" authorId="0" shapeId="0" xr:uid="{3F717AE9-169C-2544-8788-D87CD0003ED3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 ammonia concentration archaea</t>
        </r>
      </text>
    </comment>
    <comment ref="F38" authorId="0" shapeId="0" xr:uid="{7042D2B2-CAE1-324C-A392-781C396AA639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primer sets may underestimate amoA due to mismatches in the primers with amoA sequences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Weiyi Tang</author>
  </authors>
  <commentList>
    <comment ref="O146" authorId="0" shapeId="0" xr:uid="{38CB9B31-13EF-684C-97E6-0989BE29B2A3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nitrite + nitrate</t>
        </r>
      </text>
    </comment>
    <comment ref="M176" authorId="0" shapeId="0" xr:uid="{60EDA4BD-9E87-FD4D-8A05-1559BE7BF09F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read from figure 2
</t>
        </r>
      </text>
    </comment>
    <comment ref="N176" authorId="0" shapeId="0" xr:uid="{4B25CC36-3732-5746-AC0A-B184ECE973BB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read from figure 2</t>
        </r>
      </text>
    </comment>
    <comment ref="F215" authorId="0" shapeId="0" xr:uid="{1CFED46C-B5B1-CB40-B040-5CFD29C8E18F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converted from hourly rates by multiplying by 24 hours</t>
        </r>
      </text>
    </comment>
    <comment ref="C247" authorId="0" shapeId="0" xr:uid="{306B177B-693C-0E4A-B315-2A9A3B9B19A8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read from Figure 1</t>
        </r>
      </text>
    </comment>
    <comment ref="F247" authorId="0" shapeId="0" xr:uid="{A126FE2D-D323-E446-843C-C0D48CA8B24E}">
      <text>
        <r>
          <rPr>
            <b/>
            <sz val="10"/>
            <color rgb="FF000000"/>
            <rFont val="Tahoma"/>
            <family val="2"/>
          </rPr>
          <t>Weiyi Tang: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converted from hourly rates by multipling by 24 hours</t>
        </r>
      </text>
    </comment>
  </commentList>
</comments>
</file>

<file path=xl/sharedStrings.xml><?xml version="1.0" encoding="utf-8"?>
<sst xmlns="http://schemas.openxmlformats.org/spreadsheetml/2006/main" count="5588" uniqueCount="611">
  <si>
    <t>Data source</t>
  </si>
  <si>
    <t xml:space="preserve">Latitude </t>
  </si>
  <si>
    <t>Longitude</t>
  </si>
  <si>
    <t>Depth (m)</t>
  </si>
  <si>
    <t>Temperature (°C)</t>
  </si>
  <si>
    <t>Salinity (psu)</t>
  </si>
  <si>
    <t>Rate (nmol N L-1 d-1)</t>
  </si>
  <si>
    <t>Ammonium+ammonia (μM)</t>
  </si>
  <si>
    <t>pH</t>
  </si>
  <si>
    <t>Nitrite (μM)</t>
  </si>
  <si>
    <t>Nitrate (μM)</t>
  </si>
  <si>
    <t>O2 (μM)</t>
  </si>
  <si>
    <t xml:space="preserve">Date </t>
  </si>
  <si>
    <t>Data provided in Supplementary Information</t>
  </si>
  <si>
    <t>shallow clade AOA (copies L-1)</t>
  </si>
  <si>
    <t>deep clade AOA (copies L-1)</t>
  </si>
  <si>
    <t>total AOA (copies L-1)</t>
  </si>
  <si>
    <t xml:space="preserve"> βAOB (copies L-1)</t>
  </si>
  <si>
    <t>shallow clade AOA primers</t>
  </si>
  <si>
    <t>deep clade AOA primers</t>
  </si>
  <si>
    <t>total AOA primers</t>
  </si>
  <si>
    <t xml:space="preserve"> βAOB primers</t>
  </si>
  <si>
    <t xml:space="preserve">Method </t>
  </si>
  <si>
    <t>15N tracer addition</t>
  </si>
  <si>
    <t>Tracer</t>
  </si>
  <si>
    <t>Incubation time (hours)</t>
  </si>
  <si>
    <t>Termination</t>
  </si>
  <si>
    <t>15N-ammonium sulfate</t>
  </si>
  <si>
    <t>Yes</t>
  </si>
  <si>
    <t>PC bottle</t>
  </si>
  <si>
    <t>Incubation condition</t>
  </si>
  <si>
    <t>on-deck incubator and thermostatic incubator</t>
  </si>
  <si>
    <t>filtration via 0.2 μm filter</t>
  </si>
  <si>
    <t>denitrifier method</t>
  </si>
  <si>
    <t>Isotope analysis method</t>
  </si>
  <si>
    <t>No</t>
  </si>
  <si>
    <t>Forward</t>
  </si>
  <si>
    <t>Arch-amoAFA (Beman et al., 2008)</t>
  </si>
  <si>
    <t>Arch-amoAR (Francis et al., 2005)</t>
  </si>
  <si>
    <t>Arch-amoAFB (Beman et al., 2008)</t>
  </si>
  <si>
    <t>Reverse</t>
  </si>
  <si>
    <t>amoA-r NEW (Hornekr et al., 2006)</t>
  </si>
  <si>
    <t xml:space="preserve"> amoA-1F (Rotthauwe et al., 1997)</t>
  </si>
  <si>
    <t>Filter type</t>
  </si>
  <si>
    <t>Filtration volume (L)</t>
  </si>
  <si>
    <t>0.22 μm Sterivex filter</t>
  </si>
  <si>
    <t>Extraction kit</t>
  </si>
  <si>
    <t>ChargeSwitch Forensic DNA purificaiton kit</t>
  </si>
  <si>
    <t>Rate calculation</t>
  </si>
  <si>
    <t xml:space="preserve">Shiozaki et al., 2016. ISME J. </t>
  </si>
  <si>
    <t>Beman et al., 2012</t>
  </si>
  <si>
    <t>Data shown in Supplementary Table 1</t>
  </si>
  <si>
    <t>Final tracer concentration (nM)</t>
  </si>
  <si>
    <t>Breider et al., 2019. Nature Climate Change</t>
  </si>
  <si>
    <t>Peng et al., 2018. LO</t>
  </si>
  <si>
    <t>Data shown in Table 1</t>
  </si>
  <si>
    <t>Data provided in Supplementary Table 2</t>
  </si>
  <si>
    <t>Standard deviation of rate (nmol N L-1 d-1)</t>
  </si>
  <si>
    <t>Data shown in Figures 3 and 4</t>
  </si>
  <si>
    <t>Peng et al., 2018. LO.</t>
  </si>
  <si>
    <t>15N-ammonium chloride</t>
  </si>
  <si>
    <t>not available</t>
  </si>
  <si>
    <t>dark</t>
  </si>
  <si>
    <t>tri-laminate opaque bag</t>
  </si>
  <si>
    <t>subsampling and freezing</t>
  </si>
  <si>
    <t>nitrite</t>
  </si>
  <si>
    <t>azide method</t>
  </si>
  <si>
    <t>15N-sodium nitrite</t>
  </si>
  <si>
    <t>nitrate</t>
  </si>
  <si>
    <t>glass bottle</t>
  </si>
  <si>
    <t>filtration via 0.45 μm filter</t>
  </si>
  <si>
    <t>12-24</t>
  </si>
  <si>
    <t>in-situ light simulation</t>
  </si>
  <si>
    <t>in-situ temperature simulation</t>
  </si>
  <si>
    <t>Newell et al., 2013. LO.</t>
  </si>
  <si>
    <t>Incubator</t>
  </si>
  <si>
    <t>light-impermeable trace metal clean trilaminate bag</t>
  </si>
  <si>
    <t>Incubation volume (mL)</t>
  </si>
  <si>
    <t>Ward and Kilpatrick. 1990</t>
  </si>
  <si>
    <t>Arch-amoAF (Francis et al., 2005)</t>
  </si>
  <si>
    <t xml:space="preserve"> amoA-A2R (Rotthauwe et al., 1997)</t>
  </si>
  <si>
    <t xml:space="preserve"> amoA-AF (Rotthauwe et al., 1997)</t>
  </si>
  <si>
    <t xml:space="preserve">Newell et al., 2013. LO. </t>
  </si>
  <si>
    <t xml:space="preserve">Data shown in Figure 1 </t>
  </si>
  <si>
    <t>Peng et al., 2016. JGR: Oceans</t>
  </si>
  <si>
    <t>51, 52, 185</t>
  </si>
  <si>
    <t>12-18</t>
  </si>
  <si>
    <t>Nitrite carrier (nM)</t>
  </si>
  <si>
    <t>cold room</t>
  </si>
  <si>
    <t>Peng et al., 2015. GBC</t>
  </si>
  <si>
    <t>subsampling 45 mL and freezing</t>
  </si>
  <si>
    <t>subsampling 45 mL and freezing at -80°C</t>
  </si>
  <si>
    <t>Peng et al., 2016. JGR:Oceans</t>
  </si>
  <si>
    <t>Peng et al., 2015. GBC.</t>
  </si>
  <si>
    <t>15N-ammonium</t>
  </si>
  <si>
    <t>15N-nitrite</t>
  </si>
  <si>
    <t xml:space="preserve">dark; light-dark comparison </t>
  </si>
  <si>
    <t>Yes (near in-situ)</t>
  </si>
  <si>
    <t>2.5-10</t>
  </si>
  <si>
    <t>Data shown in Figures 2, 3 and 4</t>
  </si>
  <si>
    <t>Data shown in Figures 1, 2 and 4</t>
  </si>
  <si>
    <t>Wan et al., 2018. Nature Communications</t>
  </si>
  <si>
    <t>Data shown in Figures 2-6</t>
  </si>
  <si>
    <t>on-deck incubator and circulating seawater</t>
  </si>
  <si>
    <t>light and dark</t>
  </si>
  <si>
    <t>subsampling 40 mL and filtration via 0.2 μm filter</t>
  </si>
  <si>
    <t>nitrite+nitrate</t>
  </si>
  <si>
    <t>corrected in-situ rate using linear interpolation</t>
  </si>
  <si>
    <t>thermostat incubator</t>
  </si>
  <si>
    <t>not avaiable</t>
  </si>
  <si>
    <t>50-90</t>
  </si>
  <si>
    <t>light</t>
  </si>
  <si>
    <t>PETG bottle</t>
  </si>
  <si>
    <t xml:space="preserve">subsampling, filtration via 0.7 μm GF/F filter and freezing </t>
  </si>
  <si>
    <t xml:space="preserve"> Average data shown Table 4. </t>
  </si>
  <si>
    <t>Smith et al., 2016. LO.</t>
  </si>
  <si>
    <t>Data shown in Figure 2</t>
  </si>
  <si>
    <t>Data shown in Figure 3</t>
  </si>
  <si>
    <t>shallow clade AOA transcript (copies L-1)</t>
  </si>
  <si>
    <t>deep clade AOA transcript (copies L-1)</t>
  </si>
  <si>
    <t>total AOA transcript (copies L-1)</t>
  </si>
  <si>
    <t xml:space="preserve"> βAOB transcript (copies L-1)</t>
  </si>
  <si>
    <t>10 μm prefilter (not analyzed) and 0.2 μm Supor filter</t>
  </si>
  <si>
    <t>Protocol shown in Lund et al., 2012</t>
  </si>
  <si>
    <t xml:space="preserve">15N-ammonium </t>
  </si>
  <si>
    <t>on-deck incubator</t>
  </si>
  <si>
    <t>Smith et al., 2014. ISME J</t>
  </si>
  <si>
    <t>subsampling, filtration via 0.2 μm Sterivex filter and freezing at -20°C</t>
  </si>
  <si>
    <t>Tolar et al., 2016. ISME J.</t>
  </si>
  <si>
    <t>Tolar et al., 2016. ISME J</t>
  </si>
  <si>
    <t>Potential density (kg m-3)</t>
  </si>
  <si>
    <t>dark Percival incubator</t>
  </si>
  <si>
    <t>No; 0°C</t>
  </si>
  <si>
    <t>subsampling 50 mL and freezing at -80°C</t>
  </si>
  <si>
    <t>Tracer enrichment (%)</t>
  </si>
  <si>
    <t>0.9-93</t>
  </si>
  <si>
    <t>2-14</t>
  </si>
  <si>
    <t>Bano and Hollibaugh, 2000</t>
  </si>
  <si>
    <t xml:space="preserve">Data shown in Figure 6 </t>
  </si>
  <si>
    <t>15N-nitrate</t>
  </si>
  <si>
    <t>/</t>
  </si>
  <si>
    <t>9.4±0.9</t>
  </si>
  <si>
    <t>bottle</t>
  </si>
  <si>
    <t>indophenol synthesis</t>
  </si>
  <si>
    <t>8.8±0.9</t>
  </si>
  <si>
    <t>filtration via GF/F filter</t>
  </si>
  <si>
    <t>Clark et al., 2007</t>
  </si>
  <si>
    <t>Clark et al., 2008. LO.</t>
  </si>
  <si>
    <t xml:space="preserve">Data shown in Figures 5 and 6 </t>
  </si>
  <si>
    <t>Clark et al., 2008. LO</t>
  </si>
  <si>
    <t>average at 17</t>
  </si>
  <si>
    <t>0.3-0.5</t>
  </si>
  <si>
    <t>average at 11</t>
  </si>
  <si>
    <t>Zhang et al., 2020. PNAS.</t>
  </si>
  <si>
    <t>NOB 16S rRNA primers</t>
  </si>
  <si>
    <t>Zhang et al., 2020. PNAS</t>
  </si>
  <si>
    <t>data shown in Table 1 and Supplementary Figure 5</t>
  </si>
  <si>
    <t>data shown in Supplementary Figure 2</t>
  </si>
  <si>
    <t>data shown in Supplementary Table 4</t>
  </si>
  <si>
    <t>20 or 30</t>
  </si>
  <si>
    <t>Yes (±1°C)</t>
  </si>
  <si>
    <t>HDPE bottle</t>
  </si>
  <si>
    <t>subsampling, filtration via 0.2 μm filter and freezing at -20°C</t>
  </si>
  <si>
    <t>HDPE</t>
  </si>
  <si>
    <t>Wan et al., 2018</t>
  </si>
  <si>
    <t>Data shown in Supplementary Table</t>
  </si>
  <si>
    <t>Zakem et al., 2018. Nature Communications</t>
  </si>
  <si>
    <t>0.22 μm polycarbonate membrane filter</t>
  </si>
  <si>
    <t>2-4</t>
  </si>
  <si>
    <t>UltraClean Soil DNA kit</t>
  </si>
  <si>
    <t>Nitrospira: Nspra-675f; Nitrospina: NitSSU_130F</t>
  </si>
  <si>
    <t>Nitrospira: Nspra-746r; Nitrospina: NitSSU_282R</t>
  </si>
  <si>
    <t>Cavagna et al., 2015. Biogeosciences</t>
  </si>
  <si>
    <t xml:space="preserve">Data shown in Figure 4 </t>
  </si>
  <si>
    <t>&lt;10%</t>
  </si>
  <si>
    <t>subsampling 10 mL, filtration via 0.2 μm filter and freezing</t>
  </si>
  <si>
    <t>Blackburn, 1979 and Elskens et al., 2005</t>
  </si>
  <si>
    <t>Light level (%)</t>
  </si>
  <si>
    <t>Data shown in Figure 5</t>
  </si>
  <si>
    <t>PureGene DNA kit</t>
  </si>
  <si>
    <t>Newell et al., 2011. GBC</t>
  </si>
  <si>
    <t xml:space="preserve">Shiozaki et al., 2019. GBC. </t>
  </si>
  <si>
    <t>PAR (μmol Einstein m-2 s-1)</t>
  </si>
  <si>
    <t>Beman et al., 2012. LO</t>
  </si>
  <si>
    <t>Data shown in Table 2</t>
  </si>
  <si>
    <t>0.2 μm Suppor filter</t>
  </si>
  <si>
    <t>2</t>
  </si>
  <si>
    <t>Mincer et al., 2007</t>
  </si>
  <si>
    <t>References</t>
  </si>
  <si>
    <t>Nitrospina: NitSSU_282R</t>
  </si>
  <si>
    <t>Nitrospina: NitSSU_130F</t>
  </si>
  <si>
    <t>GI_956R (Mincer et al., 2007)</t>
  </si>
  <si>
    <t>Data shown in Figure 4</t>
  </si>
  <si>
    <t>Clark et al., 2011. L&amp;O</t>
  </si>
  <si>
    <t>data shown in Table 1 and 2</t>
  </si>
  <si>
    <t>Clark et al., 2011. LO</t>
  </si>
  <si>
    <t>41±20</t>
  </si>
  <si>
    <t xml:space="preserve">not available </t>
  </si>
  <si>
    <t>27±16</t>
  </si>
  <si>
    <t>Peng et al., 2013. Frontiers in Microbiology</t>
  </si>
  <si>
    <t>PureGene DNA kit or AllPrep DNA/RNA mini kit</t>
  </si>
  <si>
    <t>Data shown in Figures 2 and 3</t>
  </si>
  <si>
    <t>4.3-14.7</t>
  </si>
  <si>
    <t>Data shown in Figures 2, and 3</t>
  </si>
  <si>
    <t xml:space="preserve"> </t>
  </si>
  <si>
    <t>Clark et al., 2014. Biogeosciences</t>
  </si>
  <si>
    <t xml:space="preserve">data shown in Figure 5 </t>
  </si>
  <si>
    <t>10±6.9</t>
  </si>
  <si>
    <t>12.7±2.2</t>
  </si>
  <si>
    <t>Clark et al., 2016. Biogeosciences</t>
  </si>
  <si>
    <t>Santoro et al., 2017. L&amp;O</t>
  </si>
  <si>
    <t>Santoro et al., 2013. Biogeosciences</t>
  </si>
  <si>
    <t>Santoro et al., 2010. Environmental Microbiology</t>
  </si>
  <si>
    <t>Data shown in Figure 2 and Supplementary Table 1</t>
  </si>
  <si>
    <t>on-deck incubator and refrigeration incubator</t>
  </si>
  <si>
    <t>0, 8, 16 and 24</t>
  </si>
  <si>
    <t>filtration via 0.2 μm filter and frozen</t>
  </si>
  <si>
    <t>Santoro et al., 2013</t>
  </si>
  <si>
    <t>Supor 0.2 μm filter</t>
  </si>
  <si>
    <t>Santoro et al., 2010</t>
  </si>
  <si>
    <t>1-2</t>
  </si>
  <si>
    <t xml:space="preserve">on-deck incubator </t>
  </si>
  <si>
    <t>0, 12, 24 and 36</t>
  </si>
  <si>
    <t>denitrifier method and azide method</t>
  </si>
  <si>
    <t>GI_751F (Mincer et al., 2007)</t>
  </si>
  <si>
    <t>subsampling 50 mL and frozen</t>
  </si>
  <si>
    <t>9-30</t>
  </si>
  <si>
    <t>Sun et al., 2017. GRL</t>
  </si>
  <si>
    <t>Data shown in Figure 1</t>
  </si>
  <si>
    <t>Yes (±3°C)</t>
  </si>
  <si>
    <t>glass serum bottle</t>
  </si>
  <si>
    <t>15-24</t>
  </si>
  <si>
    <t>addition of 0.1 mL saturated HgCl2</t>
  </si>
  <si>
    <t>Peng et al., 2015</t>
  </si>
  <si>
    <t>exetainer vial</t>
  </si>
  <si>
    <t>0, 6, 12, 24 and 48</t>
  </si>
  <si>
    <t>addition of cadmium and sulfamic acid to N2</t>
  </si>
  <si>
    <t>Kalvelage et al., 2013. Nature Geosciences</t>
  </si>
  <si>
    <t>Data shown in the Supplementary Table 2</t>
  </si>
  <si>
    <t>Data shown in the Supplementary Table 3</t>
  </si>
  <si>
    <t xml:space="preserve">Fernandez et al., 2009. Progress in Oceanography. </t>
  </si>
  <si>
    <t>Data shown in Tables 2 and 4</t>
  </si>
  <si>
    <r>
      <t>addition of 1 mL 6 g L</t>
    </r>
    <r>
      <rPr>
        <vertAlign val="superscript"/>
        <sz val="14"/>
        <color theme="1"/>
        <rFont val="Times New Roman"/>
        <family val="1"/>
      </rPr>
      <t>-1</t>
    </r>
    <r>
      <rPr>
        <sz val="14"/>
        <color theme="1"/>
        <rFont val="Times New Roman"/>
        <family val="1"/>
      </rPr>
      <t xml:space="preserve"> HgCl2</t>
    </r>
  </si>
  <si>
    <t xml:space="preserve">triple diffusion </t>
  </si>
  <si>
    <t>Raimbault et al., 1999</t>
  </si>
  <si>
    <t>Kalvelage et al., 2011. PlosOne.</t>
  </si>
  <si>
    <t>Data shown in Table 1 and 2</t>
  </si>
  <si>
    <t>Lam et al., 2011. Biogeosciences.</t>
  </si>
  <si>
    <t>Lam et al., 2009. PNAS.</t>
  </si>
  <si>
    <t>Hamersley et al., 2007</t>
  </si>
  <si>
    <t>0, 6, 12 and 24</t>
  </si>
  <si>
    <t>10-15</t>
  </si>
  <si>
    <t>Total RNA kit</t>
  </si>
  <si>
    <t>0.2-0.4</t>
  </si>
  <si>
    <t>0.2 μm polycarbonate membrane filter</t>
  </si>
  <si>
    <t>Sintes et al., 2016. Frontiers in Microbiology</t>
  </si>
  <si>
    <t>0.22 μm GTTP polycarbonate filter</t>
  </si>
  <si>
    <t>2-10</t>
  </si>
  <si>
    <t>Ultraclean Soil DNA kit</t>
  </si>
  <si>
    <t>Arch-amoA-for (Wuchter et al., 2006)</t>
  </si>
  <si>
    <t>Arch-amoA-rev (Wuchter et al., 2006)</t>
  </si>
  <si>
    <t>Arch-amoA-rev-New (Sintes et al., 2013)</t>
  </si>
  <si>
    <t>average data shown in Supplementary Table 1</t>
  </si>
  <si>
    <t>data shown in Supplementary Figures 4 and 5</t>
  </si>
  <si>
    <t>Data shown in Figures 1 and 2</t>
  </si>
  <si>
    <t>Sintes et al., 2013. Environmental Microbiology</t>
  </si>
  <si>
    <t>0.22 μm sterivex filter</t>
  </si>
  <si>
    <t>1.5 or 10</t>
  </si>
  <si>
    <t>Church et al., 2010. Environmental Microbiology</t>
  </si>
  <si>
    <t>0.2 μm Supor filter</t>
  </si>
  <si>
    <t>Church et al., 2005</t>
  </si>
  <si>
    <t>Mincer et al., 2007. Environmental Microbiology</t>
  </si>
  <si>
    <t>1-9</t>
  </si>
  <si>
    <t>CreAmoAQ-F (Mincer et al., 2007)</t>
  </si>
  <si>
    <t>CreAmoAModR (Mincer et al., 2007)</t>
  </si>
  <si>
    <t>Christman et al., 2011. Applied and Environmental Microbiology</t>
  </si>
  <si>
    <t>0.22 μm Durapore membrane filter</t>
  </si>
  <si>
    <t>1.3 and 1.8</t>
  </si>
  <si>
    <t>CTAB protocol</t>
  </si>
  <si>
    <t>Kalanetra et al., 2009. Environmental Microbiology</t>
  </si>
  <si>
    <t>3.5-16</t>
  </si>
  <si>
    <t>ARCHGI334F (Suzuki et al., 2000)</t>
  </si>
  <si>
    <t>ARCHGI554R (Suzuki et al., 2000)</t>
  </si>
  <si>
    <t>Wuchter et al., 2006. PNAS</t>
  </si>
  <si>
    <t>Wuchter et al., 2004</t>
  </si>
  <si>
    <t>MCGI-391f (Collen et al., 2007)</t>
  </si>
  <si>
    <t>MCGI-554r (Collen et al., 2007)</t>
  </si>
  <si>
    <t>Agogue et al., 2008. Nature</t>
  </si>
  <si>
    <t>Thaumarchaeota 16S rRNA (copies L-1)</t>
  </si>
  <si>
    <t>Horak et al., 2013. ISME J</t>
  </si>
  <si>
    <t>subsampling 50 mL and freezing at -20°C</t>
  </si>
  <si>
    <t>Urakawa et al., 2010</t>
  </si>
  <si>
    <t>Horak et al., 2018. L&amp;O.</t>
  </si>
  <si>
    <t>Horak et al., 2018. L&amp;O</t>
  </si>
  <si>
    <t>2 and 4</t>
  </si>
  <si>
    <t>Clark et al., unpublished 1</t>
  </si>
  <si>
    <t>INSPIRE</t>
  </si>
  <si>
    <t>Clark et al., unpublished 2</t>
  </si>
  <si>
    <t>SSB Autumn</t>
  </si>
  <si>
    <t>Clark et al., unpublished 3</t>
  </si>
  <si>
    <t>SSB Spring</t>
  </si>
  <si>
    <t>Clark et al., unpublished 4</t>
  </si>
  <si>
    <t>UKOA</t>
  </si>
  <si>
    <t>Arctic</t>
  </si>
  <si>
    <t>Damashek et al., 2018. L&amp;O.</t>
  </si>
  <si>
    <t>Data shown in Figure 4 and Supplemetary Table</t>
  </si>
  <si>
    <t xml:space="preserve">Data shown in Figure 3 and supplementary table </t>
  </si>
  <si>
    <t>on-deck incubator or in situ surface water</t>
  </si>
  <si>
    <t>PC or HDPE bottle</t>
  </si>
  <si>
    <t>1000 or 250</t>
  </si>
  <si>
    <t>Damashek et al., 2018. L&amp;O</t>
  </si>
  <si>
    <t>0.5-1</t>
  </si>
  <si>
    <t>Tolar et al., 2013</t>
  </si>
  <si>
    <t>Tolar et al., 2017. Environmental Microbiology</t>
  </si>
  <si>
    <t>50</t>
  </si>
  <si>
    <t>PP tube or PC bottle</t>
  </si>
  <si>
    <t>50 or 250</t>
  </si>
  <si>
    <t xml:space="preserve">24 or 48 or over 124 </t>
  </si>
  <si>
    <t>freezing at -80°C</t>
  </si>
  <si>
    <t>incubator</t>
  </si>
  <si>
    <t>Liu et al., 2018. ISME J</t>
  </si>
  <si>
    <t>Data shown in Data set 1</t>
  </si>
  <si>
    <t>Liu et al., 2018. ISME J.</t>
  </si>
  <si>
    <t xml:space="preserve">PP tube </t>
  </si>
  <si>
    <t>freezing at -20°C</t>
  </si>
  <si>
    <t>data obtained from the author</t>
  </si>
  <si>
    <t>Xu et al., 2018. GRL.</t>
  </si>
  <si>
    <t>filtration via 0.22 μm filter and frozen</t>
  </si>
  <si>
    <t>Data shown in Table 2.</t>
  </si>
  <si>
    <t>Bristow et al., 2015. L&amp;O.</t>
  </si>
  <si>
    <t>Nitrate carrier (nM)</t>
  </si>
  <si>
    <t>serum bottle</t>
  </si>
  <si>
    <t>0, 12 and 24</t>
  </si>
  <si>
    <t>subsampling 20 mL, filtration via 0.22 μm filter and freezing</t>
  </si>
  <si>
    <t xml:space="preserve">subsampling 20 mL, filtration via 0.22 μm filter and freezing </t>
  </si>
  <si>
    <t>sulfamic acid</t>
  </si>
  <si>
    <t>Ganesh et al., 2015. ISME J.</t>
  </si>
  <si>
    <t xml:space="preserve">Bristow et al., 2017. Nature Geosciences. </t>
  </si>
  <si>
    <t>Bristow et al., 2017. Nature Geosciences</t>
  </si>
  <si>
    <t>3 μm prefiler and 0.22 μm Supor PES membrane filter</t>
  </si>
  <si>
    <t>5-27</t>
  </si>
  <si>
    <t>phenol/chloroform extraction</t>
  </si>
  <si>
    <t>nxrB169F</t>
  </si>
  <si>
    <t>nxrB638R</t>
  </si>
  <si>
    <t>Pester et al., 2014</t>
  </si>
  <si>
    <t xml:space="preserve">extainer </t>
  </si>
  <si>
    <t>0 and 27</t>
  </si>
  <si>
    <t>addition of 100 μl of 50% ZnCl2</t>
  </si>
  <si>
    <t>16S rRNA of Thaumarchaeota primers</t>
  </si>
  <si>
    <t>Nitrospira 16S rRNA gene (copies L-1)</t>
  </si>
  <si>
    <t>Nitrospina 16S rRNA gene (copies L-1)</t>
  </si>
  <si>
    <t>Nitrospira 16S rRNA transcript (copies L-1)</t>
  </si>
  <si>
    <t>Nitrospina 16S rRNA transcript (copies L-1)</t>
  </si>
  <si>
    <t>NaN</t>
  </si>
  <si>
    <t>2008 May/June</t>
  </si>
  <si>
    <t>2009 Feb</t>
  </si>
  <si>
    <t>2008 Dec-2009 Jan</t>
  </si>
  <si>
    <t>MCGI-391f (Wuchter et al., 2006)</t>
  </si>
  <si>
    <t>MCGI-554r (Wuchter et al., 2006)</t>
  </si>
  <si>
    <t>Tolar et al., 2017. Environmental Microbiology.</t>
  </si>
  <si>
    <t>10, 25, 50</t>
  </si>
  <si>
    <t>BDL</t>
  </si>
  <si>
    <t>BDL: below detection limt</t>
  </si>
  <si>
    <t>Tolar et al., 2020. L&amp;O</t>
  </si>
  <si>
    <t>data shown in the Supplementary table</t>
  </si>
  <si>
    <t>10 μm prefilter and 0.2 μm GVWP filter</t>
  </si>
  <si>
    <t>Arch-amoAFB (Mosier and Francis. 2011)</t>
  </si>
  <si>
    <t>WCA-amoA-F (Mosier and Francis. 2011)</t>
  </si>
  <si>
    <t>WCA-amoA-R (Mosier and Francis. 2011)</t>
  </si>
  <si>
    <t>WCB-amoA-R (Mosier and Francis. 2011)</t>
  </si>
  <si>
    <t>Smith et al., 2014</t>
  </si>
  <si>
    <t>Tolar et al., 2020. L&amp;O.</t>
  </si>
  <si>
    <t>60-120</t>
  </si>
  <si>
    <t>in-situ and dark</t>
  </si>
  <si>
    <t>filtration via 0.2 μm filter and freezing at -20°C</t>
  </si>
  <si>
    <t>10-80 (avg at 67)</t>
  </si>
  <si>
    <t>Raes et al., 2020. Frontiers in Marine Sciences</t>
  </si>
  <si>
    <t>100-200</t>
  </si>
  <si>
    <t xml:space="preserve">Mdutyana et al., 2020. GBC. </t>
  </si>
  <si>
    <t>11-100% (mean = 57%)</t>
  </si>
  <si>
    <t>23-100% (mean = 63%)</t>
  </si>
  <si>
    <t>46-100% (mean = 84%)</t>
  </si>
  <si>
    <t>Polycarbonate bottles + neutral density screening</t>
  </si>
  <si>
    <t>Opaque HDPE bottles</t>
  </si>
  <si>
    <t>subsampling 45 mL and freezing at -20°C</t>
  </si>
  <si>
    <t>Mdutyana et al., 2020. GBC</t>
  </si>
  <si>
    <t>Sinyanya et al. unpublished</t>
  </si>
  <si>
    <t>(Agulhas Current/SW subtropical Indian Ocean)</t>
  </si>
  <si>
    <t>Mdutyana et al., 2020. GBC.</t>
  </si>
  <si>
    <t>23-91% (mean = 51%)</t>
  </si>
  <si>
    <t>13-80% (mean = 38%)</t>
  </si>
  <si>
    <t>28-100% (mean = 76%)</t>
  </si>
  <si>
    <t>33-100% (mean = 74%)</t>
  </si>
  <si>
    <t>Opaque HDPE bottle</t>
  </si>
  <si>
    <t>Substracte kinetic experiment</t>
  </si>
  <si>
    <t>Substrate kinetic experiment</t>
  </si>
  <si>
    <t>1993 March to May</t>
  </si>
  <si>
    <t>Diaz and Raimbault., 2000. MEPS</t>
  </si>
  <si>
    <t>2005 April</t>
  </si>
  <si>
    <t>Lipschultz et al., 1990. Deep Sea Resarch</t>
  </si>
  <si>
    <t>1985 Feb</t>
  </si>
  <si>
    <t>Raimbault et al., 1999. JGR</t>
  </si>
  <si>
    <t>1994 Nov</t>
  </si>
  <si>
    <t>Sutka et al., 2004. Geochimica et Cosmochimica Acta</t>
  </si>
  <si>
    <t>2000 May</t>
  </si>
  <si>
    <t>McCarthy et al., 1999. Deep Sea Research II</t>
  </si>
  <si>
    <t>1995 Jan</t>
  </si>
  <si>
    <t>Ward et al., 1984. Continental Shelf Research</t>
  </si>
  <si>
    <t>1982 June</t>
  </si>
  <si>
    <t>1982 Nov</t>
  </si>
  <si>
    <t>1983 May</t>
  </si>
  <si>
    <t>1983 Nov</t>
  </si>
  <si>
    <t>Ward. 1987. Deep Sea Research</t>
  </si>
  <si>
    <t>Ward et al., 1989. Deep Sea Research</t>
  </si>
  <si>
    <t>Ward and Zafiriou. 1988. Deep Sea Research</t>
  </si>
  <si>
    <t>Ward. 2005. Marine Ecology Progress Series</t>
  </si>
  <si>
    <t>detection limit not reported</t>
  </si>
  <si>
    <t>detection limit: 0.01-0.12 nM d-1 in anoxic water</t>
  </si>
  <si>
    <t>detection limit: 0.001-0.034 nM d-1 in other water</t>
  </si>
  <si>
    <t>detection limit: 0.01-0.1 nM d-1 in anoxic water</t>
  </si>
  <si>
    <t>detection limit: 0.003-0.065 nM d-1 in other water</t>
  </si>
  <si>
    <t>detection limit: 0.04-0.16 nM d-1</t>
  </si>
  <si>
    <t>detection limit: 0.02-1.87 nM d-1 for winter rates</t>
  </si>
  <si>
    <t>detection limit: 0.02-4.61 nM d-1 for summer rates</t>
  </si>
  <si>
    <t>Laperriere et al., 2020. L&amp;O</t>
  </si>
  <si>
    <t>30-50</t>
  </si>
  <si>
    <t>incubator in a shore-based laboratory</t>
  </si>
  <si>
    <t>500 or 1000</t>
  </si>
  <si>
    <t>0, 8, (16) and 24</t>
  </si>
  <si>
    <t>filtration via 0.2 μm filter and frozen at -20°C</t>
  </si>
  <si>
    <t>Damashek et al., 2016</t>
  </si>
  <si>
    <t>Detection limit (nmol N L-1 d-1)</t>
  </si>
  <si>
    <t>0.001 to 0.34</t>
  </si>
  <si>
    <t>Santoro et al., 2021. GBC.</t>
  </si>
  <si>
    <t>flowing seawater incubator</t>
  </si>
  <si>
    <t>glass serum bottole or Tedlar bag</t>
  </si>
  <si>
    <t>160 or 500</t>
  </si>
  <si>
    <t>Dugdale and Goering., 1967; Santoro et al., 2010</t>
  </si>
  <si>
    <t>Santoro et al., 2021</t>
  </si>
  <si>
    <t>Santoro et al., 2021. GBC</t>
  </si>
  <si>
    <t>Detection limit (copies L-1)</t>
  </si>
  <si>
    <t>in-situ oxygen simulation</t>
  </si>
  <si>
    <t>Zhang et al., 2020</t>
  </si>
  <si>
    <t>Clark et al., 2008. L&amp;O.</t>
  </si>
  <si>
    <t>Liu et al., 2022. Microorganisms</t>
  </si>
  <si>
    <t>Frey et al., 2020. Biogeosciences</t>
  </si>
  <si>
    <t>Liu et al., 2022. microorganisms</t>
  </si>
  <si>
    <t>data from Peruvian OMZ are shown in Kalvelage et al., 2013</t>
  </si>
  <si>
    <t>Time-series study</t>
  </si>
  <si>
    <t>Shiozaki et al., 2021. L&amp;O</t>
  </si>
  <si>
    <t>Data shown in Figure 3 and Supplementary Dataset</t>
  </si>
  <si>
    <t>Wan et al., 2021. GBC</t>
  </si>
  <si>
    <t>Data shown in Figure 6 and supplementary information</t>
  </si>
  <si>
    <t>Mdutyana et al., 2022. L&amp;O</t>
  </si>
  <si>
    <t>Flynn et al. 2021. Biogeosciences</t>
  </si>
  <si>
    <t>Bianchi et al., 1997. Deep Sea Research II</t>
  </si>
  <si>
    <t>no</t>
  </si>
  <si>
    <t>cold room or cooling bath</t>
  </si>
  <si>
    <t>Feliatra and Bianchi. 1993</t>
  </si>
  <si>
    <t>3.4-99.5</t>
  </si>
  <si>
    <t>in situ</t>
  </si>
  <si>
    <t>subsampling 100 mL and filtration via GF/F filter</t>
  </si>
  <si>
    <t>nitrate reduction and ammonium diffusion</t>
  </si>
  <si>
    <t>50-100</t>
  </si>
  <si>
    <t>12 or 24</t>
  </si>
  <si>
    <t>subsampling 300 mL and filtration via 0.2 μm filter</t>
  </si>
  <si>
    <t>in situ incubation array</t>
  </si>
  <si>
    <t>24 or 48</t>
  </si>
  <si>
    <t>subsampling 1000 mL and frozen</t>
  </si>
  <si>
    <t>Glibert and Capone. 1993</t>
  </si>
  <si>
    <t>Data shown in Figures 2-7</t>
  </si>
  <si>
    <t>Data shown Figure 16</t>
  </si>
  <si>
    <t>glass syringe</t>
  </si>
  <si>
    <t>subsampling, filtration via GF/F filter and frozen</t>
  </si>
  <si>
    <t>McCarthy et al., 1984</t>
  </si>
  <si>
    <t>nitrate reduction and ammonium distillation</t>
  </si>
  <si>
    <t>Dore and Karl. 1996. L&amp;O</t>
  </si>
  <si>
    <t>14C and concentration change</t>
  </si>
  <si>
    <t>H14CO3-</t>
  </si>
  <si>
    <t>28-7.4 MBq</t>
  </si>
  <si>
    <t>temperature controlled water bath</t>
  </si>
  <si>
    <t xml:space="preserve"> filtration via 0.2 μm filter</t>
  </si>
  <si>
    <t>14C fixation or changes in nitrite or nitrate concentration</t>
  </si>
  <si>
    <t>nitrate concentration change over time</t>
  </si>
  <si>
    <t>change in nitrate concentration</t>
  </si>
  <si>
    <t>0.5, 4, 8, 24</t>
  </si>
  <si>
    <t>Lipschultz et al., 1986</t>
  </si>
  <si>
    <t>pyrex bottle</t>
  </si>
  <si>
    <t xml:space="preserve"> dye complexation</t>
  </si>
  <si>
    <t>Final measured product</t>
  </si>
  <si>
    <t>nitrate reduction by Cd-Cu column and dye complexation</t>
  </si>
  <si>
    <t>Dugdale and Goering. 1967</t>
  </si>
  <si>
    <t>Data shown Figures 3-6</t>
  </si>
  <si>
    <t>Data shown in Figure 6</t>
  </si>
  <si>
    <t>3 to 6</t>
  </si>
  <si>
    <t>Raes et al., 2020. Frontiers in Marine Science</t>
  </si>
  <si>
    <t>subsampling 50 mL, filtration via 0.22 μm filter and freezing</t>
  </si>
  <si>
    <t xml:space="preserve">Shiozaki et al., 2021. L&amp;O. </t>
  </si>
  <si>
    <t>2002 September</t>
  </si>
  <si>
    <t>2006 Nov-Dec</t>
  </si>
  <si>
    <t>2013 August</t>
  </si>
  <si>
    <t>2016 May</t>
  </si>
  <si>
    <t>2015 April</t>
  </si>
  <si>
    <t>Data shown in Figure 3 and supplementary Table 3</t>
  </si>
  <si>
    <t>2017 June</t>
  </si>
  <si>
    <t>76-99%</t>
  </si>
  <si>
    <t xml:space="preserve">12 to 24 </t>
  </si>
  <si>
    <t>AllPrep DNA/RNA Mini Kit (Qiagen)</t>
  </si>
  <si>
    <t xml:space="preserve">Smith et al., 2022. Biogeosciences. </t>
  </si>
  <si>
    <t>2017 July</t>
  </si>
  <si>
    <t>NA</t>
  </si>
  <si>
    <t>Smith et al., 2022. Biogeosciences</t>
  </si>
  <si>
    <t>Black HDPE bottle</t>
  </si>
  <si>
    <t>2015 August</t>
  </si>
  <si>
    <t>extracted data from Table 1, 2 and 4</t>
  </si>
  <si>
    <t>2010 April</t>
  </si>
  <si>
    <t>2010 August</t>
  </si>
  <si>
    <t>2011 August</t>
  </si>
  <si>
    <t>2011 April</t>
  </si>
  <si>
    <t>Wan et al., 2022. Nature Geosciences</t>
  </si>
  <si>
    <t>300-500</t>
  </si>
  <si>
    <t>89±12</t>
  </si>
  <si>
    <t>glass serum bottle or Tedlar bag</t>
  </si>
  <si>
    <t>subsampling 10 mL and filtration via 0.2 μm filter</t>
  </si>
  <si>
    <t xml:space="preserve">Wan et al., 2022. Nature Geosciences. </t>
  </si>
  <si>
    <t>Data shown in Extended Data Figure 8</t>
  </si>
  <si>
    <t>Frey et al., 2022. L&amp;O.</t>
  </si>
  <si>
    <t>Frey et al., 2022. L&amp;O</t>
  </si>
  <si>
    <t xml:space="preserve">termination by adding 0.2 mL of saturated ZnCl2 </t>
  </si>
  <si>
    <t xml:space="preserve">termination by adding 0.1 mL of saturated HgCl2 </t>
  </si>
  <si>
    <t>95±8</t>
  </si>
  <si>
    <t>4</t>
  </si>
  <si>
    <t>Clark et al., 2022. Biogeosciences</t>
  </si>
  <si>
    <t>Data shown in Figure 7</t>
  </si>
  <si>
    <t>Bianchi et al., 1997. DSR II</t>
  </si>
  <si>
    <t xml:space="preserve">H14CO3- with allylthiourea </t>
  </si>
  <si>
    <t>14C tracer addition</t>
  </si>
  <si>
    <t>185 kBq</t>
  </si>
  <si>
    <t>14C in POC</t>
  </si>
  <si>
    <t>H14CO3- with NaClO3 inhibitors</t>
  </si>
  <si>
    <t>Data shown Supplementary Figure 4</t>
  </si>
  <si>
    <t>2007 July</t>
  </si>
  <si>
    <t>2011 January</t>
  </si>
  <si>
    <t>2012 January</t>
  </si>
  <si>
    <t>2005 October</t>
  </si>
  <si>
    <t>2012 March</t>
  </si>
  <si>
    <t>2013 June</t>
  </si>
  <si>
    <t>NM</t>
  </si>
  <si>
    <t>2009 October</t>
  </si>
  <si>
    <t>Baer et al., 2017. L&amp;O.</t>
  </si>
  <si>
    <t>2007 September</t>
  </si>
  <si>
    <t xml:space="preserve">detection limit: 0.01-0.5 nM d-1 </t>
  </si>
  <si>
    <t xml:space="preserve">detection limit: 0.02-1.7 nM d-1 </t>
  </si>
  <si>
    <t>detection limit: 0.39-4.48 nM d-1 in anoxic water</t>
  </si>
  <si>
    <t>detection limit: 0.07-2.55 nM d-1 in other water</t>
  </si>
  <si>
    <t>detection limit: 0.05-0.67 nM d-1</t>
  </si>
  <si>
    <t>detection limit: 0.0-4.26 nM d-1 in anoxic water</t>
  </si>
  <si>
    <t>detection limit: 0.01-0.51 nM d-1 in other water</t>
  </si>
  <si>
    <t>detection limit of ammonium: 0.05 uM</t>
  </si>
  <si>
    <t>detection limit of nitrite: 0.004 uM</t>
  </si>
  <si>
    <t>detection limit of ammonium: 0.12 uM</t>
  </si>
  <si>
    <t>detection limit of nitrate: 0.15 uM</t>
  </si>
  <si>
    <t>detection limit of ammonium: 0.06 uM</t>
  </si>
  <si>
    <t>detection limit of nitrite: 0.03 uM</t>
  </si>
  <si>
    <t>detection limit of nitrate: 0.1 uM</t>
  </si>
  <si>
    <t>detection limit of nitrite: 0.02 uM</t>
  </si>
  <si>
    <t>detection limit of ammonium: 0.005 uM</t>
  </si>
  <si>
    <t>detection limit of nitrite: 0.001 uM</t>
  </si>
  <si>
    <t>detection limit of nitrate: 0.0005 uM</t>
  </si>
  <si>
    <t>detection limit of ammonium: 0.01 uM</t>
  </si>
  <si>
    <t>detection limit of nitrite: 0.1 uM</t>
  </si>
  <si>
    <t>detection limit of ammonium: 0.006 uM</t>
  </si>
  <si>
    <t>detection limit of nitrite: 0.003 uM</t>
  </si>
  <si>
    <t>detection limit of rate: 0.1 nM d-1</t>
  </si>
  <si>
    <t>detection limit of nutrients: 0.05 uM</t>
  </si>
  <si>
    <t xml:space="preserve">detection limit of rate: 0.1 nmo N L-1 d-1 </t>
  </si>
  <si>
    <t>detection limit: 0.1-2.17 nM d-1 for winter rates</t>
  </si>
  <si>
    <t>detection limit: 0.24-2.68 nM d-1 for summer rates</t>
  </si>
  <si>
    <t>Data shown in Supplementary Table S3</t>
  </si>
  <si>
    <t xml:space="preserve">NM </t>
  </si>
  <si>
    <t>detection limit of qPCR: 1000</t>
  </si>
  <si>
    <t>2003 May-June</t>
  </si>
  <si>
    <t>2014 June - August</t>
  </si>
  <si>
    <t>Wallschuss et al., 2022. JGR Oceans</t>
  </si>
  <si>
    <t>data shown in Figure 8</t>
  </si>
  <si>
    <t>Mdutyana et al., 2022. Biogeosciences</t>
  </si>
  <si>
    <t>Mdutyana et al., 2022. Biogeosciences.</t>
  </si>
  <si>
    <t>23-30</t>
  </si>
  <si>
    <t>detection limit of nitrate: 0.2 uM</t>
  </si>
  <si>
    <t>nitrite, nitrite+nitrate</t>
  </si>
  <si>
    <t>Beman et al., 2012. L&amp;O</t>
  </si>
  <si>
    <t>data shown in Figures 3, 4 and 5</t>
  </si>
  <si>
    <t>in situ free-floating array</t>
  </si>
  <si>
    <t>subsampling 50 mL, fitration via 0.2 μm and freezing</t>
  </si>
  <si>
    <t>Ward et al., 1989</t>
  </si>
  <si>
    <t>Beman et al., 2013. ISME J</t>
  </si>
  <si>
    <t>48-192</t>
  </si>
  <si>
    <t>subsampling 50 mL, filtration via 0.2 μm filter and freezing at -20°C</t>
  </si>
  <si>
    <t>Beman et al., 2021. Nature Comms</t>
  </si>
  <si>
    <t>data shown in Figures 2 and 3</t>
  </si>
  <si>
    <t>Beman et al., 2021. Narure Comms</t>
  </si>
  <si>
    <t>Data shown in Figure 2 and S1</t>
  </si>
  <si>
    <t>12-184</t>
  </si>
  <si>
    <t>5-10%</t>
  </si>
  <si>
    <t>Kitzinger et al., 2020. Nature Comms</t>
  </si>
  <si>
    <t>0, 6, 12, and 24</t>
  </si>
  <si>
    <t>recirculated water bath</t>
  </si>
  <si>
    <t xml:space="preserve">data shown in Figure 1 and Supplementary </t>
  </si>
  <si>
    <t>data shown in Figure 1 and Supplementary Data 1</t>
  </si>
  <si>
    <t>nxr gene (copies L-1)</t>
  </si>
  <si>
    <t>nxr gene transcript (copies L-1)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</si>
</sst>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0.0%"/>
    <numFmt numFmtId="166" formatCode="0.0"/>
    <numFmt numFmtId="167" formatCode="0.00_);[Red]\(0.00\)"/>
    <numFmt numFmtId="168" formatCode="dd/mm/yyyy;@"/>
    <numFmt numFmtId="169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b/>
      <sz val="14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vertAlign val="superscript"/>
      <sz val="14"/>
      <color theme="1"/>
      <name val="Times New Roman"/>
      <family val="1"/>
    </font>
    <font>
      <u/>
      <sz val="14"/>
      <color theme="10"/>
      <name val="Times New Roman"/>
      <family val="1"/>
    </font>
    <font>
      <sz val="14"/>
      <color theme="1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4"/>
      <color rgb="FFFF0000"/>
      <name val="Times New Roman"/>
      <family val="1"/>
    </font>
    <font>
      <sz val="11"/>
      <color theme="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6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0" fillId="0" borderId="0"/>
    <xf numFmtId="0" fontId="10" fillId="0" borderId="0"/>
    <xf numFmtId="0" fontId="12" fillId="0" borderId="0" applyNumberFormat="0" applyFill="0" applyBorder="0" applyAlignment="0" applyProtection="0"/>
    <xf numFmtId="0" fontId="2" fillId="0" borderId="0"/>
    <xf numFmtId="0" fontId="10" fillId="2" borderId="3" applyNumberFormat="0" applyFont="0" applyAlignment="0" applyProtection="0"/>
    <xf numFmtId="0" fontId="19" fillId="0" borderId="0">
      <alignment vertical="center"/>
    </xf>
  </cellStyleXfs>
  <cellXfs count="11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164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2" fontId="3" fillId="0" borderId="1" xfId="0" applyNumberFormat="1" applyFont="1" applyBorder="1"/>
    <xf numFmtId="165" fontId="3" fillId="0" borderId="1" xfId="1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2" fontId="3" fillId="0" borderId="0" xfId="1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0" fontId="3" fillId="0" borderId="0" xfId="1" applyNumberFormat="1" applyFont="1" applyAlignment="1">
      <alignment horizontal="center"/>
    </xf>
    <xf numFmtId="10" fontId="4" fillId="0" borderId="0" xfId="1" applyNumberFormat="1" applyFont="1" applyFill="1" applyAlignment="1">
      <alignment horizontal="center"/>
    </xf>
    <xf numFmtId="10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10" fontId="3" fillId="0" borderId="0" xfId="1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4" fillId="0" borderId="0" xfId="5" applyFont="1" applyAlignment="1">
      <alignment horizontal="center"/>
    </xf>
    <xf numFmtId="0" fontId="15" fillId="0" borderId="0" xfId="5" applyFont="1" applyAlignment="1">
      <alignment horizontal="center"/>
    </xf>
    <xf numFmtId="0" fontId="5" fillId="0" borderId="0" xfId="5" applyFont="1" applyAlignment="1">
      <alignment horizontal="center"/>
    </xf>
    <xf numFmtId="0" fontId="15" fillId="0" borderId="1" xfId="5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8" fontId="16" fillId="0" borderId="0" xfId="0" applyNumberFormat="1" applyFont="1" applyAlignment="1">
      <alignment horizontal="center"/>
    </xf>
    <xf numFmtId="168" fontId="17" fillId="0" borderId="0" xfId="0" applyNumberFormat="1" applyFont="1" applyAlignment="1">
      <alignment horizontal="center" vertical="center"/>
    </xf>
    <xf numFmtId="168" fontId="16" fillId="0" borderId="1" xfId="0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9" fontId="4" fillId="0" borderId="0" xfId="0" applyNumberFormat="1" applyFont="1" applyAlignment="1">
      <alignment horizontal="center"/>
    </xf>
    <xf numFmtId="169" fontId="3" fillId="0" borderId="0" xfId="0" applyNumberFormat="1" applyFont="1" applyAlignment="1">
      <alignment horizontal="center"/>
    </xf>
    <xf numFmtId="169" fontId="3" fillId="0" borderId="1" xfId="0" applyNumberFormat="1" applyFont="1" applyBorder="1" applyAlignment="1">
      <alignment horizontal="center"/>
    </xf>
    <xf numFmtId="169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 vertical="center"/>
    </xf>
    <xf numFmtId="169" fontId="6" fillId="0" borderId="0" xfId="0" applyNumberFormat="1" applyFont="1" applyAlignment="1">
      <alignment horizontal="center"/>
    </xf>
    <xf numFmtId="169" fontId="6" fillId="0" borderId="0" xfId="0" applyNumberFormat="1" applyFont="1" applyAlignment="1">
      <alignment horizontal="center" vertical="center"/>
    </xf>
    <xf numFmtId="169" fontId="5" fillId="0" borderId="1" xfId="0" applyNumberFormat="1" applyFont="1" applyBorder="1" applyAlignment="1">
      <alignment horizontal="center"/>
    </xf>
    <xf numFmtId="169" fontId="5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20" fontId="3" fillId="0" borderId="0" xfId="0" applyNumberFormat="1" applyFont="1" applyAlignment="1">
      <alignment horizontal="center"/>
    </xf>
    <xf numFmtId="20" fontId="6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16" fontId="3" fillId="0" borderId="2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7" fontId="3" fillId="0" borderId="0" xfId="0" applyNumberFormat="1" applyFont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/>
    </xf>
    <xf numFmtId="169" fontId="6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69" fontId="3" fillId="0" borderId="0" xfId="0" applyNumberFormat="1" applyFont="1"/>
    <xf numFmtId="169" fontId="3" fillId="0" borderId="4" xfId="0" applyNumberFormat="1" applyFont="1" applyBorder="1" applyAlignment="1">
      <alignment horizontal="center"/>
    </xf>
    <xf numFmtId="169" fontId="3" fillId="0" borderId="0" xfId="0" applyNumberFormat="1" applyFont="1" applyAlignment="1">
      <alignment horizontal="center" vertical="center" wrapText="1"/>
    </xf>
    <xf numFmtId="166" fontId="7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0" fontId="3" fillId="0" borderId="0" xfId="1" applyNumberFormat="1" applyFont="1" applyFill="1" applyAlignment="1">
      <alignment horizontal="center"/>
    </xf>
    <xf numFmtId="10" fontId="6" fillId="0" borderId="0" xfId="0" applyNumberFormat="1" applyFont="1" applyAlignment="1">
      <alignment horizontal="center"/>
    </xf>
    <xf numFmtId="10" fontId="3" fillId="0" borderId="1" xfId="1" applyNumberFormat="1" applyFont="1" applyFill="1" applyBorder="1" applyAlignment="1">
      <alignment horizontal="center"/>
    </xf>
    <xf numFmtId="10" fontId="3" fillId="0" borderId="0" xfId="1" applyNumberFormat="1" applyFont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9">
    <cellStyle name="Hyperlink" xfId="5" builtinId="8"/>
    <cellStyle name="Normal" xfId="0" builtinId="0"/>
    <cellStyle name="Normal 2" xfId="3" xr:uid="{1519CFC4-16DD-3144-BC0F-2595EB303109}"/>
    <cellStyle name="Normal 2 2" xfId="6" xr:uid="{6ED6E92C-DDC4-B146-B017-4E47DEFB72CC}"/>
    <cellStyle name="Normal 3" xfId="4" xr:uid="{1959EBCE-5BFB-0342-B99A-1C993F6CBFA7}"/>
    <cellStyle name="Note 2" xfId="7" xr:uid="{21617B73-A654-0648-88DF-7D76828F8384}"/>
    <cellStyle name="Per cent" xfId="1" builtinId="5"/>
    <cellStyle name="標準 2" xfId="8" xr:uid="{B682CA23-C6AE-AB43-AF2F-183E31D36490}"/>
    <cellStyle name="標準 2 2" xfId="2" xr:uid="{74716587-1969-E84F-9B25-847C60DEBA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B91F1-707A-7244-8550-D0FBB3066BAB}">
  <dimension ref="A1:R2418"/>
  <sheetViews>
    <sheetView workbookViewId="0">
      <pane ySplit="1" topLeftCell="A2" activePane="bottomLeft" state="frozen"/>
      <selection pane="bottomLeft" activeCell="I1" sqref="I1:I1048576"/>
    </sheetView>
  </sheetViews>
  <sheetFormatPr baseColWidth="10" defaultRowHeight="18" x14ac:dyDescent="0.2"/>
  <cols>
    <col min="1" max="1" width="81" style="1" customWidth="1"/>
    <col min="2" max="2" width="21.6640625" style="23" customWidth="1"/>
    <col min="3" max="3" width="13.1640625" style="5" customWidth="1"/>
    <col min="4" max="4" width="12.33203125" style="5" customWidth="1"/>
    <col min="5" max="5" width="12.33203125" style="39" customWidth="1"/>
    <col min="6" max="6" width="24.6640625" style="5" customWidth="1"/>
    <col min="7" max="7" width="48.1640625" style="5" customWidth="1"/>
    <col min="8" max="8" width="33.33203125" style="5" customWidth="1"/>
    <col min="9" max="9" width="22.5" style="43" customWidth="1"/>
    <col min="10" max="10" width="21.6640625" style="5" customWidth="1"/>
    <col min="11" max="11" width="15.6640625" style="6" customWidth="1"/>
    <col min="12" max="12" width="28.33203125" style="6" customWidth="1"/>
    <col min="13" max="13" width="32.6640625" style="62" customWidth="1"/>
    <col min="14" max="14" width="14.33203125" style="62" customWidth="1"/>
    <col min="15" max="15" width="16" style="62" customWidth="1"/>
    <col min="16" max="16" width="10.5" style="5" customWidth="1"/>
    <col min="17" max="17" width="11.5" style="5" customWidth="1"/>
    <col min="18" max="16384" width="10.83203125" style="2"/>
  </cols>
  <sheetData>
    <row r="1" spans="1:17" s="3" customFormat="1" x14ac:dyDescent="0.2">
      <c r="A1" s="3" t="s">
        <v>0</v>
      </c>
      <c r="B1" s="7" t="s">
        <v>12</v>
      </c>
      <c r="C1" s="4" t="s">
        <v>1</v>
      </c>
      <c r="D1" s="4" t="s">
        <v>2</v>
      </c>
      <c r="E1" s="96" t="s">
        <v>3</v>
      </c>
      <c r="F1" s="4" t="s">
        <v>6</v>
      </c>
      <c r="G1" s="4" t="s">
        <v>57</v>
      </c>
      <c r="H1" s="4" t="s">
        <v>182</v>
      </c>
      <c r="I1" s="44" t="s">
        <v>177</v>
      </c>
      <c r="J1" s="4" t="s">
        <v>4</v>
      </c>
      <c r="K1" s="4" t="s">
        <v>5</v>
      </c>
      <c r="L1" s="4" t="s">
        <v>130</v>
      </c>
      <c r="M1" s="61" t="s">
        <v>7</v>
      </c>
      <c r="N1" s="61" t="s">
        <v>9</v>
      </c>
      <c r="O1" s="61" t="s">
        <v>10</v>
      </c>
      <c r="P1" s="4" t="s">
        <v>8</v>
      </c>
      <c r="Q1" s="4" t="s">
        <v>11</v>
      </c>
    </row>
    <row r="2" spans="1:17" x14ac:dyDescent="0.2">
      <c r="A2" s="1" t="s">
        <v>549</v>
      </c>
      <c r="B2" s="23" t="s">
        <v>542</v>
      </c>
      <c r="C2" s="5">
        <v>71.349999999999994</v>
      </c>
      <c r="D2" s="5">
        <v>-156.6833</v>
      </c>
      <c r="E2" s="39">
        <v>2</v>
      </c>
      <c r="F2" s="5">
        <v>657.59999999999991</v>
      </c>
      <c r="G2" s="5">
        <v>196.79999999999998</v>
      </c>
      <c r="H2" s="5">
        <v>0.3</v>
      </c>
      <c r="J2" s="5">
        <v>-1.8</v>
      </c>
      <c r="M2" s="62">
        <v>2.4500000000000002</v>
      </c>
      <c r="O2" s="62">
        <v>6.93</v>
      </c>
    </row>
    <row r="3" spans="1:17" x14ac:dyDescent="0.2">
      <c r="B3" s="23" t="s">
        <v>543</v>
      </c>
      <c r="C3" s="5">
        <v>71.349999999999994</v>
      </c>
      <c r="D3" s="5">
        <v>-156.6833</v>
      </c>
      <c r="E3" s="39">
        <v>1.5</v>
      </c>
      <c r="F3" s="5">
        <v>379.20000000000005</v>
      </c>
      <c r="G3" s="5">
        <v>230.39999999999998</v>
      </c>
      <c r="H3" s="5">
        <v>0.1</v>
      </c>
      <c r="J3" s="5">
        <v>-1.8</v>
      </c>
      <c r="M3" s="62">
        <v>0.69</v>
      </c>
      <c r="O3" s="62">
        <v>9.07</v>
      </c>
    </row>
    <row r="4" spans="1:17" x14ac:dyDescent="0.2">
      <c r="A4" s="1" t="s">
        <v>114</v>
      </c>
      <c r="B4" s="23" t="s">
        <v>515</v>
      </c>
      <c r="C4" s="5">
        <v>71.349999999999994</v>
      </c>
      <c r="D4" s="5">
        <v>-156.6833</v>
      </c>
      <c r="E4" s="39">
        <v>8</v>
      </c>
      <c r="F4" s="5" t="s">
        <v>547</v>
      </c>
      <c r="G4" s="5" t="s">
        <v>510</v>
      </c>
      <c r="H4" s="5">
        <v>5</v>
      </c>
      <c r="J4" s="5" t="s">
        <v>547</v>
      </c>
      <c r="M4" s="62">
        <v>0.69</v>
      </c>
      <c r="O4" s="62">
        <v>5.91</v>
      </c>
    </row>
    <row r="5" spans="1:17" x14ac:dyDescent="0.2">
      <c r="A5" s="1" t="s">
        <v>514</v>
      </c>
      <c r="B5" s="23" t="s">
        <v>518</v>
      </c>
      <c r="C5" s="5">
        <v>71.349999999999994</v>
      </c>
      <c r="D5" s="5">
        <v>-156.6833</v>
      </c>
      <c r="E5" s="39">
        <v>5.25</v>
      </c>
      <c r="F5" s="5">
        <v>597.59999999999991</v>
      </c>
      <c r="G5" s="5">
        <v>398.40000000000003</v>
      </c>
      <c r="H5" s="5">
        <f>15.7/2</f>
        <v>7.85</v>
      </c>
      <c r="J5" s="5">
        <v>-1.7</v>
      </c>
      <c r="M5" s="62">
        <v>0.86</v>
      </c>
      <c r="O5" s="62">
        <v>9.4600000000000009</v>
      </c>
    </row>
    <row r="6" spans="1:17" x14ac:dyDescent="0.2">
      <c r="B6" s="23" t="s">
        <v>516</v>
      </c>
      <c r="C6" s="5">
        <v>71.349999999999994</v>
      </c>
      <c r="D6" s="5">
        <v>-156.6833</v>
      </c>
      <c r="E6" s="39">
        <v>4</v>
      </c>
      <c r="F6" s="5" t="s">
        <v>547</v>
      </c>
      <c r="G6" s="5" t="s">
        <v>510</v>
      </c>
      <c r="H6" s="5">
        <f>109/2</f>
        <v>54.5</v>
      </c>
      <c r="J6" s="5">
        <v>6</v>
      </c>
      <c r="M6" s="62">
        <v>0.37</v>
      </c>
      <c r="O6" s="62">
        <v>0.16</v>
      </c>
    </row>
    <row r="7" spans="1:17" s="14" customFormat="1" x14ac:dyDescent="0.2">
      <c r="A7" s="10"/>
      <c r="B7" s="24" t="s">
        <v>517</v>
      </c>
      <c r="C7" s="12">
        <v>71.349999999999994</v>
      </c>
      <c r="D7" s="12">
        <v>-156.6833</v>
      </c>
      <c r="E7" s="42">
        <v>4.67</v>
      </c>
      <c r="F7" s="12">
        <v>24</v>
      </c>
      <c r="G7" s="12">
        <v>7.1999999999999993</v>
      </c>
      <c r="H7" s="12" t="s">
        <v>547</v>
      </c>
      <c r="I7" s="45"/>
      <c r="J7" s="12">
        <f>(5.9+4.7+4.7)/3</f>
        <v>5.1000000000000005</v>
      </c>
      <c r="K7" s="28"/>
      <c r="L7" s="28"/>
      <c r="M7" s="63">
        <v>0.8</v>
      </c>
      <c r="N7" s="63"/>
      <c r="O7" s="63">
        <v>0.35</v>
      </c>
      <c r="P7" s="12"/>
      <c r="Q7" s="12"/>
    </row>
    <row r="8" spans="1:17" x14ac:dyDescent="0.2">
      <c r="A8" s="1" t="s">
        <v>590</v>
      </c>
      <c r="B8" s="23">
        <v>39640</v>
      </c>
      <c r="C8" s="5">
        <v>26.5</v>
      </c>
      <c r="D8" s="5">
        <v>-110.5</v>
      </c>
      <c r="E8" s="39">
        <v>25</v>
      </c>
      <c r="F8" s="5">
        <v>0</v>
      </c>
      <c r="H8" s="93">
        <v>89.3</v>
      </c>
      <c r="I8" s="108">
        <v>0.04</v>
      </c>
      <c r="J8" s="93">
        <v>24.6252</v>
      </c>
      <c r="K8" s="93">
        <v>34.9527</v>
      </c>
      <c r="L8" s="93">
        <v>1023.5267</v>
      </c>
      <c r="M8" s="62">
        <v>1E-3</v>
      </c>
      <c r="N8" s="62">
        <v>0</v>
      </c>
      <c r="O8" s="62">
        <v>0</v>
      </c>
      <c r="Q8" s="5">
        <v>196.30832695319998</v>
      </c>
    </row>
    <row r="9" spans="1:17" x14ac:dyDescent="0.2">
      <c r="B9" s="23">
        <v>39640</v>
      </c>
      <c r="C9" s="5">
        <v>26.5</v>
      </c>
      <c r="D9" s="5">
        <v>-110.5</v>
      </c>
      <c r="E9" s="39">
        <v>30</v>
      </c>
      <c r="F9" s="5">
        <v>2</v>
      </c>
      <c r="H9" s="93">
        <v>62</v>
      </c>
      <c r="I9" s="108">
        <v>2.7999999999999997E-2</v>
      </c>
      <c r="J9" s="93">
        <v>22.9268</v>
      </c>
      <c r="K9" s="93">
        <v>34.926900000000003</v>
      </c>
      <c r="L9" s="93">
        <v>1024.0291</v>
      </c>
      <c r="M9" s="62">
        <v>2.4E-2</v>
      </c>
      <c r="N9" s="62">
        <v>2.1000000000000001E-2</v>
      </c>
      <c r="O9" s="62">
        <v>1.72</v>
      </c>
      <c r="Q9" s="5">
        <v>208.0274155486</v>
      </c>
    </row>
    <row r="10" spans="1:17" x14ac:dyDescent="0.2">
      <c r="A10" s="1" t="s">
        <v>591</v>
      </c>
      <c r="B10" s="23">
        <v>39640</v>
      </c>
      <c r="C10" s="5">
        <v>26.5</v>
      </c>
      <c r="D10" s="5">
        <v>-110.5</v>
      </c>
      <c r="E10" s="39">
        <v>35</v>
      </c>
      <c r="F10" s="5">
        <v>154.30000000000001</v>
      </c>
      <c r="H10" s="93">
        <v>37.6</v>
      </c>
      <c r="I10" s="108">
        <v>1.7000000000000001E-2</v>
      </c>
      <c r="J10" s="93">
        <v>21.271599999999999</v>
      </c>
      <c r="K10" s="93">
        <v>34.878900000000002</v>
      </c>
      <c r="L10" s="93">
        <v>1024.4799</v>
      </c>
      <c r="M10" s="62">
        <v>0.19500000000000001</v>
      </c>
      <c r="N10" s="62">
        <v>0.249</v>
      </c>
      <c r="O10" s="62">
        <v>14.19</v>
      </c>
      <c r="Q10" s="5">
        <v>190.91900072430002</v>
      </c>
    </row>
    <row r="11" spans="1:17" x14ac:dyDescent="0.2">
      <c r="B11" s="23">
        <v>39640</v>
      </c>
      <c r="C11" s="5">
        <v>26.5</v>
      </c>
      <c r="D11" s="5">
        <v>-110.5</v>
      </c>
      <c r="E11" s="39">
        <v>40</v>
      </c>
      <c r="F11" s="5">
        <v>188</v>
      </c>
      <c r="H11" s="93">
        <v>22.2</v>
      </c>
      <c r="I11" s="108">
        <v>0.01</v>
      </c>
      <c r="J11" s="93">
        <v>20.193999999999999</v>
      </c>
      <c r="K11" s="93">
        <v>34.778399999999998</v>
      </c>
      <c r="L11" s="93">
        <v>1024.7159999999999</v>
      </c>
      <c r="M11" s="62">
        <v>0.11700000000000001</v>
      </c>
      <c r="N11" s="62">
        <v>0</v>
      </c>
      <c r="O11" s="62">
        <v>20.18</v>
      </c>
      <c r="Q11" s="5">
        <v>148.77031831199997</v>
      </c>
    </row>
    <row r="12" spans="1:17" x14ac:dyDescent="0.2">
      <c r="B12" s="23">
        <v>39640</v>
      </c>
      <c r="C12" s="5">
        <v>26.5</v>
      </c>
      <c r="D12" s="5">
        <v>-110.5</v>
      </c>
      <c r="E12" s="39">
        <v>45</v>
      </c>
      <c r="F12" s="5">
        <v>68.099999999999994</v>
      </c>
      <c r="H12" s="93">
        <v>12.1</v>
      </c>
      <c r="I12" s="108">
        <v>5.0000000000000001E-3</v>
      </c>
      <c r="J12" s="93">
        <v>19.1508</v>
      </c>
      <c r="K12" s="93">
        <v>34.733400000000003</v>
      </c>
      <c r="L12" s="93">
        <v>1024.9760000000001</v>
      </c>
      <c r="Q12" s="5">
        <v>97.045752656000005</v>
      </c>
    </row>
    <row r="13" spans="1:17" x14ac:dyDescent="0.2">
      <c r="B13" s="23">
        <v>39640</v>
      </c>
      <c r="C13" s="5">
        <v>26.5</v>
      </c>
      <c r="D13" s="5">
        <v>-110.5</v>
      </c>
      <c r="E13" s="39">
        <v>50</v>
      </c>
      <c r="F13" s="5">
        <v>48.4</v>
      </c>
      <c r="H13" s="93">
        <v>8.18</v>
      </c>
      <c r="I13" s="108">
        <v>4.0000000000000001E-3</v>
      </c>
      <c r="J13" s="93">
        <v>18.6371</v>
      </c>
      <c r="K13" s="93">
        <v>34.791499999999999</v>
      </c>
      <c r="L13" s="93">
        <v>1025.173</v>
      </c>
      <c r="M13" s="62">
        <v>1E-3</v>
      </c>
      <c r="N13" s="62">
        <v>0</v>
      </c>
      <c r="O13" s="62">
        <v>21.19</v>
      </c>
      <c r="Q13" s="5">
        <v>96.557969350999997</v>
      </c>
    </row>
    <row r="14" spans="1:17" x14ac:dyDescent="0.2">
      <c r="B14" s="23">
        <v>39640</v>
      </c>
      <c r="C14" s="5">
        <v>26.5</v>
      </c>
      <c r="D14" s="5">
        <v>-110.5</v>
      </c>
      <c r="E14" s="39">
        <v>60</v>
      </c>
      <c r="F14" s="5">
        <v>48.4</v>
      </c>
      <c r="H14" s="93">
        <v>3.2</v>
      </c>
      <c r="I14" s="108">
        <v>1E-3</v>
      </c>
      <c r="J14" s="93">
        <v>17.789000000000001</v>
      </c>
      <c r="K14" s="93">
        <v>34.793900000000001</v>
      </c>
      <c r="L14" s="93">
        <v>1025.4295</v>
      </c>
      <c r="Q14" s="5">
        <v>83.000314588999984</v>
      </c>
    </row>
    <row r="15" spans="1:17" x14ac:dyDescent="0.2">
      <c r="B15" s="23">
        <v>39640</v>
      </c>
      <c r="C15" s="5">
        <v>26.5</v>
      </c>
      <c r="D15" s="5">
        <v>-110.5</v>
      </c>
      <c r="E15" s="39">
        <v>70</v>
      </c>
      <c r="F15" s="5">
        <v>43.1</v>
      </c>
      <c r="H15" s="93">
        <v>1.37</v>
      </c>
      <c r="I15" s="108">
        <v>1E-3</v>
      </c>
      <c r="J15" s="93">
        <v>16.908899999999999</v>
      </c>
      <c r="K15" s="93">
        <v>34.815399999999997</v>
      </c>
      <c r="L15" s="93">
        <v>1025.7026000000001</v>
      </c>
      <c r="M15" s="62">
        <v>1E-3</v>
      </c>
      <c r="N15" s="62">
        <v>0</v>
      </c>
      <c r="O15" s="62">
        <v>21.58</v>
      </c>
      <c r="Q15" s="5">
        <v>65.728048310600002</v>
      </c>
    </row>
    <row r="16" spans="1:17" x14ac:dyDescent="0.2">
      <c r="B16" s="23">
        <v>39640</v>
      </c>
      <c r="C16" s="5">
        <v>26.5</v>
      </c>
      <c r="D16" s="5">
        <v>-110.5</v>
      </c>
      <c r="E16" s="39">
        <v>400</v>
      </c>
      <c r="F16" s="5">
        <v>7.8</v>
      </c>
      <c r="H16" s="93">
        <v>9.9999999999999998E-13</v>
      </c>
      <c r="I16" s="108">
        <v>0</v>
      </c>
      <c r="J16" s="93">
        <v>11.1241</v>
      </c>
      <c r="K16" s="93">
        <v>34.741199999999999</v>
      </c>
      <c r="L16" s="93">
        <v>1028.3596</v>
      </c>
      <c r="M16" s="62">
        <v>0.01</v>
      </c>
      <c r="N16" s="62">
        <v>1.7999999999999999E-2</v>
      </c>
      <c r="O16" s="62">
        <v>30.36</v>
      </c>
      <c r="Q16" s="5">
        <v>15.753440712400002</v>
      </c>
    </row>
    <row r="17" spans="2:17" x14ac:dyDescent="0.2">
      <c r="B17" s="23">
        <v>39640</v>
      </c>
      <c r="C17" s="5">
        <v>26.5</v>
      </c>
      <c r="D17" s="5">
        <v>-110.5</v>
      </c>
      <c r="E17" s="39">
        <v>500</v>
      </c>
      <c r="F17" s="5">
        <v>4.8</v>
      </c>
      <c r="H17" s="93">
        <v>9.9999999999999998E-13</v>
      </c>
      <c r="I17" s="108">
        <v>0</v>
      </c>
      <c r="J17" s="93">
        <v>9.8373000000000008</v>
      </c>
      <c r="K17" s="93">
        <v>34.669199999999996</v>
      </c>
      <c r="L17" s="93">
        <v>1028.9926</v>
      </c>
      <c r="M17" s="62">
        <v>8.0000000000000002E-3</v>
      </c>
      <c r="N17" s="62">
        <v>2.5999999999999999E-2</v>
      </c>
      <c r="O17" s="62">
        <v>32.51</v>
      </c>
      <c r="Q17" s="5">
        <v>8.8153796042000021</v>
      </c>
    </row>
    <row r="18" spans="2:17" x14ac:dyDescent="0.2">
      <c r="B18" s="23">
        <v>39640</v>
      </c>
      <c r="C18" s="5">
        <v>26.5</v>
      </c>
      <c r="D18" s="5">
        <v>-110.5</v>
      </c>
      <c r="E18" s="39">
        <v>550</v>
      </c>
      <c r="F18" s="5">
        <v>3.6</v>
      </c>
      <c r="H18" s="93">
        <v>9.9999999999999998E-13</v>
      </c>
      <c r="I18" s="108">
        <v>0</v>
      </c>
      <c r="J18" s="93">
        <v>8.9116999999999997</v>
      </c>
      <c r="K18" s="93">
        <v>34.619399999999999</v>
      </c>
      <c r="L18" s="93">
        <v>1029.3398</v>
      </c>
      <c r="M18" s="62">
        <v>8.0000000000000002E-3</v>
      </c>
      <c r="N18" s="62">
        <v>2.1999999999999999E-2</v>
      </c>
      <c r="O18" s="62">
        <v>33.770000000000003</v>
      </c>
      <c r="Q18" s="5">
        <v>5.2774251545999995</v>
      </c>
    </row>
    <row r="19" spans="2:17" x14ac:dyDescent="0.2">
      <c r="B19" s="23">
        <v>39640</v>
      </c>
      <c r="C19" s="5">
        <v>26.5</v>
      </c>
      <c r="D19" s="5">
        <v>-110.5</v>
      </c>
      <c r="E19" s="39">
        <v>600</v>
      </c>
      <c r="F19" s="5">
        <v>3.4</v>
      </c>
      <c r="H19" s="93">
        <v>9.9999999999999998E-13</v>
      </c>
      <c r="I19" s="108">
        <v>0</v>
      </c>
      <c r="J19" s="93">
        <v>8.3186</v>
      </c>
      <c r="K19" s="93">
        <v>34.598300000000002</v>
      </c>
      <c r="L19" s="93">
        <v>1029.6523</v>
      </c>
      <c r="M19" s="62">
        <v>6.0000000000000001E-3</v>
      </c>
      <c r="N19" s="62">
        <v>1.9E-2</v>
      </c>
      <c r="O19" s="62">
        <v>35.61</v>
      </c>
      <c r="Q19" s="5">
        <v>4.2637901743000004</v>
      </c>
    </row>
    <row r="20" spans="2:17" x14ac:dyDescent="0.2">
      <c r="B20" s="23">
        <v>39643</v>
      </c>
      <c r="C20" s="5">
        <v>24.5</v>
      </c>
      <c r="D20" s="5">
        <v>-109</v>
      </c>
      <c r="E20" s="39">
        <v>25</v>
      </c>
      <c r="F20" s="5">
        <v>1.5</v>
      </c>
      <c r="H20" s="93">
        <v>389</v>
      </c>
      <c r="I20" s="108">
        <v>0.16300000000000001</v>
      </c>
      <c r="J20" s="93">
        <v>27.9999</v>
      </c>
      <c r="K20" s="93">
        <v>34.990099999999998</v>
      </c>
      <c r="L20" s="93">
        <v>1022.4944</v>
      </c>
      <c r="M20" s="62">
        <v>8.9999999999999993E-3</v>
      </c>
      <c r="N20" s="62">
        <v>3.5000000000000003E-2</v>
      </c>
      <c r="O20" s="62">
        <v>0.56999999999999995</v>
      </c>
      <c r="Q20" s="5">
        <v>194.33528566400003</v>
      </c>
    </row>
    <row r="21" spans="2:17" x14ac:dyDescent="0.2">
      <c r="B21" s="23">
        <v>39643</v>
      </c>
      <c r="C21" s="5">
        <v>24.5</v>
      </c>
      <c r="D21" s="5">
        <v>-109</v>
      </c>
      <c r="E21" s="39">
        <v>30</v>
      </c>
      <c r="F21" s="5">
        <v>8.8000000000000007</v>
      </c>
      <c r="H21" s="93">
        <v>275</v>
      </c>
      <c r="I21" s="108">
        <v>0.115</v>
      </c>
      <c r="J21" s="93">
        <v>27.845199999999998</v>
      </c>
      <c r="K21" s="93">
        <v>35.052599999999998</v>
      </c>
      <c r="L21" s="93">
        <v>1022.6133</v>
      </c>
      <c r="M21" s="62">
        <v>5.0000000000000001E-3</v>
      </c>
      <c r="N21" s="62">
        <v>0.15</v>
      </c>
      <c r="O21" s="62">
        <v>4.37</v>
      </c>
      <c r="Q21" s="5">
        <v>194.2627807611</v>
      </c>
    </row>
    <row r="22" spans="2:17" x14ac:dyDescent="0.2">
      <c r="B22" s="23">
        <v>39643</v>
      </c>
      <c r="C22" s="5">
        <v>24.5</v>
      </c>
      <c r="D22" s="5">
        <v>-109</v>
      </c>
      <c r="E22" s="39">
        <v>35</v>
      </c>
      <c r="F22" s="5">
        <v>4.9000000000000004</v>
      </c>
      <c r="H22" s="93">
        <v>186</v>
      </c>
      <c r="I22" s="108">
        <v>7.8E-2</v>
      </c>
      <c r="J22" s="93">
        <v>27.553000000000001</v>
      </c>
      <c r="K22" s="93">
        <v>35.080399999999997</v>
      </c>
      <c r="L22" s="93">
        <v>1022.7506</v>
      </c>
      <c r="M22" s="62">
        <v>6.3E-2</v>
      </c>
      <c r="N22" s="62">
        <v>0.23699999999999999</v>
      </c>
      <c r="O22" s="62">
        <v>1.17</v>
      </c>
      <c r="Q22" s="5">
        <v>196.49595902499999</v>
      </c>
    </row>
    <row r="23" spans="2:17" x14ac:dyDescent="0.2">
      <c r="B23" s="23">
        <v>39643</v>
      </c>
      <c r="C23" s="5">
        <v>24.5</v>
      </c>
      <c r="D23" s="5">
        <v>-109</v>
      </c>
      <c r="E23" s="39">
        <v>40</v>
      </c>
      <c r="F23" s="5">
        <v>12.4</v>
      </c>
      <c r="H23" s="93">
        <v>118</v>
      </c>
      <c r="I23" s="108">
        <v>0.05</v>
      </c>
      <c r="J23" s="93">
        <v>26.636099999999999</v>
      </c>
      <c r="K23" s="93">
        <v>35.020899999999997</v>
      </c>
      <c r="L23" s="93">
        <v>1023.021</v>
      </c>
      <c r="M23" s="62">
        <v>0.1</v>
      </c>
      <c r="N23" s="62">
        <v>0.27800000000000002</v>
      </c>
      <c r="O23" s="62">
        <v>1.91</v>
      </c>
      <c r="Q23" s="5">
        <v>194.42514105000001</v>
      </c>
    </row>
    <row r="24" spans="2:17" x14ac:dyDescent="0.2">
      <c r="B24" s="23">
        <v>39643</v>
      </c>
      <c r="C24" s="5">
        <v>24.5</v>
      </c>
      <c r="D24" s="5">
        <v>-109</v>
      </c>
      <c r="E24" s="39">
        <v>45</v>
      </c>
      <c r="F24" s="5">
        <v>348.2</v>
      </c>
      <c r="H24" s="93">
        <v>69.8</v>
      </c>
      <c r="I24" s="108">
        <v>2.8999999999999998E-2</v>
      </c>
      <c r="J24" s="93">
        <v>24.733899999999998</v>
      </c>
      <c r="K24" s="93">
        <v>34.732500000000002</v>
      </c>
      <c r="L24" s="93">
        <v>1023.4136999999999</v>
      </c>
      <c r="Q24" s="5">
        <v>194.4496264137</v>
      </c>
    </row>
    <row r="25" spans="2:17" x14ac:dyDescent="0.2">
      <c r="B25" s="23">
        <v>39643</v>
      </c>
      <c r="C25" s="5">
        <v>24.5</v>
      </c>
      <c r="D25" s="5">
        <v>-109</v>
      </c>
      <c r="E25" s="39">
        <v>50</v>
      </c>
      <c r="F25" s="5">
        <v>23.9</v>
      </c>
      <c r="H25" s="93">
        <v>44.7</v>
      </c>
      <c r="I25" s="108">
        <v>1.9E-2</v>
      </c>
      <c r="J25" s="93">
        <v>23.965900000000001</v>
      </c>
      <c r="K25" s="93">
        <v>34.660800000000002</v>
      </c>
      <c r="L25" s="93">
        <v>1023.6108</v>
      </c>
      <c r="M25" s="62">
        <v>2E-3</v>
      </c>
      <c r="N25" s="62">
        <v>0</v>
      </c>
      <c r="O25" s="62">
        <v>13.86</v>
      </c>
      <c r="Q25" s="5">
        <v>170.9194605516</v>
      </c>
    </row>
    <row r="26" spans="2:17" x14ac:dyDescent="0.2">
      <c r="B26" s="23">
        <v>39643</v>
      </c>
      <c r="C26" s="5">
        <v>24.5</v>
      </c>
      <c r="D26" s="5">
        <v>-109</v>
      </c>
      <c r="E26" s="39">
        <v>80</v>
      </c>
      <c r="F26" s="5">
        <v>33.4</v>
      </c>
      <c r="H26" s="93">
        <v>2.2200000000000002</v>
      </c>
      <c r="I26" s="108">
        <v>1E-3</v>
      </c>
      <c r="J26" s="93">
        <v>19.5306</v>
      </c>
      <c r="K26" s="93">
        <v>34.634300000000003</v>
      </c>
      <c r="L26" s="93">
        <v>1024.9594999999999</v>
      </c>
      <c r="M26" s="62">
        <v>1E-3</v>
      </c>
      <c r="N26" s="62">
        <v>0.26700000000000002</v>
      </c>
      <c r="O26" s="62">
        <v>18.12</v>
      </c>
      <c r="Q26" s="5">
        <v>78.964929798999989</v>
      </c>
    </row>
    <row r="27" spans="2:17" x14ac:dyDescent="0.2">
      <c r="B27" s="23">
        <v>39643</v>
      </c>
      <c r="C27" s="5">
        <v>24.5</v>
      </c>
      <c r="D27" s="5">
        <v>-109</v>
      </c>
      <c r="E27" s="39">
        <v>100</v>
      </c>
      <c r="F27" s="5">
        <v>39.799999999999997</v>
      </c>
      <c r="H27" s="93">
        <v>0.318</v>
      </c>
      <c r="I27" s="108">
        <v>0</v>
      </c>
      <c r="J27" s="93">
        <v>18.220300000000002</v>
      </c>
      <c r="K27" s="93">
        <v>34.654800000000002</v>
      </c>
      <c r="L27" s="93">
        <v>1025.3966</v>
      </c>
      <c r="M27" s="62">
        <v>2E-3</v>
      </c>
      <c r="N27" s="62">
        <v>0</v>
      </c>
      <c r="O27" s="62">
        <v>23.82</v>
      </c>
      <c r="Q27" s="5">
        <v>8.4564457601999994</v>
      </c>
    </row>
    <row r="28" spans="2:17" x14ac:dyDescent="0.2">
      <c r="B28" s="23">
        <v>39643</v>
      </c>
      <c r="C28" s="5">
        <v>24.5</v>
      </c>
      <c r="D28" s="5">
        <v>-109</v>
      </c>
      <c r="E28" s="39">
        <v>120</v>
      </c>
      <c r="F28" s="5">
        <v>21.2</v>
      </c>
      <c r="H28" s="93">
        <v>7.5700000000000003E-2</v>
      </c>
      <c r="I28" s="108">
        <v>0</v>
      </c>
      <c r="J28" s="93">
        <v>16.903300000000002</v>
      </c>
      <c r="K28" s="93">
        <v>34.676400000000001</v>
      </c>
      <c r="L28" s="93">
        <v>1025.8218999999999</v>
      </c>
      <c r="M28" s="62">
        <v>1.9E-2</v>
      </c>
      <c r="N28" s="62">
        <v>0.125</v>
      </c>
      <c r="O28" s="62">
        <v>25.71</v>
      </c>
      <c r="Q28" s="5">
        <v>4.9567714208</v>
      </c>
    </row>
    <row r="29" spans="2:17" x14ac:dyDescent="0.2">
      <c r="B29" s="23">
        <v>39643</v>
      </c>
      <c r="C29" s="5">
        <v>24.5</v>
      </c>
      <c r="D29" s="5">
        <v>-109</v>
      </c>
      <c r="E29" s="39">
        <v>150</v>
      </c>
      <c r="F29" s="5">
        <v>0.8</v>
      </c>
      <c r="H29" s="93">
        <v>1.78E-2</v>
      </c>
      <c r="I29" s="108">
        <v>0</v>
      </c>
      <c r="J29" s="93">
        <v>15.999499999999999</v>
      </c>
      <c r="K29" s="93">
        <v>34.712600000000002</v>
      </c>
      <c r="L29" s="93">
        <v>1026.1937</v>
      </c>
      <c r="M29" s="62">
        <v>4.2999999999999997E-2</v>
      </c>
      <c r="N29" s="62">
        <v>1.44</v>
      </c>
      <c r="O29" s="62">
        <v>25.1</v>
      </c>
      <c r="Q29" s="5">
        <v>4.1232462865999997</v>
      </c>
    </row>
    <row r="30" spans="2:17" x14ac:dyDescent="0.2">
      <c r="B30" s="23">
        <v>39643</v>
      </c>
      <c r="C30" s="5">
        <v>24.5</v>
      </c>
      <c r="D30" s="5">
        <v>-109</v>
      </c>
      <c r="E30" s="39">
        <v>200</v>
      </c>
      <c r="F30" s="5">
        <v>4.5</v>
      </c>
      <c r="H30" s="93">
        <v>5.8399999999999997E-3</v>
      </c>
      <c r="I30" s="108">
        <v>0</v>
      </c>
      <c r="J30" s="93">
        <v>13.8019</v>
      </c>
      <c r="K30" s="93">
        <v>34.7607</v>
      </c>
      <c r="L30" s="93">
        <v>1026.9378999999999</v>
      </c>
      <c r="M30" s="62">
        <v>3.2000000000000001E-2</v>
      </c>
      <c r="N30" s="62">
        <v>4.1749999999999998</v>
      </c>
      <c r="O30" s="62">
        <v>23.82</v>
      </c>
      <c r="Q30" s="5">
        <v>3.8859330135999994</v>
      </c>
    </row>
    <row r="31" spans="2:17" x14ac:dyDescent="0.2">
      <c r="B31" s="23">
        <v>39643</v>
      </c>
      <c r="C31" s="5">
        <v>24.5</v>
      </c>
      <c r="D31" s="5">
        <v>-109</v>
      </c>
      <c r="E31" s="39">
        <v>250</v>
      </c>
      <c r="F31" s="5">
        <v>4.2</v>
      </c>
      <c r="H31" s="93">
        <v>6.6200000000000005E-4</v>
      </c>
      <c r="I31" s="108">
        <v>0</v>
      </c>
      <c r="J31" s="93">
        <v>12.8508</v>
      </c>
      <c r="K31" s="93">
        <v>34.791200000000003</v>
      </c>
      <c r="L31" s="93">
        <v>1027.3855000000001</v>
      </c>
      <c r="M31" s="62">
        <v>4.0000000000000001E-3</v>
      </c>
      <c r="N31" s="62">
        <v>0.73</v>
      </c>
      <c r="O31" s="62">
        <v>26.77</v>
      </c>
      <c r="Q31" s="5">
        <v>5.6650036470000007</v>
      </c>
    </row>
    <row r="32" spans="2:17" x14ac:dyDescent="0.2">
      <c r="B32" s="23">
        <v>39643</v>
      </c>
      <c r="C32" s="5">
        <v>24.5</v>
      </c>
      <c r="D32" s="5">
        <v>-109</v>
      </c>
      <c r="E32" s="39">
        <v>300</v>
      </c>
      <c r="F32" s="5">
        <v>1.6</v>
      </c>
      <c r="H32" s="93">
        <v>9.9999999999999998E-13</v>
      </c>
      <c r="I32" s="108">
        <v>0</v>
      </c>
      <c r="J32" s="93">
        <v>11.936199999999999</v>
      </c>
      <c r="K32" s="93">
        <v>34.751100000000001</v>
      </c>
      <c r="L32" s="93">
        <v>1027.7599</v>
      </c>
      <c r="M32" s="62">
        <v>8.9999999999999993E-3</v>
      </c>
      <c r="N32" s="62">
        <v>0.65600000000000003</v>
      </c>
      <c r="Q32" s="5">
        <v>3.7595457142000002</v>
      </c>
    </row>
    <row r="33" spans="2:17" x14ac:dyDescent="0.2">
      <c r="B33" s="23">
        <v>39647</v>
      </c>
      <c r="C33" s="5">
        <v>20.5</v>
      </c>
      <c r="D33" s="5">
        <v>-106.5</v>
      </c>
      <c r="E33" s="39">
        <v>65</v>
      </c>
      <c r="F33" s="5">
        <v>0</v>
      </c>
      <c r="H33" s="93">
        <v>3.25</v>
      </c>
      <c r="I33" s="108">
        <v>2E-3</v>
      </c>
      <c r="J33" s="93">
        <v>26.495000000000001</v>
      </c>
      <c r="K33" s="93">
        <v>34.879100000000001</v>
      </c>
      <c r="L33" s="93">
        <v>1023.0662</v>
      </c>
      <c r="Q33" s="5">
        <v>194.00813577079998</v>
      </c>
    </row>
    <row r="34" spans="2:17" x14ac:dyDescent="0.2">
      <c r="B34" s="23">
        <v>39647</v>
      </c>
      <c r="C34" s="5">
        <v>20.5</v>
      </c>
      <c r="D34" s="5">
        <v>-106.5</v>
      </c>
      <c r="E34" s="39">
        <v>70</v>
      </c>
      <c r="F34" s="5">
        <v>72.5</v>
      </c>
      <c r="H34" s="93">
        <v>2.46</v>
      </c>
      <c r="I34" s="108">
        <v>1E-3</v>
      </c>
      <c r="J34" s="93">
        <v>24.568100000000001</v>
      </c>
      <c r="K34" s="93">
        <v>34.756300000000003</v>
      </c>
      <c r="L34" s="93">
        <v>1023.5893</v>
      </c>
      <c r="M34" s="62">
        <v>6.0999999999999999E-2</v>
      </c>
      <c r="N34" s="62">
        <v>0</v>
      </c>
      <c r="O34" s="62">
        <v>0</v>
      </c>
      <c r="Q34" s="5">
        <v>199.47196483750002</v>
      </c>
    </row>
    <row r="35" spans="2:17" x14ac:dyDescent="0.2">
      <c r="B35" s="23">
        <v>39647</v>
      </c>
      <c r="C35" s="5">
        <v>20.5</v>
      </c>
      <c r="D35" s="5">
        <v>-106.5</v>
      </c>
      <c r="E35" s="39">
        <v>80</v>
      </c>
      <c r="F35" s="5">
        <v>28.8</v>
      </c>
      <c r="H35" s="93">
        <v>1.22</v>
      </c>
      <c r="I35" s="108">
        <v>1E-3</v>
      </c>
      <c r="J35" s="93">
        <v>22.329799999999999</v>
      </c>
      <c r="K35" s="93">
        <v>34.610900000000001</v>
      </c>
      <c r="L35" s="93">
        <v>1024.181</v>
      </c>
      <c r="N35" s="62">
        <v>0.37</v>
      </c>
      <c r="O35" s="62">
        <v>4.2300000000000004</v>
      </c>
      <c r="Q35" s="5">
        <v>202.54817964599999</v>
      </c>
    </row>
    <row r="36" spans="2:17" x14ac:dyDescent="0.2">
      <c r="B36" s="23">
        <v>39647</v>
      </c>
      <c r="C36" s="5">
        <v>20.5</v>
      </c>
      <c r="D36" s="5">
        <v>-106.5</v>
      </c>
      <c r="E36" s="39">
        <v>100</v>
      </c>
      <c r="F36" s="5">
        <v>39.299999999999997</v>
      </c>
      <c r="H36" s="93">
        <v>0.21299999999999999</v>
      </c>
      <c r="I36" s="108">
        <v>0</v>
      </c>
      <c r="J36" s="93">
        <v>16.327100000000002</v>
      </c>
      <c r="K36" s="93">
        <v>34.531599999999997</v>
      </c>
      <c r="L36" s="93">
        <v>1025.7582</v>
      </c>
      <c r="M36" s="62">
        <v>7.0000000000000001E-3</v>
      </c>
      <c r="N36" s="62">
        <v>0</v>
      </c>
      <c r="O36" s="62">
        <v>21.6</v>
      </c>
      <c r="Q36" s="5">
        <v>45.142592623800006</v>
      </c>
    </row>
    <row r="37" spans="2:17" x14ac:dyDescent="0.2">
      <c r="B37" s="23">
        <v>39647</v>
      </c>
      <c r="C37" s="5">
        <v>20.5</v>
      </c>
      <c r="D37" s="5">
        <v>-106.5</v>
      </c>
      <c r="E37" s="39">
        <v>120</v>
      </c>
      <c r="F37" s="5">
        <v>34</v>
      </c>
      <c r="H37" s="93">
        <v>7.1599999999999997E-2</v>
      </c>
      <c r="I37" s="108">
        <v>0</v>
      </c>
      <c r="J37" s="93">
        <v>14.7745</v>
      </c>
      <c r="K37" s="93">
        <v>34.6937</v>
      </c>
      <c r="L37" s="93">
        <v>1026.3219999999999</v>
      </c>
      <c r="M37" s="62">
        <v>4.0000000000000001E-3</v>
      </c>
      <c r="N37" s="62">
        <v>5.7000000000000002E-2</v>
      </c>
      <c r="O37" s="62">
        <v>27.25</v>
      </c>
      <c r="Q37" s="5">
        <v>6.5643555119999988</v>
      </c>
    </row>
    <row r="38" spans="2:17" x14ac:dyDescent="0.2">
      <c r="B38" s="23">
        <v>39647</v>
      </c>
      <c r="C38" s="5">
        <v>20.5</v>
      </c>
      <c r="D38" s="5">
        <v>-106.5</v>
      </c>
      <c r="E38" s="39">
        <v>200</v>
      </c>
      <c r="F38" s="5">
        <v>1.1000000000000001</v>
      </c>
      <c r="H38" s="93">
        <v>1.9499999999999999E-3</v>
      </c>
      <c r="I38" s="108">
        <v>0</v>
      </c>
      <c r="J38" s="93">
        <v>12.620200000000001</v>
      </c>
      <c r="K38" s="93">
        <v>34.8003</v>
      </c>
      <c r="L38" s="93">
        <v>1027.2164</v>
      </c>
      <c r="M38" s="62">
        <v>8.9999999999999993E-3</v>
      </c>
      <c r="N38" s="62">
        <v>3.6339999999999999</v>
      </c>
      <c r="O38" s="62">
        <v>28.16</v>
      </c>
      <c r="Q38" s="5">
        <v>3.3579704116000002</v>
      </c>
    </row>
    <row r="39" spans="2:17" x14ac:dyDescent="0.2">
      <c r="B39" s="23">
        <v>39647</v>
      </c>
      <c r="C39" s="5">
        <v>20.5</v>
      </c>
      <c r="D39" s="5">
        <v>-106.5</v>
      </c>
      <c r="E39" s="39">
        <v>300</v>
      </c>
      <c r="F39" s="5">
        <v>1.5</v>
      </c>
      <c r="H39" s="93">
        <v>9.9999999999999998E-13</v>
      </c>
      <c r="I39" s="108">
        <v>0</v>
      </c>
      <c r="J39" s="93">
        <v>11.2676</v>
      </c>
      <c r="K39" s="93">
        <v>34.723799999999997</v>
      </c>
      <c r="L39" s="93">
        <v>1027.8672999999999</v>
      </c>
      <c r="M39" s="62">
        <v>2E-3</v>
      </c>
      <c r="N39" s="62">
        <v>2.1</v>
      </c>
      <c r="O39" s="62">
        <v>26.21</v>
      </c>
      <c r="Q39" s="5">
        <v>3.1134100516999998</v>
      </c>
    </row>
    <row r="40" spans="2:17" x14ac:dyDescent="0.2">
      <c r="B40" s="23">
        <v>39654</v>
      </c>
      <c r="C40" s="5">
        <v>21.5</v>
      </c>
      <c r="D40" s="5">
        <v>-109.5</v>
      </c>
      <c r="E40" s="39">
        <v>45</v>
      </c>
      <c r="F40" s="5">
        <v>6.3</v>
      </c>
      <c r="H40" s="93">
        <v>9.9999999999999998E-13</v>
      </c>
      <c r="I40" s="108">
        <v>0</v>
      </c>
      <c r="J40" s="93">
        <v>20.961099999999998</v>
      </c>
      <c r="K40" s="93">
        <v>34.675199999999997</v>
      </c>
      <c r="L40" s="93">
        <v>1024.4530999999999</v>
      </c>
      <c r="Q40" s="5">
        <v>199.7335230946</v>
      </c>
    </row>
    <row r="41" spans="2:17" x14ac:dyDescent="0.2">
      <c r="B41" s="23">
        <v>39654</v>
      </c>
      <c r="C41" s="5">
        <v>21.5</v>
      </c>
      <c r="D41" s="5">
        <v>-109.5</v>
      </c>
      <c r="E41" s="39">
        <v>50</v>
      </c>
      <c r="F41" s="5">
        <v>30.4</v>
      </c>
      <c r="H41" s="93">
        <v>9.9999999999999998E-13</v>
      </c>
      <c r="I41" s="108">
        <v>0</v>
      </c>
      <c r="J41" s="93">
        <v>19.704999999999998</v>
      </c>
      <c r="K41" s="93">
        <v>34.680100000000003</v>
      </c>
      <c r="L41" s="93">
        <v>1024.8090999999999</v>
      </c>
      <c r="M41" s="62">
        <v>3.0000000000000001E-3</v>
      </c>
      <c r="N41" s="62">
        <v>0.20499999999999999</v>
      </c>
      <c r="O41" s="62">
        <v>15.79</v>
      </c>
      <c r="Q41" s="5">
        <v>150.24828696009996</v>
      </c>
    </row>
    <row r="42" spans="2:17" x14ac:dyDescent="0.2">
      <c r="B42" s="23">
        <v>39654</v>
      </c>
      <c r="C42" s="5">
        <v>21.5</v>
      </c>
      <c r="D42" s="5">
        <v>-109.5</v>
      </c>
      <c r="E42" s="39">
        <v>55</v>
      </c>
      <c r="F42" s="5">
        <v>31.3</v>
      </c>
      <c r="H42" s="93">
        <v>9.9999999999999998E-13</v>
      </c>
      <c r="I42" s="108">
        <v>0</v>
      </c>
      <c r="J42" s="93">
        <v>18.5867</v>
      </c>
      <c r="K42" s="93">
        <v>34.642400000000002</v>
      </c>
      <c r="L42" s="93">
        <v>1025.0935999999999</v>
      </c>
      <c r="Q42" s="5">
        <v>109.61940920959999</v>
      </c>
    </row>
    <row r="43" spans="2:17" x14ac:dyDescent="0.2">
      <c r="B43" s="23">
        <v>39654</v>
      </c>
      <c r="C43" s="5">
        <v>21.5</v>
      </c>
      <c r="D43" s="5">
        <v>-109.5</v>
      </c>
      <c r="E43" s="39">
        <v>60</v>
      </c>
      <c r="F43" s="5">
        <v>30.6</v>
      </c>
      <c r="H43" s="93">
        <v>9.9999999999999998E-13</v>
      </c>
      <c r="I43" s="108">
        <v>0</v>
      </c>
      <c r="J43" s="93">
        <v>18.010400000000001</v>
      </c>
      <c r="K43" s="93">
        <v>34.634300000000003</v>
      </c>
      <c r="L43" s="93">
        <v>1025.2529999999999</v>
      </c>
      <c r="Q43" s="5">
        <v>88.671056210999993</v>
      </c>
    </row>
    <row r="44" spans="2:17" x14ac:dyDescent="0.2">
      <c r="B44" s="23">
        <v>39654</v>
      </c>
      <c r="C44" s="5">
        <v>21.5</v>
      </c>
      <c r="D44" s="5">
        <v>-109.5</v>
      </c>
      <c r="E44" s="39">
        <v>70</v>
      </c>
      <c r="F44" s="5">
        <v>21.4</v>
      </c>
      <c r="H44" s="93">
        <v>9.9999999999999998E-13</v>
      </c>
      <c r="I44" s="108">
        <v>0</v>
      </c>
      <c r="J44" s="93">
        <v>16.244399999999999</v>
      </c>
      <c r="K44" s="93">
        <v>34.5687</v>
      </c>
      <c r="L44" s="93">
        <v>1025.6691000000001</v>
      </c>
      <c r="M44" s="62">
        <v>1E-3</v>
      </c>
      <c r="N44" s="62">
        <v>0</v>
      </c>
      <c r="O44" s="62">
        <v>22.6</v>
      </c>
      <c r="Q44" s="5">
        <v>40.918043075400007</v>
      </c>
    </row>
    <row r="45" spans="2:17" x14ac:dyDescent="0.2">
      <c r="B45" s="23">
        <v>39654</v>
      </c>
      <c r="C45" s="5">
        <v>21.5</v>
      </c>
      <c r="D45" s="5">
        <v>-109.5</v>
      </c>
      <c r="E45" s="39">
        <v>120</v>
      </c>
      <c r="F45" s="5">
        <v>6.9</v>
      </c>
      <c r="H45" s="93">
        <v>9.9999999999999998E-13</v>
      </c>
      <c r="I45" s="108">
        <v>0</v>
      </c>
      <c r="J45" s="93">
        <v>13.004200000000001</v>
      </c>
      <c r="K45" s="93">
        <v>34.585500000000003</v>
      </c>
      <c r="L45" s="93">
        <v>1026.6115</v>
      </c>
      <c r="Q45" s="5">
        <v>22.332906570999999</v>
      </c>
    </row>
    <row r="46" spans="2:17" x14ac:dyDescent="0.2">
      <c r="B46" s="23">
        <v>39654</v>
      </c>
      <c r="C46" s="5">
        <v>21.5</v>
      </c>
      <c r="D46" s="5">
        <v>-109.5</v>
      </c>
      <c r="E46" s="39">
        <v>140</v>
      </c>
      <c r="F46" s="5">
        <v>4.0999999999999996</v>
      </c>
      <c r="H46" s="93">
        <v>9.9999999999999998E-13</v>
      </c>
      <c r="I46" s="108">
        <v>0</v>
      </c>
      <c r="J46" s="93">
        <v>12.663500000000001</v>
      </c>
      <c r="K46" s="93">
        <v>34.632100000000001</v>
      </c>
      <c r="L46" s="93">
        <v>1026.8053</v>
      </c>
      <c r="Q46" s="5">
        <v>13.3648977848</v>
      </c>
    </row>
    <row r="47" spans="2:17" x14ac:dyDescent="0.2">
      <c r="B47" s="23">
        <v>39654</v>
      </c>
      <c r="C47" s="5">
        <v>21.5</v>
      </c>
      <c r="D47" s="5">
        <v>-109.5</v>
      </c>
      <c r="E47" s="39">
        <v>160</v>
      </c>
      <c r="F47" s="5">
        <v>1.8</v>
      </c>
      <c r="H47" s="93">
        <v>9.9999999999999998E-13</v>
      </c>
      <c r="I47" s="108">
        <v>0</v>
      </c>
      <c r="J47" s="93">
        <v>12.4132</v>
      </c>
      <c r="K47" s="93">
        <v>34.691000000000003</v>
      </c>
      <c r="L47" s="93">
        <v>1026.9899</v>
      </c>
      <c r="Q47" s="5">
        <v>9.0488080089</v>
      </c>
    </row>
    <row r="48" spans="2:17" x14ac:dyDescent="0.2">
      <c r="B48" s="23">
        <v>39654</v>
      </c>
      <c r="C48" s="5">
        <v>21.5</v>
      </c>
      <c r="D48" s="5">
        <v>-109.5</v>
      </c>
      <c r="E48" s="39">
        <v>180</v>
      </c>
      <c r="F48" s="5">
        <v>2.4</v>
      </c>
      <c r="H48" s="93">
        <v>9.9999999999999998E-13</v>
      </c>
      <c r="I48" s="108">
        <v>0</v>
      </c>
      <c r="J48" s="93">
        <v>12.120100000000001</v>
      </c>
      <c r="K48" s="93">
        <v>34.723399999999998</v>
      </c>
      <c r="L48" s="93">
        <v>1027.162</v>
      </c>
      <c r="Q48" s="5">
        <v>4.9077800360000001</v>
      </c>
    </row>
    <row r="49" spans="2:17" x14ac:dyDescent="0.2">
      <c r="B49" s="23">
        <v>39654</v>
      </c>
      <c r="C49" s="5">
        <v>21.5</v>
      </c>
      <c r="D49" s="5">
        <v>-109.5</v>
      </c>
      <c r="E49" s="39">
        <v>200</v>
      </c>
      <c r="F49" s="5">
        <v>1.4</v>
      </c>
      <c r="H49" s="93">
        <v>9.9999999999999998E-13</v>
      </c>
      <c r="I49" s="108">
        <v>0</v>
      </c>
      <c r="J49" s="93">
        <v>11.807</v>
      </c>
      <c r="K49" s="93">
        <v>34.725099999999998</v>
      </c>
      <c r="L49" s="93">
        <v>1027.3135</v>
      </c>
      <c r="M49" s="62">
        <v>4.0000000000000001E-3</v>
      </c>
      <c r="N49" s="62">
        <v>4.7E-2</v>
      </c>
      <c r="O49" s="62">
        <v>28.21</v>
      </c>
      <c r="Q49" s="5">
        <v>3.7106563620000004</v>
      </c>
    </row>
    <row r="50" spans="2:17" x14ac:dyDescent="0.2">
      <c r="B50" s="23">
        <v>39658</v>
      </c>
      <c r="C50" s="5">
        <v>24.7</v>
      </c>
      <c r="D50" s="5">
        <v>-113.30000000000001</v>
      </c>
      <c r="E50" s="39">
        <v>45</v>
      </c>
      <c r="F50" s="5">
        <v>3.2</v>
      </c>
      <c r="H50" s="93">
        <v>50.6</v>
      </c>
      <c r="I50" s="108">
        <v>2.1000000000000001E-2</v>
      </c>
      <c r="J50" s="93">
        <v>15.391400000000001</v>
      </c>
      <c r="K50" s="93">
        <v>33.702100000000002</v>
      </c>
      <c r="L50" s="93">
        <v>1025.0853</v>
      </c>
      <c r="M50" s="62">
        <v>0.01</v>
      </c>
      <c r="N50" s="62">
        <v>3.7999999999999999E-2</v>
      </c>
      <c r="O50" s="62">
        <v>1.1100000000000001</v>
      </c>
      <c r="Q50" s="5">
        <v>247.6206301533</v>
      </c>
    </row>
    <row r="51" spans="2:17" x14ac:dyDescent="0.2">
      <c r="B51" s="23">
        <v>39658</v>
      </c>
      <c r="C51" s="5">
        <v>24.7</v>
      </c>
      <c r="D51" s="5">
        <v>-113.30000000000001</v>
      </c>
      <c r="E51" s="39">
        <v>50</v>
      </c>
      <c r="F51" s="5">
        <v>92.6</v>
      </c>
      <c r="H51" s="93">
        <v>31.8</v>
      </c>
      <c r="I51" s="108">
        <v>1.3000000000000001E-2</v>
      </c>
      <c r="J51" s="93">
        <v>14.821999999999999</v>
      </c>
      <c r="K51" s="93">
        <v>33.689799999999998</v>
      </c>
      <c r="L51" s="93">
        <v>1025.2228</v>
      </c>
      <c r="M51" s="62">
        <v>9.8000000000000004E-2</v>
      </c>
      <c r="N51" s="62">
        <v>0.20300000000000001</v>
      </c>
      <c r="O51" s="62">
        <v>8.0500000000000007</v>
      </c>
      <c r="Q51" s="5">
        <v>236.9371908624</v>
      </c>
    </row>
    <row r="52" spans="2:17" x14ac:dyDescent="0.2">
      <c r="B52" s="23">
        <v>39658</v>
      </c>
      <c r="C52" s="5">
        <v>24.7</v>
      </c>
      <c r="D52" s="5">
        <v>-113.30000000000001</v>
      </c>
      <c r="E52" s="39">
        <v>55</v>
      </c>
      <c r="F52" s="5">
        <v>74.900000000000006</v>
      </c>
      <c r="H52" s="93">
        <v>21.8</v>
      </c>
      <c r="I52" s="108">
        <v>9.0000000000000011E-3</v>
      </c>
      <c r="J52" s="93">
        <v>14.232699999999999</v>
      </c>
      <c r="K52" s="93">
        <v>33.674300000000002</v>
      </c>
      <c r="L52" s="93">
        <v>1025.3590999999999</v>
      </c>
      <c r="M52" s="62">
        <v>1.0999999999999999E-2</v>
      </c>
      <c r="N52" s="62">
        <v>0.373</v>
      </c>
      <c r="O52" s="62">
        <v>10.41</v>
      </c>
      <c r="Q52" s="5">
        <v>221.26839234359997</v>
      </c>
    </row>
    <row r="53" spans="2:17" x14ac:dyDescent="0.2">
      <c r="B53" s="23">
        <v>39658</v>
      </c>
      <c r="C53" s="5">
        <v>24.7</v>
      </c>
      <c r="D53" s="5">
        <v>-113.30000000000001</v>
      </c>
      <c r="E53" s="39">
        <v>60</v>
      </c>
      <c r="F53" s="5">
        <v>42</v>
      </c>
      <c r="H53" s="93">
        <v>14.6</v>
      </c>
      <c r="I53" s="108">
        <v>6.0000000000000001E-3</v>
      </c>
      <c r="J53" s="93">
        <v>13.8719</v>
      </c>
      <c r="K53" s="93">
        <v>33.698399999999999</v>
      </c>
      <c r="L53" s="93">
        <v>1025.4755</v>
      </c>
      <c r="M53" s="62">
        <v>1E-3</v>
      </c>
      <c r="N53" s="62">
        <v>4.9000000000000002E-2</v>
      </c>
      <c r="O53" s="62">
        <v>11.5</v>
      </c>
      <c r="Q53" s="5">
        <v>202.21453932050002</v>
      </c>
    </row>
    <row r="54" spans="2:17" x14ac:dyDescent="0.2">
      <c r="B54" s="23">
        <v>39658</v>
      </c>
      <c r="C54" s="5">
        <v>24.7</v>
      </c>
      <c r="D54" s="5">
        <v>-113.30000000000001</v>
      </c>
      <c r="E54" s="39">
        <v>70</v>
      </c>
      <c r="F54" s="5">
        <v>32.1</v>
      </c>
      <c r="H54" s="93">
        <v>7.33</v>
      </c>
      <c r="I54" s="108">
        <v>3.0000000000000001E-3</v>
      </c>
      <c r="J54" s="93">
        <v>12.9582</v>
      </c>
      <c r="K54" s="93">
        <v>33.681800000000003</v>
      </c>
      <c r="L54" s="93">
        <v>1025.6932999999999</v>
      </c>
      <c r="M54" s="62">
        <v>1E-3</v>
      </c>
      <c r="N54" s="62">
        <v>2.1000000000000001E-2</v>
      </c>
      <c r="O54" s="62">
        <v>15.51</v>
      </c>
      <c r="Q54" s="5">
        <v>181.51796899429999</v>
      </c>
    </row>
    <row r="55" spans="2:17" x14ac:dyDescent="0.2">
      <c r="B55" s="23">
        <v>39658</v>
      </c>
      <c r="C55" s="5">
        <v>24.7</v>
      </c>
      <c r="D55" s="5">
        <v>-113.30000000000001</v>
      </c>
      <c r="E55" s="39">
        <v>80</v>
      </c>
      <c r="F55" s="5">
        <v>28.8</v>
      </c>
      <c r="H55" s="93">
        <v>3.83</v>
      </c>
      <c r="I55" s="108">
        <v>2E-3</v>
      </c>
      <c r="J55" s="93">
        <v>12.7516</v>
      </c>
      <c r="K55" s="93">
        <v>33.768599999999999</v>
      </c>
      <c r="L55" s="93">
        <v>1025.8507999999999</v>
      </c>
      <c r="M55" s="62">
        <v>1E-3</v>
      </c>
      <c r="N55" s="62">
        <v>0.11</v>
      </c>
      <c r="O55" s="62">
        <v>18.25</v>
      </c>
      <c r="Q55" s="5">
        <v>165.93547030319999</v>
      </c>
    </row>
    <row r="56" spans="2:17" x14ac:dyDescent="0.2">
      <c r="B56" s="23">
        <v>39658</v>
      </c>
      <c r="C56" s="5">
        <v>24.7</v>
      </c>
      <c r="D56" s="5">
        <v>-113.30000000000001</v>
      </c>
      <c r="E56" s="39">
        <v>100</v>
      </c>
      <c r="F56" s="5">
        <v>17.600000000000001</v>
      </c>
      <c r="H56" s="93">
        <v>1.23</v>
      </c>
      <c r="I56" s="108">
        <v>1E-3</v>
      </c>
      <c r="J56" s="93">
        <v>11.887</v>
      </c>
      <c r="K56" s="93">
        <v>33.915900000000001</v>
      </c>
      <c r="L56" s="93">
        <v>1026.2221</v>
      </c>
      <c r="M56" s="62">
        <v>1E-3</v>
      </c>
      <c r="N56" s="62">
        <v>1.0999999999999999E-2</v>
      </c>
      <c r="O56" s="62">
        <v>23.14</v>
      </c>
      <c r="Q56" s="5">
        <v>122.99374490709998</v>
      </c>
    </row>
    <row r="57" spans="2:17" x14ac:dyDescent="0.2">
      <c r="B57" s="23">
        <v>39658</v>
      </c>
      <c r="C57" s="5">
        <v>24.7</v>
      </c>
      <c r="D57" s="5">
        <v>-113.30000000000001</v>
      </c>
      <c r="E57" s="39">
        <v>175</v>
      </c>
      <c r="F57" s="5">
        <v>4.5</v>
      </c>
      <c r="H57" s="93">
        <v>2.1600000000000001E-2</v>
      </c>
      <c r="I57" s="108">
        <v>0</v>
      </c>
      <c r="J57" s="93">
        <v>11.551299999999999</v>
      </c>
      <c r="K57" s="93">
        <v>34.6004</v>
      </c>
      <c r="L57" s="93">
        <v>1027.1536000000001</v>
      </c>
      <c r="M57" s="62">
        <v>3.0000000000000001E-3</v>
      </c>
      <c r="N57" s="62">
        <v>0.03</v>
      </c>
      <c r="O57" s="62">
        <v>29.37</v>
      </c>
      <c r="Q57" s="5">
        <v>22.749397932800001</v>
      </c>
    </row>
    <row r="58" spans="2:17" x14ac:dyDescent="0.2">
      <c r="B58" s="23">
        <v>39658</v>
      </c>
      <c r="C58" s="5">
        <v>24.7</v>
      </c>
      <c r="D58" s="5">
        <v>-113.30000000000001</v>
      </c>
      <c r="E58" s="39">
        <v>200</v>
      </c>
      <c r="F58" s="5">
        <v>1.7</v>
      </c>
      <c r="H58" s="93">
        <v>6.2E-4</v>
      </c>
      <c r="I58" s="108">
        <v>0</v>
      </c>
      <c r="J58" s="93">
        <v>11.12</v>
      </c>
      <c r="K58" s="93">
        <v>34.569699999999997</v>
      </c>
      <c r="L58" s="93">
        <v>1027.3226</v>
      </c>
      <c r="M58" s="62">
        <v>4.0000000000000001E-3</v>
      </c>
      <c r="N58" s="62">
        <v>2.4E-2</v>
      </c>
      <c r="O58" s="62">
        <v>29.39</v>
      </c>
      <c r="Q58" s="5">
        <v>16.709402089000001</v>
      </c>
    </row>
    <row r="59" spans="2:17" x14ac:dyDescent="0.2">
      <c r="B59" s="23">
        <v>39658</v>
      </c>
      <c r="C59" s="5">
        <v>24.7</v>
      </c>
      <c r="D59" s="5">
        <v>-113.30000000000001</v>
      </c>
      <c r="E59" s="39">
        <v>250</v>
      </c>
      <c r="F59" s="5">
        <v>1.5</v>
      </c>
      <c r="H59" s="93">
        <v>9.9999999999999998E-13</v>
      </c>
      <c r="I59" s="108">
        <v>0</v>
      </c>
      <c r="J59" s="93">
        <v>10.7338</v>
      </c>
      <c r="K59" s="93">
        <v>34.616300000000003</v>
      </c>
      <c r="L59" s="93">
        <v>1027.6588999999999</v>
      </c>
      <c r="M59" s="62">
        <v>2E-3</v>
      </c>
      <c r="N59" s="62">
        <v>2.5000000000000001E-2</v>
      </c>
      <c r="O59" s="62">
        <v>29.61</v>
      </c>
      <c r="Q59" s="5">
        <v>8.755653827999998</v>
      </c>
    </row>
    <row r="60" spans="2:17" x14ac:dyDescent="0.2">
      <c r="B60" s="23">
        <v>39661</v>
      </c>
      <c r="C60" s="5">
        <v>27.5</v>
      </c>
      <c r="D60" s="5">
        <v>-117.5</v>
      </c>
      <c r="E60" s="39">
        <v>55</v>
      </c>
      <c r="F60" s="5">
        <v>3.2</v>
      </c>
      <c r="H60" s="93">
        <v>4.2700000000000002E-2</v>
      </c>
      <c r="I60" s="108">
        <v>2E-3</v>
      </c>
      <c r="J60" s="93">
        <v>14.4712</v>
      </c>
      <c r="K60" s="93">
        <v>33.518099999999997</v>
      </c>
      <c r="L60" s="93">
        <v>1025.1880000000001</v>
      </c>
      <c r="M60" s="62">
        <v>1E-3</v>
      </c>
      <c r="N60" s="62">
        <v>7.3999999999999996E-2</v>
      </c>
      <c r="O60" s="62">
        <v>1.59</v>
      </c>
      <c r="Q60" s="5">
        <v>248.95152798000004</v>
      </c>
    </row>
    <row r="61" spans="2:17" x14ac:dyDescent="0.2">
      <c r="B61" s="23">
        <v>39661</v>
      </c>
      <c r="C61" s="5">
        <v>27.5</v>
      </c>
      <c r="D61" s="5">
        <v>-117.5</v>
      </c>
      <c r="E61" s="39">
        <v>60</v>
      </c>
      <c r="F61" s="5">
        <v>13.1</v>
      </c>
      <c r="H61" s="93">
        <v>2.3E-2</v>
      </c>
      <c r="I61" s="108">
        <v>1E-3</v>
      </c>
      <c r="J61" s="93">
        <v>13.9741</v>
      </c>
      <c r="K61" s="93">
        <v>33.498199999999997</v>
      </c>
      <c r="L61" s="93">
        <v>1025.2997</v>
      </c>
      <c r="M61" s="62">
        <v>4.0000000000000001E-3</v>
      </c>
      <c r="N61" s="62">
        <v>0.20200000000000001</v>
      </c>
      <c r="O61" s="62">
        <v>5.68</v>
      </c>
      <c r="Q61" s="5">
        <v>233.54174036630002</v>
      </c>
    </row>
    <row r="62" spans="2:17" x14ac:dyDescent="0.2">
      <c r="B62" s="23">
        <v>39661</v>
      </c>
      <c r="C62" s="5">
        <v>27.5</v>
      </c>
      <c r="D62" s="5">
        <v>-117.5</v>
      </c>
      <c r="E62" s="39">
        <v>65</v>
      </c>
      <c r="F62" s="5">
        <v>19.600000000000001</v>
      </c>
      <c r="H62" s="93">
        <v>1.26E-2</v>
      </c>
      <c r="I62" s="108">
        <v>1E-3</v>
      </c>
      <c r="J62" s="93">
        <v>13.56</v>
      </c>
      <c r="K62" s="93">
        <v>33.512500000000003</v>
      </c>
      <c r="L62" s="93">
        <v>1025.4186</v>
      </c>
      <c r="M62" s="62">
        <v>5.0000000000000001E-3</v>
      </c>
      <c r="N62" s="62">
        <v>0.20799999999999999</v>
      </c>
      <c r="O62" s="62">
        <v>6.82</v>
      </c>
      <c r="Q62" s="5">
        <v>225.392135373</v>
      </c>
    </row>
    <row r="63" spans="2:17" x14ac:dyDescent="0.2">
      <c r="B63" s="23">
        <v>39661</v>
      </c>
      <c r="C63" s="5">
        <v>27.5</v>
      </c>
      <c r="D63" s="5">
        <v>-117.5</v>
      </c>
      <c r="E63" s="39">
        <v>70</v>
      </c>
      <c r="F63" s="5">
        <v>26.1</v>
      </c>
      <c r="H63" s="93">
        <v>6.3899999999999998E-3</v>
      </c>
      <c r="I63" s="108">
        <v>0</v>
      </c>
      <c r="J63" s="93">
        <v>12.862500000000001</v>
      </c>
      <c r="K63" s="93">
        <v>33.472000000000001</v>
      </c>
      <c r="L63" s="93">
        <v>1025.55</v>
      </c>
      <c r="M63" s="62">
        <v>8.0000000000000002E-3</v>
      </c>
      <c r="N63" s="62">
        <v>0.21299999999999999</v>
      </c>
      <c r="O63" s="62">
        <v>10.97</v>
      </c>
      <c r="Q63" s="5">
        <v>207.87385724999996</v>
      </c>
    </row>
    <row r="64" spans="2:17" x14ac:dyDescent="0.2">
      <c r="B64" s="23">
        <v>39661</v>
      </c>
      <c r="C64" s="5">
        <v>27.5</v>
      </c>
      <c r="D64" s="5">
        <v>-117.5</v>
      </c>
      <c r="E64" s="39">
        <v>80</v>
      </c>
      <c r="F64" s="5">
        <v>34.6</v>
      </c>
      <c r="H64" s="93">
        <v>6.3900000000000003E-4</v>
      </c>
      <c r="I64" s="108">
        <v>0</v>
      </c>
      <c r="J64" s="93">
        <v>12.033899999999999</v>
      </c>
      <c r="K64" s="93">
        <v>33.5261</v>
      </c>
      <c r="L64" s="93">
        <v>1025.8019999999999</v>
      </c>
      <c r="M64" s="62">
        <v>2E-3</v>
      </c>
      <c r="N64" s="62">
        <v>0.17199999999999999</v>
      </c>
      <c r="O64" s="62">
        <v>12.28</v>
      </c>
      <c r="Q64" s="5">
        <v>198.68143456799996</v>
      </c>
    </row>
    <row r="65" spans="1:17" x14ac:dyDescent="0.2">
      <c r="B65" s="23">
        <v>39661</v>
      </c>
      <c r="C65" s="5">
        <v>27.5</v>
      </c>
      <c r="D65" s="5">
        <v>-117.5</v>
      </c>
      <c r="E65" s="39">
        <v>100</v>
      </c>
      <c r="F65" s="5">
        <v>34.9</v>
      </c>
      <c r="H65" s="93">
        <v>9.9999999999999998E-13</v>
      </c>
      <c r="I65" s="108">
        <v>0</v>
      </c>
      <c r="J65" s="93">
        <v>11.0541</v>
      </c>
      <c r="K65" s="93">
        <v>33.639699999999998</v>
      </c>
      <c r="L65" s="93">
        <v>1026.1621</v>
      </c>
      <c r="M65" s="62">
        <v>1E-3</v>
      </c>
      <c r="N65" s="62">
        <v>2.7E-2</v>
      </c>
      <c r="O65" s="62">
        <v>18.559999999999999</v>
      </c>
      <c r="Q65" s="5">
        <v>180.64454992189997</v>
      </c>
    </row>
    <row r="66" spans="1:17" x14ac:dyDescent="0.2">
      <c r="B66" s="23">
        <v>39661</v>
      </c>
      <c r="C66" s="5">
        <v>27.5</v>
      </c>
      <c r="D66" s="5">
        <v>-117.5</v>
      </c>
      <c r="E66" s="39">
        <v>150</v>
      </c>
      <c r="F66" s="5">
        <v>34.700000000000003</v>
      </c>
      <c r="H66" s="93">
        <v>9.9999999999999998E-13</v>
      </c>
      <c r="I66" s="108">
        <v>0</v>
      </c>
      <c r="J66" s="93">
        <v>11.454000000000001</v>
      </c>
      <c r="K66" s="93">
        <v>34.369700000000002</v>
      </c>
      <c r="L66" s="93">
        <v>1026.8805</v>
      </c>
      <c r="M66" s="62">
        <v>2E-3</v>
      </c>
      <c r="N66" s="62">
        <v>1.2E-2</v>
      </c>
      <c r="O66" s="62">
        <v>27.95</v>
      </c>
      <c r="Q66" s="5">
        <v>33.7402125885</v>
      </c>
    </row>
    <row r="67" spans="1:17" x14ac:dyDescent="0.2">
      <c r="B67" s="23">
        <v>39661</v>
      </c>
      <c r="C67" s="5">
        <v>27.5</v>
      </c>
      <c r="D67" s="5">
        <v>-117.5</v>
      </c>
      <c r="E67" s="39">
        <v>200</v>
      </c>
      <c r="F67" s="5">
        <v>13.6</v>
      </c>
      <c r="H67" s="93">
        <v>9.9999999999999998E-13</v>
      </c>
      <c r="I67" s="108">
        <v>0</v>
      </c>
      <c r="J67" s="93">
        <v>11.605600000000001</v>
      </c>
      <c r="K67" s="93">
        <v>34.614400000000003</v>
      </c>
      <c r="L67" s="93">
        <v>1027.2661000000001</v>
      </c>
      <c r="M67" s="62">
        <v>3.0000000000000001E-3</v>
      </c>
      <c r="N67" s="62">
        <v>1.0999999999999999E-2</v>
      </c>
      <c r="Q67" s="5">
        <v>9.3676395659000011</v>
      </c>
    </row>
    <row r="68" spans="1:17" x14ac:dyDescent="0.2">
      <c r="B68" s="23">
        <v>39661</v>
      </c>
      <c r="C68" s="5">
        <v>27.5</v>
      </c>
      <c r="D68" s="5">
        <v>-117.5</v>
      </c>
      <c r="E68" s="39">
        <v>300</v>
      </c>
      <c r="F68" s="5">
        <v>4.0999999999999996</v>
      </c>
      <c r="H68" s="93">
        <v>9.9999999999999998E-13</v>
      </c>
      <c r="I68" s="108">
        <v>0</v>
      </c>
      <c r="J68" s="93">
        <v>9.4491999999999994</v>
      </c>
      <c r="K68" s="93">
        <v>34.398699999999998</v>
      </c>
      <c r="L68" s="93">
        <v>1027.9412</v>
      </c>
      <c r="M68" s="62">
        <v>7.0000000000000001E-3</v>
      </c>
      <c r="N68" s="62">
        <v>2.3E-2</v>
      </c>
      <c r="O68" s="62">
        <v>32.43</v>
      </c>
      <c r="Q68" s="5">
        <v>30.352019812400002</v>
      </c>
    </row>
    <row r="69" spans="1:17" x14ac:dyDescent="0.2">
      <c r="B69" s="23">
        <v>39661</v>
      </c>
      <c r="C69" s="5">
        <v>27.5</v>
      </c>
      <c r="D69" s="5">
        <v>-117.5</v>
      </c>
      <c r="E69" s="39">
        <v>400</v>
      </c>
      <c r="F69" s="5">
        <v>1.9</v>
      </c>
      <c r="H69" s="93">
        <v>9.9999999999999998E-13</v>
      </c>
      <c r="I69" s="108">
        <v>0</v>
      </c>
      <c r="J69" s="93">
        <v>9.0958000000000006</v>
      </c>
      <c r="K69" s="93">
        <v>34.533799999999999</v>
      </c>
      <c r="L69" s="93">
        <v>1028.5619999999999</v>
      </c>
      <c r="M69" s="62">
        <v>3.0000000000000001E-3</v>
      </c>
      <c r="N69" s="62">
        <v>1.4999999999999999E-2</v>
      </c>
      <c r="O69" s="62">
        <v>32.659999999999997</v>
      </c>
      <c r="Q69" s="5">
        <v>5.7856612499999995</v>
      </c>
    </row>
    <row r="70" spans="1:17" x14ac:dyDescent="0.2">
      <c r="B70" s="23">
        <v>39665</v>
      </c>
      <c r="C70" s="5">
        <v>32.5</v>
      </c>
      <c r="D70" s="5">
        <v>-120.5</v>
      </c>
      <c r="E70" s="39">
        <v>45</v>
      </c>
      <c r="F70" s="5">
        <v>36.5</v>
      </c>
      <c r="H70" s="93">
        <v>8.5399999999999991</v>
      </c>
      <c r="I70" s="108">
        <v>3.0000000000000001E-3</v>
      </c>
      <c r="J70" s="93">
        <v>12.5312</v>
      </c>
      <c r="K70" s="93">
        <v>33.6083</v>
      </c>
      <c r="L70" s="93">
        <v>1025.6086</v>
      </c>
      <c r="Q70" s="5">
        <v>208.08265202820002</v>
      </c>
    </row>
    <row r="71" spans="1:17" x14ac:dyDescent="0.2">
      <c r="B71" s="23">
        <v>39665</v>
      </c>
      <c r="C71" s="5">
        <v>32.5</v>
      </c>
      <c r="D71" s="5">
        <v>-120.5</v>
      </c>
      <c r="E71" s="39">
        <v>50</v>
      </c>
      <c r="F71" s="5">
        <v>37.1</v>
      </c>
      <c r="H71" s="93">
        <v>5.03</v>
      </c>
      <c r="I71" s="108">
        <v>2E-3</v>
      </c>
      <c r="J71" s="93">
        <v>11.675599999999999</v>
      </c>
      <c r="K71" s="93">
        <v>33.520099999999999</v>
      </c>
      <c r="L71" s="93">
        <v>1025.7255</v>
      </c>
      <c r="M71" s="62">
        <v>1E-3</v>
      </c>
      <c r="N71" s="62">
        <v>4.9000000000000002E-2</v>
      </c>
      <c r="O71" s="62">
        <v>17.45</v>
      </c>
      <c r="Q71" s="5">
        <v>205.76874110400001</v>
      </c>
    </row>
    <row r="72" spans="1:17" x14ac:dyDescent="0.2">
      <c r="B72" s="23">
        <v>39665</v>
      </c>
      <c r="C72" s="5">
        <v>32.5</v>
      </c>
      <c r="D72" s="5">
        <v>-120.5</v>
      </c>
      <c r="E72" s="39">
        <v>55</v>
      </c>
      <c r="F72" s="5">
        <v>39.799999999999997</v>
      </c>
      <c r="H72" s="93">
        <v>3.26</v>
      </c>
      <c r="I72" s="108">
        <v>1E-3</v>
      </c>
      <c r="J72" s="93">
        <v>11.760300000000001</v>
      </c>
      <c r="K72" s="93">
        <v>33.661700000000003</v>
      </c>
      <c r="L72" s="93">
        <v>1025.8420000000001</v>
      </c>
      <c r="Q72" s="5">
        <v>202.33194687000005</v>
      </c>
    </row>
    <row r="73" spans="1:17" x14ac:dyDescent="0.2">
      <c r="B73" s="23">
        <v>39665</v>
      </c>
      <c r="C73" s="5">
        <v>32.5</v>
      </c>
      <c r="D73" s="5">
        <v>-120.5</v>
      </c>
      <c r="E73" s="39">
        <v>60</v>
      </c>
      <c r="F73" s="5">
        <v>42.3</v>
      </c>
      <c r="H73" s="93">
        <v>2.25</v>
      </c>
      <c r="I73" s="108">
        <v>1E-3</v>
      </c>
      <c r="J73" s="93">
        <v>10.6333</v>
      </c>
      <c r="K73" s="93">
        <v>33.754800000000003</v>
      </c>
      <c r="L73" s="93">
        <v>1026.1916000000001</v>
      </c>
      <c r="M73" s="62">
        <v>3.0000000000000001E-3</v>
      </c>
      <c r="N73" s="62">
        <v>6.6000000000000003E-2</v>
      </c>
      <c r="O73" s="62">
        <v>20.02</v>
      </c>
      <c r="Q73" s="5">
        <v>181.04512341440002</v>
      </c>
    </row>
    <row r="74" spans="1:17" x14ac:dyDescent="0.2">
      <c r="B74" s="23">
        <v>39665</v>
      </c>
      <c r="C74" s="5">
        <v>32.5</v>
      </c>
      <c r="D74" s="5">
        <v>-120.5</v>
      </c>
      <c r="E74" s="39">
        <v>70</v>
      </c>
      <c r="F74" s="5">
        <v>43.6</v>
      </c>
      <c r="H74" s="93">
        <v>1.19</v>
      </c>
      <c r="I74" s="108">
        <v>1E-3</v>
      </c>
      <c r="J74" s="93">
        <v>10.2849</v>
      </c>
      <c r="K74" s="93">
        <v>33.837899999999998</v>
      </c>
      <c r="L74" s="93">
        <v>1026.3624</v>
      </c>
      <c r="M74" s="62">
        <v>1E-3</v>
      </c>
      <c r="N74" s="62">
        <v>0</v>
      </c>
      <c r="O74" s="62">
        <v>27.07</v>
      </c>
      <c r="Q74" s="5">
        <v>163.25374306920003</v>
      </c>
    </row>
    <row r="75" spans="1:17" s="14" customFormat="1" x14ac:dyDescent="0.2">
      <c r="A75" s="10"/>
      <c r="B75" s="24">
        <v>39665</v>
      </c>
      <c r="C75" s="12">
        <v>32.5</v>
      </c>
      <c r="D75" s="12">
        <v>-120.5</v>
      </c>
      <c r="E75" s="42">
        <v>80</v>
      </c>
      <c r="F75" s="12">
        <v>42.6</v>
      </c>
      <c r="G75" s="12"/>
      <c r="H75" s="94">
        <v>0.64</v>
      </c>
      <c r="I75" s="109">
        <v>0</v>
      </c>
      <c r="J75" s="94">
        <v>9.1882999999999999</v>
      </c>
      <c r="K75" s="94">
        <v>33.9253</v>
      </c>
      <c r="L75" s="94">
        <v>1026.7054000000001</v>
      </c>
      <c r="M75" s="63">
        <v>2E-3</v>
      </c>
      <c r="N75" s="63">
        <v>5.3999999999999999E-2</v>
      </c>
      <c r="O75" s="63">
        <v>25.28</v>
      </c>
      <c r="P75" s="12"/>
      <c r="Q75" s="12">
        <v>145.19538327839999</v>
      </c>
    </row>
    <row r="76" spans="1:17" x14ac:dyDescent="0.2">
      <c r="A76" s="1" t="s">
        <v>598</v>
      </c>
      <c r="B76" s="23">
        <v>42852</v>
      </c>
      <c r="C76" s="5">
        <v>20.5</v>
      </c>
      <c r="D76" s="5">
        <v>-106.5</v>
      </c>
      <c r="E76" s="39">
        <v>150</v>
      </c>
      <c r="F76" s="5">
        <v>0.34374918126664444</v>
      </c>
      <c r="M76" s="62">
        <v>3.6820832484143681E-2</v>
      </c>
      <c r="N76" s="62">
        <v>3.2974404601232417</v>
      </c>
      <c r="O76" s="62">
        <v>22.950876474274573</v>
      </c>
      <c r="Q76" s="5">
        <v>1.38</v>
      </c>
    </row>
    <row r="77" spans="1:17" x14ac:dyDescent="0.2">
      <c r="B77" s="23">
        <v>42852</v>
      </c>
      <c r="C77" s="5">
        <v>20.5</v>
      </c>
      <c r="D77" s="5">
        <v>-106.5</v>
      </c>
      <c r="E77" s="39">
        <v>125</v>
      </c>
      <c r="F77" s="5">
        <v>0.48789753834343957</v>
      </c>
      <c r="J77" s="93"/>
      <c r="K77" s="93"/>
      <c r="L77" s="93"/>
      <c r="M77" s="62">
        <v>0</v>
      </c>
      <c r="N77" s="62">
        <v>3.6797523975288349</v>
      </c>
      <c r="O77" s="62">
        <v>14.077197259086065</v>
      </c>
      <c r="Q77" s="5">
        <v>1.06</v>
      </c>
    </row>
    <row r="78" spans="1:17" x14ac:dyDescent="0.2">
      <c r="B78" s="23">
        <v>42852</v>
      </c>
      <c r="C78" s="5">
        <v>20.5</v>
      </c>
      <c r="D78" s="5">
        <v>-106.5</v>
      </c>
      <c r="E78" s="39">
        <v>100</v>
      </c>
      <c r="F78" s="5" t="s">
        <v>547</v>
      </c>
      <c r="M78" s="62">
        <v>1.0406227613503561E-2</v>
      </c>
      <c r="N78" s="62">
        <v>1.1039257192586507</v>
      </c>
      <c r="O78" s="62">
        <v>23.632883947997847</v>
      </c>
      <c r="Q78" s="5">
        <v>1.02</v>
      </c>
    </row>
    <row r="79" spans="1:17" x14ac:dyDescent="0.2">
      <c r="B79" s="23">
        <v>42852</v>
      </c>
      <c r="C79" s="5">
        <v>20.5</v>
      </c>
      <c r="D79" s="5">
        <v>-106.5</v>
      </c>
      <c r="E79" s="39">
        <v>75</v>
      </c>
      <c r="F79" s="5">
        <v>2.1704931211265719</v>
      </c>
      <c r="M79" s="62">
        <v>1.8392699389101368E-2</v>
      </c>
      <c r="N79" s="62">
        <v>0.10035688356896823</v>
      </c>
      <c r="O79" s="62">
        <v>20.780556173877464</v>
      </c>
      <c r="Q79" s="5">
        <v>0.85</v>
      </c>
    </row>
    <row r="80" spans="1:17" x14ac:dyDescent="0.2">
      <c r="B80" s="23">
        <v>42852</v>
      </c>
      <c r="C80" s="5">
        <v>20.5</v>
      </c>
      <c r="D80" s="5">
        <v>-106.5</v>
      </c>
      <c r="E80" s="39">
        <v>55</v>
      </c>
      <c r="F80" s="5">
        <v>15.353612761934757</v>
      </c>
      <c r="M80" s="62">
        <v>7.9867715192415992E-2</v>
      </c>
      <c r="N80" s="62">
        <v>0.31540734835961437</v>
      </c>
      <c r="O80" s="62">
        <v>24.567954456448007</v>
      </c>
      <c r="Q80" s="5">
        <v>7.69</v>
      </c>
    </row>
    <row r="81" spans="2:17" x14ac:dyDescent="0.2">
      <c r="B81" s="23">
        <v>42852</v>
      </c>
      <c r="C81" s="5">
        <v>20.5</v>
      </c>
      <c r="D81" s="5">
        <v>-106.5</v>
      </c>
      <c r="E81" s="39">
        <v>43</v>
      </c>
      <c r="F81" s="5">
        <v>12.729068949112971</v>
      </c>
      <c r="M81" s="62">
        <v>4.0746413548379865E-2</v>
      </c>
      <c r="N81" s="62">
        <v>0.20071376713793646</v>
      </c>
      <c r="O81" s="62">
        <v>24.144999757311687</v>
      </c>
      <c r="Q81" s="5">
        <v>6.2</v>
      </c>
    </row>
    <row r="82" spans="2:17" x14ac:dyDescent="0.2">
      <c r="B82" s="23">
        <v>42852</v>
      </c>
      <c r="C82" s="5">
        <v>20.5</v>
      </c>
      <c r="D82" s="5">
        <v>-106.5</v>
      </c>
      <c r="E82" s="39">
        <v>28</v>
      </c>
      <c r="F82" s="5">
        <v>19.343084215991329</v>
      </c>
      <c r="M82" s="62">
        <v>2.4074503595169525E-2</v>
      </c>
      <c r="N82" s="62">
        <v>0.40142753427587285</v>
      </c>
      <c r="O82" s="62">
        <v>20.923627294793139</v>
      </c>
      <c r="Q82" s="5">
        <v>23.26</v>
      </c>
    </row>
    <row r="83" spans="2:17" x14ac:dyDescent="0.2">
      <c r="B83" s="23">
        <v>42852</v>
      </c>
      <c r="C83" s="5">
        <v>20.5</v>
      </c>
      <c r="D83" s="5">
        <v>-106.5</v>
      </c>
      <c r="E83" s="39">
        <v>25</v>
      </c>
      <c r="F83" s="5">
        <v>9.2532003689433537</v>
      </c>
      <c r="M83" s="62">
        <v>0.6068587583059355</v>
      </c>
      <c r="N83" s="62">
        <v>0.55913120845568021</v>
      </c>
      <c r="O83" s="62">
        <v>8.5100310631972427</v>
      </c>
      <c r="Q83" s="5">
        <v>21.9</v>
      </c>
    </row>
    <row r="84" spans="2:17" x14ac:dyDescent="0.2">
      <c r="B84" s="23">
        <v>42852</v>
      </c>
      <c r="C84" s="5">
        <v>20.5</v>
      </c>
      <c r="D84" s="5">
        <v>-106.5</v>
      </c>
      <c r="E84" s="39">
        <v>21</v>
      </c>
      <c r="F84" s="5">
        <v>25.652713399411574</v>
      </c>
      <c r="M84" s="62">
        <v>0.41313457541351734</v>
      </c>
      <c r="N84" s="62">
        <v>0.40142753427587285</v>
      </c>
      <c r="O84" s="62">
        <v>4.3917908381398831</v>
      </c>
      <c r="Q84" s="5">
        <v>28.7</v>
      </c>
    </row>
    <row r="85" spans="2:17" x14ac:dyDescent="0.2">
      <c r="B85" s="23">
        <v>42852</v>
      </c>
      <c r="C85" s="5">
        <v>20.5</v>
      </c>
      <c r="D85" s="5">
        <v>-106.5</v>
      </c>
      <c r="E85" s="39">
        <v>15</v>
      </c>
      <c r="F85" s="5">
        <v>1.6</v>
      </c>
      <c r="Q85" s="5">
        <v>32.4</v>
      </c>
    </row>
    <row r="86" spans="2:17" x14ac:dyDescent="0.2">
      <c r="B86" s="23">
        <v>42852</v>
      </c>
      <c r="C86" s="5">
        <v>20.5</v>
      </c>
      <c r="D86" s="5">
        <v>-106.5</v>
      </c>
      <c r="E86" s="39">
        <v>100</v>
      </c>
      <c r="F86" s="5">
        <v>1.4568904423360092</v>
      </c>
      <c r="M86" s="62">
        <v>1.0406227613503561E-2</v>
      </c>
      <c r="N86" s="62">
        <v>1.1039257192586507</v>
      </c>
      <c r="O86" s="62">
        <v>23.632883947997847</v>
      </c>
      <c r="Q86" s="5">
        <v>1.2</v>
      </c>
    </row>
    <row r="87" spans="2:17" x14ac:dyDescent="0.2">
      <c r="B87" s="23">
        <v>42852</v>
      </c>
      <c r="C87" s="5">
        <v>20.5</v>
      </c>
      <c r="D87" s="5">
        <v>-106.5</v>
      </c>
      <c r="E87" s="39">
        <v>87.5</v>
      </c>
      <c r="F87" s="5">
        <v>0.48405113867869198</v>
      </c>
      <c r="M87" s="62">
        <v>1.2883835323737883E-2</v>
      </c>
      <c r="N87" s="62">
        <v>0.22938716244335594</v>
      </c>
      <c r="O87" s="62">
        <v>18.671093515179614</v>
      </c>
      <c r="Q87" s="5">
        <v>1.5</v>
      </c>
    </row>
    <row r="88" spans="2:17" x14ac:dyDescent="0.2">
      <c r="B88" s="23">
        <v>42852</v>
      </c>
      <c r="C88" s="5">
        <v>20.5</v>
      </c>
      <c r="D88" s="5">
        <v>-106.5</v>
      </c>
      <c r="E88" s="39">
        <v>75</v>
      </c>
      <c r="F88" s="5">
        <v>0.97489213122281926</v>
      </c>
      <c r="M88" s="62">
        <v>1.8392699389101368E-2</v>
      </c>
      <c r="N88" s="62">
        <v>0.10035688356896823</v>
      </c>
      <c r="O88" s="62">
        <v>20.780556173877464</v>
      </c>
      <c r="Q88" s="5">
        <v>1.3</v>
      </c>
    </row>
    <row r="89" spans="2:17" x14ac:dyDescent="0.2">
      <c r="B89" s="23">
        <v>42852</v>
      </c>
      <c r="C89" s="5">
        <v>20.5</v>
      </c>
      <c r="D89" s="5">
        <v>-106.5</v>
      </c>
      <c r="E89" s="39">
        <v>62.5</v>
      </c>
      <c r="F89" s="5">
        <v>3.6146351006245334</v>
      </c>
      <c r="M89" s="62">
        <v>1.3429077156237347E-2</v>
      </c>
      <c r="N89" s="62">
        <v>0.11469358122167797</v>
      </c>
      <c r="O89" s="62">
        <v>14.391659198957877</v>
      </c>
      <c r="Q89" s="5">
        <v>1.4</v>
      </c>
    </row>
    <row r="90" spans="2:17" x14ac:dyDescent="0.2">
      <c r="B90" s="23">
        <v>42852</v>
      </c>
      <c r="C90" s="5">
        <v>20.5</v>
      </c>
      <c r="D90" s="5">
        <v>-106.5</v>
      </c>
      <c r="E90" s="39">
        <v>50</v>
      </c>
      <c r="F90" s="5">
        <v>8.2518605251832504</v>
      </c>
      <c r="M90" s="62">
        <v>4.2424173107855082E-2</v>
      </c>
      <c r="N90" s="62">
        <v>0.21505046479064621</v>
      </c>
      <c r="O90" s="62">
        <v>14.943652818463468</v>
      </c>
      <c r="Q90" s="5">
        <v>4.5999999999999996</v>
      </c>
    </row>
    <row r="91" spans="2:17" x14ac:dyDescent="0.2">
      <c r="B91" s="23">
        <v>42852</v>
      </c>
      <c r="C91" s="5">
        <v>20.5</v>
      </c>
      <c r="D91" s="5">
        <v>-106.5</v>
      </c>
      <c r="E91" s="39">
        <v>37.5</v>
      </c>
      <c r="F91" s="5">
        <v>1.56074753543141</v>
      </c>
      <c r="M91" s="62">
        <v>2.5851943930189792E-2</v>
      </c>
      <c r="N91" s="62">
        <v>0.18637706948522673</v>
      </c>
      <c r="O91" s="62">
        <v>17.744813435377001</v>
      </c>
      <c r="Q91" s="5">
        <v>7.8</v>
      </c>
    </row>
    <row r="92" spans="2:17" x14ac:dyDescent="0.2">
      <c r="B92" s="23">
        <v>42852</v>
      </c>
      <c r="C92" s="5">
        <v>20.5</v>
      </c>
      <c r="D92" s="5">
        <v>-106.5</v>
      </c>
      <c r="E92" s="39">
        <v>25</v>
      </c>
      <c r="F92" s="5">
        <v>150.51</v>
      </c>
      <c r="Q92" s="5">
        <v>23.6</v>
      </c>
    </row>
    <row r="93" spans="2:17" x14ac:dyDescent="0.2">
      <c r="B93" s="23">
        <v>42848</v>
      </c>
      <c r="C93" s="5">
        <v>16.5</v>
      </c>
      <c r="D93" s="5">
        <v>-107.2</v>
      </c>
      <c r="E93" s="39">
        <v>200</v>
      </c>
      <c r="F93" s="5">
        <v>0</v>
      </c>
      <c r="M93" s="62">
        <v>1.7390286415995028E-2</v>
      </c>
      <c r="N93" s="62">
        <v>1.626859178519753</v>
      </c>
      <c r="O93" s="62">
        <v>25.83579455052929</v>
      </c>
      <c r="Q93" s="5">
        <v>1.46</v>
      </c>
    </row>
    <row r="94" spans="2:17" x14ac:dyDescent="0.2">
      <c r="B94" s="23">
        <v>42848</v>
      </c>
      <c r="C94" s="5">
        <v>16.5</v>
      </c>
      <c r="D94" s="5">
        <v>-107.2</v>
      </c>
      <c r="E94" s="39">
        <v>180</v>
      </c>
      <c r="F94" s="5">
        <v>5.2324848676506636E-2</v>
      </c>
      <c r="M94" s="62">
        <v>5.4562372352209107E-2</v>
      </c>
      <c r="N94" s="62">
        <v>2.0482745078953517</v>
      </c>
      <c r="O94" s="62">
        <v>25.414379221153688</v>
      </c>
      <c r="Q94" s="5">
        <v>1.35</v>
      </c>
    </row>
    <row r="95" spans="2:17" x14ac:dyDescent="0.2">
      <c r="B95" s="23">
        <v>42848</v>
      </c>
      <c r="C95" s="5">
        <v>16.5</v>
      </c>
      <c r="D95" s="5">
        <v>-107.2</v>
      </c>
      <c r="E95" s="39">
        <v>160</v>
      </c>
      <c r="F95" s="5">
        <v>9.9386106513184608E-2</v>
      </c>
      <c r="M95" s="62">
        <v>4.6722043803563748E-2</v>
      </c>
      <c r="N95" s="62">
        <v>3.038110514103153</v>
      </c>
      <c r="O95" s="62">
        <v>24.666915501142221</v>
      </c>
      <c r="Q95" s="5">
        <v>1.1599999999999999</v>
      </c>
    </row>
    <row r="96" spans="2:17" x14ac:dyDescent="0.2">
      <c r="B96" s="23">
        <v>42848</v>
      </c>
      <c r="C96" s="5">
        <v>16.5</v>
      </c>
      <c r="D96" s="5">
        <v>-107.2</v>
      </c>
      <c r="E96" s="39">
        <v>140</v>
      </c>
      <c r="F96" s="5">
        <v>0.36042283610727133</v>
      </c>
      <c r="M96" s="62">
        <v>4.3001787288942411E-2</v>
      </c>
      <c r="N96" s="62">
        <v>2.219780746594723</v>
      </c>
      <c r="O96" s="62">
        <v>23.785173756138938</v>
      </c>
      <c r="Q96" s="5">
        <v>1.2</v>
      </c>
    </row>
    <row r="97" spans="2:17" x14ac:dyDescent="0.2">
      <c r="B97" s="23">
        <v>42848</v>
      </c>
      <c r="C97" s="5">
        <v>16.5</v>
      </c>
      <c r="D97" s="5">
        <v>-107.2</v>
      </c>
      <c r="E97" s="39">
        <v>98</v>
      </c>
      <c r="F97" s="5">
        <v>4.3872504024140619</v>
      </c>
      <c r="M97" s="62">
        <v>1.3132161489621205E-2</v>
      </c>
      <c r="N97" s="62">
        <v>0.11760427796528335</v>
      </c>
      <c r="O97" s="62">
        <v>25.400130288706151</v>
      </c>
      <c r="Q97" s="5">
        <v>7</v>
      </c>
    </row>
    <row r="98" spans="2:17" x14ac:dyDescent="0.2">
      <c r="B98" s="23">
        <v>42848</v>
      </c>
      <c r="C98" s="5">
        <v>16.5</v>
      </c>
      <c r="D98" s="5">
        <v>-107.2</v>
      </c>
      <c r="E98" s="39">
        <v>93</v>
      </c>
      <c r="F98" s="5">
        <v>9.4547612511078061</v>
      </c>
      <c r="M98" s="62">
        <v>3.9240294196086711E-2</v>
      </c>
      <c r="N98" s="62">
        <v>8.8203208473962499E-2</v>
      </c>
      <c r="O98" s="62">
        <v>24.868412386836187</v>
      </c>
      <c r="Q98" s="5">
        <v>9.1999999999999993</v>
      </c>
    </row>
    <row r="99" spans="2:17" x14ac:dyDescent="0.2">
      <c r="B99" s="23">
        <v>42848</v>
      </c>
      <c r="C99" s="5">
        <v>16.5</v>
      </c>
      <c r="D99" s="5">
        <v>-107.2</v>
      </c>
      <c r="E99" s="39">
        <v>89</v>
      </c>
      <c r="F99" s="5">
        <v>4.8803515360095302</v>
      </c>
      <c r="M99" s="62">
        <v>1.7196653787764134E-2</v>
      </c>
      <c r="N99" s="62">
        <v>0.11760427796528335</v>
      </c>
      <c r="O99" s="62">
        <v>23.812106701745837</v>
      </c>
      <c r="Q99" s="5">
        <v>14.5</v>
      </c>
    </row>
    <row r="100" spans="2:17" x14ac:dyDescent="0.2">
      <c r="B100" s="23">
        <v>42848</v>
      </c>
      <c r="C100" s="5">
        <v>16.5</v>
      </c>
      <c r="D100" s="5">
        <v>-107.2</v>
      </c>
      <c r="E100" s="39">
        <v>78</v>
      </c>
      <c r="F100" s="5">
        <v>3.3786657124599246</v>
      </c>
      <c r="M100" s="62">
        <v>3.2470323786828799E-2</v>
      </c>
      <c r="N100" s="62">
        <v>0.79382887626566256</v>
      </c>
      <c r="O100" s="62">
        <v>16.938222629629831</v>
      </c>
      <c r="Q100" s="5">
        <v>40.5</v>
      </c>
    </row>
    <row r="101" spans="2:17" x14ac:dyDescent="0.2">
      <c r="B101" s="23">
        <v>42848</v>
      </c>
      <c r="C101" s="5">
        <v>16.5</v>
      </c>
      <c r="D101" s="5">
        <v>-107.2</v>
      </c>
      <c r="E101" s="39">
        <v>67</v>
      </c>
      <c r="F101" s="5" t="s">
        <v>547</v>
      </c>
      <c r="M101" s="62">
        <v>0.11569649603199629</v>
      </c>
      <c r="N101" s="62">
        <v>0.7791283415200021</v>
      </c>
      <c r="O101" s="62">
        <v>12.645888933520897</v>
      </c>
      <c r="Q101" s="5">
        <v>99.5</v>
      </c>
    </row>
    <row r="102" spans="2:17" x14ac:dyDescent="0.2">
      <c r="B102" s="23">
        <v>42848</v>
      </c>
      <c r="C102" s="5">
        <v>16.5</v>
      </c>
      <c r="D102" s="5">
        <v>-107.2</v>
      </c>
      <c r="E102" s="39">
        <v>100</v>
      </c>
      <c r="F102" s="5">
        <v>3.2211768146124586</v>
      </c>
      <c r="M102" s="62">
        <v>7.9668318420915291E-3</v>
      </c>
      <c r="N102" s="62">
        <v>0.14700534745660418</v>
      </c>
      <c r="O102" s="62">
        <v>25.126871714816765</v>
      </c>
      <c r="Q102" s="5">
        <v>3.93</v>
      </c>
    </row>
    <row r="103" spans="2:17" x14ac:dyDescent="0.2">
      <c r="B103" s="23">
        <v>42848</v>
      </c>
      <c r="C103" s="5">
        <v>16.5</v>
      </c>
      <c r="D103" s="5">
        <v>-107.2</v>
      </c>
      <c r="E103" s="39">
        <v>87.5</v>
      </c>
      <c r="F103" s="5">
        <v>3.3761521813167552</v>
      </c>
      <c r="M103" s="62">
        <v>3.0166495592628523E-3</v>
      </c>
      <c r="N103" s="62">
        <v>0.20580748643924585</v>
      </c>
      <c r="O103" s="62">
        <v>22.841382596649435</v>
      </c>
      <c r="Q103" s="5">
        <v>12.9</v>
      </c>
    </row>
    <row r="104" spans="2:17" x14ac:dyDescent="0.2">
      <c r="B104" s="23">
        <v>42848</v>
      </c>
      <c r="C104" s="5">
        <v>16.5</v>
      </c>
      <c r="D104" s="5">
        <v>-107.2</v>
      </c>
      <c r="E104" s="39">
        <v>75</v>
      </c>
      <c r="F104" s="5">
        <v>2.1997226958071647</v>
      </c>
      <c r="M104" s="62">
        <v>1.7096251684237004E-2</v>
      </c>
      <c r="N104" s="62">
        <v>0.73502673728302093</v>
      </c>
      <c r="O104" s="62">
        <v>16.797780154129171</v>
      </c>
      <c r="Q104" s="5">
        <v>41.7</v>
      </c>
    </row>
    <row r="105" spans="2:17" x14ac:dyDescent="0.2">
      <c r="B105" s="23">
        <v>42848</v>
      </c>
      <c r="C105" s="5">
        <v>16.5</v>
      </c>
      <c r="D105" s="5">
        <v>-107.2</v>
      </c>
      <c r="E105" s="39">
        <v>62.5</v>
      </c>
      <c r="F105" s="5">
        <v>0.70083885572065263</v>
      </c>
      <c r="M105" s="62">
        <v>0.29656192106259199</v>
      </c>
      <c r="N105" s="62">
        <v>0.67622459830037918</v>
      </c>
      <c r="O105" s="62">
        <v>8.0872189449902656</v>
      </c>
      <c r="Q105" s="5">
        <v>119.96</v>
      </c>
    </row>
    <row r="106" spans="2:17" x14ac:dyDescent="0.2">
      <c r="B106" s="23">
        <v>42848</v>
      </c>
      <c r="C106" s="5">
        <v>16.5</v>
      </c>
      <c r="D106" s="5">
        <v>-107.2</v>
      </c>
      <c r="E106" s="39">
        <v>50</v>
      </c>
      <c r="F106" s="5">
        <v>78.628991137668464</v>
      </c>
      <c r="Q106" s="5">
        <v>181.2</v>
      </c>
    </row>
    <row r="107" spans="2:17" x14ac:dyDescent="0.2">
      <c r="B107" s="23">
        <v>42848</v>
      </c>
      <c r="C107" s="5">
        <v>16.5</v>
      </c>
      <c r="D107" s="5">
        <v>-107.2</v>
      </c>
      <c r="E107" s="39">
        <v>37.5</v>
      </c>
      <c r="F107" s="5">
        <v>0.11154386484098566</v>
      </c>
      <c r="Q107" s="5">
        <v>207.7</v>
      </c>
    </row>
    <row r="108" spans="2:17" x14ac:dyDescent="0.2">
      <c r="B108" s="23">
        <v>42845</v>
      </c>
      <c r="C108" s="5">
        <v>16</v>
      </c>
      <c r="D108" s="5">
        <v>-110</v>
      </c>
      <c r="E108" s="39">
        <v>200</v>
      </c>
      <c r="F108" s="5">
        <v>1.68</v>
      </c>
      <c r="M108" s="62">
        <v>6.9729248657389803E-2</v>
      </c>
      <c r="N108" s="62">
        <v>1.8483862386181211</v>
      </c>
      <c r="O108" s="62">
        <v>21.272428939523522</v>
      </c>
      <c r="Q108" s="5">
        <v>1.3</v>
      </c>
    </row>
    <row r="109" spans="2:17" x14ac:dyDescent="0.2">
      <c r="B109" s="23">
        <v>42845</v>
      </c>
      <c r="C109" s="5">
        <v>16</v>
      </c>
      <c r="D109" s="5">
        <v>-110</v>
      </c>
      <c r="E109" s="39">
        <v>180</v>
      </c>
      <c r="F109" s="5">
        <v>0.60138320049396976</v>
      </c>
      <c r="M109" s="62">
        <v>2.9300610542202031E-2</v>
      </c>
      <c r="N109" s="62">
        <v>2.5804203925262876</v>
      </c>
      <c r="O109" s="62">
        <v>18.102924696762351</v>
      </c>
      <c r="Q109" s="5">
        <v>1.1200000000000001</v>
      </c>
    </row>
    <row r="110" spans="2:17" x14ac:dyDescent="0.2">
      <c r="B110" s="23">
        <v>42845</v>
      </c>
      <c r="C110" s="5">
        <v>16</v>
      </c>
      <c r="D110" s="5">
        <v>-110</v>
      </c>
      <c r="E110" s="39">
        <v>160</v>
      </c>
      <c r="F110" s="5">
        <v>0.78618420594386595</v>
      </c>
      <c r="M110" s="62">
        <v>2.922070753615811E-2</v>
      </c>
      <c r="N110" s="62">
        <v>2.2327041694199088</v>
      </c>
      <c r="O110" s="62">
        <v>15.325014074651259</v>
      </c>
      <c r="Q110" s="5">
        <v>1.1100000000000001</v>
      </c>
    </row>
    <row r="111" spans="2:17" x14ac:dyDescent="0.2">
      <c r="B111" s="23">
        <v>42845</v>
      </c>
      <c r="C111" s="5">
        <v>16</v>
      </c>
      <c r="D111" s="5">
        <v>-110</v>
      </c>
      <c r="E111" s="39">
        <v>140</v>
      </c>
      <c r="F111" s="5">
        <v>4.9755876681137279</v>
      </c>
      <c r="M111" s="62">
        <v>8.2776268072845105E-2</v>
      </c>
      <c r="N111" s="62">
        <v>0</v>
      </c>
      <c r="O111" s="62">
        <v>23.390646791334149</v>
      </c>
      <c r="Q111" s="5">
        <v>0.96</v>
      </c>
    </row>
    <row r="112" spans="2:17" x14ac:dyDescent="0.2">
      <c r="B112" s="23">
        <v>42845</v>
      </c>
      <c r="C112" s="5">
        <v>16</v>
      </c>
      <c r="D112" s="5">
        <v>-110</v>
      </c>
      <c r="E112" s="39">
        <v>123</v>
      </c>
      <c r="F112" s="5">
        <v>6.3059771088262622</v>
      </c>
      <c r="M112" s="62">
        <v>3.7043211827856734E-2</v>
      </c>
      <c r="N112" s="62">
        <v>0.16470768462933758</v>
      </c>
      <c r="O112" s="62">
        <v>26.083609249768475</v>
      </c>
      <c r="Q112" s="5">
        <v>11.9</v>
      </c>
    </row>
    <row r="113" spans="2:17" x14ac:dyDescent="0.2">
      <c r="B113" s="23">
        <v>42845</v>
      </c>
      <c r="C113" s="5">
        <v>16</v>
      </c>
      <c r="D113" s="5">
        <v>-110</v>
      </c>
      <c r="E113" s="39">
        <v>109</v>
      </c>
      <c r="F113" s="5">
        <v>3.0381841876502849</v>
      </c>
      <c r="M113" s="62">
        <v>2.2735437124180045E-2</v>
      </c>
      <c r="N113" s="62">
        <v>7.3203415390816706E-2</v>
      </c>
      <c r="O113" s="62">
        <v>24.688035733730317</v>
      </c>
      <c r="Q113" s="5">
        <v>39.1</v>
      </c>
    </row>
    <row r="114" spans="2:17" x14ac:dyDescent="0.2">
      <c r="B114" s="23">
        <v>42845</v>
      </c>
      <c r="C114" s="5">
        <v>16</v>
      </c>
      <c r="D114" s="5">
        <v>-110</v>
      </c>
      <c r="E114" s="39">
        <v>103</v>
      </c>
      <c r="F114" s="5">
        <v>5.8092754144170353</v>
      </c>
      <c r="M114" s="62">
        <v>0.16936544351535615</v>
      </c>
      <c r="N114" s="62">
        <v>5.4902561543112509E-2</v>
      </c>
      <c r="O114" s="62">
        <v>22.009200379002149</v>
      </c>
      <c r="Q114" s="5">
        <v>55.9</v>
      </c>
    </row>
    <row r="115" spans="2:17" x14ac:dyDescent="0.2">
      <c r="B115" s="23">
        <v>42845</v>
      </c>
      <c r="C115" s="5">
        <v>16</v>
      </c>
      <c r="D115" s="5">
        <v>-110</v>
      </c>
      <c r="E115" s="39">
        <v>97</v>
      </c>
      <c r="F115" s="5">
        <v>1.8515229132149718</v>
      </c>
      <c r="M115" s="62">
        <v>1.2147147351847281E-2</v>
      </c>
      <c r="N115" s="62">
        <v>2.4401138463605577E-2</v>
      </c>
      <c r="O115" s="62">
        <v>18.627782882580561</v>
      </c>
      <c r="Q115" s="5">
        <v>100.9</v>
      </c>
    </row>
    <row r="116" spans="2:17" x14ac:dyDescent="0.2">
      <c r="B116" s="23">
        <v>42845</v>
      </c>
      <c r="C116" s="5">
        <v>16</v>
      </c>
      <c r="D116" s="5">
        <v>-110</v>
      </c>
      <c r="E116" s="39">
        <v>87</v>
      </c>
      <c r="F116" s="5">
        <v>42.9</v>
      </c>
      <c r="M116" s="62">
        <v>5.9832011713172118E-3</v>
      </c>
      <c r="N116" s="62">
        <v>0.34161593849047772</v>
      </c>
      <c r="O116" s="62">
        <v>11.670575974075957</v>
      </c>
      <c r="Q116" s="5">
        <v>193.4</v>
      </c>
    </row>
    <row r="117" spans="2:17" x14ac:dyDescent="0.2">
      <c r="B117" s="23">
        <v>42845</v>
      </c>
      <c r="C117" s="5">
        <v>16</v>
      </c>
      <c r="D117" s="5">
        <v>-110</v>
      </c>
      <c r="E117" s="39">
        <v>77</v>
      </c>
      <c r="F117" s="5">
        <v>0.55000000000000004</v>
      </c>
      <c r="Q117" s="5">
        <v>213.99</v>
      </c>
    </row>
    <row r="118" spans="2:17" x14ac:dyDescent="0.2">
      <c r="B118" s="23">
        <v>42845</v>
      </c>
      <c r="C118" s="5">
        <v>16</v>
      </c>
      <c r="D118" s="5">
        <v>-110</v>
      </c>
      <c r="E118" s="39">
        <v>100</v>
      </c>
      <c r="F118" s="5">
        <v>0.11613064341485879</v>
      </c>
      <c r="M118" s="62">
        <v>1.0691662996168531E-3</v>
      </c>
      <c r="N118" s="62">
        <v>0.10980512308622502</v>
      </c>
      <c r="O118" s="62">
        <v>17.846270330555839</v>
      </c>
      <c r="Q118" s="5">
        <v>146.72</v>
      </c>
    </row>
    <row r="119" spans="2:17" x14ac:dyDescent="0.2">
      <c r="B119" s="23">
        <v>42845</v>
      </c>
      <c r="C119" s="5">
        <v>16</v>
      </c>
      <c r="D119" s="5">
        <v>-110</v>
      </c>
      <c r="E119" s="39">
        <v>87.5</v>
      </c>
      <c r="F119" s="5">
        <v>42.9</v>
      </c>
      <c r="Q119" s="5">
        <v>214.57</v>
      </c>
    </row>
    <row r="120" spans="2:17" x14ac:dyDescent="0.2">
      <c r="B120" s="23">
        <v>42845</v>
      </c>
      <c r="C120" s="5">
        <v>16</v>
      </c>
      <c r="D120" s="5">
        <v>-110</v>
      </c>
      <c r="E120" s="39">
        <v>75</v>
      </c>
      <c r="F120" s="5">
        <v>0</v>
      </c>
      <c r="Q120" s="5">
        <v>215.05</v>
      </c>
    </row>
    <row r="121" spans="2:17" x14ac:dyDescent="0.2">
      <c r="B121" s="23">
        <v>42841</v>
      </c>
      <c r="C121" s="5">
        <v>21.5</v>
      </c>
      <c r="D121" s="5">
        <v>-109.5</v>
      </c>
      <c r="E121" s="39">
        <v>595</v>
      </c>
      <c r="F121" s="5">
        <v>0.66280154626277876</v>
      </c>
      <c r="M121" s="62">
        <v>1.8300778988432569E-2</v>
      </c>
      <c r="N121" s="62">
        <v>2.2511422001483608E-2</v>
      </c>
      <c r="O121" s="62">
        <v>37.884219836122611</v>
      </c>
      <c r="Q121" s="5">
        <v>1.43</v>
      </c>
    </row>
    <row r="122" spans="2:17" x14ac:dyDescent="0.2">
      <c r="B122" s="23">
        <v>42841</v>
      </c>
      <c r="C122" s="5">
        <v>21.5</v>
      </c>
      <c r="D122" s="5">
        <v>-109.5</v>
      </c>
      <c r="E122" s="39">
        <v>415</v>
      </c>
      <c r="F122" s="5">
        <v>3.9031399375363791</v>
      </c>
      <c r="M122" s="62">
        <v>0.10003087953977502</v>
      </c>
      <c r="N122" s="62">
        <v>2.2511422001483608E-2</v>
      </c>
      <c r="O122" s="62">
        <v>32.586701985729256</v>
      </c>
      <c r="Q122" s="5">
        <v>1.33</v>
      </c>
    </row>
    <row r="123" spans="2:17" x14ac:dyDescent="0.2">
      <c r="B123" s="23">
        <v>42841</v>
      </c>
      <c r="C123" s="5">
        <v>21.5</v>
      </c>
      <c r="D123" s="5">
        <v>-109.5</v>
      </c>
      <c r="E123" s="39">
        <v>164</v>
      </c>
      <c r="F123" s="5">
        <v>3.0918723816769118</v>
      </c>
      <c r="M123" s="62">
        <v>1.6057132022089641E-2</v>
      </c>
      <c r="N123" s="62">
        <v>2.2511422001483608E-2</v>
      </c>
      <c r="O123" s="62">
        <v>25.251365640271889</v>
      </c>
      <c r="Q123" s="5">
        <v>5.6</v>
      </c>
    </row>
    <row r="124" spans="2:17" x14ac:dyDescent="0.2">
      <c r="B124" s="23">
        <v>42841</v>
      </c>
      <c r="C124" s="5">
        <v>21.5</v>
      </c>
      <c r="D124" s="5">
        <v>-109.5</v>
      </c>
      <c r="E124" s="39">
        <v>132</v>
      </c>
      <c r="F124" s="5">
        <v>10.352123596215831</v>
      </c>
      <c r="M124" s="62">
        <v>4.824872815192336E-2</v>
      </c>
      <c r="N124" s="62">
        <v>4.5022844002967216E-2</v>
      </c>
      <c r="O124" s="62">
        <v>25.131265009722679</v>
      </c>
      <c r="Q124" s="5">
        <v>14.72</v>
      </c>
    </row>
    <row r="125" spans="2:17" x14ac:dyDescent="0.2">
      <c r="B125" s="23">
        <v>42841</v>
      </c>
      <c r="C125" s="5">
        <v>21.5</v>
      </c>
      <c r="D125" s="5">
        <v>-109.5</v>
      </c>
      <c r="E125" s="39">
        <v>115</v>
      </c>
      <c r="F125" s="5">
        <v>1.2525036083785366</v>
      </c>
      <c r="M125" s="62">
        <v>1.6362280857884309E-2</v>
      </c>
      <c r="N125" s="62">
        <v>1.1255711000741804E-2</v>
      </c>
      <c r="O125" s="62">
        <v>24.798837451122328</v>
      </c>
      <c r="Q125" s="5">
        <v>20.23</v>
      </c>
    </row>
    <row r="126" spans="2:17" x14ac:dyDescent="0.2">
      <c r="B126" s="23">
        <v>42841</v>
      </c>
      <c r="C126" s="5">
        <v>21.5</v>
      </c>
      <c r="D126" s="5">
        <v>-109.5</v>
      </c>
      <c r="E126" s="39">
        <v>71</v>
      </c>
      <c r="F126" s="5">
        <v>1.9290187322133212</v>
      </c>
      <c r="M126" s="62">
        <v>1.9861856190497944E-2</v>
      </c>
      <c r="N126" s="62">
        <v>9.7549495339762329E-2</v>
      </c>
      <c r="O126" s="62">
        <v>20.041939101507644</v>
      </c>
      <c r="Q126" s="5">
        <v>86.13</v>
      </c>
    </row>
    <row r="127" spans="2:17" x14ac:dyDescent="0.2">
      <c r="B127" s="23">
        <v>42841</v>
      </c>
      <c r="C127" s="5">
        <v>21.5</v>
      </c>
      <c r="D127" s="5">
        <v>-109.5</v>
      </c>
      <c r="E127" s="39">
        <v>59</v>
      </c>
      <c r="F127" s="5">
        <v>0.82360144857066209</v>
      </c>
      <c r="M127" s="62">
        <v>2.8271115686397428E-2</v>
      </c>
      <c r="N127" s="62">
        <v>0.12006091734124591</v>
      </c>
      <c r="O127" s="62">
        <v>15.814986899608092</v>
      </c>
      <c r="Q127" s="5">
        <v>136.07</v>
      </c>
    </row>
    <row r="128" spans="2:17" x14ac:dyDescent="0.2">
      <c r="B128" s="23">
        <v>42841</v>
      </c>
      <c r="C128" s="5">
        <v>21.5</v>
      </c>
      <c r="D128" s="5">
        <v>-109.5</v>
      </c>
      <c r="E128" s="39">
        <v>39</v>
      </c>
      <c r="F128" s="5">
        <v>75.769434767545576</v>
      </c>
      <c r="Q128" s="5">
        <v>217.55</v>
      </c>
    </row>
    <row r="129" spans="2:17" x14ac:dyDescent="0.2">
      <c r="B129" s="23">
        <v>42841</v>
      </c>
      <c r="C129" s="5">
        <v>21.5</v>
      </c>
      <c r="D129" s="5">
        <v>-109.5</v>
      </c>
      <c r="E129" s="39">
        <v>100</v>
      </c>
      <c r="F129" s="5">
        <v>0.99833803326803516</v>
      </c>
      <c r="M129" s="62">
        <v>2.1316934323287278E-2</v>
      </c>
      <c r="N129" s="62">
        <v>6.7534266004450824E-2</v>
      </c>
      <c r="O129" s="62">
        <v>23.960102571713456</v>
      </c>
      <c r="Q129" s="5">
        <v>28.36</v>
      </c>
    </row>
    <row r="130" spans="2:17" x14ac:dyDescent="0.2">
      <c r="B130" s="23">
        <v>42841</v>
      </c>
      <c r="C130" s="5">
        <v>21.5</v>
      </c>
      <c r="D130" s="5">
        <v>-109.5</v>
      </c>
      <c r="E130" s="39">
        <v>87.5</v>
      </c>
      <c r="F130" s="5">
        <v>0.49468989577097139</v>
      </c>
      <c r="M130" s="62">
        <v>9.5590678661673072E-3</v>
      </c>
      <c r="N130" s="62">
        <v>0.16883566501112707</v>
      </c>
      <c r="O130" s="62">
        <v>23.148240489270783</v>
      </c>
      <c r="Q130" s="5">
        <v>40.200000000000003</v>
      </c>
    </row>
    <row r="131" spans="2:17" x14ac:dyDescent="0.2">
      <c r="B131" s="23">
        <v>42841</v>
      </c>
      <c r="C131" s="5">
        <v>21.5</v>
      </c>
      <c r="D131" s="5">
        <v>-109.5</v>
      </c>
      <c r="E131" s="39">
        <v>75</v>
      </c>
      <c r="F131" s="5">
        <v>4.6584653647283342E-2</v>
      </c>
      <c r="M131" s="62">
        <v>1.4388449704244039E-2</v>
      </c>
      <c r="N131" s="62">
        <v>0.15757995401038527</v>
      </c>
      <c r="O131" s="62">
        <v>21.98034611068141</v>
      </c>
      <c r="Q131" s="5">
        <v>59.3</v>
      </c>
    </row>
    <row r="132" spans="2:17" x14ac:dyDescent="0.2">
      <c r="B132" s="23">
        <v>42841</v>
      </c>
      <c r="C132" s="5">
        <v>21.5</v>
      </c>
      <c r="D132" s="5">
        <v>-109.5</v>
      </c>
      <c r="E132" s="39">
        <v>62.5</v>
      </c>
      <c r="F132" s="5">
        <v>2.8212742080063995</v>
      </c>
      <c r="M132" s="62">
        <v>3.4950663097292382E-2</v>
      </c>
      <c r="N132" s="62">
        <v>0.24762564201631967</v>
      </c>
      <c r="O132" s="62">
        <v>15.261881228854495</v>
      </c>
      <c r="Q132" s="5">
        <v>108.35</v>
      </c>
    </row>
    <row r="133" spans="2:17" x14ac:dyDescent="0.2">
      <c r="B133" s="23">
        <v>42841</v>
      </c>
      <c r="C133" s="5">
        <v>21.5</v>
      </c>
      <c r="D133" s="5">
        <v>-109.5</v>
      </c>
      <c r="E133" s="39">
        <v>50</v>
      </c>
      <c r="F133" s="5">
        <v>1.6856769597333194</v>
      </c>
      <c r="M133" s="62">
        <v>6.2894266223563436E-2</v>
      </c>
      <c r="N133" s="62">
        <v>0.50650699503338115</v>
      </c>
      <c r="O133" s="62">
        <v>7.0061187867751968</v>
      </c>
      <c r="Q133" s="5">
        <v>177.7</v>
      </c>
    </row>
    <row r="134" spans="2:17" x14ac:dyDescent="0.2">
      <c r="B134" s="23">
        <v>42841</v>
      </c>
      <c r="C134" s="5">
        <v>21.5</v>
      </c>
      <c r="D134" s="5">
        <v>-109.5</v>
      </c>
      <c r="E134" s="39">
        <v>37.5</v>
      </c>
      <c r="F134" s="5">
        <v>58.292181522267462</v>
      </c>
      <c r="Q134" s="5">
        <v>221.42</v>
      </c>
    </row>
    <row r="135" spans="2:17" x14ac:dyDescent="0.2">
      <c r="B135" s="23">
        <v>42836</v>
      </c>
      <c r="C135" s="5">
        <v>24.7</v>
      </c>
      <c r="D135" s="5">
        <v>-113.3</v>
      </c>
      <c r="E135" s="39">
        <v>660</v>
      </c>
      <c r="F135" s="5">
        <v>12.076019579070792</v>
      </c>
      <c r="M135" s="62">
        <v>0.11034667292474905</v>
      </c>
      <c r="N135" s="62">
        <v>0.30514013358641068</v>
      </c>
      <c r="O135" s="62">
        <v>39.017930812402149</v>
      </c>
      <c r="Q135" s="5">
        <v>3.84</v>
      </c>
    </row>
    <row r="136" spans="2:17" x14ac:dyDescent="0.2">
      <c r="B136" s="23">
        <v>42836</v>
      </c>
      <c r="C136" s="5">
        <v>24.7</v>
      </c>
      <c r="D136" s="5">
        <v>-113.3</v>
      </c>
      <c r="E136" s="39">
        <v>500</v>
      </c>
      <c r="F136" s="5">
        <v>2.5219784746858611</v>
      </c>
      <c r="M136" s="62">
        <v>1.2901304832322467E-2</v>
      </c>
      <c r="N136" s="62">
        <v>3.9800886989531832E-2</v>
      </c>
      <c r="O136" s="62">
        <v>36.269891299655221</v>
      </c>
      <c r="Q136" s="5">
        <v>5.44</v>
      </c>
    </row>
    <row r="137" spans="2:17" x14ac:dyDescent="0.2">
      <c r="B137" s="23">
        <v>42836</v>
      </c>
      <c r="C137" s="5">
        <v>24.7</v>
      </c>
      <c r="D137" s="5">
        <v>-113.3</v>
      </c>
      <c r="E137" s="39">
        <v>304</v>
      </c>
      <c r="F137" s="5">
        <v>1.670858887102997</v>
      </c>
      <c r="M137" s="62">
        <v>1.7368507174139139E-2</v>
      </c>
      <c r="N137" s="62">
        <v>9.2868736308907615E-2</v>
      </c>
      <c r="O137" s="62">
        <v>30.997191086973569</v>
      </c>
      <c r="Q137" s="5">
        <v>9.6199999999999992</v>
      </c>
    </row>
    <row r="138" spans="2:17" x14ac:dyDescent="0.2">
      <c r="B138" s="23">
        <v>42836</v>
      </c>
      <c r="C138" s="5">
        <v>24.7</v>
      </c>
      <c r="D138" s="5">
        <v>-113.3</v>
      </c>
      <c r="E138" s="39">
        <v>217</v>
      </c>
      <c r="F138" s="5">
        <v>3.2908399405209678</v>
      </c>
      <c r="M138" s="62">
        <v>4.9786000337836159E-2</v>
      </c>
      <c r="N138" s="62">
        <v>0.10613569863875155</v>
      </c>
      <c r="O138" s="62">
        <v>27.356518030410289</v>
      </c>
      <c r="Q138" s="5">
        <v>22.2</v>
      </c>
    </row>
    <row r="139" spans="2:17" x14ac:dyDescent="0.2">
      <c r="B139" s="23">
        <v>42836</v>
      </c>
      <c r="C139" s="5">
        <v>24.7</v>
      </c>
      <c r="D139" s="5">
        <v>-113.3</v>
      </c>
      <c r="E139" s="39">
        <v>150</v>
      </c>
      <c r="F139" s="5">
        <v>10.56389744655589</v>
      </c>
      <c r="M139" s="62">
        <v>9.6611051207366072E-2</v>
      </c>
      <c r="N139" s="62">
        <v>9.7291057085522256E-2</v>
      </c>
      <c r="O139" s="62">
        <v>25.420443509585915</v>
      </c>
      <c r="Q139" s="5">
        <v>58.5</v>
      </c>
    </row>
    <row r="140" spans="2:17" x14ac:dyDescent="0.2">
      <c r="B140" s="23">
        <v>42836</v>
      </c>
      <c r="C140" s="5">
        <v>24.7</v>
      </c>
      <c r="D140" s="5">
        <v>-113.3</v>
      </c>
      <c r="E140" s="39">
        <v>100</v>
      </c>
      <c r="F140" s="5">
        <v>8.5475070353572153</v>
      </c>
      <c r="M140" s="62">
        <v>3.912975968379992E-2</v>
      </c>
      <c r="N140" s="62">
        <v>0.12382498174521016</v>
      </c>
      <c r="O140" s="62">
        <v>18.528359039298959</v>
      </c>
      <c r="Q140" s="5">
        <v>102.4</v>
      </c>
    </row>
    <row r="141" spans="2:17" x14ac:dyDescent="0.2">
      <c r="B141" s="23">
        <v>42836</v>
      </c>
      <c r="C141" s="5">
        <v>24.7</v>
      </c>
      <c r="D141" s="5">
        <v>-113.3</v>
      </c>
      <c r="E141" s="39">
        <v>100</v>
      </c>
      <c r="F141" s="5">
        <v>1.2250338510015939</v>
      </c>
      <c r="M141" s="62">
        <v>0</v>
      </c>
      <c r="N141" s="62">
        <v>0.15035890640489805</v>
      </c>
      <c r="O141" s="62">
        <v>3.2064438013536689</v>
      </c>
      <c r="Q141" s="5">
        <v>115.72</v>
      </c>
    </row>
    <row r="142" spans="2:17" x14ac:dyDescent="0.2">
      <c r="B142" s="23">
        <v>42836</v>
      </c>
      <c r="C142" s="5">
        <v>24.7</v>
      </c>
      <c r="D142" s="5">
        <v>-113.3</v>
      </c>
      <c r="E142" s="39">
        <v>87.5</v>
      </c>
      <c r="F142" s="5">
        <v>1.9305044450177391</v>
      </c>
      <c r="M142" s="62">
        <v>5.1205198542077814E-3</v>
      </c>
      <c r="N142" s="62">
        <v>0.20342675572427379</v>
      </c>
      <c r="O142" s="62">
        <v>17.129641093595104</v>
      </c>
      <c r="Q142" s="5">
        <v>163.08000000000001</v>
      </c>
    </row>
    <row r="143" spans="2:17" x14ac:dyDescent="0.2">
      <c r="B143" s="23">
        <v>42836</v>
      </c>
      <c r="C143" s="5">
        <v>24.7</v>
      </c>
      <c r="D143" s="5">
        <v>-113.3</v>
      </c>
      <c r="E143" s="39">
        <v>75</v>
      </c>
      <c r="F143" s="5">
        <v>0.87301854862929718</v>
      </c>
      <c r="M143" s="62">
        <v>0</v>
      </c>
      <c r="N143" s="62">
        <v>0.17247051028797128</v>
      </c>
      <c r="O143" s="62">
        <v>14.656573244275725</v>
      </c>
      <c r="Q143" s="5">
        <v>153.71</v>
      </c>
    </row>
    <row r="144" spans="2:17" x14ac:dyDescent="0.2">
      <c r="B144" s="23">
        <v>42836</v>
      </c>
      <c r="C144" s="5">
        <v>24.7</v>
      </c>
      <c r="D144" s="5">
        <v>-113.3</v>
      </c>
      <c r="E144" s="39">
        <v>62.5</v>
      </c>
      <c r="F144" s="5">
        <v>1.5162588270505513</v>
      </c>
      <c r="M144" s="62">
        <v>3.5544004311963027E-3</v>
      </c>
      <c r="N144" s="62">
        <v>0.31840709591625466</v>
      </c>
      <c r="O144" s="62">
        <v>13.176990886037714</v>
      </c>
      <c r="Q144" s="5">
        <v>188.33</v>
      </c>
    </row>
    <row r="145" spans="1:17" x14ac:dyDescent="0.2">
      <c r="B145" s="23">
        <v>42836</v>
      </c>
      <c r="C145" s="5">
        <v>24.7</v>
      </c>
      <c r="D145" s="5">
        <v>-113.3</v>
      </c>
      <c r="E145" s="39">
        <v>50</v>
      </c>
      <c r="F145" s="5">
        <v>1.07</v>
      </c>
      <c r="O145" s="62">
        <v>4.6035018971225306</v>
      </c>
      <c r="Q145" s="5">
        <v>241.12</v>
      </c>
    </row>
    <row r="146" spans="1:17" x14ac:dyDescent="0.2">
      <c r="B146" s="23">
        <v>42832</v>
      </c>
      <c r="C146" s="5">
        <v>27.4</v>
      </c>
      <c r="D146" s="5">
        <v>-117.5</v>
      </c>
      <c r="E146" s="39">
        <v>560</v>
      </c>
      <c r="F146" s="5">
        <v>0.41934857680132021</v>
      </c>
      <c r="M146" s="62">
        <v>3.1677830577985046E-2</v>
      </c>
      <c r="N146" s="62">
        <v>6.9429622878333846E-2</v>
      </c>
      <c r="Q146" s="5">
        <v>6.5</v>
      </c>
    </row>
    <row r="147" spans="1:17" x14ac:dyDescent="0.2">
      <c r="B147" s="23">
        <v>42832</v>
      </c>
      <c r="C147" s="5">
        <v>27.4</v>
      </c>
      <c r="D147" s="5">
        <v>-117.5</v>
      </c>
      <c r="E147" s="39">
        <v>460</v>
      </c>
      <c r="F147" s="5">
        <v>0.38206104887925679</v>
      </c>
      <c r="M147" s="62">
        <v>0</v>
      </c>
      <c r="N147" s="62">
        <v>6.9429622878333846E-2</v>
      </c>
      <c r="O147" s="62">
        <v>38.644475113988882</v>
      </c>
      <c r="Q147" s="5">
        <v>9.34</v>
      </c>
    </row>
    <row r="148" spans="1:17" x14ac:dyDescent="0.2">
      <c r="B148" s="23">
        <v>42832</v>
      </c>
      <c r="C148" s="5">
        <v>27.4</v>
      </c>
      <c r="D148" s="5">
        <v>-117.5</v>
      </c>
      <c r="E148" s="39">
        <v>360</v>
      </c>
      <c r="F148" s="5">
        <v>0.27857102534590722</v>
      </c>
      <c r="M148" s="62">
        <v>0</v>
      </c>
      <c r="N148" s="62">
        <v>5.5543698302667081E-2</v>
      </c>
      <c r="O148" s="62">
        <v>36.836447858382598</v>
      </c>
      <c r="Q148" s="5">
        <v>20.04</v>
      </c>
    </row>
    <row r="149" spans="1:17" x14ac:dyDescent="0.2">
      <c r="B149" s="23">
        <v>42832</v>
      </c>
      <c r="C149" s="5">
        <v>27.4</v>
      </c>
      <c r="D149" s="5">
        <v>-117.5</v>
      </c>
      <c r="E149" s="39">
        <v>228</v>
      </c>
      <c r="F149" s="5">
        <v>4.0561304878915418</v>
      </c>
      <c r="M149" s="62">
        <v>0.11910291048021654</v>
      </c>
      <c r="N149" s="62">
        <v>5.5543698302667081E-2</v>
      </c>
      <c r="O149" s="62">
        <v>33.901859596140362</v>
      </c>
      <c r="Q149" s="5">
        <v>51.31</v>
      </c>
    </row>
    <row r="150" spans="1:17" x14ac:dyDescent="0.2">
      <c r="B150" s="23">
        <v>42832</v>
      </c>
      <c r="C150" s="5">
        <v>27.4</v>
      </c>
      <c r="D150" s="5">
        <v>-117.5</v>
      </c>
      <c r="E150" s="39">
        <v>150</v>
      </c>
      <c r="F150" s="5">
        <v>0.18791636762895864</v>
      </c>
      <c r="M150" s="62">
        <v>0</v>
      </c>
      <c r="N150" s="62">
        <v>1.388592457566677E-2</v>
      </c>
      <c r="O150" s="62">
        <v>24.554456301697332</v>
      </c>
      <c r="Q150" s="5">
        <v>106.91</v>
      </c>
    </row>
    <row r="151" spans="1:17" x14ac:dyDescent="0.2">
      <c r="B151" s="23">
        <v>42832</v>
      </c>
      <c r="C151" s="5">
        <v>27.4</v>
      </c>
      <c r="D151" s="5">
        <v>-117.5</v>
      </c>
      <c r="E151" s="39">
        <v>60</v>
      </c>
      <c r="F151" s="5">
        <v>1.2757586924077897</v>
      </c>
      <c r="M151" s="62">
        <v>1.9565369198242848E-2</v>
      </c>
      <c r="N151" s="62">
        <v>0.180517019483668</v>
      </c>
      <c r="O151" s="62">
        <v>18.566114075424331</v>
      </c>
      <c r="Q151" s="5">
        <v>196.8</v>
      </c>
    </row>
    <row r="152" spans="1:17" x14ac:dyDescent="0.2">
      <c r="B152" s="23">
        <v>42832</v>
      </c>
      <c r="C152" s="5">
        <v>27.4</v>
      </c>
      <c r="D152" s="5">
        <v>-117.5</v>
      </c>
      <c r="E152" s="39">
        <v>100</v>
      </c>
      <c r="F152" s="5">
        <v>2.1844686635635253</v>
      </c>
      <c r="M152" s="62">
        <v>0</v>
      </c>
      <c r="N152" s="62">
        <v>0.23606071778633508</v>
      </c>
      <c r="O152" s="62">
        <v>5.8207643974940027</v>
      </c>
      <c r="Q152" s="5">
        <v>118.9</v>
      </c>
    </row>
    <row r="153" spans="1:17" x14ac:dyDescent="0.2">
      <c r="B153" s="23">
        <v>42832</v>
      </c>
      <c r="C153" s="5">
        <v>27.4</v>
      </c>
      <c r="D153" s="5">
        <v>-117.5</v>
      </c>
      <c r="E153" s="39">
        <v>87.5</v>
      </c>
      <c r="F153" s="5">
        <v>102.481873977389</v>
      </c>
      <c r="M153" s="62">
        <v>1.4106316123251208</v>
      </c>
      <c r="N153" s="62">
        <v>6.9429622878333846E-2</v>
      </c>
      <c r="O153" s="62">
        <v>19.110938080581985</v>
      </c>
      <c r="Q153" s="5">
        <v>136.91</v>
      </c>
    </row>
    <row r="154" spans="1:17" x14ac:dyDescent="0.2">
      <c r="B154" s="23">
        <v>42832</v>
      </c>
      <c r="C154" s="5">
        <v>27.4</v>
      </c>
      <c r="D154" s="5">
        <v>-117.5</v>
      </c>
      <c r="E154" s="39">
        <v>75</v>
      </c>
      <c r="F154" s="5">
        <v>4.7794797526024011</v>
      </c>
      <c r="M154" s="62">
        <v>1.1178942504460863E-2</v>
      </c>
      <c r="N154" s="62">
        <v>0.19440294405933478</v>
      </c>
      <c r="O154" s="62">
        <v>16.140714080667422</v>
      </c>
      <c r="Q154" s="5">
        <v>148.56</v>
      </c>
    </row>
    <row r="155" spans="1:17" s="14" customFormat="1" x14ac:dyDescent="0.2">
      <c r="A155" s="10"/>
      <c r="B155" s="24">
        <v>42832</v>
      </c>
      <c r="C155" s="12">
        <v>27.4</v>
      </c>
      <c r="D155" s="12">
        <v>-117.5</v>
      </c>
      <c r="E155" s="42">
        <v>62.5</v>
      </c>
      <c r="F155" s="12">
        <v>3.61</v>
      </c>
      <c r="G155" s="12"/>
      <c r="H155" s="12"/>
      <c r="I155" s="45"/>
      <c r="J155" s="12"/>
      <c r="K155" s="28"/>
      <c r="L155" s="28"/>
      <c r="M155" s="63">
        <v>0.96905472183338714</v>
      </c>
      <c r="N155" s="63">
        <v>9.7201472029667391E-2</v>
      </c>
      <c r="O155" s="63">
        <v>13.381681531865949</v>
      </c>
      <c r="P155" s="12"/>
      <c r="Q155" s="12">
        <v>195.5</v>
      </c>
    </row>
    <row r="156" spans="1:17" x14ac:dyDescent="0.2">
      <c r="A156" s="1" t="s">
        <v>534</v>
      </c>
      <c r="B156" s="23" t="s">
        <v>396</v>
      </c>
      <c r="C156" s="1">
        <v>-52</v>
      </c>
      <c r="D156" s="1">
        <v>61</v>
      </c>
      <c r="E156" s="39">
        <v>100</v>
      </c>
      <c r="F156" s="5">
        <v>21.917400262221349</v>
      </c>
      <c r="M156" s="62">
        <v>0.28255665109842598</v>
      </c>
      <c r="O156" s="62">
        <v>28.730653325309593</v>
      </c>
    </row>
    <row r="157" spans="1:17" x14ac:dyDescent="0.2">
      <c r="B157" s="23" t="s">
        <v>396</v>
      </c>
      <c r="C157" s="1">
        <v>-52</v>
      </c>
      <c r="D157" s="1">
        <v>61</v>
      </c>
      <c r="E157" s="39">
        <v>50</v>
      </c>
      <c r="F157" s="5">
        <v>29.424097879106384</v>
      </c>
      <c r="M157" s="62">
        <v>0.43248634361233451</v>
      </c>
      <c r="O157" s="62">
        <v>24.661879432624087</v>
      </c>
    </row>
    <row r="158" spans="1:17" x14ac:dyDescent="0.2">
      <c r="A158" s="1" t="s">
        <v>117</v>
      </c>
      <c r="B158" s="23" t="s">
        <v>396</v>
      </c>
      <c r="C158" s="1">
        <v>-52</v>
      </c>
      <c r="D158" s="1">
        <v>61</v>
      </c>
      <c r="E158" s="39">
        <v>0</v>
      </c>
      <c r="F158" s="5">
        <v>20.096450416833946</v>
      </c>
      <c r="M158" s="62">
        <v>0.39516666666666656</v>
      </c>
      <c r="O158" s="62">
        <v>24.493018617021185</v>
      </c>
    </row>
    <row r="159" spans="1:17" x14ac:dyDescent="0.2">
      <c r="B159" s="23" t="s">
        <v>396</v>
      </c>
      <c r="C159" s="1">
        <v>-48</v>
      </c>
      <c r="D159" s="1">
        <v>56</v>
      </c>
      <c r="E159" s="39">
        <v>100</v>
      </c>
      <c r="F159" s="5">
        <v>25.706873946431905</v>
      </c>
      <c r="M159" s="62">
        <v>0.44788998443175915</v>
      </c>
      <c r="O159" s="62">
        <v>23.594499221588066</v>
      </c>
    </row>
    <row r="160" spans="1:17" x14ac:dyDescent="0.2">
      <c r="B160" s="23" t="s">
        <v>396</v>
      </c>
      <c r="C160" s="1">
        <v>-48</v>
      </c>
      <c r="D160" s="1">
        <v>56</v>
      </c>
      <c r="E160" s="39">
        <v>50</v>
      </c>
      <c r="F160" s="5">
        <v>29.424097879106384</v>
      </c>
      <c r="M160" s="62">
        <v>0.51321955555555532</v>
      </c>
      <c r="O160" s="62">
        <v>22.068794326241015</v>
      </c>
    </row>
    <row r="161" spans="1:17" x14ac:dyDescent="0.2">
      <c r="A161" s="75"/>
      <c r="B161" s="23" t="s">
        <v>396</v>
      </c>
      <c r="C161" s="1">
        <v>-48</v>
      </c>
      <c r="D161" s="1">
        <v>56</v>
      </c>
      <c r="E161" s="39">
        <v>0</v>
      </c>
      <c r="F161" s="5">
        <v>20.305146069007868</v>
      </c>
      <c r="M161" s="62">
        <v>0.50418060200668979</v>
      </c>
      <c r="O161" s="62">
        <v>21.035571808510571</v>
      </c>
    </row>
    <row r="162" spans="1:17" x14ac:dyDescent="0.2">
      <c r="A162" s="75"/>
      <c r="B162" s="23" t="s">
        <v>396</v>
      </c>
      <c r="C162" s="1">
        <v>-46</v>
      </c>
      <c r="D162" s="1">
        <v>56</v>
      </c>
      <c r="E162" s="39">
        <v>100</v>
      </c>
      <c r="F162" s="5">
        <v>42.782389780727001</v>
      </c>
      <c r="M162" s="62">
        <v>0.45722331776509256</v>
      </c>
      <c r="O162" s="62">
        <v>23.261165888254659</v>
      </c>
    </row>
    <row r="163" spans="1:17" x14ac:dyDescent="0.2">
      <c r="A163" s="75"/>
      <c r="B163" s="23" t="s">
        <v>396</v>
      </c>
      <c r="C163" s="1">
        <v>-46</v>
      </c>
      <c r="D163" s="1">
        <v>56</v>
      </c>
      <c r="E163" s="39">
        <v>50</v>
      </c>
      <c r="F163" s="5">
        <v>34.476729458053747</v>
      </c>
      <c r="M163" s="62">
        <v>0.61876950354610105</v>
      </c>
      <c r="O163" s="62">
        <v>20.207092198581527</v>
      </c>
    </row>
    <row r="164" spans="1:17" x14ac:dyDescent="0.2">
      <c r="B164" s="23" t="s">
        <v>396</v>
      </c>
      <c r="C164" s="1">
        <v>-46</v>
      </c>
      <c r="D164" s="1">
        <v>56</v>
      </c>
      <c r="E164" s="39">
        <v>0</v>
      </c>
      <c r="F164" s="5">
        <v>21.766015634225266</v>
      </c>
      <c r="M164" s="62">
        <v>0.52290969899665685</v>
      </c>
      <c r="O164" s="62">
        <v>18.024999999999999</v>
      </c>
    </row>
    <row r="165" spans="1:17" x14ac:dyDescent="0.2">
      <c r="B165" s="23" t="s">
        <v>396</v>
      </c>
      <c r="C165" s="1">
        <v>-45</v>
      </c>
      <c r="D165" s="1">
        <v>58</v>
      </c>
      <c r="E165" s="39">
        <v>100</v>
      </c>
      <c r="F165" s="5">
        <v>78.995118964155438</v>
      </c>
      <c r="M165" s="62">
        <v>0.74401439688313054</v>
      </c>
      <c r="O165" s="62">
        <v>4.521451913771581</v>
      </c>
    </row>
    <row r="166" spans="1:17" x14ac:dyDescent="0.2">
      <c r="B166" s="23" t="s">
        <v>396</v>
      </c>
      <c r="C166" s="1">
        <v>-45</v>
      </c>
      <c r="D166" s="1">
        <v>58</v>
      </c>
      <c r="E166" s="39">
        <v>50</v>
      </c>
      <c r="F166" s="5">
        <v>40.614385661293667</v>
      </c>
      <c r="M166" s="62">
        <v>0.663982269503546</v>
      </c>
      <c r="O166" s="62">
        <v>4.3325073746312679</v>
      </c>
    </row>
    <row r="167" spans="1:17" x14ac:dyDescent="0.2">
      <c r="B167" s="23" t="s">
        <v>396</v>
      </c>
      <c r="C167" s="1">
        <v>-45</v>
      </c>
      <c r="D167" s="1">
        <v>58</v>
      </c>
      <c r="E167" s="39">
        <v>0</v>
      </c>
      <c r="F167" s="5">
        <v>23.01818954726874</v>
      </c>
      <c r="M167" s="62">
        <v>0.56036789297658773</v>
      </c>
      <c r="O167" s="62">
        <v>14.162057522123854</v>
      </c>
    </row>
    <row r="168" spans="1:17" x14ac:dyDescent="0.2">
      <c r="B168" s="23" t="s">
        <v>396</v>
      </c>
      <c r="C168" s="1">
        <v>-44</v>
      </c>
      <c r="D168" s="1">
        <v>56</v>
      </c>
      <c r="E168" s="39">
        <v>100</v>
      </c>
      <c r="F168" s="5">
        <v>56.875731030535391</v>
      </c>
      <c r="M168" s="62">
        <v>0.52522331776509268</v>
      </c>
      <c r="O168" s="62">
        <v>26.069899445043518</v>
      </c>
    </row>
    <row r="169" spans="1:17" x14ac:dyDescent="0.2">
      <c r="B169" s="23" t="s">
        <v>396</v>
      </c>
      <c r="C169" s="1">
        <v>-44</v>
      </c>
      <c r="D169" s="1">
        <v>56</v>
      </c>
      <c r="E169" s="39">
        <v>50</v>
      </c>
      <c r="F169" s="5">
        <v>26.476729458053747</v>
      </c>
      <c r="M169" s="62">
        <v>0.51721955555555565</v>
      </c>
      <c r="O169" s="62">
        <v>10.680176991150434</v>
      </c>
    </row>
    <row r="170" spans="1:17" x14ac:dyDescent="0.2">
      <c r="B170" s="23" t="s">
        <v>396</v>
      </c>
      <c r="C170" s="1">
        <v>-44</v>
      </c>
      <c r="D170" s="1">
        <v>56</v>
      </c>
      <c r="E170" s="39">
        <v>0</v>
      </c>
      <c r="F170" s="5">
        <v>21.557319982051343</v>
      </c>
      <c r="M170" s="62">
        <v>0.60050167224080264</v>
      </c>
      <c r="O170" s="62">
        <v>11.50719026548669</v>
      </c>
    </row>
    <row r="171" spans="1:17" x14ac:dyDescent="0.2">
      <c r="B171" s="23" t="s">
        <v>396</v>
      </c>
      <c r="C171" s="1">
        <v>-43</v>
      </c>
      <c r="D171" s="1">
        <v>58</v>
      </c>
      <c r="E171" s="39">
        <v>100</v>
      </c>
      <c r="F171" s="5">
        <v>39.219071003434436</v>
      </c>
      <c r="M171" s="62">
        <v>0.51055665109842585</v>
      </c>
      <c r="O171" s="62">
        <v>8.1944992215879431</v>
      </c>
    </row>
    <row r="172" spans="1:17" x14ac:dyDescent="0.2">
      <c r="B172" s="23" t="s">
        <v>396</v>
      </c>
      <c r="C172" s="1">
        <v>-43</v>
      </c>
      <c r="D172" s="1">
        <v>58</v>
      </c>
      <c r="E172" s="39">
        <v>50</v>
      </c>
      <c r="F172" s="5">
        <v>34.476729458053747</v>
      </c>
      <c r="M172" s="62">
        <v>0.52788622222222203</v>
      </c>
      <c r="O172" s="62">
        <v>5.1943111111111104</v>
      </c>
    </row>
    <row r="173" spans="1:17" x14ac:dyDescent="0.2">
      <c r="B173" s="23" t="s">
        <v>396</v>
      </c>
      <c r="C173" s="1">
        <v>-43</v>
      </c>
      <c r="D173" s="1">
        <v>58</v>
      </c>
      <c r="E173" s="39">
        <v>0</v>
      </c>
      <c r="F173" s="5">
        <v>21.974711286399192</v>
      </c>
      <c r="M173" s="62">
        <v>0.60716666666666375</v>
      </c>
      <c r="O173" s="62">
        <v>6.2500000000000115</v>
      </c>
    </row>
    <row r="174" spans="1:17" x14ac:dyDescent="0.2">
      <c r="B174" s="23" t="s">
        <v>396</v>
      </c>
      <c r="C174" s="1">
        <v>-41</v>
      </c>
      <c r="D174" s="1">
        <v>58</v>
      </c>
      <c r="E174" s="39">
        <v>100</v>
      </c>
      <c r="F174" s="5">
        <v>37.332608121338353</v>
      </c>
      <c r="M174" s="62">
        <v>0.56122331776509271</v>
      </c>
      <c r="O174" s="62">
        <v>1.8863167786364472</v>
      </c>
    </row>
    <row r="175" spans="1:17" x14ac:dyDescent="0.2">
      <c r="B175" s="23" t="s">
        <v>396</v>
      </c>
      <c r="C175" s="1">
        <v>-41</v>
      </c>
      <c r="D175" s="1">
        <v>58</v>
      </c>
      <c r="E175" s="39">
        <v>50</v>
      </c>
      <c r="F175" s="5">
        <v>45.016132386184509</v>
      </c>
      <c r="M175" s="62">
        <v>0.58921955555555527</v>
      </c>
      <c r="O175" s="62">
        <v>2.1276444444444369</v>
      </c>
    </row>
    <row r="176" spans="1:17" s="14" customFormat="1" x14ac:dyDescent="0.2">
      <c r="A176" s="10"/>
      <c r="B176" s="24" t="s">
        <v>396</v>
      </c>
      <c r="C176" s="10">
        <v>-41</v>
      </c>
      <c r="D176" s="10">
        <v>58</v>
      </c>
      <c r="E176" s="42">
        <v>0</v>
      </c>
      <c r="F176" s="12">
        <v>23.435580851616585</v>
      </c>
      <c r="G176" s="12"/>
      <c r="H176" s="12"/>
      <c r="I176" s="45"/>
      <c r="J176" s="12"/>
      <c r="K176" s="28"/>
      <c r="L176" s="28"/>
      <c r="M176" s="63">
        <v>0.64049999999999885</v>
      </c>
      <c r="N176" s="63"/>
      <c r="O176" s="63">
        <v>2.3930921052631531</v>
      </c>
      <c r="P176" s="12"/>
      <c r="Q176" s="12"/>
    </row>
    <row r="177" spans="1:17" x14ac:dyDescent="0.2">
      <c r="A177" s="1" t="s">
        <v>53</v>
      </c>
      <c r="B177" s="23">
        <v>41470</v>
      </c>
      <c r="C177" s="5">
        <v>30</v>
      </c>
      <c r="D177" s="5">
        <v>145</v>
      </c>
      <c r="E177" s="39">
        <v>175</v>
      </c>
      <c r="F177" s="5">
        <v>8.4</v>
      </c>
      <c r="J177" s="5">
        <v>18</v>
      </c>
      <c r="P177" s="5">
        <v>7.97</v>
      </c>
    </row>
    <row r="178" spans="1:17" x14ac:dyDescent="0.2">
      <c r="B178" s="23">
        <v>41470</v>
      </c>
      <c r="C178" s="5">
        <v>30</v>
      </c>
      <c r="D178" s="5">
        <v>145</v>
      </c>
      <c r="E178" s="39">
        <v>200</v>
      </c>
      <c r="F178" s="5">
        <v>10.7</v>
      </c>
      <c r="J178" s="5">
        <v>18</v>
      </c>
      <c r="P178" s="5">
        <v>7.96</v>
      </c>
    </row>
    <row r="179" spans="1:17" x14ac:dyDescent="0.2">
      <c r="A179" s="1" t="s">
        <v>56</v>
      </c>
      <c r="B179" s="23">
        <v>41478</v>
      </c>
      <c r="C179" s="5">
        <v>47</v>
      </c>
      <c r="D179" s="5">
        <v>160.08330000000001</v>
      </c>
      <c r="E179" s="39">
        <v>100</v>
      </c>
      <c r="F179" s="5">
        <v>36.1</v>
      </c>
      <c r="J179" s="5">
        <v>4</v>
      </c>
      <c r="P179" s="5">
        <v>7.62</v>
      </c>
    </row>
    <row r="180" spans="1:17" x14ac:dyDescent="0.2">
      <c r="B180" s="23">
        <v>41478</v>
      </c>
      <c r="C180" s="5">
        <v>47</v>
      </c>
      <c r="D180" s="5">
        <v>160.08330000000001</v>
      </c>
      <c r="E180" s="39">
        <v>175</v>
      </c>
      <c r="F180" s="5">
        <v>17</v>
      </c>
      <c r="J180" s="5">
        <v>4</v>
      </c>
      <c r="P180" s="5">
        <v>7.3</v>
      </c>
    </row>
    <row r="181" spans="1:17" x14ac:dyDescent="0.2">
      <c r="B181" s="23">
        <v>41482</v>
      </c>
      <c r="C181" s="5">
        <v>41.25</v>
      </c>
      <c r="D181" s="5">
        <v>146.7166</v>
      </c>
      <c r="E181" s="39">
        <v>100</v>
      </c>
      <c r="F181" s="5">
        <v>49</v>
      </c>
      <c r="J181" s="5">
        <v>7</v>
      </c>
      <c r="P181" s="5">
        <v>7.75</v>
      </c>
    </row>
    <row r="182" spans="1:17" x14ac:dyDescent="0.2">
      <c r="B182" s="23">
        <v>41482</v>
      </c>
      <c r="C182" s="5">
        <v>41.25</v>
      </c>
      <c r="D182" s="5">
        <v>146.7166</v>
      </c>
      <c r="E182" s="39">
        <v>140</v>
      </c>
      <c r="F182" s="5">
        <v>42.3</v>
      </c>
      <c r="J182" s="5">
        <v>7</v>
      </c>
      <c r="P182" s="5">
        <v>7.76</v>
      </c>
    </row>
    <row r="183" spans="1:17" x14ac:dyDescent="0.2">
      <c r="B183" s="23">
        <v>42559</v>
      </c>
      <c r="C183" s="5">
        <v>30</v>
      </c>
      <c r="D183" s="5">
        <v>142.6</v>
      </c>
      <c r="E183" s="39">
        <v>150</v>
      </c>
      <c r="F183" s="5">
        <v>7.5</v>
      </c>
      <c r="J183" s="5">
        <v>18</v>
      </c>
      <c r="P183" s="5">
        <v>8.07</v>
      </c>
    </row>
    <row r="184" spans="1:17" x14ac:dyDescent="0.2">
      <c r="B184" s="23">
        <v>42559</v>
      </c>
      <c r="C184" s="5">
        <v>30</v>
      </c>
      <c r="D184" s="5">
        <v>142.6</v>
      </c>
      <c r="E184" s="39">
        <v>200</v>
      </c>
      <c r="F184" s="5">
        <v>4.0999999999999996</v>
      </c>
      <c r="J184" s="5">
        <v>18</v>
      </c>
      <c r="P184" s="5">
        <v>8.07</v>
      </c>
    </row>
    <row r="185" spans="1:17" x14ac:dyDescent="0.2">
      <c r="B185" s="23">
        <v>42693</v>
      </c>
      <c r="C185" s="5">
        <v>44</v>
      </c>
      <c r="D185" s="5">
        <v>155.01660000000001</v>
      </c>
      <c r="E185" s="39">
        <v>100</v>
      </c>
      <c r="F185" s="5">
        <v>26.9</v>
      </c>
      <c r="J185" s="5">
        <v>5</v>
      </c>
      <c r="P185" s="5">
        <v>7.87</v>
      </c>
    </row>
    <row r="186" spans="1:17" s="14" customFormat="1" x14ac:dyDescent="0.2">
      <c r="A186" s="10"/>
      <c r="B186" s="24">
        <v>42693</v>
      </c>
      <c r="C186" s="12">
        <v>44</v>
      </c>
      <c r="D186" s="12">
        <v>155.01660000000001</v>
      </c>
      <c r="E186" s="42">
        <v>150</v>
      </c>
      <c r="F186" s="12">
        <v>24.8</v>
      </c>
      <c r="G186" s="12"/>
      <c r="H186" s="12"/>
      <c r="I186" s="45"/>
      <c r="J186" s="12">
        <v>5</v>
      </c>
      <c r="K186" s="28"/>
      <c r="L186" s="28"/>
      <c r="M186" s="63"/>
      <c r="N186" s="63"/>
      <c r="O186" s="63"/>
      <c r="P186" s="12">
        <v>7.67</v>
      </c>
      <c r="Q186" s="12"/>
    </row>
    <row r="187" spans="1:17" x14ac:dyDescent="0.2">
      <c r="A187" s="1" t="s">
        <v>329</v>
      </c>
      <c r="B187" s="23">
        <v>41115</v>
      </c>
      <c r="C187" s="62">
        <v>28.9</v>
      </c>
      <c r="D187" s="62">
        <v>-89.6</v>
      </c>
      <c r="E187" s="39">
        <v>20</v>
      </c>
      <c r="F187" s="1">
        <v>44.07</v>
      </c>
      <c r="G187" s="1">
        <v>4.75</v>
      </c>
      <c r="J187" s="5">
        <v>28.202500000000001</v>
      </c>
      <c r="K187" s="5">
        <v>35.378100000000003</v>
      </c>
      <c r="L187" s="5">
        <v>22.614100000000001</v>
      </c>
      <c r="M187" s="62">
        <v>0.432</v>
      </c>
      <c r="N187" s="62">
        <v>0.33</v>
      </c>
      <c r="O187" s="62">
        <v>0.39</v>
      </c>
      <c r="Q187" s="5">
        <v>161.089</v>
      </c>
    </row>
    <row r="188" spans="1:17" x14ac:dyDescent="0.2">
      <c r="B188" s="23">
        <v>41115</v>
      </c>
      <c r="C188" s="62">
        <v>28.9</v>
      </c>
      <c r="D188" s="62">
        <v>-89.6</v>
      </c>
      <c r="E188" s="39">
        <v>40</v>
      </c>
      <c r="F188" s="1">
        <v>46.47</v>
      </c>
      <c r="G188" s="1">
        <v>4.32</v>
      </c>
      <c r="J188" s="5">
        <v>25.130700000000001</v>
      </c>
      <c r="K188" s="5">
        <v>36.2455</v>
      </c>
      <c r="L188" s="5">
        <v>24.2455</v>
      </c>
      <c r="M188" s="62">
        <v>0.52100000000000002</v>
      </c>
      <c r="N188" s="62">
        <v>0.42</v>
      </c>
      <c r="O188" s="62">
        <v>0.19</v>
      </c>
      <c r="Q188" s="5">
        <v>178.23</v>
      </c>
    </row>
    <row r="189" spans="1:17" x14ac:dyDescent="0.2">
      <c r="A189" s="1" t="s">
        <v>178</v>
      </c>
      <c r="B189" s="23">
        <v>41115</v>
      </c>
      <c r="C189" s="62">
        <v>28.9</v>
      </c>
      <c r="D189" s="62">
        <v>-89.6</v>
      </c>
      <c r="E189" s="39">
        <v>64</v>
      </c>
      <c r="F189" s="1">
        <v>149.54</v>
      </c>
      <c r="G189" s="1">
        <v>20.07</v>
      </c>
      <c r="J189" s="5">
        <v>21.932700000000001</v>
      </c>
      <c r="K189" s="5">
        <v>36.362400000000001</v>
      </c>
      <c r="L189" s="5">
        <v>25.2758</v>
      </c>
      <c r="M189" s="62">
        <v>0.56699999999999995</v>
      </c>
      <c r="N189" s="62">
        <v>0.35</v>
      </c>
      <c r="O189" s="62">
        <v>2.39</v>
      </c>
      <c r="Q189" s="5">
        <v>128.434</v>
      </c>
    </row>
    <row r="190" spans="1:17" x14ac:dyDescent="0.2">
      <c r="B190" s="23">
        <v>41116</v>
      </c>
      <c r="C190" s="62">
        <v>28.79945</v>
      </c>
      <c r="D190" s="62">
        <v>-90.699966666666697</v>
      </c>
      <c r="E190" s="39">
        <v>10</v>
      </c>
      <c r="F190" s="1">
        <v>44.68</v>
      </c>
      <c r="G190" s="1">
        <v>17.489999999999998</v>
      </c>
      <c r="J190" s="5">
        <v>29.495699999999999</v>
      </c>
      <c r="K190" s="5">
        <v>32.929699999999997</v>
      </c>
      <c r="L190" s="5">
        <v>20.3459</v>
      </c>
      <c r="M190" s="62">
        <v>0.39900000000000002</v>
      </c>
      <c r="N190" s="62">
        <v>0.61</v>
      </c>
      <c r="O190" s="62">
        <v>0.28000000000000003</v>
      </c>
      <c r="Q190" s="5">
        <v>188.49799999999999</v>
      </c>
    </row>
    <row r="191" spans="1:17" x14ac:dyDescent="0.2">
      <c r="B191" s="23">
        <v>41116</v>
      </c>
      <c r="C191" s="62">
        <v>28.79945</v>
      </c>
      <c r="D191" s="62">
        <v>-90.699966666666697</v>
      </c>
      <c r="E191" s="39">
        <v>18</v>
      </c>
      <c r="F191" s="1">
        <v>139.87</v>
      </c>
      <c r="G191" s="1">
        <v>13.53</v>
      </c>
      <c r="J191" s="5">
        <v>28.169699999999999</v>
      </c>
      <c r="K191" s="5">
        <v>35.590600000000002</v>
      </c>
      <c r="L191" s="5">
        <v>22.784600000000001</v>
      </c>
      <c r="M191" s="62">
        <v>0.43</v>
      </c>
      <c r="N191" s="62">
        <v>2.17</v>
      </c>
      <c r="O191" s="62">
        <v>0.88</v>
      </c>
      <c r="Q191" s="5">
        <v>137.74</v>
      </c>
    </row>
    <row r="192" spans="1:17" x14ac:dyDescent="0.2">
      <c r="B192" s="23">
        <v>41119</v>
      </c>
      <c r="C192" s="62">
        <v>29.1007</v>
      </c>
      <c r="D192" s="62">
        <v>-92.198670000000007</v>
      </c>
      <c r="E192" s="39">
        <v>7</v>
      </c>
      <c r="F192" s="1">
        <v>51.83</v>
      </c>
      <c r="G192" s="1">
        <v>10.48</v>
      </c>
      <c r="J192" s="5">
        <v>29.910299999999999</v>
      </c>
      <c r="K192" s="5">
        <v>29.6189</v>
      </c>
      <c r="L192" s="5">
        <v>17.7287</v>
      </c>
      <c r="M192" s="62">
        <v>0.36899999999999999</v>
      </c>
      <c r="N192" s="62">
        <v>1.1299999999999999</v>
      </c>
      <c r="O192" s="62">
        <v>2</v>
      </c>
      <c r="Q192" s="5">
        <v>200.33099999999999</v>
      </c>
    </row>
    <row r="193" spans="1:17" x14ac:dyDescent="0.2">
      <c r="B193" s="23">
        <v>41119</v>
      </c>
      <c r="C193" s="62">
        <v>29.1007</v>
      </c>
      <c r="D193" s="62">
        <v>-92.198670000000007</v>
      </c>
      <c r="E193" s="39">
        <v>15.7</v>
      </c>
      <c r="F193" s="1">
        <v>493.8</v>
      </c>
      <c r="G193" s="1">
        <v>49.37</v>
      </c>
      <c r="J193" s="5">
        <v>27.985199999999999</v>
      </c>
      <c r="K193" s="5">
        <v>35.474600000000002</v>
      </c>
      <c r="L193" s="5">
        <v>22.7577</v>
      </c>
      <c r="M193" s="62">
        <v>0.44900000000000001</v>
      </c>
      <c r="N193" s="62">
        <v>3.39</v>
      </c>
      <c r="O193" s="62">
        <v>6.89</v>
      </c>
      <c r="Q193" s="5">
        <v>20.954999999999998</v>
      </c>
    </row>
    <row r="194" spans="1:17" x14ac:dyDescent="0.2">
      <c r="B194" s="23">
        <v>41118</v>
      </c>
      <c r="C194" s="62">
        <v>29.2</v>
      </c>
      <c r="D194" s="62">
        <v>-93.9</v>
      </c>
      <c r="E194" s="39">
        <v>7</v>
      </c>
      <c r="F194" s="1">
        <v>9.34</v>
      </c>
      <c r="G194" s="1">
        <v>1.0900000000000001</v>
      </c>
      <c r="J194" s="5">
        <v>30.128799999999998</v>
      </c>
      <c r="K194" s="5">
        <v>32.223300000000002</v>
      </c>
      <c r="L194" s="5">
        <v>19.603100000000001</v>
      </c>
      <c r="M194" s="62">
        <v>0.38900000000000001</v>
      </c>
      <c r="N194" s="62">
        <v>0.17</v>
      </c>
      <c r="O194" s="62">
        <v>0.18</v>
      </c>
      <c r="Q194" s="5">
        <v>193.76400000000001</v>
      </c>
    </row>
    <row r="195" spans="1:17" s="14" customFormat="1" x14ac:dyDescent="0.2">
      <c r="A195" s="10"/>
      <c r="B195" s="24">
        <v>41118</v>
      </c>
      <c r="C195" s="63">
        <v>29.2</v>
      </c>
      <c r="D195" s="63">
        <v>-93.9</v>
      </c>
      <c r="E195" s="42">
        <v>15.5</v>
      </c>
      <c r="F195" s="10">
        <v>225.42</v>
      </c>
      <c r="G195" s="10">
        <v>7.5</v>
      </c>
      <c r="H195" s="12"/>
      <c r="I195" s="45"/>
      <c r="J195" s="12">
        <v>29.046500000000002</v>
      </c>
      <c r="K195" s="12">
        <v>32.978400000000001</v>
      </c>
      <c r="L195" s="12">
        <v>20.533000000000001</v>
      </c>
      <c r="M195" s="63">
        <v>0.72</v>
      </c>
      <c r="N195" s="63">
        <v>2.75</v>
      </c>
      <c r="O195" s="63">
        <v>1.51</v>
      </c>
      <c r="P195" s="12"/>
      <c r="Q195" s="12">
        <v>54</v>
      </c>
    </row>
    <row r="196" spans="1:17" x14ac:dyDescent="0.2">
      <c r="A196" s="1" t="s">
        <v>443</v>
      </c>
      <c r="B196" s="23">
        <v>37878</v>
      </c>
      <c r="C196" s="5">
        <v>48.383000000000003</v>
      </c>
      <c r="D196" s="5">
        <v>-9.8674999999999997</v>
      </c>
      <c r="E196" s="39">
        <v>37</v>
      </c>
      <c r="F196" s="5">
        <v>1.8543187948214734</v>
      </c>
      <c r="G196" s="5">
        <v>0.24923928085821889</v>
      </c>
      <c r="H196" s="5" t="s">
        <v>547</v>
      </c>
      <c r="I196" s="43">
        <v>0.01</v>
      </c>
      <c r="J196" s="5">
        <v>15.172000000000001</v>
      </c>
      <c r="K196" s="5">
        <v>35.634</v>
      </c>
      <c r="L196" s="5">
        <v>26.423999999999999</v>
      </c>
      <c r="M196" s="62">
        <v>6.7550059052184589E-3</v>
      </c>
      <c r="N196" s="62">
        <v>5.4757343380414537E-3</v>
      </c>
      <c r="O196" s="62">
        <v>1.6917090913703373E-3</v>
      </c>
      <c r="Q196" s="5">
        <v>247</v>
      </c>
    </row>
    <row r="197" spans="1:17" x14ac:dyDescent="0.2">
      <c r="B197" s="23">
        <v>37878</v>
      </c>
      <c r="C197" s="5">
        <v>48.383000000000003</v>
      </c>
      <c r="D197" s="5">
        <v>-9.8674999999999997</v>
      </c>
      <c r="E197" s="39">
        <v>7</v>
      </c>
      <c r="F197" s="5">
        <v>10.257394821438252</v>
      </c>
      <c r="G197" s="5">
        <v>1.0672933523956631</v>
      </c>
      <c r="H197" s="5" t="s">
        <v>547</v>
      </c>
      <c r="I197" s="43">
        <v>0.55000000000000004</v>
      </c>
      <c r="J197" s="5">
        <v>17.538</v>
      </c>
      <c r="K197" s="5">
        <v>35.643999999999998</v>
      </c>
      <c r="L197" s="5">
        <v>25.88</v>
      </c>
      <c r="M197" s="62" t="s">
        <v>547</v>
      </c>
      <c r="N197" s="62">
        <v>8.5053089585638501E-4</v>
      </c>
      <c r="O197" s="62">
        <v>2.451624296434466E-2</v>
      </c>
      <c r="Q197" s="5">
        <v>248.4</v>
      </c>
    </row>
    <row r="198" spans="1:17" x14ac:dyDescent="0.2">
      <c r="A198" s="1" t="s">
        <v>148</v>
      </c>
      <c r="B198" s="23">
        <v>37879</v>
      </c>
      <c r="C198" s="5">
        <v>47.102200000000003</v>
      </c>
      <c r="D198" s="5">
        <v>-15.295999999999999</v>
      </c>
      <c r="E198" s="39">
        <v>62</v>
      </c>
      <c r="F198" s="5">
        <v>1.7920127759702456</v>
      </c>
      <c r="G198" s="5">
        <v>6.3909286949658473E-2</v>
      </c>
      <c r="H198" s="5">
        <v>8.8749090909090906</v>
      </c>
      <c r="I198" s="43">
        <v>0.01</v>
      </c>
      <c r="J198" s="5">
        <v>14.260999999999999</v>
      </c>
      <c r="K198" s="5">
        <v>35.627000000000002</v>
      </c>
      <c r="L198" s="5">
        <v>26.617000000000001</v>
      </c>
      <c r="M198" s="62">
        <v>2.246298363317634E-2</v>
      </c>
      <c r="N198" s="62">
        <v>3.7134706978057862E-3</v>
      </c>
      <c r="O198" s="62">
        <v>9.3969004798786893E-2</v>
      </c>
      <c r="Q198" s="5">
        <v>255.8</v>
      </c>
    </row>
    <row r="199" spans="1:17" x14ac:dyDescent="0.2">
      <c r="B199" s="23">
        <v>37879</v>
      </c>
      <c r="C199" s="5">
        <v>47.102200000000003</v>
      </c>
      <c r="D199" s="5">
        <v>-15.295999999999999</v>
      </c>
      <c r="E199" s="39">
        <v>7</v>
      </c>
      <c r="F199" s="5">
        <v>1.7864257271500061</v>
      </c>
      <c r="G199" s="5">
        <v>0.48444951342527542</v>
      </c>
      <c r="H199" s="5">
        <v>488.12</v>
      </c>
      <c r="I199" s="43">
        <v>0.55000000000000004</v>
      </c>
      <c r="J199" s="5">
        <v>18.315000000000001</v>
      </c>
      <c r="K199" s="5">
        <v>35.667999999999999</v>
      </c>
      <c r="L199" s="5">
        <v>25.707000000000001</v>
      </c>
      <c r="M199" s="62">
        <v>2.3291660151748335E-2</v>
      </c>
      <c r="N199" s="62">
        <v>2.0161829286798466E-3</v>
      </c>
      <c r="O199" s="62">
        <v>5.5324127193754737E-3</v>
      </c>
      <c r="Q199" s="5">
        <v>243.5</v>
      </c>
    </row>
    <row r="200" spans="1:17" x14ac:dyDescent="0.2">
      <c r="B200" s="23">
        <v>37881</v>
      </c>
      <c r="C200" s="5">
        <v>39.442300000000003</v>
      </c>
      <c r="D200" s="5">
        <v>-21.543700000000001</v>
      </c>
      <c r="E200" s="39">
        <v>62</v>
      </c>
      <c r="F200" s="5">
        <v>9.8178089708261815</v>
      </c>
      <c r="G200" s="5">
        <v>2.2059894224422578E-2</v>
      </c>
      <c r="H200" s="5">
        <v>3.4619999999999997</v>
      </c>
      <c r="I200" s="43">
        <v>0.01</v>
      </c>
      <c r="J200" s="5">
        <v>15.813000000000001</v>
      </c>
      <c r="K200" s="5">
        <v>36.012</v>
      </c>
      <c r="L200" s="5">
        <v>26.57</v>
      </c>
      <c r="M200" s="62">
        <v>1.8323969125382058E-2</v>
      </c>
      <c r="N200" s="62">
        <v>8.7568649165220974E-3</v>
      </c>
      <c r="O200" s="62">
        <v>1.8592792285174842E-2</v>
      </c>
      <c r="Q200" s="5">
        <v>38.64</v>
      </c>
    </row>
    <row r="201" spans="1:17" x14ac:dyDescent="0.2">
      <c r="A201" s="1" t="s">
        <v>416</v>
      </c>
      <c r="B201" s="23">
        <v>37881</v>
      </c>
      <c r="C201" s="5">
        <v>39.442300000000003</v>
      </c>
      <c r="D201" s="5">
        <v>-21.543700000000001</v>
      </c>
      <c r="E201" s="39">
        <v>8</v>
      </c>
      <c r="F201" s="5">
        <v>6.3658943835637434</v>
      </c>
      <c r="G201" s="5">
        <v>1.5235975924110676E-2</v>
      </c>
      <c r="H201" s="5">
        <v>190.41</v>
      </c>
      <c r="I201" s="43">
        <v>0.55000000000000004</v>
      </c>
      <c r="J201" s="5">
        <v>22.963000000000001</v>
      </c>
      <c r="K201" s="5">
        <v>36.222000000000001</v>
      </c>
      <c r="L201" s="5">
        <v>24.873000000000001</v>
      </c>
      <c r="M201" s="62">
        <v>1.5397667650763775E-2</v>
      </c>
      <c r="N201" s="62">
        <v>1.1726265896645591E-2</v>
      </c>
      <c r="O201" s="62">
        <v>1.8522958693694566E-2</v>
      </c>
      <c r="Q201" s="5">
        <v>203.52</v>
      </c>
    </row>
    <row r="202" spans="1:17" x14ac:dyDescent="0.2">
      <c r="A202" s="73"/>
      <c r="B202" s="23">
        <v>37882</v>
      </c>
      <c r="C202" s="5">
        <v>38.166699999999999</v>
      </c>
      <c r="D202" s="5">
        <v>-24.700700000000001</v>
      </c>
      <c r="E202" s="39">
        <v>62</v>
      </c>
      <c r="F202" s="5">
        <v>1.9489014342198381</v>
      </c>
      <c r="G202" s="5">
        <v>0.18431711533325884</v>
      </c>
      <c r="H202" s="5" t="s">
        <v>547</v>
      </c>
      <c r="I202" s="43">
        <v>0.01</v>
      </c>
      <c r="J202" s="5">
        <v>15.88</v>
      </c>
      <c r="K202" s="5">
        <v>36.064</v>
      </c>
      <c r="L202" s="5">
        <v>26.594999999999999</v>
      </c>
      <c r="M202" s="62">
        <v>1.4646047411724438E-2</v>
      </c>
      <c r="N202" s="62">
        <v>6.555486224078106E-3</v>
      </c>
      <c r="O202" s="62">
        <v>3.906301360710291E-2</v>
      </c>
      <c r="Q202" s="5">
        <v>260.60000000000002</v>
      </c>
    </row>
    <row r="203" spans="1:17" x14ac:dyDescent="0.2">
      <c r="B203" s="23">
        <v>37882</v>
      </c>
      <c r="C203" s="5">
        <v>38.166699999999999</v>
      </c>
      <c r="D203" s="5">
        <v>-24.700700000000001</v>
      </c>
      <c r="E203" s="39">
        <v>10</v>
      </c>
      <c r="F203" s="5">
        <v>1.3122697807373815</v>
      </c>
      <c r="G203" s="5">
        <v>5.5178079382850256E-2</v>
      </c>
      <c r="H203" s="5" t="s">
        <v>547</v>
      </c>
      <c r="I203" s="43">
        <v>0.55000000000000004</v>
      </c>
      <c r="J203" s="5">
        <v>23.387</v>
      </c>
      <c r="K203" s="5">
        <v>36.162999999999997</v>
      </c>
      <c r="L203" s="5">
        <v>24.704999999999998</v>
      </c>
      <c r="M203" s="62">
        <v>1.1383331629235834E-2</v>
      </c>
      <c r="N203" s="62">
        <v>1.0637569145688006E-3</v>
      </c>
      <c r="O203" s="62">
        <v>3.6779908026639773E-3</v>
      </c>
      <c r="Q203" s="5">
        <v>221.8</v>
      </c>
    </row>
    <row r="204" spans="1:17" x14ac:dyDescent="0.2">
      <c r="A204" s="2"/>
      <c r="B204" s="23">
        <v>37884</v>
      </c>
      <c r="C204" s="5">
        <v>30.75</v>
      </c>
      <c r="D204" s="5">
        <v>-20.941299999999998</v>
      </c>
      <c r="E204" s="39">
        <v>120</v>
      </c>
      <c r="F204" s="5" t="s">
        <v>361</v>
      </c>
      <c r="G204" s="5">
        <v>0</v>
      </c>
      <c r="H204" s="5">
        <v>2.5996363636363635</v>
      </c>
      <c r="I204" s="43">
        <v>0.01</v>
      </c>
      <c r="J204" s="5">
        <v>18.581</v>
      </c>
      <c r="K204" s="5">
        <v>36.752000000000002</v>
      </c>
      <c r="L204" s="5">
        <v>26.47</v>
      </c>
      <c r="M204" s="62">
        <v>1.6351366005469496E-2</v>
      </c>
      <c r="N204" s="62">
        <v>4.4268002685745817E-3</v>
      </c>
      <c r="O204" s="62">
        <v>1.0811970948096257E-2</v>
      </c>
      <c r="Q204" s="5">
        <v>234.4</v>
      </c>
    </row>
    <row r="205" spans="1:17" x14ac:dyDescent="0.2">
      <c r="B205" s="23">
        <v>37884</v>
      </c>
      <c r="C205" s="5">
        <v>30.75</v>
      </c>
      <c r="D205" s="5">
        <v>-20.941299999999998</v>
      </c>
      <c r="E205" s="39">
        <v>20</v>
      </c>
      <c r="F205" s="5">
        <v>2.0391770917748602</v>
      </c>
      <c r="G205" s="5">
        <v>1.5158059806449159E-2</v>
      </c>
      <c r="H205" s="5">
        <v>142.97999999999999</v>
      </c>
      <c r="I205" s="43">
        <v>0.55000000000000004</v>
      </c>
      <c r="J205" s="5">
        <v>25</v>
      </c>
      <c r="K205" s="5">
        <v>37.201999999999998</v>
      </c>
      <c r="L205" s="5">
        <v>25.009</v>
      </c>
      <c r="M205" s="62">
        <v>1.4978322392914037E-2</v>
      </c>
      <c r="N205" s="62">
        <v>3.4608386595067725E-3</v>
      </c>
      <c r="O205" s="62">
        <v>7.1367702898074547E-3</v>
      </c>
      <c r="Q205" s="5">
        <v>205</v>
      </c>
    </row>
    <row r="206" spans="1:17" x14ac:dyDescent="0.2">
      <c r="A206" s="2"/>
      <c r="B206" s="23">
        <v>37886</v>
      </c>
      <c r="C206" s="5">
        <v>21.9618</v>
      </c>
      <c r="D206" s="5">
        <v>-20.630199999999999</v>
      </c>
      <c r="E206" s="39">
        <v>45</v>
      </c>
      <c r="F206" s="5">
        <v>1.3061689068049283</v>
      </c>
      <c r="G206" s="5">
        <v>0.14252056465251456</v>
      </c>
      <c r="H206" s="5">
        <v>19.502181818181818</v>
      </c>
      <c r="I206" s="43">
        <v>0.01</v>
      </c>
      <c r="J206" s="5">
        <v>20.739000000000001</v>
      </c>
      <c r="K206" s="5">
        <v>36.387</v>
      </c>
      <c r="L206" s="5">
        <v>25.623000000000001</v>
      </c>
      <c r="M206" s="62">
        <v>1.254829378705152E-2</v>
      </c>
      <c r="N206" s="62">
        <v>1.3105253722213007E-2</v>
      </c>
      <c r="O206" s="62">
        <v>3.9230856833957939E-2</v>
      </c>
      <c r="Q206" s="5">
        <v>205.6</v>
      </c>
    </row>
    <row r="207" spans="1:17" x14ac:dyDescent="0.2">
      <c r="A207" s="2"/>
      <c r="B207" s="23">
        <v>37886</v>
      </c>
      <c r="C207" s="5">
        <v>21.9618</v>
      </c>
      <c r="D207" s="5">
        <v>-20.630199999999999</v>
      </c>
      <c r="E207" s="39">
        <v>8</v>
      </c>
      <c r="F207" s="5">
        <v>6.5517572762743193</v>
      </c>
      <c r="G207" s="5">
        <v>1.0094449000172352</v>
      </c>
      <c r="H207" s="5">
        <v>1072.6199999999999</v>
      </c>
      <c r="I207" s="43">
        <v>0.55000000000000004</v>
      </c>
      <c r="J207" s="5">
        <v>24.734000000000002</v>
      </c>
      <c r="K207" s="5">
        <v>36.561999999999998</v>
      </c>
      <c r="L207" s="5">
        <v>24.606000000000002</v>
      </c>
      <c r="M207" s="62">
        <v>1.2227244163813385E-2</v>
      </c>
      <c r="N207" s="62">
        <v>8.8049826536997222E-3</v>
      </c>
      <c r="O207" s="62">
        <v>2.8725606660487406E-3</v>
      </c>
      <c r="Q207" s="5">
        <v>216.2</v>
      </c>
    </row>
    <row r="208" spans="1:17" x14ac:dyDescent="0.2">
      <c r="A208" s="2"/>
      <c r="B208" s="23">
        <v>37887</v>
      </c>
      <c r="C208" s="5">
        <v>20.597300000000001</v>
      </c>
      <c r="D208" s="5">
        <v>-18.160299999999999</v>
      </c>
      <c r="E208" s="39">
        <v>37</v>
      </c>
      <c r="F208" s="5">
        <v>1.3363420004797792</v>
      </c>
      <c r="G208" s="5">
        <v>0</v>
      </c>
      <c r="H208" s="5">
        <v>11.771818181818183</v>
      </c>
      <c r="I208" s="43">
        <v>0.01</v>
      </c>
      <c r="J208" s="5">
        <v>17.849</v>
      </c>
      <c r="K208" s="5">
        <v>36.186</v>
      </c>
      <c r="L208" s="5">
        <v>26.219000000000001</v>
      </c>
      <c r="M208" s="62">
        <v>3.3748986268788229E-2</v>
      </c>
      <c r="N208" s="62">
        <v>4.3549189389668889E-2</v>
      </c>
      <c r="O208" s="62">
        <v>0.18915234545500345</v>
      </c>
      <c r="Q208" s="5">
        <v>112.2</v>
      </c>
    </row>
    <row r="209" spans="2:17" x14ac:dyDescent="0.2">
      <c r="B209" s="23">
        <v>37887</v>
      </c>
      <c r="C209" s="5">
        <v>20.597300000000001</v>
      </c>
      <c r="D209" s="5">
        <v>-18.160299999999999</v>
      </c>
      <c r="E209" s="39">
        <v>7</v>
      </c>
      <c r="F209" s="5">
        <v>2.202499016293058</v>
      </c>
      <c r="G209" s="5">
        <v>0.12913270178469757</v>
      </c>
      <c r="H209" s="5">
        <v>647.45000000000005</v>
      </c>
      <c r="I209" s="43">
        <v>0.55000000000000004</v>
      </c>
      <c r="J209" s="5">
        <v>26.233000000000001</v>
      </c>
      <c r="K209" s="5">
        <v>36.241</v>
      </c>
      <c r="L209" s="5">
        <v>23.899000000000001</v>
      </c>
      <c r="M209" s="62">
        <v>4.0464798818322767E-2</v>
      </c>
      <c r="N209" s="62">
        <v>8.9236046638506796E-4</v>
      </c>
      <c r="O209" s="62">
        <v>1.8103839624297464E-3</v>
      </c>
      <c r="Q209" s="5">
        <v>205.8</v>
      </c>
    </row>
    <row r="210" spans="2:17" x14ac:dyDescent="0.2">
      <c r="B210" s="23">
        <v>37888</v>
      </c>
      <c r="C210" s="5">
        <v>18.004799999999999</v>
      </c>
      <c r="D210" s="5">
        <v>-18.284700000000001</v>
      </c>
      <c r="E210" s="39">
        <v>31</v>
      </c>
      <c r="F210" s="5">
        <v>2.3774760826699781</v>
      </c>
      <c r="G210" s="5">
        <v>0</v>
      </c>
      <c r="H210" s="5">
        <v>13.760181818181817</v>
      </c>
      <c r="I210" s="43">
        <v>0.01</v>
      </c>
      <c r="J210" s="5">
        <v>19.391999999999999</v>
      </c>
      <c r="K210" s="5">
        <v>35.667999999999999</v>
      </c>
      <c r="L210" s="5">
        <v>25.431999999999999</v>
      </c>
      <c r="M210" s="62">
        <v>4.8076266066043594E-2</v>
      </c>
      <c r="N210" s="62">
        <v>5.3692090754390139E-2</v>
      </c>
      <c r="O210" s="62" t="s">
        <v>361</v>
      </c>
      <c r="Q210" s="5">
        <v>92.3</v>
      </c>
    </row>
    <row r="211" spans="2:17" x14ac:dyDescent="0.2">
      <c r="B211" s="23">
        <v>37888</v>
      </c>
      <c r="C211" s="5">
        <v>18.004799999999999</v>
      </c>
      <c r="D211" s="5">
        <v>-18.284700000000001</v>
      </c>
      <c r="E211" s="39">
        <v>5</v>
      </c>
      <c r="F211" s="5">
        <v>3.8370330093980067</v>
      </c>
      <c r="G211" s="5">
        <v>0.15771638118613573</v>
      </c>
      <c r="H211" s="5">
        <v>756.81</v>
      </c>
      <c r="I211" s="43">
        <v>0.55000000000000004</v>
      </c>
      <c r="J211" s="5">
        <v>27.824999999999999</v>
      </c>
      <c r="K211" s="5">
        <v>36.034999999999997</v>
      </c>
      <c r="L211" s="5">
        <v>23.231999999999999</v>
      </c>
      <c r="M211" s="62">
        <v>5.8635174004241689E-2</v>
      </c>
      <c r="N211" s="62">
        <v>1.7685472604632858E-3</v>
      </c>
      <c r="O211" s="62" t="s">
        <v>361</v>
      </c>
      <c r="Q211" s="5">
        <v>204.1</v>
      </c>
    </row>
    <row r="212" spans="2:17" x14ac:dyDescent="0.2">
      <c r="B212" s="23">
        <v>37890</v>
      </c>
      <c r="C212" s="5">
        <v>9.9525000000000006</v>
      </c>
      <c r="D212" s="5">
        <v>-21.841200000000001</v>
      </c>
      <c r="E212" s="39">
        <v>61</v>
      </c>
      <c r="F212" s="5">
        <v>3.8512871262894879</v>
      </c>
      <c r="G212" s="5">
        <v>0.87203828588819987</v>
      </c>
      <c r="H212" s="5">
        <v>33.622727272727275</v>
      </c>
      <c r="I212" s="43">
        <v>0.01</v>
      </c>
      <c r="J212" s="5">
        <v>21.163</v>
      </c>
      <c r="K212" s="5">
        <v>35.847999999999999</v>
      </c>
      <c r="L212" s="5">
        <v>25.097000000000001</v>
      </c>
      <c r="M212" s="62">
        <v>8.1364963512268115E-2</v>
      </c>
      <c r="N212" s="62">
        <v>1.7552600327371527E-2</v>
      </c>
      <c r="O212" s="62">
        <v>3.4017733935412478E-2</v>
      </c>
      <c r="Q212" s="5">
        <v>209.7</v>
      </c>
    </row>
    <row r="213" spans="2:17" x14ac:dyDescent="0.2">
      <c r="B213" s="23">
        <v>37890</v>
      </c>
      <c r="C213" s="5">
        <v>9.9525000000000006</v>
      </c>
      <c r="D213" s="5">
        <v>-21.841200000000001</v>
      </c>
      <c r="E213" s="39">
        <v>9</v>
      </c>
      <c r="F213" s="5">
        <v>0.26648977119454714</v>
      </c>
      <c r="G213" s="5">
        <v>0.11026228778351875</v>
      </c>
      <c r="H213" s="5">
        <v>1849.25</v>
      </c>
      <c r="I213" s="43">
        <v>0.55000000000000004</v>
      </c>
      <c r="J213" s="5">
        <v>28.28</v>
      </c>
      <c r="K213" s="5">
        <v>35.286999999999999</v>
      </c>
      <c r="L213" s="5">
        <v>22.521000000000001</v>
      </c>
      <c r="M213" s="62">
        <v>8.2759851575515839E-2</v>
      </c>
      <c r="N213" s="62">
        <v>1.9083689094979985E-3</v>
      </c>
      <c r="O213" s="62">
        <v>1.5925596456553258E-3</v>
      </c>
      <c r="Q213" s="5">
        <v>207.3</v>
      </c>
    </row>
    <row r="214" spans="2:17" x14ac:dyDescent="0.2">
      <c r="B214" s="23">
        <v>37891</v>
      </c>
      <c r="C214" s="5">
        <v>6.1360000000000001</v>
      </c>
      <c r="D214" s="5">
        <v>-23.064</v>
      </c>
      <c r="E214" s="39">
        <v>70</v>
      </c>
      <c r="F214" s="5">
        <v>3.3347065881929936</v>
      </c>
      <c r="G214" s="5">
        <v>0.46717855158625954</v>
      </c>
      <c r="H214" s="5">
        <v>0.74127272727272731</v>
      </c>
      <c r="I214" s="43">
        <v>0.01</v>
      </c>
      <c r="J214" s="5">
        <v>28.395</v>
      </c>
      <c r="K214" s="5">
        <v>35.570999999999998</v>
      </c>
      <c r="L214" s="5">
        <v>22.696000000000002</v>
      </c>
      <c r="M214" s="62">
        <v>9.9256022960517942E-2</v>
      </c>
      <c r="N214" s="62">
        <v>2.3108757573890239E-3</v>
      </c>
      <c r="O214" s="62">
        <v>1.38996040221928E-3</v>
      </c>
      <c r="Q214" s="5">
        <v>208.6</v>
      </c>
    </row>
    <row r="215" spans="2:17" x14ac:dyDescent="0.2">
      <c r="B215" s="23">
        <v>37891</v>
      </c>
      <c r="C215" s="5">
        <v>6.1360000000000001</v>
      </c>
      <c r="D215" s="5">
        <v>-23.064</v>
      </c>
      <c r="E215" s="39">
        <v>11</v>
      </c>
      <c r="F215" s="5">
        <v>3.7185999612945273</v>
      </c>
      <c r="G215" s="5">
        <v>0.17447093797070815</v>
      </c>
      <c r="H215" s="5">
        <v>40.770000000000003</v>
      </c>
      <c r="I215" s="43">
        <v>0.55000000000000004</v>
      </c>
      <c r="J215" s="5">
        <v>28.460999999999999</v>
      </c>
      <c r="K215" s="5">
        <v>34.972000000000001</v>
      </c>
      <c r="L215" s="5">
        <v>22.224</v>
      </c>
      <c r="M215" s="62">
        <v>4.5247521399584066E-2</v>
      </c>
      <c r="N215" s="62">
        <v>1.5249796212001461E-3</v>
      </c>
      <c r="O215" s="62">
        <v>5.62995703672831E-4</v>
      </c>
      <c r="Q215" s="5">
        <v>201.9</v>
      </c>
    </row>
    <row r="216" spans="2:17" x14ac:dyDescent="0.2">
      <c r="B216" s="23">
        <v>37894</v>
      </c>
      <c r="C216" s="5">
        <v>-6.5822000000000003</v>
      </c>
      <c r="D216" s="5">
        <v>-25</v>
      </c>
      <c r="E216" s="39">
        <v>97</v>
      </c>
      <c r="F216" s="5">
        <v>2.0670900351953829</v>
      </c>
      <c r="G216" s="5">
        <v>1.0104749540661288E-2</v>
      </c>
      <c r="H216" s="5" t="s">
        <v>547</v>
      </c>
      <c r="I216" s="43">
        <v>0.01</v>
      </c>
      <c r="J216" s="5">
        <v>23.209</v>
      </c>
      <c r="K216" s="5">
        <v>36.648000000000003</v>
      </c>
      <c r="L216" s="5">
        <v>25.125</v>
      </c>
      <c r="M216" s="62">
        <v>4.9976182965033304E-2</v>
      </c>
      <c r="N216" s="62">
        <v>2.3425966679545555E-2</v>
      </c>
      <c r="O216" s="62">
        <v>3.5063753548415143E-2</v>
      </c>
      <c r="Q216" s="5">
        <v>204.7</v>
      </c>
    </row>
    <row r="217" spans="2:17" x14ac:dyDescent="0.2">
      <c r="B217" s="23">
        <v>37894</v>
      </c>
      <c r="C217" s="5">
        <v>-6.5822000000000003</v>
      </c>
      <c r="D217" s="5">
        <v>-25</v>
      </c>
      <c r="E217" s="39">
        <v>14</v>
      </c>
      <c r="F217" s="5">
        <v>1.2262292724093111</v>
      </c>
      <c r="G217" s="5">
        <v>0.17284069673706964</v>
      </c>
      <c r="H217" s="5" t="s">
        <v>547</v>
      </c>
      <c r="I217" s="43">
        <v>0.55000000000000004</v>
      </c>
      <c r="J217" s="5">
        <v>26.259</v>
      </c>
      <c r="K217" s="5">
        <v>36.225999999999999</v>
      </c>
      <c r="L217" s="5">
        <v>23.879000000000001</v>
      </c>
      <c r="M217" s="62">
        <v>4.7398303090285136E-2</v>
      </c>
      <c r="N217" s="62">
        <v>3.1656338350861883E-3</v>
      </c>
      <c r="O217" s="62">
        <v>8.1392921693666039E-4</v>
      </c>
      <c r="Q217" s="5">
        <v>206.3</v>
      </c>
    </row>
    <row r="218" spans="2:17" x14ac:dyDescent="0.2">
      <c r="B218" s="23">
        <v>37895</v>
      </c>
      <c r="C218" s="5">
        <v>-10.6358</v>
      </c>
      <c r="D218" s="5">
        <v>-24.998000000000001</v>
      </c>
      <c r="E218" s="39">
        <v>132</v>
      </c>
      <c r="F218" s="5">
        <v>5.1691882567809486</v>
      </c>
      <c r="G218" s="5">
        <v>0</v>
      </c>
      <c r="H218" s="5">
        <v>4.4379999999999997</v>
      </c>
      <c r="I218" s="43">
        <v>0.01</v>
      </c>
      <c r="J218" s="5">
        <v>21.983000000000001</v>
      </c>
      <c r="K218" s="5">
        <v>36.549999999999997</v>
      </c>
      <c r="L218" s="5">
        <v>25.402999999999999</v>
      </c>
      <c r="M218" s="62">
        <v>2.8151765331729042E-2</v>
      </c>
      <c r="N218" s="62">
        <v>9.8042343824046151E-3</v>
      </c>
      <c r="O218" s="62">
        <v>4.0271460115501548E-2</v>
      </c>
      <c r="Q218" s="5">
        <v>207.1</v>
      </c>
    </row>
    <row r="219" spans="2:17" x14ac:dyDescent="0.2">
      <c r="B219" s="23">
        <v>37895</v>
      </c>
      <c r="C219" s="5">
        <v>-10.6358</v>
      </c>
      <c r="D219" s="5">
        <v>-24.998000000000001</v>
      </c>
      <c r="E219" s="39">
        <v>20</v>
      </c>
      <c r="F219" s="5">
        <v>1.4459844710053766</v>
      </c>
      <c r="G219" s="5">
        <v>0.23768062438948945</v>
      </c>
      <c r="H219" s="5">
        <v>244.09</v>
      </c>
      <c r="I219" s="43">
        <v>0.55000000000000004</v>
      </c>
      <c r="J219" s="5">
        <v>25.84</v>
      </c>
      <c r="K219" s="5">
        <v>36.295999999999999</v>
      </c>
      <c r="L219" s="5">
        <v>24.064</v>
      </c>
      <c r="M219" s="62">
        <v>3.3710674644941832E-2</v>
      </c>
      <c r="N219" s="62">
        <v>2.123591123815599E-3</v>
      </c>
      <c r="O219" s="62">
        <v>2.876347252622626E-3</v>
      </c>
      <c r="Q219" s="5">
        <v>207.5</v>
      </c>
    </row>
    <row r="220" spans="2:17" x14ac:dyDescent="0.2">
      <c r="B220" s="23">
        <v>37897</v>
      </c>
      <c r="C220" s="5">
        <v>-19.033799999999999</v>
      </c>
      <c r="D220" s="5">
        <v>-25</v>
      </c>
      <c r="E220" s="39">
        <v>150</v>
      </c>
      <c r="F220" s="5">
        <v>2.6848926357056841</v>
      </c>
      <c r="G220" s="5">
        <v>0.49610785626266141</v>
      </c>
      <c r="H220" s="5">
        <v>6.62</v>
      </c>
      <c r="I220" s="43">
        <v>0.01</v>
      </c>
      <c r="J220" s="5">
        <v>20.539000000000001</v>
      </c>
      <c r="K220" s="5">
        <v>36.433</v>
      </c>
      <c r="L220" s="5">
        <v>25.712</v>
      </c>
      <c r="M220" s="62">
        <v>7.5216622083050674E-2</v>
      </c>
      <c r="N220" s="62">
        <v>2.9549577878701817E-3</v>
      </c>
      <c r="O220" s="62">
        <v>1.0562157805337109E-2</v>
      </c>
      <c r="Q220" s="5">
        <v>218.3</v>
      </c>
    </row>
    <row r="221" spans="2:17" x14ac:dyDescent="0.2">
      <c r="B221" s="23">
        <v>37897</v>
      </c>
      <c r="C221" s="5">
        <v>-19.033799999999999</v>
      </c>
      <c r="D221" s="5">
        <v>-25</v>
      </c>
      <c r="E221" s="39">
        <v>22</v>
      </c>
      <c r="F221" s="5">
        <v>5.178629068846698</v>
      </c>
      <c r="G221" s="5">
        <v>0.99953199288900552</v>
      </c>
      <c r="H221" s="5">
        <v>364.1</v>
      </c>
      <c r="I221" s="43">
        <v>0.55000000000000004</v>
      </c>
      <c r="J221" s="5">
        <v>23.718</v>
      </c>
      <c r="K221" s="5">
        <v>36.984999999999999</v>
      </c>
      <c r="L221" s="5">
        <v>25.231000000000002</v>
      </c>
      <c r="M221" s="62">
        <v>8.0555422258651546E-2</v>
      </c>
      <c r="N221" s="62">
        <v>2.4291135090223487E-3</v>
      </c>
      <c r="O221" s="62">
        <v>6.0922498984989617E-4</v>
      </c>
      <c r="Q221" s="5">
        <v>216.2</v>
      </c>
    </row>
    <row r="222" spans="2:17" x14ac:dyDescent="0.2">
      <c r="B222" s="23">
        <v>37898</v>
      </c>
      <c r="C222" s="5">
        <v>-22.694500000000001</v>
      </c>
      <c r="D222" s="5">
        <v>-25.015799999999999</v>
      </c>
      <c r="E222" s="39">
        <v>140</v>
      </c>
      <c r="F222" s="5">
        <v>0.64220243182841807</v>
      </c>
      <c r="G222" s="5">
        <v>1.2609136675759721E-2</v>
      </c>
      <c r="H222" s="5">
        <v>7.9198181818181812</v>
      </c>
      <c r="I222" s="43">
        <v>0.01</v>
      </c>
      <c r="J222" s="5">
        <v>19.882999999999999</v>
      </c>
      <c r="K222" s="5">
        <v>36.311999999999998</v>
      </c>
      <c r="L222" s="5">
        <v>25.795999999999999</v>
      </c>
      <c r="M222" s="62">
        <v>0.11283859620068702</v>
      </c>
      <c r="N222" s="62">
        <v>1.9589887648482633E-3</v>
      </c>
      <c r="O222" s="62">
        <v>2.0840519139396725E-2</v>
      </c>
      <c r="Q222" s="5">
        <v>212.6</v>
      </c>
    </row>
    <row r="223" spans="2:17" x14ac:dyDescent="0.2">
      <c r="B223" s="23">
        <v>37898</v>
      </c>
      <c r="C223" s="5">
        <v>-22.694500000000001</v>
      </c>
      <c r="D223" s="5">
        <v>-25.015799999999999</v>
      </c>
      <c r="E223" s="39">
        <v>20</v>
      </c>
      <c r="F223" s="5">
        <v>0.16838026150981439</v>
      </c>
      <c r="G223" s="5">
        <v>0.11695274223005626</v>
      </c>
      <c r="H223" s="5">
        <v>435.59</v>
      </c>
      <c r="I223" s="43">
        <v>0.55000000000000004</v>
      </c>
      <c r="J223" s="5">
        <v>22.905999999999999</v>
      </c>
      <c r="K223" s="5">
        <v>36.866</v>
      </c>
      <c r="L223" s="5">
        <v>25.378</v>
      </c>
      <c r="M223" s="62">
        <v>8.0521332741669102E-2</v>
      </c>
      <c r="N223" s="62">
        <v>3.7052851543190233E-3</v>
      </c>
      <c r="O223" s="62">
        <v>1.0677505266464334E-3</v>
      </c>
      <c r="Q223" s="5">
        <v>217.4</v>
      </c>
    </row>
    <row r="224" spans="2:17" x14ac:dyDescent="0.2">
      <c r="B224" s="23">
        <v>37899</v>
      </c>
      <c r="C224" s="5">
        <v>-26.645499999999998</v>
      </c>
      <c r="D224" s="5">
        <v>-25.007999999999999</v>
      </c>
      <c r="E224" s="39">
        <v>117</v>
      </c>
      <c r="F224" s="5">
        <v>0.85311981075343013</v>
      </c>
      <c r="G224" s="5">
        <v>3.6679301095138783E-2</v>
      </c>
      <c r="H224" s="5">
        <v>2.0592727272727274</v>
      </c>
      <c r="I224" s="43">
        <v>0.01</v>
      </c>
      <c r="J224" s="5">
        <v>18.719000000000001</v>
      </c>
      <c r="K224" s="5">
        <v>36.024000000000001</v>
      </c>
      <c r="L224" s="5">
        <v>25.876999999999999</v>
      </c>
      <c r="M224" s="62">
        <v>3.1150250458028193E-2</v>
      </c>
      <c r="N224" s="62">
        <v>1.8955064849228429E-3</v>
      </c>
      <c r="O224" s="62">
        <v>1.5828249262175728E-2</v>
      </c>
      <c r="Q224" s="5">
        <v>217.8</v>
      </c>
    </row>
    <row r="225" spans="1:17" x14ac:dyDescent="0.2">
      <c r="B225" s="23">
        <v>37899</v>
      </c>
      <c r="C225" s="5">
        <v>-26.645499999999998</v>
      </c>
      <c r="D225" s="5">
        <v>-25.007999999999999</v>
      </c>
      <c r="E225" s="39">
        <v>18</v>
      </c>
      <c r="F225" s="5">
        <v>5.6883381718626023</v>
      </c>
      <c r="G225" s="5">
        <v>0.74938933259401597</v>
      </c>
      <c r="H225" s="5">
        <v>113.26</v>
      </c>
      <c r="I225" s="43">
        <v>0.55000000000000004</v>
      </c>
      <c r="J225" s="5">
        <v>20.765999999999998</v>
      </c>
      <c r="K225" s="5">
        <v>36.393000000000001</v>
      </c>
      <c r="L225" s="5">
        <v>25.62</v>
      </c>
      <c r="M225" s="62">
        <v>3.9274732702144495E-2</v>
      </c>
      <c r="N225" s="62">
        <v>2.1804941925959494E-3</v>
      </c>
      <c r="O225" s="62">
        <v>2.9828340157664686E-3</v>
      </c>
      <c r="Q225" s="5">
        <v>226.1</v>
      </c>
    </row>
    <row r="226" spans="1:17" x14ac:dyDescent="0.2">
      <c r="B226" s="23">
        <v>37901</v>
      </c>
      <c r="C226" s="5">
        <v>-32.884500000000003</v>
      </c>
      <c r="D226" s="5">
        <v>-30.926200000000001</v>
      </c>
      <c r="E226" s="39">
        <v>121</v>
      </c>
      <c r="F226" s="5" t="s">
        <v>361</v>
      </c>
      <c r="G226" s="5">
        <v>0</v>
      </c>
      <c r="H226" s="5">
        <v>4.4119999999999999</v>
      </c>
      <c r="I226" s="43">
        <v>0.01</v>
      </c>
      <c r="J226" s="5">
        <v>16.209</v>
      </c>
      <c r="K226" s="5">
        <v>35.578000000000003</v>
      </c>
      <c r="L226" s="5">
        <v>26.145</v>
      </c>
      <c r="M226" s="62">
        <v>6.9827080174565875E-2</v>
      </c>
      <c r="N226" s="62" t="s">
        <v>361</v>
      </c>
      <c r="O226" s="62" t="s">
        <v>361</v>
      </c>
      <c r="Q226" s="5">
        <v>229.1</v>
      </c>
    </row>
    <row r="227" spans="1:17" s="14" customFormat="1" x14ac:dyDescent="0.2">
      <c r="A227" s="10"/>
      <c r="B227" s="24">
        <v>37901</v>
      </c>
      <c r="C227" s="12">
        <v>-32.884500000000003</v>
      </c>
      <c r="D227" s="12">
        <v>-30.926200000000001</v>
      </c>
      <c r="E227" s="42">
        <v>19</v>
      </c>
      <c r="F227" s="12" t="s">
        <v>361</v>
      </c>
      <c r="G227" s="12">
        <v>0</v>
      </c>
      <c r="H227" s="12">
        <v>242.66</v>
      </c>
      <c r="I227" s="45">
        <v>0.55000000000000004</v>
      </c>
      <c r="J227" s="12">
        <v>18.265000000000001</v>
      </c>
      <c r="K227" s="12">
        <v>35.904000000000003</v>
      </c>
      <c r="L227" s="12">
        <v>25.9</v>
      </c>
      <c r="M227" s="63">
        <v>5.9406690559135861E-2</v>
      </c>
      <c r="N227" s="63" t="s">
        <v>361</v>
      </c>
      <c r="O227" s="63" t="s">
        <v>361</v>
      </c>
      <c r="P227" s="12"/>
      <c r="Q227" s="12">
        <v>238.4</v>
      </c>
    </row>
    <row r="228" spans="1:17" x14ac:dyDescent="0.2">
      <c r="A228" s="1" t="s">
        <v>193</v>
      </c>
      <c r="B228" s="23">
        <v>38524</v>
      </c>
      <c r="C228" s="5">
        <v>41.999009999999998</v>
      </c>
      <c r="D228" s="5">
        <v>-10.09459</v>
      </c>
      <c r="F228" s="5">
        <v>14.64</v>
      </c>
      <c r="G228" s="5">
        <v>1.2000000000000002</v>
      </c>
      <c r="I228" s="43">
        <v>0.55000000000000004</v>
      </c>
      <c r="M228" s="62">
        <v>1.9399999999999997E-2</v>
      </c>
      <c r="N228" s="62">
        <v>1.1299999999999999E-3</v>
      </c>
      <c r="O228" s="62">
        <v>4.0400000000000002E-3</v>
      </c>
    </row>
    <row r="229" spans="1:17" x14ac:dyDescent="0.2">
      <c r="B229" s="23">
        <v>38525</v>
      </c>
      <c r="C229" s="5">
        <v>41.999009999999998</v>
      </c>
      <c r="D229" s="5">
        <v>-10.09459</v>
      </c>
      <c r="F229" s="5">
        <v>11.28</v>
      </c>
      <c r="G229" s="5">
        <v>0.48</v>
      </c>
      <c r="I229" s="43">
        <v>0.55000000000000004</v>
      </c>
      <c r="M229" s="62">
        <v>7.4249999999999997E-2</v>
      </c>
      <c r="N229" s="62">
        <v>1.2900000000000001E-3</v>
      </c>
      <c r="O229" s="62">
        <v>1.83E-3</v>
      </c>
    </row>
    <row r="230" spans="1:17" x14ac:dyDescent="0.2">
      <c r="A230" s="1" t="s">
        <v>194</v>
      </c>
      <c r="B230" s="23">
        <v>38526</v>
      </c>
      <c r="C230" s="5">
        <v>41.999009999999998</v>
      </c>
      <c r="D230" s="5">
        <v>-10.09459</v>
      </c>
      <c r="F230" s="5">
        <v>1.44</v>
      </c>
      <c r="G230" s="5">
        <v>0.24</v>
      </c>
      <c r="I230" s="43">
        <v>0.55000000000000004</v>
      </c>
      <c r="M230" s="62">
        <v>6.5450000000000008E-2</v>
      </c>
      <c r="N230" s="62">
        <v>1.81E-3</v>
      </c>
      <c r="O230" s="62">
        <v>1.6799999999999999E-3</v>
      </c>
    </row>
    <row r="231" spans="1:17" x14ac:dyDescent="0.2">
      <c r="B231" s="23">
        <v>38528</v>
      </c>
      <c r="C231" s="5">
        <v>41.731650000000002</v>
      </c>
      <c r="D231" s="5">
        <v>-9.44177</v>
      </c>
      <c r="F231" s="5">
        <v>2.4000000000000004</v>
      </c>
      <c r="G231" s="5">
        <v>0.72</v>
      </c>
      <c r="I231" s="43">
        <v>0.55000000000000004</v>
      </c>
      <c r="M231" s="62">
        <v>5.0840000000000003E-2</v>
      </c>
      <c r="N231" s="62">
        <v>9.3999999999999997E-4</v>
      </c>
      <c r="O231" s="62">
        <v>1.49E-3</v>
      </c>
    </row>
    <row r="232" spans="1:17" x14ac:dyDescent="0.2">
      <c r="B232" s="23">
        <v>38529</v>
      </c>
      <c r="C232" s="5">
        <v>41.731650000000002</v>
      </c>
      <c r="D232" s="5">
        <v>-9.44177</v>
      </c>
      <c r="F232" s="5">
        <v>33.36</v>
      </c>
      <c r="G232" s="5">
        <v>1.6800000000000002</v>
      </c>
      <c r="I232" s="43">
        <v>0.55000000000000004</v>
      </c>
      <c r="M232" s="62">
        <v>2.2890000000000001E-2</v>
      </c>
      <c r="N232" s="62">
        <v>1.23E-3</v>
      </c>
      <c r="O232" s="62">
        <v>5.2599999999999999E-3</v>
      </c>
    </row>
    <row r="233" spans="1:17" x14ac:dyDescent="0.2">
      <c r="B233" s="23">
        <v>38530</v>
      </c>
      <c r="C233" s="5">
        <v>41.861899999999999</v>
      </c>
      <c r="D233" s="5">
        <v>-9.0519099999999995</v>
      </c>
      <c r="F233" s="5">
        <v>2.64</v>
      </c>
      <c r="G233" s="5">
        <v>0.24</v>
      </c>
      <c r="I233" s="43">
        <v>0.55000000000000004</v>
      </c>
      <c r="M233" s="62">
        <v>4.156E-2</v>
      </c>
      <c r="N233" s="62">
        <v>7.2999999999999996E-4</v>
      </c>
      <c r="O233" s="62">
        <v>1.3600000000000001E-3</v>
      </c>
    </row>
    <row r="234" spans="1:17" x14ac:dyDescent="0.2">
      <c r="B234" s="23">
        <v>38531</v>
      </c>
      <c r="C234" s="5">
        <v>42.205739999999999</v>
      </c>
      <c r="D234" s="5">
        <v>-9.1118299999999994</v>
      </c>
      <c r="F234" s="5">
        <v>4.5600000000000005</v>
      </c>
      <c r="G234" s="5">
        <v>1.44</v>
      </c>
      <c r="I234" s="43">
        <v>0.55000000000000004</v>
      </c>
      <c r="M234" s="62">
        <v>3.6830000000000002E-2</v>
      </c>
      <c r="N234" s="62">
        <v>5.6000000000000006E-4</v>
      </c>
      <c r="O234" s="62">
        <v>6.3000000000000003E-4</v>
      </c>
    </row>
    <row r="235" spans="1:17" x14ac:dyDescent="0.2">
      <c r="B235" s="23">
        <v>38532</v>
      </c>
      <c r="C235" s="5">
        <v>42.205739999999999</v>
      </c>
      <c r="D235" s="5">
        <v>-9.1118299999999994</v>
      </c>
      <c r="F235" s="5">
        <v>5.28</v>
      </c>
      <c r="G235" s="5">
        <v>0.24</v>
      </c>
      <c r="I235" s="43">
        <v>0.55000000000000004</v>
      </c>
      <c r="M235" s="62">
        <v>3.091E-2</v>
      </c>
      <c r="N235" s="62">
        <v>1.06E-3</v>
      </c>
      <c r="O235" s="62">
        <v>2E-3</v>
      </c>
    </row>
    <row r="236" spans="1:17" x14ac:dyDescent="0.2">
      <c r="B236" s="23">
        <v>38533</v>
      </c>
      <c r="C236" s="5">
        <v>42.205739999999999</v>
      </c>
      <c r="D236" s="5">
        <v>-9.1118299999999994</v>
      </c>
      <c r="F236" s="5">
        <v>5.04</v>
      </c>
      <c r="G236" s="5">
        <v>0.24</v>
      </c>
      <c r="I236" s="43">
        <v>0.55000000000000004</v>
      </c>
      <c r="M236" s="62">
        <v>7.7530000000000002E-2</v>
      </c>
      <c r="N236" s="62">
        <v>8.1999999999999998E-4</v>
      </c>
      <c r="O236" s="62">
        <v>6.5399999999999998E-3</v>
      </c>
    </row>
    <row r="237" spans="1:17" x14ac:dyDescent="0.2">
      <c r="B237" s="23">
        <v>38534</v>
      </c>
      <c r="C237" s="5">
        <v>42.205739999999999</v>
      </c>
      <c r="D237" s="5">
        <v>-9.1118299999999994</v>
      </c>
      <c r="F237" s="5">
        <v>2.64</v>
      </c>
      <c r="G237" s="5">
        <v>0.48</v>
      </c>
      <c r="I237" s="43">
        <v>0.55000000000000004</v>
      </c>
      <c r="M237" s="62">
        <v>3.4810000000000001E-2</v>
      </c>
      <c r="N237" s="62">
        <v>5.8E-4</v>
      </c>
      <c r="O237" s="62">
        <v>2.2799999999999999E-3</v>
      </c>
    </row>
    <row r="238" spans="1:17" x14ac:dyDescent="0.2">
      <c r="B238" s="23">
        <v>38536</v>
      </c>
      <c r="C238" s="5">
        <v>41.74494</v>
      </c>
      <c r="D238" s="5">
        <v>-9.1071899999999992</v>
      </c>
      <c r="F238" s="5">
        <v>8.3999999999999986</v>
      </c>
      <c r="G238" s="5">
        <v>0.96</v>
      </c>
      <c r="I238" s="43">
        <v>0.55000000000000004</v>
      </c>
      <c r="M238" s="62">
        <v>0.13833000000000001</v>
      </c>
      <c r="N238" s="62">
        <v>1.235E-2</v>
      </c>
      <c r="O238" s="62">
        <v>0.24428999999999998</v>
      </c>
    </row>
    <row r="239" spans="1:17" x14ac:dyDescent="0.2">
      <c r="B239" s="23">
        <v>38537</v>
      </c>
      <c r="C239" s="5">
        <v>41.781979999999997</v>
      </c>
      <c r="D239" s="5">
        <v>-9.1942900000000005</v>
      </c>
      <c r="F239" s="5">
        <v>89.76</v>
      </c>
      <c r="G239" s="5">
        <v>30.96</v>
      </c>
      <c r="I239" s="43">
        <v>0.55000000000000004</v>
      </c>
      <c r="M239" s="62">
        <v>5.1319999999999998E-2</v>
      </c>
      <c r="N239" s="62">
        <v>5.4229999999999993E-2</v>
      </c>
      <c r="O239" s="62">
        <v>0.71372999999999998</v>
      </c>
    </row>
    <row r="240" spans="1:17" s="14" customFormat="1" x14ac:dyDescent="0.2">
      <c r="A240" s="10"/>
      <c r="B240" s="24">
        <v>38539</v>
      </c>
      <c r="C240" s="12">
        <v>41.781979999999997</v>
      </c>
      <c r="D240" s="12">
        <v>-9.1942900000000005</v>
      </c>
      <c r="E240" s="42"/>
      <c r="F240" s="12">
        <v>0.72</v>
      </c>
      <c r="G240" s="12">
        <v>0.72</v>
      </c>
      <c r="H240" s="12"/>
      <c r="I240" s="45">
        <v>0.55000000000000004</v>
      </c>
      <c r="J240" s="12"/>
      <c r="K240" s="28"/>
      <c r="L240" s="28"/>
      <c r="M240" s="63">
        <v>3.0040000000000001E-2</v>
      </c>
      <c r="N240" s="63">
        <v>1.055E-2</v>
      </c>
      <c r="O240" s="63">
        <v>6.8799999999999998E-3</v>
      </c>
      <c r="P240" s="12"/>
      <c r="Q240" s="12"/>
    </row>
    <row r="241" spans="1:17" x14ac:dyDescent="0.2">
      <c r="A241" s="1" t="s">
        <v>205</v>
      </c>
      <c r="B241" s="23">
        <v>40701</v>
      </c>
      <c r="C241" s="5">
        <v>54.6798</v>
      </c>
      <c r="D241" s="5">
        <v>-5.3567</v>
      </c>
      <c r="E241" s="39">
        <v>5</v>
      </c>
      <c r="F241" s="5">
        <v>0.58379263794171066</v>
      </c>
      <c r="G241" s="5">
        <v>0.33410793377275072</v>
      </c>
      <c r="I241" s="43">
        <v>0.55000000000000004</v>
      </c>
      <c r="M241" s="62">
        <v>0.80070111017861612</v>
      </c>
      <c r="N241" s="62">
        <v>9.0506900763559165E-3</v>
      </c>
      <c r="O241" s="62">
        <v>0.37189159895998636</v>
      </c>
    </row>
    <row r="242" spans="1:17" x14ac:dyDescent="0.2">
      <c r="B242" s="23">
        <v>40707</v>
      </c>
      <c r="C242" s="5">
        <v>51.609000000000002</v>
      </c>
      <c r="D242" s="5">
        <v>-5.7157</v>
      </c>
      <c r="E242" s="39">
        <v>10.6</v>
      </c>
      <c r="F242" s="5">
        <v>5.5007492001875562</v>
      </c>
      <c r="G242" s="5">
        <v>0.77311496452884554</v>
      </c>
      <c r="I242" s="43">
        <v>0.55000000000000004</v>
      </c>
      <c r="M242" s="62">
        <v>0.5487435097496639</v>
      </c>
      <c r="N242" s="62">
        <v>2.0259159548727403E-2</v>
      </c>
      <c r="O242" s="62">
        <v>0.13729795063817915</v>
      </c>
    </row>
    <row r="243" spans="1:17" x14ac:dyDescent="0.2">
      <c r="A243" s="1" t="s">
        <v>206</v>
      </c>
      <c r="B243" s="23">
        <v>40709</v>
      </c>
      <c r="C243" s="5">
        <v>50.028833333333331</v>
      </c>
      <c r="D243" s="5">
        <v>-4.3813333333333331</v>
      </c>
      <c r="E243" s="39">
        <v>4.2</v>
      </c>
      <c r="F243" s="5">
        <v>35.375125150631987</v>
      </c>
      <c r="G243" s="5">
        <v>1.8516637988210882</v>
      </c>
      <c r="I243" s="43">
        <v>0.55000000000000004</v>
      </c>
      <c r="M243" s="62">
        <v>0.48481849909297231</v>
      </c>
      <c r="N243" s="62">
        <v>4.4267189790810658E-2</v>
      </c>
      <c r="O243" s="62">
        <v>0.23264090098062018</v>
      </c>
    </row>
    <row r="244" spans="1:17" x14ac:dyDescent="0.2">
      <c r="B244" s="23">
        <v>40713</v>
      </c>
      <c r="C244" s="5">
        <v>46.496000000000002</v>
      </c>
      <c r="D244" s="5">
        <v>-7.2076500000000001</v>
      </c>
      <c r="E244" s="39">
        <v>4.7</v>
      </c>
      <c r="F244" s="5">
        <v>8.1652037569244271</v>
      </c>
      <c r="G244" s="5">
        <v>0.77631854852758275</v>
      </c>
      <c r="I244" s="43">
        <v>0.55000000000000004</v>
      </c>
      <c r="M244" s="62">
        <v>0.22516299771501422</v>
      </c>
      <c r="N244" s="62">
        <v>2.955510285463547E-2</v>
      </c>
      <c r="O244" s="62">
        <v>0.10839078521915804</v>
      </c>
    </row>
    <row r="245" spans="1:17" x14ac:dyDescent="0.2">
      <c r="B245" s="23">
        <v>40716</v>
      </c>
      <c r="C245" s="5">
        <v>48.002000000000002</v>
      </c>
      <c r="D245" s="5">
        <v>-7.1920000000000002</v>
      </c>
      <c r="E245" s="39">
        <v>5.8</v>
      </c>
      <c r="F245" s="5">
        <v>39.143174131907926</v>
      </c>
      <c r="G245" s="5">
        <v>1.4017093684655013</v>
      </c>
      <c r="I245" s="43">
        <v>0.55000000000000004</v>
      </c>
      <c r="M245" s="62">
        <v>0.1224856591143177</v>
      </c>
      <c r="N245" s="62">
        <v>2.8749824488897621E-2</v>
      </c>
      <c r="O245" s="62">
        <v>0.10036732647866299</v>
      </c>
    </row>
    <row r="246" spans="1:17" x14ac:dyDescent="0.2">
      <c r="B246" s="23">
        <v>40718</v>
      </c>
      <c r="C246" s="5">
        <v>50.026000000000003</v>
      </c>
      <c r="D246" s="5">
        <v>-4.3593000000000002</v>
      </c>
      <c r="E246" s="39">
        <v>3.1</v>
      </c>
      <c r="F246" s="5">
        <v>5.9526804717257384</v>
      </c>
      <c r="G246" s="5">
        <v>0.98364372995676397</v>
      </c>
      <c r="I246" s="43">
        <v>0.55000000000000004</v>
      </c>
      <c r="M246" s="62">
        <v>0.17317032317983688</v>
      </c>
      <c r="N246" s="62">
        <v>2.8121540945617276E-2</v>
      </c>
      <c r="O246" s="62">
        <v>0.11883392094784326</v>
      </c>
    </row>
    <row r="247" spans="1:17" x14ac:dyDescent="0.2">
      <c r="B247" s="23">
        <v>40722</v>
      </c>
      <c r="C247" s="5">
        <v>57.201000000000001</v>
      </c>
      <c r="D247" s="5">
        <v>3.4893000000000001</v>
      </c>
      <c r="E247" s="39">
        <v>5.8</v>
      </c>
      <c r="F247" s="5">
        <v>14.907012873063179</v>
      </c>
      <c r="G247" s="5">
        <v>0.25747132914298748</v>
      </c>
      <c r="I247" s="43">
        <v>0.55000000000000004</v>
      </c>
      <c r="M247" s="62">
        <v>0.19715063284004103</v>
      </c>
      <c r="N247" s="62">
        <v>2.4194710860024973E-2</v>
      </c>
      <c r="O247" s="62">
        <v>5.6658037411505581E-2</v>
      </c>
    </row>
    <row r="248" spans="1:17" x14ac:dyDescent="0.2">
      <c r="B248" s="23">
        <v>40723</v>
      </c>
      <c r="C248" s="5">
        <v>57</v>
      </c>
      <c r="D248" s="5">
        <v>4.9977999999999998</v>
      </c>
      <c r="E248" s="39">
        <v>3.5</v>
      </c>
      <c r="F248" s="5">
        <v>56.618052146167884</v>
      </c>
      <c r="G248" s="5">
        <v>12.232057998399775</v>
      </c>
      <c r="I248" s="43">
        <v>0.55000000000000004</v>
      </c>
      <c r="M248" s="62">
        <v>0.25333532142646192</v>
      </c>
      <c r="N248" s="62">
        <v>8.1567805232882873E-2</v>
      </c>
      <c r="O248" s="62">
        <v>4.8038047994802255E-2</v>
      </c>
    </row>
    <row r="249" spans="1:17" x14ac:dyDescent="0.2">
      <c r="B249" s="23">
        <v>40727</v>
      </c>
      <c r="C249" s="5">
        <v>59.6785</v>
      </c>
      <c r="D249" s="5">
        <v>4.1266999999999996</v>
      </c>
      <c r="E249" s="39">
        <v>4.2</v>
      </c>
      <c r="F249" s="5">
        <v>13.338795355241174</v>
      </c>
      <c r="G249" s="5">
        <v>0.26770231868485644</v>
      </c>
      <c r="I249" s="43">
        <v>0.55000000000000004</v>
      </c>
      <c r="M249" s="62">
        <v>0.29990915769119819</v>
      </c>
      <c r="N249" s="62">
        <v>1.5583674123424825E-2</v>
      </c>
      <c r="O249" s="62">
        <v>0.13554372037819315</v>
      </c>
    </row>
    <row r="250" spans="1:17" s="14" customFormat="1" x14ac:dyDescent="0.2">
      <c r="A250" s="10"/>
      <c r="B250" s="24">
        <v>40729</v>
      </c>
      <c r="C250" s="12">
        <v>59.989699999999999</v>
      </c>
      <c r="D250" s="12">
        <v>-5.9843000000000002</v>
      </c>
      <c r="E250" s="42">
        <v>4.8</v>
      </c>
      <c r="F250" s="12">
        <v>19.16226602324252</v>
      </c>
      <c r="G250" s="12">
        <v>2.8269682178322304</v>
      </c>
      <c r="H250" s="12"/>
      <c r="I250" s="45">
        <v>0.55000000000000004</v>
      </c>
      <c r="J250" s="12"/>
      <c r="K250" s="28"/>
      <c r="L250" s="28"/>
      <c r="M250" s="63">
        <v>0.34862574052438167</v>
      </c>
      <c r="N250" s="63">
        <v>7.1914240198913168E-2</v>
      </c>
      <c r="O250" s="63">
        <v>1.0002798497419592</v>
      </c>
      <c r="P250" s="12"/>
      <c r="Q250" s="12"/>
    </row>
    <row r="251" spans="1:17" x14ac:dyDescent="0.2">
      <c r="A251" s="1" t="s">
        <v>209</v>
      </c>
      <c r="B251" s="23">
        <v>39923</v>
      </c>
      <c r="C251" s="5">
        <v>21.2</v>
      </c>
      <c r="D251" s="5">
        <v>-18.45</v>
      </c>
      <c r="E251" s="39">
        <v>7</v>
      </c>
      <c r="F251" s="5">
        <v>26.946200330135625</v>
      </c>
      <c r="G251" s="5">
        <v>0.89714610881372858</v>
      </c>
      <c r="I251" s="43">
        <v>0.55000000000000004</v>
      </c>
      <c r="M251" s="62">
        <v>0.3180285784616031</v>
      </c>
      <c r="N251" s="62">
        <v>0.27533393032595671</v>
      </c>
      <c r="O251" s="62">
        <v>1.2289487219598537E-2</v>
      </c>
    </row>
    <row r="252" spans="1:17" x14ac:dyDescent="0.2">
      <c r="A252" s="2"/>
      <c r="B252" s="23">
        <v>39924</v>
      </c>
      <c r="C252" s="5">
        <v>21.483333333333334</v>
      </c>
      <c r="D252" s="5">
        <v>-17.233333333333334</v>
      </c>
      <c r="E252" s="39">
        <v>3</v>
      </c>
      <c r="F252" s="5">
        <v>32.043560094182588</v>
      </c>
      <c r="G252" s="5">
        <v>1.2478179872445203</v>
      </c>
      <c r="I252" s="43">
        <v>0.55000000000000004</v>
      </c>
      <c r="M252" s="62">
        <v>0.57000555132415898</v>
      </c>
      <c r="N252" s="62">
        <v>0.26589021472629354</v>
      </c>
      <c r="O252" s="62">
        <v>1.6458086906667013E-2</v>
      </c>
    </row>
    <row r="253" spans="1:17" x14ac:dyDescent="0.2">
      <c r="A253" s="1" t="s">
        <v>138</v>
      </c>
      <c r="B253" s="23">
        <v>39925</v>
      </c>
      <c r="C253" s="5">
        <v>21.4</v>
      </c>
      <c r="D253" s="5">
        <v>-17.266666666666666</v>
      </c>
      <c r="E253" s="39">
        <v>5</v>
      </c>
      <c r="F253" s="5">
        <v>87.82433397845638</v>
      </c>
      <c r="G253" s="5">
        <v>1.0218858505183872</v>
      </c>
      <c r="I253" s="43">
        <v>0.55000000000000004</v>
      </c>
      <c r="M253" s="62">
        <v>0.91501694861441085</v>
      </c>
      <c r="N253" s="62">
        <v>0.34200421231743516</v>
      </c>
      <c r="O253" s="62">
        <v>1.5503038806357261E-2</v>
      </c>
    </row>
    <row r="254" spans="1:17" x14ac:dyDescent="0.2">
      <c r="B254" s="23">
        <v>39926</v>
      </c>
      <c r="C254" s="5">
        <v>21.166666666666668</v>
      </c>
      <c r="D254" s="5">
        <v>-17.366666666666667</v>
      </c>
      <c r="E254" s="39">
        <v>5</v>
      </c>
      <c r="F254" s="5">
        <v>78.013151222025442</v>
      </c>
      <c r="G254" s="5">
        <v>5.6926940558277801</v>
      </c>
      <c r="I254" s="43">
        <v>0.55000000000000004</v>
      </c>
      <c r="M254" s="62">
        <v>1.265022144666643</v>
      </c>
      <c r="N254" s="62">
        <v>0.29501560149141748</v>
      </c>
      <c r="O254" s="62">
        <v>1.4120440495487673E-2</v>
      </c>
    </row>
    <row r="255" spans="1:17" x14ac:dyDescent="0.2">
      <c r="B255" s="23">
        <v>39927</v>
      </c>
      <c r="C255" s="5">
        <v>21</v>
      </c>
      <c r="D255" s="5">
        <v>-17.45</v>
      </c>
      <c r="E255" s="39">
        <v>5</v>
      </c>
      <c r="F255" s="5">
        <v>153.8376191019812</v>
      </c>
      <c r="G255" s="5">
        <v>3.2720108402873338</v>
      </c>
      <c r="I255" s="43">
        <v>0.55000000000000004</v>
      </c>
      <c r="M255" s="62">
        <v>0.5193953956588574</v>
      </c>
      <c r="N255" s="62">
        <v>0.32645957074964171</v>
      </c>
      <c r="O255" s="62">
        <v>1.3075768605133199E-2</v>
      </c>
    </row>
    <row r="256" spans="1:17" x14ac:dyDescent="0.2">
      <c r="B256" s="23">
        <v>39928</v>
      </c>
      <c r="C256" s="5">
        <v>20.866666666666667</v>
      </c>
      <c r="D256" s="5">
        <v>-17.616666666666667</v>
      </c>
      <c r="E256" s="39">
        <v>5</v>
      </c>
      <c r="F256" s="5">
        <v>215.67621526790469</v>
      </c>
      <c r="G256" s="5">
        <v>5.6406284037055983</v>
      </c>
      <c r="I256" s="43">
        <v>0.55000000000000004</v>
      </c>
      <c r="M256" s="62">
        <v>0.42525464296664517</v>
      </c>
      <c r="N256" s="62">
        <v>0.30091944886898941</v>
      </c>
      <c r="O256" s="62">
        <v>9.910289213899269E-3</v>
      </c>
    </row>
    <row r="257" spans="1:17" x14ac:dyDescent="0.2">
      <c r="B257" s="23">
        <v>39929</v>
      </c>
      <c r="C257" s="5">
        <v>20.683333333333334</v>
      </c>
      <c r="D257" s="5">
        <v>-17.783333333333335</v>
      </c>
      <c r="E257" s="39">
        <v>5</v>
      </c>
      <c r="F257" s="5">
        <v>58.607130422541701</v>
      </c>
      <c r="G257" s="5">
        <v>4.738616759728</v>
      </c>
      <c r="I257" s="43">
        <v>0.55000000000000004</v>
      </c>
      <c r="M257" s="62">
        <v>0.76000497186676796</v>
      </c>
      <c r="N257" s="62">
        <v>0.27150414324751543</v>
      </c>
      <c r="O257" s="62">
        <v>6.0167445087446515E-3</v>
      </c>
    </row>
    <row r="258" spans="1:17" x14ac:dyDescent="0.2">
      <c r="B258" s="23">
        <v>39930</v>
      </c>
      <c r="C258" s="5">
        <v>20.666666666666668</v>
      </c>
      <c r="D258" s="5">
        <v>-17.899999999999999</v>
      </c>
      <c r="E258" s="39">
        <v>5</v>
      </c>
      <c r="F258" s="5">
        <v>62.287550416204397</v>
      </c>
      <c r="G258" s="5">
        <v>7.9324685323539121</v>
      </c>
      <c r="I258" s="43">
        <v>0.55000000000000004</v>
      </c>
      <c r="M258" s="62">
        <v>0.84003255790917852</v>
      </c>
      <c r="N258" s="62">
        <v>0.30923128253897664</v>
      </c>
      <c r="O258" s="62">
        <v>1.1614395976219029E-2</v>
      </c>
    </row>
    <row r="259" spans="1:17" x14ac:dyDescent="0.2">
      <c r="B259" s="23">
        <v>39932</v>
      </c>
      <c r="C259" s="5">
        <v>20.65</v>
      </c>
      <c r="D259" s="5">
        <v>-18.45</v>
      </c>
      <c r="E259" s="39">
        <v>7</v>
      </c>
      <c r="F259" s="5">
        <v>7.5981894087907005</v>
      </c>
      <c r="G259" s="5">
        <v>0.2924630949899989</v>
      </c>
      <c r="I259" s="43">
        <v>0.55000000000000004</v>
      </c>
      <c r="M259" s="62">
        <v>0.96501258107426291</v>
      </c>
      <c r="N259" s="62">
        <v>0.28000335589386011</v>
      </c>
      <c r="O259" s="62">
        <v>1.3864105313656106E-2</v>
      </c>
    </row>
    <row r="260" spans="1:17" x14ac:dyDescent="0.2">
      <c r="B260" s="23">
        <v>39933</v>
      </c>
      <c r="C260" s="5">
        <v>20.633333333333333</v>
      </c>
      <c r="D260" s="5">
        <v>-18.666666666666668</v>
      </c>
      <c r="E260" s="39">
        <v>8</v>
      </c>
      <c r="F260" s="5">
        <v>6.8258276955323822</v>
      </c>
      <c r="G260" s="5">
        <v>6.8258276955323822</v>
      </c>
      <c r="I260" s="43">
        <v>0.55000000000000004</v>
      </c>
      <c r="M260" s="62">
        <v>0</v>
      </c>
      <c r="N260" s="62">
        <v>0.31217554201331921</v>
      </c>
      <c r="O260" s="62">
        <v>1.2120553893845172E-2</v>
      </c>
    </row>
    <row r="261" spans="1:17" x14ac:dyDescent="0.2">
      <c r="B261" s="23">
        <v>39941</v>
      </c>
      <c r="C261" s="5">
        <v>21.416666666666668</v>
      </c>
      <c r="D261" s="5">
        <v>-17.916666666666668</v>
      </c>
      <c r="E261" s="39">
        <v>5</v>
      </c>
      <c r="F261" s="5">
        <v>41.690875184157008</v>
      </c>
      <c r="G261" s="5">
        <v>6.8629968268551753</v>
      </c>
      <c r="I261" s="43">
        <v>0.55000000000000004</v>
      </c>
      <c r="M261" s="62">
        <v>1.2000107394944401</v>
      </c>
      <c r="N261" s="62">
        <v>0.59001108615446152</v>
      </c>
      <c r="O261" s="62">
        <v>0</v>
      </c>
    </row>
    <row r="262" spans="1:17" x14ac:dyDescent="0.2">
      <c r="B262" s="23">
        <v>39942</v>
      </c>
      <c r="C262" s="5">
        <v>21.516666666666666</v>
      </c>
      <c r="D262" s="5">
        <v>-17.983333333333334</v>
      </c>
      <c r="E262" s="39">
        <v>5</v>
      </c>
      <c r="F262" s="5">
        <v>70.875490507103621</v>
      </c>
      <c r="G262" s="5">
        <v>7.7694508968656537</v>
      </c>
      <c r="I262" s="43">
        <v>0.55000000000000004</v>
      </c>
      <c r="M262" s="62">
        <v>1.4050048733495748</v>
      </c>
      <c r="N262" s="62">
        <v>0.45018958479495802</v>
      </c>
      <c r="O262" s="62">
        <v>1.6963295111042116E-2</v>
      </c>
    </row>
    <row r="263" spans="1:17" x14ac:dyDescent="0.2">
      <c r="B263" s="23">
        <v>39943</v>
      </c>
      <c r="C263" s="5">
        <v>21.65</v>
      </c>
      <c r="D263" s="5">
        <v>-18.033333333333335</v>
      </c>
      <c r="E263" s="39">
        <v>7</v>
      </c>
      <c r="F263" s="5">
        <v>1.6446126389856288</v>
      </c>
      <c r="G263" s="5">
        <v>1.6446126389856288</v>
      </c>
      <c r="I263" s="43">
        <v>0.55000000000000004</v>
      </c>
      <c r="M263" s="62">
        <v>1.2200027130435858</v>
      </c>
      <c r="N263" s="62">
        <v>0.43663705018758892</v>
      </c>
      <c r="O263" s="62">
        <v>1.7669108101165839E-2</v>
      </c>
    </row>
    <row r="264" spans="1:17" x14ac:dyDescent="0.2">
      <c r="B264" s="23">
        <v>39947</v>
      </c>
      <c r="C264" s="5">
        <v>19.866666666666667</v>
      </c>
      <c r="D264" s="5">
        <v>-18.149999999999999</v>
      </c>
      <c r="E264" s="39">
        <v>4</v>
      </c>
      <c r="F264" s="5">
        <v>175.30947830328446</v>
      </c>
      <c r="G264" s="5">
        <v>5.5217259519842798</v>
      </c>
      <c r="I264" s="43">
        <v>0.55000000000000004</v>
      </c>
      <c r="M264" s="62">
        <v>0.41000344569545455</v>
      </c>
      <c r="N264" s="62">
        <v>0.52000574516246878</v>
      </c>
      <c r="O264" s="62">
        <v>0</v>
      </c>
    </row>
    <row r="265" spans="1:17" x14ac:dyDescent="0.2">
      <c r="B265" s="23">
        <v>39949</v>
      </c>
      <c r="C265" s="5">
        <v>19.5</v>
      </c>
      <c r="D265" s="5">
        <v>-18.083333333333332</v>
      </c>
      <c r="E265" s="39">
        <v>3</v>
      </c>
      <c r="F265" s="5">
        <v>218.2481857810356</v>
      </c>
      <c r="G265" s="5">
        <v>14.562148989736908</v>
      </c>
      <c r="I265" s="43">
        <v>0.55000000000000004</v>
      </c>
      <c r="M265" s="62">
        <v>6.5000173098631611E-2</v>
      </c>
      <c r="N265" s="62">
        <v>0.7050171190694775</v>
      </c>
      <c r="O265" s="62">
        <v>2.1037802586571678E-2</v>
      </c>
    </row>
    <row r="266" spans="1:17" x14ac:dyDescent="0.2">
      <c r="B266" s="23">
        <v>39950</v>
      </c>
      <c r="C266" s="5">
        <v>19.583333333333332</v>
      </c>
      <c r="D266" s="5">
        <v>-18.283333333333335</v>
      </c>
      <c r="E266" s="39">
        <v>5</v>
      </c>
      <c r="F266" s="5">
        <v>239.72231319109821</v>
      </c>
      <c r="G266" s="5">
        <v>6.6482985713559355</v>
      </c>
      <c r="I266" s="43">
        <v>0.55000000000000004</v>
      </c>
      <c r="M266" s="62">
        <v>6.0000259090007127E-2</v>
      </c>
      <c r="N266" s="62">
        <v>0.60000918013729587</v>
      </c>
      <c r="O266" s="62">
        <v>2.4345367632919838E-2</v>
      </c>
    </row>
    <row r="267" spans="1:17" x14ac:dyDescent="0.2">
      <c r="B267" s="23">
        <v>39982</v>
      </c>
      <c r="C267" s="5">
        <v>19.666666666666668</v>
      </c>
      <c r="D267" s="5">
        <v>-18.45</v>
      </c>
      <c r="E267" s="39">
        <v>5</v>
      </c>
      <c r="F267" s="5">
        <v>169.9147572717219</v>
      </c>
      <c r="G267" s="5">
        <v>5.8002252742751867</v>
      </c>
      <c r="I267" s="43">
        <v>0.55000000000000004</v>
      </c>
      <c r="M267" s="62">
        <v>0.24000201354282016</v>
      </c>
      <c r="N267" s="62">
        <v>0.58000750448223082</v>
      </c>
      <c r="O267" s="62">
        <v>2.7515546510101092E-2</v>
      </c>
    </row>
    <row r="268" spans="1:17" x14ac:dyDescent="0.2">
      <c r="B268" s="23">
        <v>39952</v>
      </c>
      <c r="C268" s="5">
        <v>19.733333333333334</v>
      </c>
      <c r="D268" s="5">
        <v>-18.616666666666667</v>
      </c>
      <c r="E268" s="39">
        <v>5</v>
      </c>
      <c r="F268" s="5">
        <v>44.256579817129179</v>
      </c>
      <c r="G268" s="5">
        <v>4.0132405325804541</v>
      </c>
      <c r="I268" s="43">
        <v>0.55000000000000004</v>
      </c>
      <c r="M268" s="62">
        <v>0.27500047857264504</v>
      </c>
      <c r="N268" s="62">
        <v>0.47000416257267602</v>
      </c>
      <c r="O268" s="62">
        <v>2.231445553854345E-2</v>
      </c>
    </row>
    <row r="269" spans="1:17" x14ac:dyDescent="0.2">
      <c r="B269" s="23">
        <v>39953</v>
      </c>
      <c r="C269" s="5">
        <v>19.683333333333334</v>
      </c>
      <c r="D269" s="5">
        <v>-18.716666666666665</v>
      </c>
      <c r="E269" s="39">
        <v>5</v>
      </c>
      <c r="F269" s="5">
        <v>83.074545451127022</v>
      </c>
      <c r="G269" s="5">
        <v>5.2703657514007674</v>
      </c>
      <c r="I269" s="43">
        <v>0.55000000000000004</v>
      </c>
      <c r="M269" s="62">
        <v>0.19000023149744685</v>
      </c>
      <c r="N269" s="62">
        <v>0.43213687308010873</v>
      </c>
      <c r="O269" s="62">
        <v>2.2194241566062003E-2</v>
      </c>
    </row>
    <row r="270" spans="1:17" x14ac:dyDescent="0.2">
      <c r="B270" s="23">
        <v>39954</v>
      </c>
      <c r="C270" s="5">
        <v>19.633333333333333</v>
      </c>
      <c r="D270" s="5">
        <v>-18.899999999999999</v>
      </c>
      <c r="E270" s="39">
        <v>5</v>
      </c>
      <c r="F270" s="5">
        <v>116.02715711539273</v>
      </c>
      <c r="G270" s="5">
        <v>3.3210258364514402</v>
      </c>
      <c r="I270" s="43">
        <v>0.55000000000000004</v>
      </c>
      <c r="M270" s="62">
        <v>0.13000030354984307</v>
      </c>
      <c r="N270" s="62">
        <v>0.37500443352368401</v>
      </c>
      <c r="O270" s="62">
        <v>1.5416419896702754E-2</v>
      </c>
    </row>
    <row r="271" spans="1:17" s="14" customFormat="1" x14ac:dyDescent="0.2">
      <c r="A271" s="10"/>
      <c r="B271" s="24">
        <v>39955</v>
      </c>
      <c r="C271" s="12">
        <v>19.516666666666666</v>
      </c>
      <c r="D271" s="12">
        <v>-19.100000000000001</v>
      </c>
      <c r="E271" s="42">
        <v>5</v>
      </c>
      <c r="F271" s="12">
        <v>117.08246124195342</v>
      </c>
      <c r="G271" s="12">
        <v>2.9955799835716479</v>
      </c>
      <c r="H271" s="12"/>
      <c r="I271" s="45">
        <v>0.55000000000000004</v>
      </c>
      <c r="J271" s="12"/>
      <c r="K271" s="28"/>
      <c r="L271" s="28"/>
      <c r="M271" s="63">
        <v>0.11000035307585086</v>
      </c>
      <c r="N271" s="63">
        <v>0.31000244880630939</v>
      </c>
      <c r="O271" s="63">
        <v>1.2966985714134634E-2</v>
      </c>
      <c r="P271" s="12"/>
      <c r="Q271" s="12"/>
    </row>
    <row r="272" spans="1:17" x14ac:dyDescent="0.2">
      <c r="A272" s="1" t="s">
        <v>532</v>
      </c>
      <c r="B272" s="23">
        <v>40102</v>
      </c>
      <c r="C272" s="5">
        <v>49.006100000000004</v>
      </c>
      <c r="D272" s="5">
        <v>-16.663599999999999</v>
      </c>
      <c r="E272" s="39">
        <v>39.200000000000003</v>
      </c>
      <c r="F272" s="5">
        <v>0.25</v>
      </c>
      <c r="G272" s="5">
        <v>0.04</v>
      </c>
      <c r="I272" s="43">
        <v>0.01</v>
      </c>
      <c r="J272" s="5">
        <v>14.523999999999999</v>
      </c>
      <c r="K272" s="93">
        <v>35.517000000000003</v>
      </c>
      <c r="M272" s="99"/>
      <c r="N272" s="62">
        <v>0.26</v>
      </c>
      <c r="O272" s="62">
        <v>2.8600000000000003</v>
      </c>
      <c r="Q272" s="5">
        <v>237</v>
      </c>
    </row>
    <row r="273" spans="1:17" x14ac:dyDescent="0.2">
      <c r="B273" s="23">
        <v>40103</v>
      </c>
      <c r="C273" s="5">
        <v>47.287100000000002</v>
      </c>
      <c r="D273" s="5">
        <v>-18.041899999999998</v>
      </c>
      <c r="E273" s="39">
        <v>44.1</v>
      </c>
      <c r="F273" s="5">
        <v>0.51</v>
      </c>
      <c r="G273" s="5">
        <v>0.03</v>
      </c>
      <c r="I273" s="43">
        <v>0.01</v>
      </c>
      <c r="J273" s="5">
        <v>15.593</v>
      </c>
      <c r="K273" s="93">
        <v>35.616</v>
      </c>
      <c r="M273" s="99"/>
      <c r="N273" s="62">
        <v>0.02</v>
      </c>
      <c r="O273" s="62">
        <v>0.08</v>
      </c>
      <c r="Q273" s="5">
        <v>245.8</v>
      </c>
    </row>
    <row r="274" spans="1:17" x14ac:dyDescent="0.2">
      <c r="A274" s="1" t="s">
        <v>533</v>
      </c>
      <c r="B274" s="23">
        <v>40104</v>
      </c>
      <c r="C274" s="5">
        <v>44.244599999999998</v>
      </c>
      <c r="D274" s="5">
        <v>-20.404399999999999</v>
      </c>
      <c r="E274" s="39">
        <v>49.8</v>
      </c>
      <c r="F274" s="5">
        <v>0.65</v>
      </c>
      <c r="G274" s="5">
        <v>0.11</v>
      </c>
      <c r="I274" s="43">
        <v>0.01</v>
      </c>
      <c r="J274" s="5">
        <v>16.943000000000001</v>
      </c>
      <c r="K274" s="93">
        <v>35.966999999999999</v>
      </c>
      <c r="M274" s="99"/>
      <c r="N274" s="62">
        <v>0.04</v>
      </c>
      <c r="O274" s="62">
        <v>0.15</v>
      </c>
      <c r="Q274" s="5">
        <v>244.8</v>
      </c>
    </row>
    <row r="275" spans="1:17" x14ac:dyDescent="0.2">
      <c r="B275" s="23">
        <v>40104</v>
      </c>
      <c r="C275" s="5">
        <v>44.244599999999998</v>
      </c>
      <c r="D275" s="5">
        <v>-20.404399999999999</v>
      </c>
      <c r="E275" s="39">
        <v>99.8</v>
      </c>
      <c r="F275" s="5">
        <v>0.04</v>
      </c>
      <c r="G275" s="5">
        <v>0.02</v>
      </c>
      <c r="I275" s="43">
        <v>1E-3</v>
      </c>
      <c r="J275" s="5">
        <v>14.445</v>
      </c>
      <c r="K275" s="93">
        <v>35.932000000000002</v>
      </c>
      <c r="M275" s="99"/>
      <c r="N275" s="62">
        <v>0.02</v>
      </c>
      <c r="O275" s="62">
        <v>6.61</v>
      </c>
      <c r="Q275" s="5">
        <v>224.7</v>
      </c>
    </row>
    <row r="276" spans="1:17" x14ac:dyDescent="0.2">
      <c r="B276" s="23">
        <v>40105</v>
      </c>
      <c r="C276" s="5">
        <v>41.251199999999997</v>
      </c>
      <c r="D276" s="5">
        <v>-22.6023</v>
      </c>
      <c r="E276" s="39">
        <v>31.4</v>
      </c>
      <c r="F276" s="5">
        <v>0.09</v>
      </c>
      <c r="G276" s="5">
        <v>0</v>
      </c>
      <c r="I276" s="43">
        <v>0.14000000000000001</v>
      </c>
      <c r="J276" s="5">
        <v>21.364999999999998</v>
      </c>
      <c r="K276" s="93">
        <v>36.271999999999998</v>
      </c>
      <c r="M276" s="99"/>
      <c r="N276" s="62">
        <v>0.01</v>
      </c>
      <c r="O276" s="62">
        <v>9.0000000000000011E-2</v>
      </c>
      <c r="Q276" s="5">
        <v>220.3</v>
      </c>
    </row>
    <row r="277" spans="1:17" x14ac:dyDescent="0.2">
      <c r="B277" s="23">
        <v>40105</v>
      </c>
      <c r="C277" s="5">
        <v>41.251199999999997</v>
      </c>
      <c r="D277" s="5">
        <v>-22.6023</v>
      </c>
      <c r="E277" s="39">
        <v>70.2</v>
      </c>
      <c r="F277" s="5">
        <v>0.08</v>
      </c>
      <c r="G277" s="5">
        <v>0.03</v>
      </c>
      <c r="I277" s="43">
        <v>0.01</v>
      </c>
      <c r="J277" s="5">
        <v>15.516</v>
      </c>
      <c r="K277" s="93">
        <v>36.021999999999998</v>
      </c>
      <c r="M277" s="99"/>
      <c r="N277" s="62">
        <v>0.15</v>
      </c>
      <c r="O277" s="62">
        <v>1.4200000000000002</v>
      </c>
      <c r="Q277" s="5">
        <v>240</v>
      </c>
    </row>
    <row r="278" spans="1:17" x14ac:dyDescent="0.2">
      <c r="B278" s="23">
        <v>40105</v>
      </c>
      <c r="C278" s="5">
        <v>41.251199999999997</v>
      </c>
      <c r="D278" s="5">
        <v>-22.6023</v>
      </c>
      <c r="E278" s="39">
        <v>127.1</v>
      </c>
      <c r="F278" s="5">
        <v>0.09</v>
      </c>
      <c r="G278" s="5">
        <v>0.04</v>
      </c>
      <c r="I278" s="43">
        <v>1E-3</v>
      </c>
      <c r="J278" s="5">
        <v>14.461</v>
      </c>
      <c r="K278" s="93">
        <v>35.959000000000003</v>
      </c>
      <c r="M278" s="99"/>
      <c r="N278" s="62">
        <v>0.02</v>
      </c>
      <c r="O278" s="62">
        <v>6.0250000000000004</v>
      </c>
      <c r="Q278" s="5">
        <v>225.9</v>
      </c>
    </row>
    <row r="279" spans="1:17" x14ac:dyDescent="0.2">
      <c r="B279" s="23">
        <v>40108</v>
      </c>
      <c r="C279" s="5">
        <v>35.4482</v>
      </c>
      <c r="D279" s="5">
        <v>-28.645800000000001</v>
      </c>
      <c r="E279" s="39">
        <v>29.8</v>
      </c>
      <c r="F279" s="5">
        <v>0.08</v>
      </c>
      <c r="G279" s="5">
        <v>0.02</v>
      </c>
      <c r="I279" s="43">
        <v>0.14000000000000001</v>
      </c>
      <c r="J279" s="5">
        <v>23.236000000000001</v>
      </c>
      <c r="K279" s="93">
        <v>36.744999999999997</v>
      </c>
      <c r="M279" s="99"/>
      <c r="N279" s="62">
        <v>0.01</v>
      </c>
      <c r="O279" s="62">
        <v>9.0000000000000011E-2</v>
      </c>
      <c r="Q279" s="5">
        <v>210.3</v>
      </c>
    </row>
    <row r="280" spans="1:17" x14ac:dyDescent="0.2">
      <c r="B280" s="23">
        <v>40108</v>
      </c>
      <c r="C280" s="5">
        <v>35.4482</v>
      </c>
      <c r="D280" s="5">
        <v>-28.645800000000001</v>
      </c>
      <c r="E280" s="39">
        <v>67.900000000000006</v>
      </c>
      <c r="F280" s="5">
        <v>0.11</v>
      </c>
      <c r="G280" s="5">
        <v>0.02</v>
      </c>
      <c r="I280" s="43">
        <v>0.01</v>
      </c>
      <c r="J280" s="5">
        <v>17.917000000000002</v>
      </c>
      <c r="K280" s="93">
        <v>36.402999999999999</v>
      </c>
      <c r="M280" s="99"/>
      <c r="N280" s="62">
        <v>0.09</v>
      </c>
      <c r="O280" s="62">
        <v>1.0000000000000009E-2</v>
      </c>
      <c r="Q280" s="5">
        <v>223.4</v>
      </c>
    </row>
    <row r="281" spans="1:17" x14ac:dyDescent="0.2">
      <c r="B281" s="23">
        <v>40108</v>
      </c>
      <c r="C281" s="5">
        <v>35.4482</v>
      </c>
      <c r="D281" s="5">
        <v>-28.645800000000001</v>
      </c>
      <c r="E281" s="39">
        <v>124.8</v>
      </c>
      <c r="F281" s="5">
        <v>0.11</v>
      </c>
      <c r="G281" s="5">
        <v>0.02</v>
      </c>
      <c r="I281" s="43">
        <v>1E-3</v>
      </c>
      <c r="J281" s="5">
        <v>16.683</v>
      </c>
      <c r="K281" s="93">
        <v>36.305</v>
      </c>
      <c r="M281" s="99"/>
      <c r="N281" s="62">
        <v>0.01</v>
      </c>
      <c r="O281" s="62">
        <v>3.47</v>
      </c>
      <c r="Q281" s="5">
        <v>207.4</v>
      </c>
    </row>
    <row r="282" spans="1:17" x14ac:dyDescent="0.2">
      <c r="B282" s="23">
        <v>40109</v>
      </c>
      <c r="C282" s="5">
        <v>33.418999999999997</v>
      </c>
      <c r="D282" s="5">
        <v>-31.2502</v>
      </c>
      <c r="E282" s="39">
        <v>43.4</v>
      </c>
      <c r="F282" s="5">
        <v>0.12</v>
      </c>
      <c r="G282" s="5">
        <v>0.02</v>
      </c>
      <c r="I282" s="43">
        <v>0.14000000000000001</v>
      </c>
      <c r="J282" s="5">
        <v>24.067</v>
      </c>
      <c r="K282" s="93">
        <v>36.860999999999997</v>
      </c>
      <c r="M282" s="99"/>
      <c r="N282" s="62">
        <v>0.01</v>
      </c>
      <c r="O282" s="62">
        <v>9.0000000000000011E-2</v>
      </c>
      <c r="Q282" s="5">
        <v>212.4</v>
      </c>
    </row>
    <row r="283" spans="1:17" x14ac:dyDescent="0.2">
      <c r="B283" s="23">
        <v>40109</v>
      </c>
      <c r="C283" s="5">
        <v>33.418999999999997</v>
      </c>
      <c r="D283" s="5">
        <v>-31.2502</v>
      </c>
      <c r="E283" s="39">
        <v>103.2</v>
      </c>
      <c r="F283" s="5">
        <v>0.05</v>
      </c>
      <c r="G283" s="5">
        <v>0.02</v>
      </c>
      <c r="I283" s="43">
        <v>0.01</v>
      </c>
      <c r="J283" s="5">
        <v>19.617000000000001</v>
      </c>
      <c r="K283" s="93">
        <v>36.686</v>
      </c>
      <c r="M283" s="99"/>
      <c r="N283" s="62">
        <v>0.02</v>
      </c>
      <c r="O283" s="62">
        <v>0.08</v>
      </c>
      <c r="Q283" s="5">
        <v>218</v>
      </c>
    </row>
    <row r="284" spans="1:17" x14ac:dyDescent="0.2">
      <c r="B284" s="23">
        <v>40109</v>
      </c>
      <c r="C284" s="5">
        <v>33.418999999999997</v>
      </c>
      <c r="D284" s="5">
        <v>-31.2502</v>
      </c>
      <c r="E284" s="39">
        <v>148.80000000000001</v>
      </c>
      <c r="F284" s="5">
        <v>0.04</v>
      </c>
      <c r="G284" s="5">
        <v>0.02</v>
      </c>
      <c r="I284" s="43">
        <v>1E-3</v>
      </c>
      <c r="J284" s="5">
        <v>18.474</v>
      </c>
      <c r="K284" s="93">
        <v>36.542999999999999</v>
      </c>
      <c r="M284" s="99"/>
      <c r="N284" s="62">
        <v>0.02</v>
      </c>
      <c r="O284" s="62">
        <v>1.05</v>
      </c>
      <c r="Q284" s="5">
        <v>205</v>
      </c>
    </row>
    <row r="285" spans="1:17" x14ac:dyDescent="0.2">
      <c r="B285" s="23">
        <v>40110</v>
      </c>
      <c r="C285" s="5">
        <v>31.4297</v>
      </c>
      <c r="D285" s="5">
        <v>-33.737699999999997</v>
      </c>
      <c r="E285" s="39">
        <v>49.8</v>
      </c>
      <c r="F285" s="5">
        <v>1.48</v>
      </c>
      <c r="G285" s="5">
        <v>0.11</v>
      </c>
      <c r="I285" s="43">
        <v>0.14000000000000001</v>
      </c>
      <c r="J285" s="5">
        <v>25.052</v>
      </c>
      <c r="K285" s="93">
        <v>37.228000000000002</v>
      </c>
      <c r="M285" s="99"/>
      <c r="N285" s="62">
        <v>0.01</v>
      </c>
      <c r="O285" s="62">
        <v>9.0000000000000011E-2</v>
      </c>
      <c r="Q285" s="5">
        <v>203.6</v>
      </c>
    </row>
    <row r="286" spans="1:17" x14ac:dyDescent="0.2">
      <c r="B286" s="23">
        <v>40110</v>
      </c>
      <c r="C286" s="5">
        <v>31.4297</v>
      </c>
      <c r="D286" s="5">
        <v>-33.737699999999997</v>
      </c>
      <c r="E286" s="39">
        <v>114.8</v>
      </c>
      <c r="F286" s="5">
        <v>0.54</v>
      </c>
      <c r="G286" s="5">
        <v>7.0000000000000007E-2</v>
      </c>
      <c r="I286" s="43">
        <v>0.01</v>
      </c>
      <c r="J286" s="5">
        <v>20.097000000000001</v>
      </c>
      <c r="K286" s="93">
        <v>36.860999999999997</v>
      </c>
      <c r="M286" s="99"/>
      <c r="N286" s="62">
        <v>0.01</v>
      </c>
      <c r="O286" s="62">
        <v>9.0000000000000011E-2</v>
      </c>
      <c r="Q286" s="5">
        <v>221.2</v>
      </c>
    </row>
    <row r="287" spans="1:17" x14ac:dyDescent="0.2">
      <c r="B287" s="23">
        <v>40110</v>
      </c>
      <c r="C287" s="5">
        <v>31.4297</v>
      </c>
      <c r="D287" s="5">
        <v>-33.737699999999997</v>
      </c>
      <c r="E287" s="39">
        <v>175</v>
      </c>
      <c r="F287" s="5">
        <v>0.37</v>
      </c>
      <c r="G287" s="5">
        <v>0.23</v>
      </c>
      <c r="I287" s="43">
        <v>1E-3</v>
      </c>
      <c r="J287" s="5">
        <v>18.829000000000001</v>
      </c>
      <c r="K287" s="93">
        <v>36.709000000000003</v>
      </c>
      <c r="M287" s="99"/>
      <c r="N287" s="62">
        <v>0.02</v>
      </c>
      <c r="O287" s="62">
        <v>1.0900000000000001</v>
      </c>
      <c r="Q287" s="5">
        <v>202.9</v>
      </c>
    </row>
    <row r="288" spans="1:17" x14ac:dyDescent="0.2">
      <c r="B288" s="23">
        <v>40111</v>
      </c>
      <c r="C288" s="5">
        <v>29.180299999999999</v>
      </c>
      <c r="D288" s="5">
        <v>-35.9831</v>
      </c>
      <c r="E288" s="39">
        <v>49.2</v>
      </c>
      <c r="F288" s="5">
        <v>0.05</v>
      </c>
      <c r="G288" s="5">
        <v>0.01</v>
      </c>
      <c r="I288" s="43">
        <v>0.14000000000000001</v>
      </c>
      <c r="J288" s="5">
        <v>25.698</v>
      </c>
      <c r="K288" s="93">
        <v>37.307000000000002</v>
      </c>
      <c r="M288" s="99"/>
      <c r="N288" s="62">
        <v>0.01</v>
      </c>
      <c r="O288" s="62">
        <v>9.0000000000000011E-2</v>
      </c>
      <c r="Q288" s="5">
        <v>207.2</v>
      </c>
    </row>
    <row r="289" spans="2:17" x14ac:dyDescent="0.2">
      <c r="B289" s="23">
        <v>40111</v>
      </c>
      <c r="C289" s="5">
        <v>29.180299999999999</v>
      </c>
      <c r="D289" s="5">
        <v>-35.9831</v>
      </c>
      <c r="E289" s="39">
        <v>114.3</v>
      </c>
      <c r="F289" s="5">
        <v>7.0000000000000007E-2</v>
      </c>
      <c r="G289" s="5">
        <v>0.06</v>
      </c>
      <c r="I289" s="43">
        <v>0.01</v>
      </c>
      <c r="J289" s="5">
        <v>20.173999999999999</v>
      </c>
      <c r="K289" s="93">
        <v>36.848999999999997</v>
      </c>
      <c r="M289" s="99"/>
      <c r="N289" s="62">
        <v>0.01</v>
      </c>
      <c r="O289" s="62">
        <v>9.0000000000000011E-2</v>
      </c>
      <c r="Q289" s="5">
        <v>213.5</v>
      </c>
    </row>
    <row r="290" spans="2:17" x14ac:dyDescent="0.2">
      <c r="B290" s="23">
        <v>40111</v>
      </c>
      <c r="C290" s="5">
        <v>29.180299999999999</v>
      </c>
      <c r="D290" s="5">
        <v>-35.9831</v>
      </c>
      <c r="E290" s="39">
        <v>174</v>
      </c>
      <c r="F290" s="5">
        <v>0.08</v>
      </c>
      <c r="G290" s="5">
        <v>0.02</v>
      </c>
      <c r="I290" s="43">
        <v>1E-3</v>
      </c>
      <c r="J290" s="5">
        <v>18.498000000000001</v>
      </c>
      <c r="K290" s="93">
        <v>36.618000000000002</v>
      </c>
      <c r="M290" s="99"/>
      <c r="N290" s="62">
        <v>0.01</v>
      </c>
      <c r="O290" s="62">
        <v>2.3800000000000003</v>
      </c>
      <c r="Q290" s="5">
        <v>194.6</v>
      </c>
    </row>
    <row r="291" spans="2:17" x14ac:dyDescent="0.2">
      <c r="B291" s="23">
        <v>40112</v>
      </c>
      <c r="C291" s="5">
        <v>27.215</v>
      </c>
      <c r="D291" s="5">
        <v>-37.886699999999998</v>
      </c>
      <c r="E291" s="39">
        <v>44.1</v>
      </c>
      <c r="F291" s="5">
        <v>0.23</v>
      </c>
      <c r="G291" s="5">
        <v>0.05</v>
      </c>
      <c r="I291" s="43">
        <v>0.14000000000000001</v>
      </c>
      <c r="J291" s="5">
        <v>26.018999999999998</v>
      </c>
      <c r="K291" s="93">
        <v>37.524999999999999</v>
      </c>
      <c r="M291" s="99"/>
      <c r="N291" s="62">
        <v>0.01</v>
      </c>
      <c r="O291" s="62">
        <v>9.0000000000000011E-2</v>
      </c>
      <c r="Q291" s="5">
        <v>204.7</v>
      </c>
    </row>
    <row r="292" spans="2:17" x14ac:dyDescent="0.2">
      <c r="B292" s="23">
        <v>40112</v>
      </c>
      <c r="C292" s="5">
        <v>27.215</v>
      </c>
      <c r="D292" s="5">
        <v>-37.886699999999998</v>
      </c>
      <c r="E292" s="39">
        <v>109.2</v>
      </c>
      <c r="F292" s="5">
        <v>0.83</v>
      </c>
      <c r="G292" s="5">
        <v>0.13</v>
      </c>
      <c r="I292" s="43">
        <v>0.01</v>
      </c>
      <c r="J292" s="5">
        <v>20.637</v>
      </c>
      <c r="K292" s="93">
        <v>37.021000000000001</v>
      </c>
      <c r="M292" s="99"/>
      <c r="N292" s="62">
        <v>0.01</v>
      </c>
      <c r="O292" s="62">
        <v>9.0000000000000011E-2</v>
      </c>
      <c r="Q292" s="5">
        <v>208.5</v>
      </c>
    </row>
    <row r="293" spans="2:17" x14ac:dyDescent="0.2">
      <c r="B293" s="23">
        <v>40112</v>
      </c>
      <c r="C293" s="5">
        <v>27.215</v>
      </c>
      <c r="D293" s="5">
        <v>-37.886699999999998</v>
      </c>
      <c r="E293" s="39">
        <v>175</v>
      </c>
      <c r="F293" s="5">
        <v>0.39</v>
      </c>
      <c r="G293" s="5">
        <v>7.0000000000000007E-2</v>
      </c>
      <c r="I293" s="43">
        <v>1E-3</v>
      </c>
      <c r="J293" s="5">
        <v>18.972999999999999</v>
      </c>
      <c r="K293" s="93">
        <v>36.750999999999998</v>
      </c>
      <c r="M293" s="99"/>
      <c r="N293" s="62">
        <v>0.01</v>
      </c>
      <c r="O293" s="62">
        <v>1.85</v>
      </c>
      <c r="Q293" s="5">
        <v>193.6</v>
      </c>
    </row>
    <row r="294" spans="2:17" x14ac:dyDescent="0.2">
      <c r="B294" s="23">
        <v>40113</v>
      </c>
      <c r="C294" s="5">
        <v>25.391400000000001</v>
      </c>
      <c r="D294" s="5">
        <v>-39.602699999999999</v>
      </c>
      <c r="E294" s="39">
        <v>51.4</v>
      </c>
      <c r="F294" s="5">
        <v>0.68</v>
      </c>
      <c r="G294" s="5">
        <v>0.09</v>
      </c>
      <c r="I294" s="43">
        <v>0.14000000000000001</v>
      </c>
      <c r="J294" s="5">
        <v>25.399000000000001</v>
      </c>
      <c r="K294" s="93">
        <v>37.319000000000003</v>
      </c>
      <c r="M294" s="99"/>
      <c r="N294" s="62">
        <v>0.01</v>
      </c>
      <c r="O294" s="62">
        <v>9.0000000000000011E-2</v>
      </c>
      <c r="Q294" s="5">
        <v>218.9</v>
      </c>
    </row>
    <row r="295" spans="2:17" x14ac:dyDescent="0.2">
      <c r="B295" s="23">
        <v>40113</v>
      </c>
      <c r="C295" s="5">
        <v>25.391400000000001</v>
      </c>
      <c r="D295" s="5">
        <v>-39.602699999999999</v>
      </c>
      <c r="E295" s="39">
        <v>115.9</v>
      </c>
      <c r="F295" s="5">
        <v>0.7</v>
      </c>
      <c r="G295" s="5">
        <v>0.08</v>
      </c>
      <c r="I295" s="43">
        <v>0.01</v>
      </c>
      <c r="J295" s="5">
        <v>21.552</v>
      </c>
      <c r="K295" s="93">
        <v>37.151000000000003</v>
      </c>
      <c r="M295" s="99"/>
      <c r="N295" s="62">
        <v>0.06</v>
      </c>
      <c r="O295" s="62">
        <v>4.0000000000000008E-2</v>
      </c>
      <c r="Q295" s="5">
        <v>201.4</v>
      </c>
    </row>
    <row r="296" spans="2:17" x14ac:dyDescent="0.2">
      <c r="B296" s="23">
        <v>40113</v>
      </c>
      <c r="C296" s="5">
        <v>25.391400000000001</v>
      </c>
      <c r="D296" s="5">
        <v>-39.602699999999999</v>
      </c>
      <c r="E296" s="39">
        <v>176.5</v>
      </c>
      <c r="F296" s="5">
        <v>0.09</v>
      </c>
      <c r="G296" s="5">
        <v>0.04</v>
      </c>
      <c r="I296" s="43">
        <v>1E-3</v>
      </c>
      <c r="J296" s="5">
        <v>18.998000000000001</v>
      </c>
      <c r="K296" s="93">
        <v>36.716999999999999</v>
      </c>
      <c r="M296" s="99"/>
      <c r="N296" s="62">
        <v>0.01</v>
      </c>
      <c r="O296" s="62">
        <v>2.1500000000000004</v>
      </c>
      <c r="Q296" s="5">
        <v>188.4</v>
      </c>
    </row>
    <row r="297" spans="2:17" x14ac:dyDescent="0.2">
      <c r="B297" s="23">
        <v>40114</v>
      </c>
      <c r="C297" s="5">
        <v>23.225300000000001</v>
      </c>
      <c r="D297" s="5">
        <v>-40.7194</v>
      </c>
      <c r="E297" s="39">
        <v>44.3</v>
      </c>
      <c r="F297" s="5">
        <v>0.08</v>
      </c>
      <c r="G297" s="5">
        <v>7.0000000000000007E-2</v>
      </c>
      <c r="I297" s="43">
        <v>0.14000000000000001</v>
      </c>
      <c r="J297" s="5">
        <v>26.727</v>
      </c>
      <c r="K297" s="93">
        <v>37.14</v>
      </c>
      <c r="M297" s="99"/>
      <c r="N297" s="62">
        <v>0.01</v>
      </c>
      <c r="O297" s="62">
        <v>9.5000000000000001E-2</v>
      </c>
      <c r="Q297" s="5">
        <v>201.3</v>
      </c>
    </row>
    <row r="298" spans="2:17" x14ac:dyDescent="0.2">
      <c r="B298" s="23">
        <v>40114</v>
      </c>
      <c r="C298" s="5">
        <v>23.225300000000001</v>
      </c>
      <c r="D298" s="5">
        <v>-40.7194</v>
      </c>
      <c r="E298" s="39">
        <v>109.2</v>
      </c>
      <c r="F298" s="5">
        <v>0.59</v>
      </c>
      <c r="G298" s="5">
        <v>0.34</v>
      </c>
      <c r="I298" s="43">
        <v>0.01</v>
      </c>
      <c r="J298" s="5">
        <v>22.396000000000001</v>
      </c>
      <c r="K298" s="93">
        <v>37.36</v>
      </c>
      <c r="M298" s="99"/>
      <c r="N298" s="62">
        <v>0.01</v>
      </c>
      <c r="O298" s="62">
        <v>9.0000000000000011E-2</v>
      </c>
      <c r="Q298" s="5">
        <v>208.6</v>
      </c>
    </row>
    <row r="299" spans="2:17" x14ac:dyDescent="0.2">
      <c r="B299" s="23">
        <v>40114</v>
      </c>
      <c r="C299" s="5">
        <v>23.225300000000001</v>
      </c>
      <c r="D299" s="5">
        <v>-40.7194</v>
      </c>
      <c r="E299" s="39">
        <v>174.5</v>
      </c>
      <c r="F299" s="5">
        <v>0.66</v>
      </c>
      <c r="G299" s="5">
        <v>0.1</v>
      </c>
      <c r="I299" s="43">
        <v>1E-3</v>
      </c>
      <c r="J299" s="5">
        <v>20.783000000000001</v>
      </c>
      <c r="K299" s="93">
        <v>37.161000000000001</v>
      </c>
      <c r="M299" s="99"/>
      <c r="N299" s="62">
        <v>0.01</v>
      </c>
      <c r="O299" s="62">
        <v>8.1999999999999993</v>
      </c>
      <c r="Q299" s="5">
        <v>185.1</v>
      </c>
    </row>
    <row r="300" spans="2:17" x14ac:dyDescent="0.2">
      <c r="B300" s="23">
        <v>40115</v>
      </c>
      <c r="C300" s="5">
        <v>21.131900000000002</v>
      </c>
      <c r="D300" s="5">
        <v>-39.248800000000003</v>
      </c>
      <c r="E300" s="39">
        <v>44.1</v>
      </c>
      <c r="F300" s="5">
        <v>0.33</v>
      </c>
      <c r="G300" s="5">
        <v>0.21</v>
      </c>
      <c r="I300" s="43">
        <v>0.14000000000000001</v>
      </c>
      <c r="J300" s="5">
        <v>26.716000000000001</v>
      </c>
      <c r="K300" s="93">
        <v>37.363999999999997</v>
      </c>
      <c r="M300" s="99"/>
      <c r="N300" s="62">
        <v>0.01</v>
      </c>
      <c r="O300" s="62">
        <v>9.0000000000000011E-2</v>
      </c>
      <c r="Q300" s="5">
        <v>195.7</v>
      </c>
    </row>
    <row r="301" spans="2:17" x14ac:dyDescent="0.2">
      <c r="B301" s="23">
        <v>40115</v>
      </c>
      <c r="C301" s="5">
        <v>21.131900000000002</v>
      </c>
      <c r="D301" s="5">
        <v>-39.248800000000003</v>
      </c>
      <c r="E301" s="39">
        <v>108.7</v>
      </c>
      <c r="F301" s="5">
        <v>0.69</v>
      </c>
      <c r="G301" s="5">
        <v>0.16</v>
      </c>
      <c r="I301" s="43">
        <v>0.01</v>
      </c>
      <c r="J301" s="5">
        <v>22.013999999999999</v>
      </c>
      <c r="K301" s="93">
        <v>37.235999999999997</v>
      </c>
      <c r="M301" s="99"/>
      <c r="N301" s="62">
        <v>4.4999999999999998E-2</v>
      </c>
      <c r="O301" s="62">
        <v>1.7249999999999999</v>
      </c>
      <c r="Q301" s="5">
        <v>187</v>
      </c>
    </row>
    <row r="302" spans="2:17" x14ac:dyDescent="0.2">
      <c r="B302" s="23">
        <v>40116</v>
      </c>
      <c r="C302" s="5">
        <v>21.1327</v>
      </c>
      <c r="D302" s="5">
        <v>-39.305599999999998</v>
      </c>
      <c r="E302" s="39">
        <v>44.5</v>
      </c>
      <c r="F302" s="5">
        <v>1.87</v>
      </c>
      <c r="G302" s="5">
        <v>0.13</v>
      </c>
      <c r="I302" s="43">
        <v>0.14000000000000001</v>
      </c>
      <c r="J302" s="5">
        <v>26.907</v>
      </c>
      <c r="K302" s="93">
        <v>37.277000000000001</v>
      </c>
      <c r="M302" s="99"/>
      <c r="N302" s="62">
        <v>0.01</v>
      </c>
      <c r="O302" s="62">
        <v>0.1</v>
      </c>
      <c r="Q302" s="5">
        <v>195.4</v>
      </c>
    </row>
    <row r="303" spans="2:17" x14ac:dyDescent="0.2">
      <c r="B303" s="23">
        <v>40116</v>
      </c>
      <c r="C303" s="5">
        <v>21.1327</v>
      </c>
      <c r="D303" s="5">
        <v>-39.305599999999998</v>
      </c>
      <c r="E303" s="39">
        <v>99.6</v>
      </c>
      <c r="F303" s="5">
        <v>3.15</v>
      </c>
      <c r="G303" s="5">
        <v>0.05</v>
      </c>
      <c r="I303" s="43">
        <v>0.01</v>
      </c>
      <c r="J303" s="5">
        <v>22.135000000000002</v>
      </c>
      <c r="K303" s="93">
        <v>37.232999999999997</v>
      </c>
      <c r="M303" s="99"/>
      <c r="N303" s="62">
        <v>3.4999999999999996E-2</v>
      </c>
      <c r="O303" s="62">
        <v>0.14000000000000001</v>
      </c>
      <c r="Q303" s="5">
        <v>191</v>
      </c>
    </row>
    <row r="304" spans="2:17" x14ac:dyDescent="0.2">
      <c r="B304" s="23">
        <v>40117</v>
      </c>
      <c r="C304" s="5">
        <v>19.143999999999998</v>
      </c>
      <c r="D304" s="5">
        <v>-37.863900000000001</v>
      </c>
      <c r="E304" s="39">
        <v>35.700000000000003</v>
      </c>
      <c r="F304" s="5">
        <v>0.34</v>
      </c>
      <c r="G304" s="5">
        <v>0.21</v>
      </c>
      <c r="I304" s="43">
        <v>0.14000000000000001</v>
      </c>
      <c r="J304" s="5">
        <v>24.827000000000002</v>
      </c>
      <c r="K304" s="93">
        <v>36.765999999999998</v>
      </c>
      <c r="M304" s="99"/>
      <c r="N304" s="62">
        <v>0.01</v>
      </c>
      <c r="O304" s="62">
        <v>9.0000000000000011E-2</v>
      </c>
      <c r="Q304" s="5">
        <v>215.8</v>
      </c>
    </row>
    <row r="305" spans="2:17" x14ac:dyDescent="0.2">
      <c r="B305" s="23">
        <v>40117</v>
      </c>
      <c r="C305" s="5">
        <v>19.143999999999998</v>
      </c>
      <c r="D305" s="5">
        <v>-37.863900000000001</v>
      </c>
      <c r="E305" s="39">
        <v>80.900000000000006</v>
      </c>
      <c r="F305" s="5">
        <v>0.49</v>
      </c>
      <c r="G305" s="5">
        <v>0.13</v>
      </c>
      <c r="I305" s="43">
        <v>0.01</v>
      </c>
      <c r="J305" s="5">
        <v>21.97</v>
      </c>
      <c r="K305" s="93">
        <v>36.976999999999997</v>
      </c>
      <c r="M305" s="99"/>
      <c r="N305" s="62">
        <v>0.01</v>
      </c>
      <c r="O305" s="62">
        <v>9.0000000000000011E-2</v>
      </c>
      <c r="Q305" s="5">
        <v>200.8</v>
      </c>
    </row>
    <row r="306" spans="2:17" x14ac:dyDescent="0.2">
      <c r="B306" s="23">
        <v>40117</v>
      </c>
      <c r="C306" s="5">
        <v>19.143999999999998</v>
      </c>
      <c r="D306" s="5">
        <v>-37.863900000000001</v>
      </c>
      <c r="E306" s="39">
        <v>126.1</v>
      </c>
      <c r="F306" s="5">
        <v>2.14</v>
      </c>
      <c r="G306" s="5">
        <v>0.4</v>
      </c>
      <c r="I306" s="43">
        <v>1E-3</v>
      </c>
      <c r="J306" s="5">
        <v>19.413</v>
      </c>
      <c r="K306" s="93">
        <v>36.756999999999998</v>
      </c>
      <c r="M306" s="99"/>
      <c r="N306" s="62">
        <v>0.02</v>
      </c>
      <c r="O306" s="62">
        <v>0.02</v>
      </c>
      <c r="Q306" s="5">
        <v>146.4</v>
      </c>
    </row>
    <row r="307" spans="2:17" x14ac:dyDescent="0.2">
      <c r="B307" s="23">
        <v>40119</v>
      </c>
      <c r="C307" s="5">
        <v>14.1561</v>
      </c>
      <c r="D307" s="5">
        <v>-34.4574</v>
      </c>
      <c r="E307" s="39">
        <v>28.3</v>
      </c>
      <c r="F307" s="5">
        <v>0.43</v>
      </c>
      <c r="G307" s="5">
        <v>0.05</v>
      </c>
      <c r="I307" s="43">
        <v>0.14000000000000001</v>
      </c>
      <c r="J307" s="5">
        <v>27.648</v>
      </c>
      <c r="K307" s="93">
        <v>36.143999999999998</v>
      </c>
      <c r="M307" s="99"/>
      <c r="N307" s="62">
        <v>0.01</v>
      </c>
      <c r="O307" s="62">
        <v>9.0000000000000011E-2</v>
      </c>
      <c r="Q307" s="5">
        <v>195.6</v>
      </c>
    </row>
    <row r="308" spans="2:17" x14ac:dyDescent="0.2">
      <c r="B308" s="23">
        <v>40119</v>
      </c>
      <c r="C308" s="5">
        <v>14.1561</v>
      </c>
      <c r="D308" s="5">
        <v>-34.4574</v>
      </c>
      <c r="E308" s="39">
        <v>66.3</v>
      </c>
      <c r="F308" s="5">
        <v>0.76</v>
      </c>
      <c r="G308" s="5">
        <v>0.35</v>
      </c>
      <c r="I308" s="43">
        <v>0.01</v>
      </c>
      <c r="J308" s="5">
        <v>20.483000000000001</v>
      </c>
      <c r="K308" s="93">
        <v>36.744</v>
      </c>
      <c r="M308" s="99"/>
      <c r="N308" s="62">
        <v>0.08</v>
      </c>
      <c r="O308" s="62">
        <v>3.36</v>
      </c>
      <c r="Q308" s="5">
        <v>161.4</v>
      </c>
    </row>
    <row r="309" spans="2:17" x14ac:dyDescent="0.2">
      <c r="B309" s="23">
        <v>40119</v>
      </c>
      <c r="C309" s="5">
        <v>14.1561</v>
      </c>
      <c r="D309" s="5">
        <v>-34.4574</v>
      </c>
      <c r="E309" s="39">
        <v>123.7</v>
      </c>
      <c r="F309" s="5">
        <v>0.45</v>
      </c>
      <c r="G309" s="5">
        <v>0.12</v>
      </c>
      <c r="I309" s="43">
        <v>1E-3</v>
      </c>
      <c r="J309" s="5">
        <v>17.178000000000001</v>
      </c>
      <c r="K309" s="93">
        <v>36.381</v>
      </c>
      <c r="M309" s="99"/>
      <c r="N309" s="62">
        <v>0.01</v>
      </c>
      <c r="O309" s="62">
        <v>14.25</v>
      </c>
      <c r="Q309" s="5">
        <v>124</v>
      </c>
    </row>
    <row r="310" spans="2:17" x14ac:dyDescent="0.2">
      <c r="B310" s="23">
        <v>40120</v>
      </c>
      <c r="C310" s="5">
        <v>11.4682</v>
      </c>
      <c r="D310" s="5">
        <v>-32.647199999999998</v>
      </c>
      <c r="E310" s="39">
        <v>15.8</v>
      </c>
      <c r="F310" s="5">
        <v>0.46</v>
      </c>
      <c r="G310" s="5">
        <v>0.06</v>
      </c>
      <c r="I310" s="43">
        <v>0.14000000000000001</v>
      </c>
      <c r="J310" s="5">
        <v>27.846</v>
      </c>
      <c r="K310" s="93">
        <v>35.409999999999997</v>
      </c>
      <c r="M310" s="99"/>
      <c r="N310" s="62">
        <v>0.01</v>
      </c>
      <c r="O310" s="62">
        <v>0.11</v>
      </c>
      <c r="Q310" s="5">
        <v>195.5</v>
      </c>
    </row>
    <row r="311" spans="2:17" x14ac:dyDescent="0.2">
      <c r="B311" s="23">
        <v>40120</v>
      </c>
      <c r="C311" s="5">
        <v>11.4682</v>
      </c>
      <c r="D311" s="5">
        <v>-32.647199999999998</v>
      </c>
      <c r="E311" s="39">
        <v>40.700000000000003</v>
      </c>
      <c r="F311" s="5">
        <v>0.69</v>
      </c>
      <c r="G311" s="5">
        <v>0.04</v>
      </c>
      <c r="I311" s="43">
        <v>0.01</v>
      </c>
      <c r="J311" s="5">
        <v>20.314</v>
      </c>
      <c r="K311" s="93">
        <v>36.091999999999999</v>
      </c>
      <c r="M311" s="99"/>
      <c r="N311" s="62">
        <v>0.01</v>
      </c>
      <c r="O311" s="62">
        <v>0.19999999999999998</v>
      </c>
      <c r="Q311" s="5">
        <v>179.9</v>
      </c>
    </row>
    <row r="312" spans="2:17" x14ac:dyDescent="0.2">
      <c r="B312" s="23">
        <v>40120</v>
      </c>
      <c r="C312" s="5">
        <v>11.4682</v>
      </c>
      <c r="D312" s="5">
        <v>-32.647199999999998</v>
      </c>
      <c r="E312" s="39">
        <v>99.2</v>
      </c>
      <c r="F312" s="5">
        <v>4.17</v>
      </c>
      <c r="G312" s="5">
        <v>0.15</v>
      </c>
      <c r="I312" s="43">
        <v>1E-3</v>
      </c>
      <c r="J312" s="5">
        <v>13.294</v>
      </c>
      <c r="K312" s="93">
        <v>35.396000000000001</v>
      </c>
      <c r="M312" s="99"/>
      <c r="N312" s="62">
        <v>0.01</v>
      </c>
      <c r="O312" s="62">
        <v>22.319999999999997</v>
      </c>
      <c r="Q312" s="5">
        <v>108.9</v>
      </c>
    </row>
    <row r="313" spans="2:17" x14ac:dyDescent="0.2">
      <c r="B313" s="23">
        <v>40122</v>
      </c>
      <c r="C313" s="5">
        <v>6.8391000000000002</v>
      </c>
      <c r="D313" s="5">
        <v>-29.544</v>
      </c>
      <c r="E313" s="39">
        <v>24.2</v>
      </c>
      <c r="F313" s="5">
        <v>0.27</v>
      </c>
      <c r="G313" s="5">
        <v>0.13</v>
      </c>
      <c r="I313" s="43">
        <v>0.14000000000000001</v>
      </c>
      <c r="J313" s="5">
        <v>29.015999999999998</v>
      </c>
      <c r="K313" s="93">
        <v>34.386000000000003</v>
      </c>
      <c r="M313" s="99"/>
      <c r="N313" s="62">
        <v>1E-3</v>
      </c>
      <c r="O313" s="62">
        <v>6.5000000000000002E-2</v>
      </c>
      <c r="Q313" s="5">
        <v>193</v>
      </c>
    </row>
    <row r="314" spans="2:17" x14ac:dyDescent="0.2">
      <c r="B314" s="23">
        <v>40122</v>
      </c>
      <c r="C314" s="5">
        <v>6.8391000000000002</v>
      </c>
      <c r="D314" s="5">
        <v>-29.544</v>
      </c>
      <c r="E314" s="39">
        <v>53.8</v>
      </c>
      <c r="F314" s="5">
        <v>0.56000000000000005</v>
      </c>
      <c r="G314" s="5">
        <v>0.13</v>
      </c>
      <c r="I314" s="43">
        <v>0.01</v>
      </c>
      <c r="J314" s="5">
        <v>27.613</v>
      </c>
      <c r="K314" s="93">
        <v>36.08</v>
      </c>
      <c r="M314" s="99"/>
      <c r="N314" s="62">
        <v>0.16</v>
      </c>
      <c r="O314" s="62">
        <v>0.06</v>
      </c>
      <c r="Q314" s="5">
        <v>187.1</v>
      </c>
    </row>
    <row r="315" spans="2:17" x14ac:dyDescent="0.2">
      <c r="B315" s="23">
        <v>40122</v>
      </c>
      <c r="C315" s="5">
        <v>6.8391000000000002</v>
      </c>
      <c r="D315" s="5">
        <v>-29.544</v>
      </c>
      <c r="E315" s="39">
        <v>99.3</v>
      </c>
      <c r="F315" s="5">
        <v>0.54</v>
      </c>
      <c r="G315" s="5">
        <v>0.24</v>
      </c>
      <c r="I315" s="43">
        <v>1E-3</v>
      </c>
      <c r="J315" s="5">
        <v>19.484999999999999</v>
      </c>
      <c r="K315" s="93">
        <v>35.908000000000001</v>
      </c>
      <c r="M315" s="99"/>
      <c r="N315" s="62">
        <v>0.03</v>
      </c>
      <c r="O315" s="62">
        <v>10.88</v>
      </c>
      <c r="Q315" s="5">
        <v>135.6</v>
      </c>
    </row>
    <row r="316" spans="2:17" x14ac:dyDescent="0.2">
      <c r="B316" s="23">
        <v>40123</v>
      </c>
      <c r="C316" s="5">
        <v>4.0541</v>
      </c>
      <c r="D316" s="5">
        <v>-27.694099999999999</v>
      </c>
      <c r="E316" s="39">
        <v>38.9</v>
      </c>
      <c r="F316" s="5">
        <v>0.02</v>
      </c>
      <c r="G316" s="5">
        <v>0.02</v>
      </c>
      <c r="I316" s="43">
        <v>0.14000000000000001</v>
      </c>
      <c r="J316" s="5">
        <v>27.893000000000001</v>
      </c>
      <c r="K316" s="93">
        <v>35.831000000000003</v>
      </c>
      <c r="M316" s="99"/>
      <c r="N316" s="62">
        <v>0.01</v>
      </c>
      <c r="O316" s="62">
        <v>1.9999999999999997E-2</v>
      </c>
      <c r="Q316" s="5">
        <v>193.3</v>
      </c>
    </row>
    <row r="317" spans="2:17" x14ac:dyDescent="0.2">
      <c r="B317" s="23">
        <v>40123</v>
      </c>
      <c r="C317" s="5">
        <v>4.0541</v>
      </c>
      <c r="D317" s="5">
        <v>-27.694099999999999</v>
      </c>
      <c r="E317" s="39">
        <v>93.5</v>
      </c>
      <c r="F317" s="5">
        <v>0.96</v>
      </c>
      <c r="G317" s="5">
        <v>0.09</v>
      </c>
      <c r="I317" s="43">
        <v>0.01</v>
      </c>
      <c r="J317" s="5">
        <v>26.795999999999999</v>
      </c>
      <c r="K317" s="93">
        <v>35.956000000000003</v>
      </c>
      <c r="M317" s="99"/>
      <c r="N317" s="62">
        <v>0.04</v>
      </c>
      <c r="O317" s="62">
        <v>6.0000000000000005E-2</v>
      </c>
      <c r="Q317" s="5">
        <v>188.8</v>
      </c>
    </row>
    <row r="318" spans="2:17" x14ac:dyDescent="0.2">
      <c r="B318" s="23">
        <v>40123</v>
      </c>
      <c r="C318" s="5">
        <v>4.0541</v>
      </c>
      <c r="D318" s="5">
        <v>-27.694099999999999</v>
      </c>
      <c r="E318" s="39">
        <v>149.30000000000001</v>
      </c>
      <c r="F318" s="5">
        <v>7.0000000000000007E-2</v>
      </c>
      <c r="G318" s="5">
        <v>0.05</v>
      </c>
      <c r="I318" s="43">
        <v>1E-3</v>
      </c>
      <c r="J318" s="5">
        <v>14.7</v>
      </c>
      <c r="K318" s="93">
        <v>35.512999999999998</v>
      </c>
      <c r="M318" s="99"/>
      <c r="N318" s="62">
        <v>0.01</v>
      </c>
      <c r="O318" s="62">
        <v>19.399999999999999</v>
      </c>
      <c r="Q318" s="5">
        <v>114.8</v>
      </c>
    </row>
    <row r="319" spans="2:17" x14ac:dyDescent="0.2">
      <c r="B319" s="23">
        <v>40124</v>
      </c>
      <c r="C319" s="5">
        <v>1.2698</v>
      </c>
      <c r="D319" s="5">
        <v>-25.850300000000001</v>
      </c>
      <c r="E319" s="39">
        <v>29.3</v>
      </c>
      <c r="F319" s="5">
        <v>0.84</v>
      </c>
      <c r="G319" s="5">
        <v>0.16</v>
      </c>
      <c r="I319" s="43">
        <v>0.14000000000000001</v>
      </c>
      <c r="J319" s="5">
        <v>26.986000000000001</v>
      </c>
      <c r="K319" s="93">
        <v>35.854999999999997</v>
      </c>
      <c r="M319" s="99"/>
      <c r="N319" s="62">
        <v>0.01</v>
      </c>
      <c r="O319" s="62">
        <v>1.9999999999999997E-2</v>
      </c>
      <c r="Q319" s="5">
        <v>197.1</v>
      </c>
    </row>
    <row r="320" spans="2:17" x14ac:dyDescent="0.2">
      <c r="B320" s="23">
        <v>40124</v>
      </c>
      <c r="C320" s="5">
        <v>1.2698</v>
      </c>
      <c r="D320" s="5">
        <v>-25.850300000000001</v>
      </c>
      <c r="E320" s="39">
        <v>69.3</v>
      </c>
      <c r="F320" s="5">
        <v>0.56999999999999995</v>
      </c>
      <c r="G320" s="5">
        <v>7.0000000000000007E-2</v>
      </c>
      <c r="I320" s="43">
        <v>0.01</v>
      </c>
      <c r="J320" s="5">
        <v>25.236000000000001</v>
      </c>
      <c r="K320" s="93">
        <v>35.884</v>
      </c>
      <c r="M320" s="99"/>
      <c r="N320" s="62">
        <v>0.01</v>
      </c>
      <c r="O320" s="62">
        <v>1.365</v>
      </c>
      <c r="Q320" s="5">
        <v>195.3</v>
      </c>
    </row>
    <row r="321" spans="2:17" x14ac:dyDescent="0.2">
      <c r="B321" s="23">
        <v>40124</v>
      </c>
      <c r="C321" s="5">
        <v>1.2698</v>
      </c>
      <c r="D321" s="5">
        <v>-25.850300000000001</v>
      </c>
      <c r="E321" s="39">
        <v>124.4</v>
      </c>
      <c r="F321" s="5">
        <v>0.74</v>
      </c>
      <c r="G321" s="5">
        <v>0.06</v>
      </c>
      <c r="I321" s="43">
        <v>1E-3</v>
      </c>
      <c r="J321" s="5">
        <v>15.241</v>
      </c>
      <c r="K321" s="93">
        <v>35.581000000000003</v>
      </c>
      <c r="M321" s="99"/>
      <c r="N321" s="62">
        <v>1.4999999999999999E-2</v>
      </c>
      <c r="O321" s="62">
        <v>19.11</v>
      </c>
      <c r="Q321" s="5">
        <v>108.5</v>
      </c>
    </row>
    <row r="322" spans="2:17" x14ac:dyDescent="0.2">
      <c r="B322" s="23">
        <v>40125</v>
      </c>
      <c r="C322" s="5">
        <v>-2.0415000000000001</v>
      </c>
      <c r="D322" s="5">
        <v>-24.988</v>
      </c>
      <c r="E322" s="39">
        <v>33.799999999999997</v>
      </c>
      <c r="F322" s="5">
        <v>1.49</v>
      </c>
      <c r="G322" s="5">
        <v>0.16</v>
      </c>
      <c r="I322" s="43">
        <v>0.14000000000000001</v>
      </c>
      <c r="J322" s="5">
        <v>26.295999999999999</v>
      </c>
      <c r="K322" s="93">
        <v>36.185000000000002</v>
      </c>
      <c r="M322" s="99"/>
      <c r="N322" s="62">
        <v>0.01</v>
      </c>
      <c r="O322" s="62">
        <v>1.9999999999999997E-2</v>
      </c>
      <c r="Q322" s="5">
        <v>197.4</v>
      </c>
    </row>
    <row r="323" spans="2:17" x14ac:dyDescent="0.2">
      <c r="B323" s="23">
        <v>40125</v>
      </c>
      <c r="C323" s="5">
        <v>-2.0415000000000001</v>
      </c>
      <c r="D323" s="5">
        <v>-24.988</v>
      </c>
      <c r="E323" s="39">
        <v>78.8</v>
      </c>
      <c r="F323" s="5">
        <v>2.35</v>
      </c>
      <c r="G323" s="5">
        <v>0.37</v>
      </c>
      <c r="I323" s="43">
        <v>0.01</v>
      </c>
      <c r="J323" s="5">
        <v>22.905000000000001</v>
      </c>
      <c r="K323" s="93">
        <v>36.101999999999997</v>
      </c>
      <c r="M323" s="99"/>
      <c r="N323" s="62">
        <v>0.1</v>
      </c>
      <c r="O323" s="62">
        <v>2.67</v>
      </c>
      <c r="Q323" s="5">
        <v>179.5</v>
      </c>
    </row>
    <row r="324" spans="2:17" x14ac:dyDescent="0.2">
      <c r="B324" s="23">
        <v>40125</v>
      </c>
      <c r="C324" s="5">
        <v>-2.0415000000000001</v>
      </c>
      <c r="D324" s="5">
        <v>-24.988</v>
      </c>
      <c r="E324" s="39">
        <v>123.9</v>
      </c>
      <c r="F324" s="5">
        <v>0.32</v>
      </c>
      <c r="G324" s="5">
        <v>0.2</v>
      </c>
      <c r="I324" s="43">
        <v>1E-3</v>
      </c>
      <c r="J324" s="5">
        <v>14.117000000000001</v>
      </c>
      <c r="K324" s="93">
        <v>35.435000000000002</v>
      </c>
      <c r="N324" s="62">
        <v>0.02</v>
      </c>
      <c r="O324" s="62">
        <v>20.92</v>
      </c>
      <c r="Q324" s="5">
        <v>105.4</v>
      </c>
    </row>
    <row r="325" spans="2:17" x14ac:dyDescent="0.2">
      <c r="B325" s="23">
        <v>40126</v>
      </c>
      <c r="C325" s="5">
        <v>-3.8382999999999998</v>
      </c>
      <c r="D325" s="5">
        <v>-24.998899999999999</v>
      </c>
      <c r="E325" s="39">
        <v>38.5</v>
      </c>
      <c r="F325" s="5">
        <v>0.53</v>
      </c>
      <c r="G325" s="5">
        <v>0.13</v>
      </c>
      <c r="I325" s="43">
        <v>0.14000000000000001</v>
      </c>
      <c r="J325" s="5">
        <v>26.338000000000001</v>
      </c>
      <c r="K325" s="93">
        <v>36.305999999999997</v>
      </c>
      <c r="N325" s="62">
        <v>0.01</v>
      </c>
      <c r="O325" s="62">
        <v>1.9999999999999997E-2</v>
      </c>
      <c r="Q325" s="5">
        <v>201.9</v>
      </c>
    </row>
    <row r="326" spans="2:17" x14ac:dyDescent="0.2">
      <c r="B326" s="23">
        <v>40126</v>
      </c>
      <c r="C326" s="5">
        <v>-3.8382999999999998</v>
      </c>
      <c r="D326" s="5">
        <v>-24.998899999999999</v>
      </c>
      <c r="E326" s="39">
        <v>93.2</v>
      </c>
      <c r="F326" s="5">
        <v>1.57</v>
      </c>
      <c r="G326" s="5">
        <v>0.97</v>
      </c>
      <c r="I326" s="43">
        <v>0.01</v>
      </c>
      <c r="J326" s="5">
        <v>23.9</v>
      </c>
      <c r="K326" s="93">
        <v>36.293999999999997</v>
      </c>
      <c r="N326" s="62">
        <v>0.08</v>
      </c>
      <c r="O326" s="62">
        <v>1.5599999999999998</v>
      </c>
      <c r="Q326" s="5">
        <v>187.9</v>
      </c>
    </row>
    <row r="327" spans="2:17" x14ac:dyDescent="0.2">
      <c r="B327" s="23">
        <v>40126</v>
      </c>
      <c r="C327" s="5">
        <v>-3.8382999999999998</v>
      </c>
      <c r="D327" s="5">
        <v>-24.998899999999999</v>
      </c>
      <c r="E327" s="39">
        <v>149</v>
      </c>
      <c r="F327" s="5">
        <v>0.63</v>
      </c>
      <c r="G327" s="5">
        <v>0.24</v>
      </c>
      <c r="I327" s="43">
        <v>1E-3</v>
      </c>
      <c r="J327" s="5">
        <v>15.919</v>
      </c>
      <c r="K327" s="93">
        <v>35.68</v>
      </c>
      <c r="N327" s="62">
        <v>0.02</v>
      </c>
      <c r="O327" s="62">
        <v>17.23</v>
      </c>
      <c r="Q327" s="5">
        <v>136.9</v>
      </c>
    </row>
    <row r="328" spans="2:17" x14ac:dyDescent="0.2">
      <c r="B328" s="23">
        <v>40127</v>
      </c>
      <c r="C328" s="5">
        <v>-7.3608000000000002</v>
      </c>
      <c r="D328" s="5">
        <v>-24.988199999999999</v>
      </c>
      <c r="E328" s="39">
        <v>43.7</v>
      </c>
      <c r="F328" s="5">
        <v>1.03</v>
      </c>
      <c r="G328" s="5">
        <v>0.15</v>
      </c>
      <c r="I328" s="43">
        <v>0.14000000000000001</v>
      </c>
      <c r="J328" s="5">
        <v>25.501999999999999</v>
      </c>
      <c r="K328" s="93">
        <v>35.953000000000003</v>
      </c>
      <c r="N328" s="62">
        <v>0.01</v>
      </c>
      <c r="O328" s="62">
        <v>1.9999999999999997E-2</v>
      </c>
      <c r="Q328" s="5">
        <v>205.3</v>
      </c>
    </row>
    <row r="329" spans="2:17" x14ac:dyDescent="0.2">
      <c r="B329" s="23">
        <v>40127</v>
      </c>
      <c r="C329" s="5">
        <v>-7.3608000000000002</v>
      </c>
      <c r="D329" s="5">
        <v>-24.988199999999999</v>
      </c>
      <c r="E329" s="39">
        <v>98.7</v>
      </c>
      <c r="F329" s="5">
        <v>1.69</v>
      </c>
      <c r="G329" s="5">
        <v>0.37</v>
      </c>
      <c r="I329" s="43">
        <v>0.01</v>
      </c>
      <c r="J329" s="5">
        <v>24.474</v>
      </c>
      <c r="K329" s="93">
        <v>36.113</v>
      </c>
      <c r="N329" s="62">
        <v>0.16</v>
      </c>
      <c r="O329" s="62">
        <v>0.44999999999999996</v>
      </c>
      <c r="Q329" s="5">
        <v>195.3</v>
      </c>
    </row>
    <row r="330" spans="2:17" x14ac:dyDescent="0.2">
      <c r="B330" s="23">
        <v>40127</v>
      </c>
      <c r="C330" s="5">
        <v>-7.3608000000000002</v>
      </c>
      <c r="D330" s="5">
        <v>-24.988199999999999</v>
      </c>
      <c r="E330" s="39">
        <v>148.9</v>
      </c>
      <c r="F330" s="5">
        <v>1.1499999999999999</v>
      </c>
      <c r="G330" s="5">
        <v>0.19</v>
      </c>
      <c r="I330" s="43">
        <v>1E-3</v>
      </c>
      <c r="J330" s="5">
        <v>17.221</v>
      </c>
      <c r="K330" s="93">
        <v>35.837000000000003</v>
      </c>
      <c r="N330" s="62">
        <v>0.02</v>
      </c>
      <c r="O330" s="62">
        <v>15.74</v>
      </c>
      <c r="Q330" s="5">
        <v>116.3</v>
      </c>
    </row>
    <row r="331" spans="2:17" x14ac:dyDescent="0.2">
      <c r="B331" s="23">
        <v>40128</v>
      </c>
      <c r="C331" s="5">
        <v>-10.648199999999999</v>
      </c>
      <c r="D331" s="5">
        <v>-24.996600000000001</v>
      </c>
      <c r="E331" s="39">
        <v>53.9</v>
      </c>
      <c r="F331" s="5">
        <v>0.17</v>
      </c>
      <c r="G331" s="5">
        <v>0.05</v>
      </c>
      <c r="I331" s="43">
        <v>0.14000000000000001</v>
      </c>
      <c r="J331" s="5">
        <v>25.36</v>
      </c>
      <c r="K331" s="93">
        <v>36.731000000000002</v>
      </c>
      <c r="N331" s="62">
        <v>0.01</v>
      </c>
      <c r="O331" s="62">
        <v>1.9999999999999997E-2</v>
      </c>
      <c r="Q331" s="5">
        <v>207.7</v>
      </c>
    </row>
    <row r="332" spans="2:17" x14ac:dyDescent="0.2">
      <c r="B332" s="23">
        <v>40128</v>
      </c>
      <c r="C332" s="5">
        <v>-10.648199999999999</v>
      </c>
      <c r="D332" s="5">
        <v>-24.996600000000001</v>
      </c>
      <c r="E332" s="39">
        <v>124.1</v>
      </c>
      <c r="F332" s="5">
        <v>0.82</v>
      </c>
      <c r="G332" s="5">
        <v>0.08</v>
      </c>
      <c r="I332" s="43">
        <v>0.01</v>
      </c>
      <c r="J332" s="5">
        <v>21.771999999999998</v>
      </c>
      <c r="K332" s="93">
        <v>36.554000000000002</v>
      </c>
      <c r="N332" s="62">
        <v>7.0000000000000007E-2</v>
      </c>
      <c r="O332" s="62">
        <v>0.6100000000000001</v>
      </c>
      <c r="Q332" s="5">
        <v>199.1</v>
      </c>
    </row>
    <row r="333" spans="2:17" x14ac:dyDescent="0.2">
      <c r="B333" s="23">
        <v>40128</v>
      </c>
      <c r="C333" s="5">
        <v>-10.648199999999999</v>
      </c>
      <c r="D333" s="5">
        <v>-24.996600000000001</v>
      </c>
      <c r="E333" s="39">
        <v>149.5</v>
      </c>
      <c r="F333" s="5">
        <v>0.83</v>
      </c>
      <c r="G333" s="5">
        <v>0.41</v>
      </c>
      <c r="I333" s="43">
        <v>1E-3</v>
      </c>
      <c r="J333" s="5">
        <v>18.911999999999999</v>
      </c>
      <c r="K333" s="93">
        <v>36.146999999999998</v>
      </c>
      <c r="N333" s="62">
        <v>0.11</v>
      </c>
      <c r="O333" s="62">
        <v>6.3</v>
      </c>
      <c r="Q333" s="5">
        <v>173.2</v>
      </c>
    </row>
    <row r="334" spans="2:17" x14ac:dyDescent="0.2">
      <c r="B334" s="23">
        <v>40129</v>
      </c>
      <c r="C334" s="5">
        <v>-13.813499999999999</v>
      </c>
      <c r="D334" s="5">
        <v>-24.985700000000001</v>
      </c>
      <c r="E334" s="39">
        <v>139.1</v>
      </c>
      <c r="F334" s="5">
        <v>0.65</v>
      </c>
      <c r="G334" s="5">
        <v>0.41</v>
      </c>
      <c r="I334" s="43">
        <v>0.01</v>
      </c>
      <c r="J334" s="5">
        <v>21.292999999999999</v>
      </c>
      <c r="K334" s="93">
        <v>36.506</v>
      </c>
      <c r="N334" s="62">
        <v>0.03</v>
      </c>
      <c r="O334" s="62">
        <v>7.0000000000000007E-2</v>
      </c>
      <c r="Q334" s="5">
        <v>196</v>
      </c>
    </row>
    <row r="335" spans="2:17" x14ac:dyDescent="0.2">
      <c r="B335" s="23">
        <v>40129</v>
      </c>
      <c r="C335" s="5">
        <v>-13.813499999999999</v>
      </c>
      <c r="D335" s="5">
        <v>-24.985700000000001</v>
      </c>
      <c r="E335" s="39">
        <v>197.7</v>
      </c>
      <c r="F335" s="5">
        <v>0.54</v>
      </c>
      <c r="G335" s="5">
        <v>0.39</v>
      </c>
      <c r="I335" s="43">
        <v>1E-3</v>
      </c>
      <c r="J335" s="5">
        <v>16.295999999999999</v>
      </c>
      <c r="K335" s="93">
        <v>35.738</v>
      </c>
      <c r="N335" s="62">
        <v>0.02</v>
      </c>
      <c r="O335" s="62">
        <v>11.15</v>
      </c>
      <c r="Q335" s="5">
        <v>150.4</v>
      </c>
    </row>
    <row r="336" spans="2:17" x14ac:dyDescent="0.2">
      <c r="B336" s="23">
        <v>40131</v>
      </c>
      <c r="C336" s="5">
        <v>-16.364899999999999</v>
      </c>
      <c r="D336" s="5">
        <v>-24.996500000000001</v>
      </c>
      <c r="E336" s="39">
        <v>64.099999999999994</v>
      </c>
      <c r="F336" s="5">
        <v>0.32</v>
      </c>
      <c r="G336" s="5">
        <v>0.28000000000000003</v>
      </c>
      <c r="I336" s="43">
        <v>0.14000000000000001</v>
      </c>
      <c r="J336" s="5">
        <v>24.533999999999999</v>
      </c>
      <c r="K336" s="93">
        <v>37.051000000000002</v>
      </c>
      <c r="N336" s="62">
        <v>0.01</v>
      </c>
      <c r="O336" s="62">
        <v>1.9999999999999997E-2</v>
      </c>
      <c r="Q336" s="5">
        <v>209.6</v>
      </c>
    </row>
    <row r="337" spans="2:17" x14ac:dyDescent="0.2">
      <c r="B337" s="23">
        <v>40131</v>
      </c>
      <c r="C337" s="5">
        <v>-16.364899999999999</v>
      </c>
      <c r="D337" s="5">
        <v>-24.996500000000001</v>
      </c>
      <c r="E337" s="39">
        <v>149.4</v>
      </c>
      <c r="F337" s="5">
        <v>0.98</v>
      </c>
      <c r="G337" s="5">
        <v>0.24</v>
      </c>
      <c r="I337" s="43">
        <v>0.01</v>
      </c>
      <c r="J337" s="5">
        <v>21.9</v>
      </c>
      <c r="K337" s="93">
        <v>36.649000000000001</v>
      </c>
      <c r="N337" s="62">
        <v>0.01</v>
      </c>
      <c r="O337" s="62">
        <v>9.0000000000000011E-2</v>
      </c>
      <c r="Q337" s="5">
        <v>209.7</v>
      </c>
    </row>
    <row r="338" spans="2:17" x14ac:dyDescent="0.2">
      <c r="B338" s="23">
        <v>40131</v>
      </c>
      <c r="C338" s="5">
        <v>-16.364899999999999</v>
      </c>
      <c r="D338" s="5">
        <v>-24.996500000000001</v>
      </c>
      <c r="E338" s="39">
        <v>199.4</v>
      </c>
      <c r="F338" s="5">
        <v>0.92</v>
      </c>
      <c r="G338" s="5">
        <v>0.28999999999999998</v>
      </c>
      <c r="I338" s="43">
        <v>1E-3</v>
      </c>
      <c r="J338" s="5">
        <v>17.754000000000001</v>
      </c>
      <c r="K338" s="93">
        <v>35.880000000000003</v>
      </c>
      <c r="N338" s="62">
        <v>0.01</v>
      </c>
      <c r="O338" s="62">
        <v>4.32</v>
      </c>
      <c r="Q338" s="5">
        <v>195</v>
      </c>
    </row>
    <row r="339" spans="2:17" x14ac:dyDescent="0.2">
      <c r="B339" s="23">
        <v>40132</v>
      </c>
      <c r="C339" s="5">
        <v>-19.497499999999999</v>
      </c>
      <c r="D339" s="5">
        <v>-24.998699999999999</v>
      </c>
      <c r="E339" s="39">
        <v>68.599999999999994</v>
      </c>
      <c r="F339" s="5">
        <v>0.97</v>
      </c>
      <c r="G339" s="5">
        <v>0.09</v>
      </c>
      <c r="I339" s="43">
        <v>0.14000000000000001</v>
      </c>
      <c r="J339" s="5">
        <v>23.872</v>
      </c>
      <c r="K339" s="93">
        <v>37.06</v>
      </c>
      <c r="N339" s="62">
        <v>0.01</v>
      </c>
      <c r="O339" s="62">
        <v>1.9999999999999997E-2</v>
      </c>
      <c r="Q339" s="5">
        <v>213.3</v>
      </c>
    </row>
    <row r="340" spans="2:17" x14ac:dyDescent="0.2">
      <c r="B340" s="23">
        <v>40132</v>
      </c>
      <c r="C340" s="5">
        <v>-19.497499999999999</v>
      </c>
      <c r="D340" s="5">
        <v>-24.998699999999999</v>
      </c>
      <c r="E340" s="39">
        <v>174.2</v>
      </c>
      <c r="F340" s="5">
        <v>2.2400000000000002</v>
      </c>
      <c r="G340" s="5">
        <v>0.38</v>
      </c>
      <c r="I340" s="43">
        <v>0.01</v>
      </c>
      <c r="J340" s="5">
        <v>19.808</v>
      </c>
      <c r="K340" s="93">
        <v>36.234000000000002</v>
      </c>
      <c r="N340" s="62">
        <v>0.02</v>
      </c>
      <c r="O340" s="62">
        <v>0.08</v>
      </c>
      <c r="Q340" s="5">
        <v>212.9</v>
      </c>
    </row>
    <row r="341" spans="2:17" x14ac:dyDescent="0.2">
      <c r="B341" s="23">
        <v>40132</v>
      </c>
      <c r="C341" s="5">
        <v>-19.497499999999999</v>
      </c>
      <c r="D341" s="5">
        <v>-24.998699999999999</v>
      </c>
      <c r="E341" s="39">
        <v>199.4</v>
      </c>
      <c r="F341" s="5">
        <v>0.19</v>
      </c>
      <c r="G341" s="5">
        <v>0.13</v>
      </c>
      <c r="I341" s="43">
        <v>1E-3</v>
      </c>
      <c r="J341" s="5">
        <v>18.349</v>
      </c>
      <c r="K341" s="93">
        <v>35.957999999999998</v>
      </c>
      <c r="N341" s="62">
        <v>0.01</v>
      </c>
      <c r="O341" s="62">
        <v>0.9</v>
      </c>
      <c r="Q341" s="5">
        <v>208.3</v>
      </c>
    </row>
    <row r="342" spans="2:17" x14ac:dyDescent="0.2">
      <c r="B342" s="23">
        <v>40133</v>
      </c>
      <c r="C342" s="5">
        <v>-22.853899999999999</v>
      </c>
      <c r="D342" s="5">
        <v>-24.996200000000002</v>
      </c>
      <c r="E342" s="39">
        <v>59.4</v>
      </c>
      <c r="F342" s="5">
        <v>0.88</v>
      </c>
      <c r="G342" s="5">
        <v>0.13</v>
      </c>
      <c r="I342" s="43">
        <v>0.14000000000000001</v>
      </c>
      <c r="J342" s="5">
        <v>21.934999999999999</v>
      </c>
      <c r="K342" s="93">
        <v>36.542000000000002</v>
      </c>
      <c r="N342" s="62">
        <v>0.01</v>
      </c>
      <c r="O342" s="62">
        <v>1.9999999999999997E-2</v>
      </c>
      <c r="Q342" s="5">
        <v>224.6</v>
      </c>
    </row>
    <row r="343" spans="2:17" x14ac:dyDescent="0.2">
      <c r="B343" s="23">
        <v>40133</v>
      </c>
      <c r="C343" s="5">
        <v>-22.853899999999999</v>
      </c>
      <c r="D343" s="5">
        <v>-24.996200000000002</v>
      </c>
      <c r="E343" s="39">
        <v>139.5</v>
      </c>
      <c r="F343" s="5">
        <v>0.64</v>
      </c>
      <c r="G343" s="5">
        <v>0.33</v>
      </c>
      <c r="I343" s="43">
        <v>0.01</v>
      </c>
      <c r="J343" s="5">
        <v>18.850999999999999</v>
      </c>
      <c r="K343" s="93">
        <v>36.036999999999999</v>
      </c>
      <c r="N343" s="62">
        <v>1.4999999999999999E-2</v>
      </c>
      <c r="O343" s="62">
        <v>0.1</v>
      </c>
      <c r="Q343" s="5">
        <v>215.5</v>
      </c>
    </row>
    <row r="344" spans="2:17" x14ac:dyDescent="0.2">
      <c r="B344" s="23">
        <v>40133</v>
      </c>
      <c r="C344" s="5">
        <v>-22.853899999999999</v>
      </c>
      <c r="D344" s="5">
        <v>-24.996200000000002</v>
      </c>
      <c r="E344" s="39">
        <v>199.9</v>
      </c>
      <c r="F344" s="5">
        <v>0.4</v>
      </c>
      <c r="G344" s="5">
        <v>0.25</v>
      </c>
      <c r="I344" s="43">
        <v>1E-3</v>
      </c>
      <c r="J344" s="5">
        <v>16.977</v>
      </c>
      <c r="K344" s="93">
        <v>35.74</v>
      </c>
      <c r="N344" s="62">
        <v>0.01</v>
      </c>
      <c r="O344" s="62">
        <v>2.21</v>
      </c>
      <c r="Q344" s="5">
        <v>214.7</v>
      </c>
    </row>
    <row r="345" spans="2:17" x14ac:dyDescent="0.2">
      <c r="B345" s="23">
        <v>40134</v>
      </c>
      <c r="C345" s="5">
        <v>-26.110600000000002</v>
      </c>
      <c r="D345" s="5">
        <v>-25.004799999999999</v>
      </c>
      <c r="E345" s="39">
        <v>59.1</v>
      </c>
      <c r="F345" s="5">
        <v>0.18</v>
      </c>
      <c r="G345" s="5">
        <v>0.04</v>
      </c>
      <c r="I345" s="43">
        <v>0.14000000000000001</v>
      </c>
      <c r="J345" s="5">
        <v>22.187000000000001</v>
      </c>
      <c r="K345" s="93">
        <v>36.542999999999999</v>
      </c>
      <c r="N345" s="62">
        <v>0.01</v>
      </c>
      <c r="O345" s="62">
        <v>9.0000000000000011E-2</v>
      </c>
      <c r="Q345" s="5">
        <v>224.6</v>
      </c>
    </row>
    <row r="346" spans="2:17" x14ac:dyDescent="0.2">
      <c r="B346" s="23">
        <v>40134</v>
      </c>
      <c r="C346" s="5">
        <v>-26.110600000000002</v>
      </c>
      <c r="D346" s="5">
        <v>-25.004799999999999</v>
      </c>
      <c r="E346" s="39">
        <v>138.9</v>
      </c>
      <c r="F346" s="5">
        <v>1.85</v>
      </c>
      <c r="G346" s="5">
        <v>0.17</v>
      </c>
      <c r="I346" s="43">
        <v>0.01</v>
      </c>
      <c r="J346" s="5">
        <v>17.971</v>
      </c>
      <c r="K346" s="93">
        <v>35.884</v>
      </c>
      <c r="N346" s="62">
        <v>0.01</v>
      </c>
      <c r="O346" s="62">
        <v>9.0000000000000011E-2</v>
      </c>
      <c r="Q346" s="5">
        <v>217.4</v>
      </c>
    </row>
    <row r="347" spans="2:17" x14ac:dyDescent="0.2">
      <c r="B347" s="23">
        <v>40134</v>
      </c>
      <c r="C347" s="5">
        <v>-26.110600000000002</v>
      </c>
      <c r="D347" s="5">
        <v>-25.004799999999999</v>
      </c>
      <c r="E347" s="39">
        <v>199.4</v>
      </c>
      <c r="F347" s="5">
        <v>0.52</v>
      </c>
      <c r="G347" s="5">
        <v>0.1</v>
      </c>
      <c r="I347" s="43">
        <v>1E-3</v>
      </c>
      <c r="J347" s="5">
        <v>16.245000000000001</v>
      </c>
      <c r="K347" s="93">
        <v>35.631</v>
      </c>
      <c r="N347" s="62">
        <v>0.01</v>
      </c>
      <c r="O347" s="62">
        <v>1.83</v>
      </c>
      <c r="Q347" s="5">
        <v>212.3</v>
      </c>
    </row>
    <row r="348" spans="2:17" x14ac:dyDescent="0.2">
      <c r="B348" s="23">
        <v>40135</v>
      </c>
      <c r="C348" s="5">
        <v>-28.790400000000002</v>
      </c>
      <c r="D348" s="5">
        <v>-26.135899999999999</v>
      </c>
      <c r="E348" s="39">
        <v>59.2</v>
      </c>
      <c r="F348" s="5">
        <v>1.47</v>
      </c>
      <c r="G348" s="5">
        <v>0.26</v>
      </c>
      <c r="I348" s="43">
        <v>0.14000000000000001</v>
      </c>
      <c r="J348" s="5">
        <v>21.998000000000001</v>
      </c>
      <c r="K348" s="93">
        <v>36.558</v>
      </c>
      <c r="N348" s="62">
        <v>0.01</v>
      </c>
      <c r="O348" s="62">
        <v>0.02</v>
      </c>
      <c r="Q348" s="5">
        <v>222</v>
      </c>
    </row>
    <row r="349" spans="2:17" x14ac:dyDescent="0.2">
      <c r="B349" s="23">
        <v>40135</v>
      </c>
      <c r="C349" s="5">
        <v>-28.790400000000002</v>
      </c>
      <c r="D349" s="5">
        <v>-26.135899999999999</v>
      </c>
      <c r="E349" s="39">
        <v>134.19999999999999</v>
      </c>
      <c r="F349" s="5">
        <v>8.6199999999999992</v>
      </c>
      <c r="G349" s="5">
        <v>0.84</v>
      </c>
      <c r="I349" s="43">
        <v>0.01</v>
      </c>
      <c r="J349" s="5">
        <v>18.966000000000001</v>
      </c>
      <c r="K349" s="93">
        <v>36.048000000000002</v>
      </c>
      <c r="N349" s="62">
        <v>0.02</v>
      </c>
      <c r="O349" s="62">
        <v>0.08</v>
      </c>
      <c r="Q349" s="5">
        <v>218.9</v>
      </c>
    </row>
    <row r="350" spans="2:17" x14ac:dyDescent="0.2">
      <c r="B350" s="23">
        <v>40135</v>
      </c>
      <c r="C350" s="5">
        <v>-28.790400000000002</v>
      </c>
      <c r="D350" s="5">
        <v>-26.135899999999999</v>
      </c>
      <c r="E350" s="39">
        <v>198.8</v>
      </c>
      <c r="F350" s="5">
        <v>4.87</v>
      </c>
      <c r="G350" s="5">
        <v>0.36</v>
      </c>
      <c r="I350" s="43">
        <v>1E-3</v>
      </c>
      <c r="J350" s="5">
        <v>16.991</v>
      </c>
      <c r="K350" s="93">
        <v>35.755000000000003</v>
      </c>
      <c r="N350" s="62">
        <v>0.01</v>
      </c>
      <c r="O350" s="62">
        <v>2.2100000000000004</v>
      </c>
      <c r="Q350" s="5">
        <v>212.9</v>
      </c>
    </row>
    <row r="351" spans="2:17" x14ac:dyDescent="0.2">
      <c r="B351" s="23">
        <v>40138</v>
      </c>
      <c r="C351" s="5">
        <v>-33.416600000000003</v>
      </c>
      <c r="D351" s="5">
        <v>-34.247</v>
      </c>
      <c r="E351" s="39">
        <v>34</v>
      </c>
      <c r="F351" s="5">
        <v>0.75</v>
      </c>
      <c r="G351" s="5">
        <v>0.16</v>
      </c>
      <c r="I351" s="43">
        <v>0.14000000000000001</v>
      </c>
      <c r="J351" s="5">
        <v>17.911000000000001</v>
      </c>
      <c r="K351" s="93">
        <v>35.61</v>
      </c>
      <c r="N351" s="62">
        <v>0.01</v>
      </c>
      <c r="O351" s="62">
        <v>1.9999999999999997E-2</v>
      </c>
      <c r="Q351" s="5">
        <v>239.2</v>
      </c>
    </row>
    <row r="352" spans="2:17" x14ac:dyDescent="0.2">
      <c r="B352" s="23">
        <v>40138</v>
      </c>
      <c r="C352" s="5">
        <v>-33.416600000000003</v>
      </c>
      <c r="D352" s="5">
        <v>-34.247</v>
      </c>
      <c r="E352" s="39">
        <v>87.1</v>
      </c>
      <c r="F352" s="5">
        <v>1.9</v>
      </c>
      <c r="G352" s="5">
        <v>0.35</v>
      </c>
      <c r="I352" s="43">
        <v>0.01</v>
      </c>
      <c r="J352" s="5">
        <v>15.494</v>
      </c>
      <c r="K352" s="93">
        <v>35.552</v>
      </c>
      <c r="N352" s="62">
        <v>0.1</v>
      </c>
      <c r="O352" s="62">
        <v>0.49</v>
      </c>
      <c r="Q352" s="5">
        <v>243.5</v>
      </c>
    </row>
    <row r="353" spans="1:17" x14ac:dyDescent="0.2">
      <c r="B353" s="23">
        <v>40138</v>
      </c>
      <c r="C353" s="5">
        <v>-33.416600000000003</v>
      </c>
      <c r="D353" s="5">
        <v>-34.247</v>
      </c>
      <c r="E353" s="39">
        <v>124.2</v>
      </c>
      <c r="F353" s="5">
        <v>0.39</v>
      </c>
      <c r="G353" s="5">
        <v>0.14000000000000001</v>
      </c>
      <c r="I353" s="43">
        <v>1E-3</v>
      </c>
      <c r="J353" s="5">
        <v>14.949</v>
      </c>
      <c r="K353" s="93">
        <v>35.591000000000001</v>
      </c>
      <c r="N353" s="62">
        <v>0.01</v>
      </c>
      <c r="O353" s="62">
        <v>5.01</v>
      </c>
      <c r="Q353" s="5">
        <v>222.3</v>
      </c>
    </row>
    <row r="354" spans="1:17" x14ac:dyDescent="0.2">
      <c r="B354" s="23">
        <v>40139</v>
      </c>
      <c r="C354" s="5">
        <v>-35.294600000000003</v>
      </c>
      <c r="D354" s="5">
        <v>-37.111699999999999</v>
      </c>
      <c r="E354" s="39">
        <v>39.1</v>
      </c>
      <c r="F354" s="5">
        <v>0.92</v>
      </c>
      <c r="G354" s="5">
        <v>0.08</v>
      </c>
      <c r="I354" s="43">
        <v>0.14000000000000001</v>
      </c>
      <c r="J354" s="5">
        <v>16.646999999999998</v>
      </c>
      <c r="K354" s="93">
        <v>35.704000000000001</v>
      </c>
      <c r="N354" s="62">
        <v>0.01</v>
      </c>
      <c r="O354" s="62">
        <v>1.9999999999999997E-2</v>
      </c>
      <c r="Q354" s="5">
        <v>240.9</v>
      </c>
    </row>
    <row r="355" spans="1:17" x14ac:dyDescent="0.2">
      <c r="B355" s="23">
        <v>40139</v>
      </c>
      <c r="C355" s="5">
        <v>-35.294600000000003</v>
      </c>
      <c r="D355" s="5">
        <v>-37.111699999999999</v>
      </c>
      <c r="E355" s="39">
        <v>99.5</v>
      </c>
      <c r="F355" s="5">
        <v>0.74</v>
      </c>
      <c r="G355" s="5">
        <v>0.13</v>
      </c>
      <c r="I355" s="43">
        <v>0.01</v>
      </c>
      <c r="J355" s="5">
        <v>16.251999999999999</v>
      </c>
      <c r="K355" s="93">
        <v>35.685000000000002</v>
      </c>
      <c r="N355" s="62">
        <v>0.05</v>
      </c>
      <c r="O355" s="62">
        <v>3.46</v>
      </c>
      <c r="Q355" s="5">
        <v>238</v>
      </c>
    </row>
    <row r="356" spans="1:17" x14ac:dyDescent="0.2">
      <c r="B356" s="23">
        <v>40139</v>
      </c>
      <c r="C356" s="5">
        <v>-35.294600000000003</v>
      </c>
      <c r="D356" s="5">
        <v>-37.111699999999999</v>
      </c>
      <c r="E356" s="39">
        <v>149.30000000000001</v>
      </c>
      <c r="F356" s="5">
        <v>1.88</v>
      </c>
      <c r="G356" s="5">
        <v>0.18</v>
      </c>
      <c r="I356" s="43">
        <v>1E-3</v>
      </c>
      <c r="J356" s="5">
        <v>15.291</v>
      </c>
      <c r="K356" s="93">
        <v>35.697000000000003</v>
      </c>
      <c r="N356" s="62">
        <v>0.01</v>
      </c>
      <c r="O356" s="62">
        <v>4.83</v>
      </c>
      <c r="Q356" s="5">
        <v>225.8</v>
      </c>
    </row>
    <row r="357" spans="1:17" x14ac:dyDescent="0.2">
      <c r="B357" s="23">
        <v>40142</v>
      </c>
      <c r="C357" s="5">
        <v>-39.314999999999998</v>
      </c>
      <c r="D357" s="5">
        <v>-43.392400000000002</v>
      </c>
      <c r="E357" s="39">
        <v>1.1000000000000001</v>
      </c>
      <c r="F357" s="5">
        <v>3.03</v>
      </c>
      <c r="G357" s="5">
        <v>0.21</v>
      </c>
      <c r="I357" s="43">
        <v>0.14000000000000001</v>
      </c>
      <c r="J357" s="5">
        <v>13.813000000000001</v>
      </c>
      <c r="K357" s="93">
        <v>34.853999999999999</v>
      </c>
      <c r="N357" s="62">
        <v>0.04</v>
      </c>
      <c r="O357" s="62">
        <v>2.23</v>
      </c>
      <c r="Q357" s="5">
        <v>283.5</v>
      </c>
    </row>
    <row r="358" spans="1:17" x14ac:dyDescent="0.2">
      <c r="B358" s="23">
        <v>40142</v>
      </c>
      <c r="C358" s="5">
        <v>-39.314999999999998</v>
      </c>
      <c r="D358" s="5">
        <v>-43.392400000000002</v>
      </c>
      <c r="E358" s="39">
        <v>14.1</v>
      </c>
      <c r="F358" s="5">
        <v>1.3</v>
      </c>
      <c r="G358" s="5">
        <v>0.14000000000000001</v>
      </c>
      <c r="I358" s="43">
        <v>0.01</v>
      </c>
      <c r="J358" s="5">
        <v>13.811999999999999</v>
      </c>
      <c r="K358" s="93">
        <v>34.853999999999999</v>
      </c>
      <c r="N358" s="62">
        <v>0.04</v>
      </c>
      <c r="O358" s="62">
        <v>2.4</v>
      </c>
      <c r="Q358" s="5">
        <v>283.10000000000002</v>
      </c>
    </row>
    <row r="359" spans="1:17" s="14" customFormat="1" x14ac:dyDescent="0.2">
      <c r="A359" s="10"/>
      <c r="B359" s="24">
        <v>40142</v>
      </c>
      <c r="C359" s="12">
        <v>-39.314999999999998</v>
      </c>
      <c r="D359" s="12">
        <v>-43.392400000000002</v>
      </c>
      <c r="E359" s="42">
        <v>74.5</v>
      </c>
      <c r="F359" s="12">
        <v>13.27</v>
      </c>
      <c r="G359" s="12">
        <v>0.78</v>
      </c>
      <c r="H359" s="12"/>
      <c r="I359" s="45">
        <v>1E-3</v>
      </c>
      <c r="J359" s="12">
        <v>11.894</v>
      </c>
      <c r="K359" s="94">
        <v>34.822000000000003</v>
      </c>
      <c r="L359" s="28"/>
      <c r="M359" s="63"/>
      <c r="N359" s="63">
        <v>0.35</v>
      </c>
      <c r="O359" s="63">
        <v>6.45</v>
      </c>
      <c r="P359" s="12"/>
      <c r="Q359" s="12">
        <v>261.7</v>
      </c>
    </row>
    <row r="360" spans="1:17" x14ac:dyDescent="0.2">
      <c r="A360" s="1" t="s">
        <v>295</v>
      </c>
      <c r="B360" s="23">
        <v>39403</v>
      </c>
      <c r="C360" s="5">
        <v>17.711666666666666</v>
      </c>
      <c r="D360" s="5">
        <v>-22.753333333333334</v>
      </c>
      <c r="E360" s="39">
        <v>2</v>
      </c>
      <c r="F360" s="5">
        <v>13.622110467820709</v>
      </c>
      <c r="G360" s="5">
        <v>0.11512524268727864</v>
      </c>
      <c r="I360" s="43">
        <v>0.97</v>
      </c>
      <c r="N360" s="62">
        <v>1.4540999962348696E-2</v>
      </c>
      <c r="O360" s="62">
        <v>8.8219874666894696E-2</v>
      </c>
    </row>
    <row r="361" spans="1:17" x14ac:dyDescent="0.2">
      <c r="B361" s="23">
        <v>39403</v>
      </c>
      <c r="C361" s="5">
        <v>17.711666666666666</v>
      </c>
      <c r="D361" s="5">
        <v>-22.753333333333334</v>
      </c>
      <c r="E361" s="39">
        <v>9</v>
      </c>
      <c r="F361" s="5">
        <v>21.786534237023687</v>
      </c>
      <c r="G361" s="5">
        <v>8.991907038510033E-2</v>
      </c>
      <c r="I361" s="43">
        <v>0.55000000000000004</v>
      </c>
      <c r="N361" s="62">
        <v>1.5679733156023647E-2</v>
      </c>
      <c r="O361" s="62">
        <v>1.0570564888287937E-2</v>
      </c>
    </row>
    <row r="362" spans="1:17" x14ac:dyDescent="0.2">
      <c r="A362" s="1" t="s">
        <v>296</v>
      </c>
      <c r="B362" s="23">
        <v>39403</v>
      </c>
      <c r="C362" s="5">
        <v>17.711666666666666</v>
      </c>
      <c r="D362" s="5">
        <v>-22.753333333333334</v>
      </c>
      <c r="E362" s="39">
        <v>65</v>
      </c>
      <c r="F362" s="5">
        <v>8.9124358143914613</v>
      </c>
      <c r="G362" s="5">
        <v>0.20339079632415658</v>
      </c>
      <c r="I362" s="43">
        <v>0.01</v>
      </c>
      <c r="N362" s="62">
        <v>7.2590877810916166E-2</v>
      </c>
      <c r="O362" s="62">
        <v>1.3838582412810012</v>
      </c>
    </row>
    <row r="363" spans="1:17" x14ac:dyDescent="0.2">
      <c r="B363" s="23">
        <v>39408</v>
      </c>
      <c r="C363" s="5">
        <v>16.896666666666668</v>
      </c>
      <c r="D363" s="5">
        <v>-24.84</v>
      </c>
      <c r="E363" s="39">
        <v>2</v>
      </c>
      <c r="F363" s="5">
        <v>8.1381687756819705</v>
      </c>
      <c r="G363" s="5">
        <v>8.4161241723902422E-2</v>
      </c>
      <c r="I363" s="43">
        <v>0.97</v>
      </c>
      <c r="N363" s="62">
        <v>3.6538004800446805E-2</v>
      </c>
      <c r="O363" s="62">
        <v>0.20738332285425337</v>
      </c>
    </row>
    <row r="364" spans="1:17" x14ac:dyDescent="0.2">
      <c r="B364" s="23">
        <v>39408</v>
      </c>
      <c r="C364" s="5">
        <v>16.896666666666668</v>
      </c>
      <c r="D364" s="5">
        <v>-24.84</v>
      </c>
      <c r="E364" s="39">
        <v>7</v>
      </c>
      <c r="F364" s="5">
        <v>6.6932754187169632</v>
      </c>
      <c r="G364" s="5">
        <v>0.11298009157672406</v>
      </c>
      <c r="I364" s="43">
        <v>0.55000000000000004</v>
      </c>
      <c r="N364" s="62">
        <v>2.8051492586129885E-2</v>
      </c>
      <c r="O364" s="62">
        <v>0.19806586419728262</v>
      </c>
    </row>
    <row r="365" spans="1:17" x14ac:dyDescent="0.2">
      <c r="B365" s="23">
        <v>39408</v>
      </c>
      <c r="C365" s="5">
        <v>16.896666666666668</v>
      </c>
      <c r="D365" s="5">
        <v>-24.84</v>
      </c>
      <c r="E365" s="39">
        <v>18</v>
      </c>
      <c r="F365" s="5">
        <v>9.7942831340680545</v>
      </c>
      <c r="G365" s="5">
        <v>3.039360108698131E-2</v>
      </c>
      <c r="I365" s="43">
        <v>0.2</v>
      </c>
      <c r="N365" s="62">
        <v>3.073950164510799E-2</v>
      </c>
      <c r="O365" s="62">
        <v>0.18615575746762911</v>
      </c>
    </row>
    <row r="366" spans="1:17" x14ac:dyDescent="0.2">
      <c r="B366" s="23">
        <v>39408</v>
      </c>
      <c r="C366" s="5">
        <v>16.896666666666668</v>
      </c>
      <c r="D366" s="5">
        <v>-24.84</v>
      </c>
      <c r="E366" s="39">
        <v>29</v>
      </c>
      <c r="F366" s="5">
        <v>0.83360735703226663</v>
      </c>
      <c r="G366" s="5">
        <v>0.10819508569006364</v>
      </c>
      <c r="I366" s="43">
        <v>7.0000000000000007E-2</v>
      </c>
      <c r="N366" s="62">
        <v>1.256205909439947E-2</v>
      </c>
      <c r="O366" s="62">
        <v>0.22680832601710393</v>
      </c>
    </row>
    <row r="367" spans="1:17" x14ac:dyDescent="0.2">
      <c r="B367" s="23">
        <v>39414</v>
      </c>
      <c r="C367" s="5">
        <v>16.004999999999999</v>
      </c>
      <c r="D367" s="5">
        <v>-23.663666666666668</v>
      </c>
      <c r="E367" s="39">
        <v>2</v>
      </c>
      <c r="F367" s="5">
        <v>13.885674681934848</v>
      </c>
      <c r="G367" s="5">
        <v>0.7468098202905189</v>
      </c>
      <c r="I367" s="43">
        <v>0.97</v>
      </c>
      <c r="N367" s="62">
        <v>2.7404041371775652E-2</v>
      </c>
      <c r="O367" s="62">
        <v>1.3802857466357836E-2</v>
      </c>
    </row>
    <row r="368" spans="1:17" x14ac:dyDescent="0.2">
      <c r="B368" s="23">
        <v>39414</v>
      </c>
      <c r="C368" s="5">
        <v>16.004999999999999</v>
      </c>
      <c r="D368" s="5">
        <v>-23.663666666666668</v>
      </c>
      <c r="E368" s="39">
        <v>50</v>
      </c>
      <c r="F368" s="5">
        <v>4.1716718124660872</v>
      </c>
      <c r="G368" s="5">
        <v>0.50318515520759299</v>
      </c>
      <c r="I368" s="43">
        <v>0.01</v>
      </c>
      <c r="N368" s="62">
        <v>4.4776257344027674E-2</v>
      </c>
      <c r="O368" s="62">
        <v>0.14666036397731108</v>
      </c>
    </row>
    <row r="369" spans="1:17" x14ac:dyDescent="0.2">
      <c r="B369" s="23">
        <v>39419</v>
      </c>
      <c r="C369" s="5">
        <v>17.704999999999998</v>
      </c>
      <c r="D369" s="5">
        <v>-22.893333333333334</v>
      </c>
      <c r="E369" s="39">
        <v>2</v>
      </c>
      <c r="F369" s="5">
        <v>12.345312435679023</v>
      </c>
      <c r="G369" s="5">
        <v>0.45807069271852668</v>
      </c>
      <c r="I369" s="43">
        <v>0.97</v>
      </c>
      <c r="N369" s="62">
        <v>8.7984664606374306E-3</v>
      </c>
      <c r="O369" s="62">
        <v>9.4408733920323066E-3</v>
      </c>
    </row>
    <row r="370" spans="1:17" x14ac:dyDescent="0.2">
      <c r="B370" s="23">
        <v>39419</v>
      </c>
      <c r="C370" s="5">
        <v>17.704999999999998</v>
      </c>
      <c r="D370" s="5">
        <v>-22.893333333333334</v>
      </c>
      <c r="E370" s="39">
        <v>30</v>
      </c>
      <c r="F370" s="5">
        <v>20.734792145134698</v>
      </c>
      <c r="G370" s="5">
        <v>0.27540113613771533</v>
      </c>
      <c r="I370" s="43">
        <v>0.2</v>
      </c>
      <c r="N370" s="62">
        <v>9.3216485606986248E-3</v>
      </c>
      <c r="O370" s="62">
        <v>1.5241705693637166E-2</v>
      </c>
    </row>
    <row r="371" spans="1:17" x14ac:dyDescent="0.2">
      <c r="B371" s="23">
        <v>39419</v>
      </c>
      <c r="C371" s="5">
        <v>17.704999999999998</v>
      </c>
      <c r="D371" s="5">
        <v>-22.893333333333334</v>
      </c>
      <c r="E371" s="39">
        <v>50</v>
      </c>
      <c r="F371" s="5">
        <v>15.978591182068927</v>
      </c>
      <c r="G371" s="5">
        <v>7.9729908853226839E-2</v>
      </c>
      <c r="I371" s="43">
        <v>0.01</v>
      </c>
      <c r="N371" s="62">
        <v>5.0406556431565955E-2</v>
      </c>
      <c r="O371" s="62">
        <v>2.7786042753086399E-2</v>
      </c>
    </row>
    <row r="372" spans="1:17" x14ac:dyDescent="0.2">
      <c r="B372" s="23">
        <v>39423</v>
      </c>
      <c r="C372" s="5">
        <v>20.646666666666668</v>
      </c>
      <c r="D372" s="5">
        <v>-24.954999999999998</v>
      </c>
      <c r="E372" s="39">
        <v>2</v>
      </c>
      <c r="F372" s="5">
        <v>95.880618660173809</v>
      </c>
      <c r="G372" s="5">
        <v>1.5967810082700926</v>
      </c>
      <c r="I372" s="43">
        <v>0.97</v>
      </c>
      <c r="N372" s="62">
        <v>2.1761487077225538E-2</v>
      </c>
      <c r="O372" s="62" t="s">
        <v>547</v>
      </c>
    </row>
    <row r="373" spans="1:17" x14ac:dyDescent="0.2">
      <c r="B373" s="23">
        <v>39423</v>
      </c>
      <c r="C373" s="5">
        <v>20.646666666666668</v>
      </c>
      <c r="D373" s="5">
        <v>-24.954999999999998</v>
      </c>
      <c r="E373" s="39">
        <v>33</v>
      </c>
      <c r="F373" s="5">
        <v>1.0897852202505951</v>
      </c>
      <c r="G373" s="5">
        <v>0.14011267441337791</v>
      </c>
      <c r="I373" s="43">
        <v>0.2</v>
      </c>
      <c r="N373" s="62">
        <v>3.4339727070074225E-2</v>
      </c>
      <c r="O373" s="62" t="s">
        <v>547</v>
      </c>
    </row>
    <row r="374" spans="1:17" x14ac:dyDescent="0.2">
      <c r="B374" s="23">
        <v>39423</v>
      </c>
      <c r="C374" s="5">
        <v>20.646666666666668</v>
      </c>
      <c r="D374" s="5">
        <v>-24.954999999999998</v>
      </c>
      <c r="E374" s="39">
        <v>95</v>
      </c>
      <c r="F374" s="5">
        <v>17.303588347473692</v>
      </c>
      <c r="G374" s="5">
        <v>0.61385482787907752</v>
      </c>
      <c r="I374" s="43">
        <v>0.01</v>
      </c>
      <c r="N374" s="62">
        <v>8.7478051816606353E-2</v>
      </c>
      <c r="O374" s="62">
        <v>4.9109517041248697E-3</v>
      </c>
    </row>
    <row r="375" spans="1:17" x14ac:dyDescent="0.2">
      <c r="B375" s="23">
        <v>39429</v>
      </c>
      <c r="C375" s="5">
        <v>26.11</v>
      </c>
      <c r="D375" s="5">
        <v>-23.991666666666667</v>
      </c>
      <c r="E375" s="39">
        <v>4.5</v>
      </c>
      <c r="F375" s="5">
        <v>9.0402851884947921</v>
      </c>
      <c r="G375" s="5">
        <v>0.4945524960612887</v>
      </c>
      <c r="I375" s="43">
        <v>0.97</v>
      </c>
      <c r="N375" s="62">
        <v>8.4539968321217622E-3</v>
      </c>
      <c r="O375" s="62">
        <v>1.0961079080404713E-2</v>
      </c>
    </row>
    <row r="376" spans="1:17" x14ac:dyDescent="0.2">
      <c r="B376" s="23">
        <v>39429</v>
      </c>
      <c r="C376" s="5">
        <v>26.11</v>
      </c>
      <c r="D376" s="5">
        <v>-23.991666666666667</v>
      </c>
      <c r="E376" s="39">
        <v>35</v>
      </c>
      <c r="F376" s="5">
        <v>28.717604517583794</v>
      </c>
      <c r="G376" s="5">
        <v>0.50068062510137157</v>
      </c>
      <c r="I376" s="43">
        <v>0.2</v>
      </c>
      <c r="N376" s="62">
        <v>1.1283505456163884E-2</v>
      </c>
      <c r="O376" s="62">
        <v>8.7698529764231835E-3</v>
      </c>
    </row>
    <row r="377" spans="1:17" s="14" customFormat="1" x14ac:dyDescent="0.2">
      <c r="A377" s="10"/>
      <c r="B377" s="24">
        <v>39429</v>
      </c>
      <c r="C377" s="12">
        <v>26.11</v>
      </c>
      <c r="D377" s="12">
        <v>-23.991666666666667</v>
      </c>
      <c r="E377" s="42">
        <v>100</v>
      </c>
      <c r="F377" s="12">
        <v>19.362693451046873</v>
      </c>
      <c r="G377" s="12">
        <v>0.13631807816572444</v>
      </c>
      <c r="H377" s="12"/>
      <c r="I377" s="45">
        <v>0.01</v>
      </c>
      <c r="J377" s="12"/>
      <c r="K377" s="28"/>
      <c r="L377" s="28"/>
      <c r="M377" s="63"/>
      <c r="N377" s="63">
        <v>1.1930367903554133E-2</v>
      </c>
      <c r="O377" s="63">
        <v>1.0046882433133156E-2</v>
      </c>
      <c r="P377" s="12"/>
      <c r="Q377" s="12"/>
    </row>
    <row r="378" spans="1:17" x14ac:dyDescent="0.2">
      <c r="A378" s="1" t="s">
        <v>297</v>
      </c>
      <c r="B378" s="23">
        <v>41953</v>
      </c>
      <c r="C378" s="5">
        <v>49.4</v>
      </c>
      <c r="D378" s="5">
        <v>-8.5666666666666664</v>
      </c>
      <c r="E378" s="39">
        <v>5</v>
      </c>
      <c r="F378" s="5">
        <v>37.419286093120483</v>
      </c>
      <c r="G378" s="5">
        <v>3.1164266552274338</v>
      </c>
      <c r="M378" s="62">
        <v>0.23848314287563754</v>
      </c>
      <c r="N378" s="62">
        <v>0.40235696197599308</v>
      </c>
      <c r="O378" s="62">
        <v>2.046725662927483</v>
      </c>
    </row>
    <row r="379" spans="1:17" x14ac:dyDescent="0.2">
      <c r="B379" s="23">
        <v>41953</v>
      </c>
      <c r="C379" s="5">
        <v>49.4</v>
      </c>
      <c r="D379" s="5">
        <v>-8.5666666666666664</v>
      </c>
      <c r="E379" s="39">
        <v>40</v>
      </c>
      <c r="F379" s="5">
        <v>16.763694042251956</v>
      </c>
      <c r="G379" s="5">
        <v>4.8642954599378205</v>
      </c>
      <c r="M379" s="62">
        <v>0.2255850964319645</v>
      </c>
      <c r="N379" s="62">
        <v>0.32168351112692523</v>
      </c>
      <c r="O379" s="62">
        <v>2.710143278622942</v>
      </c>
    </row>
    <row r="380" spans="1:17" x14ac:dyDescent="0.2">
      <c r="A380" s="1" t="s">
        <v>298</v>
      </c>
      <c r="B380" s="23">
        <v>41953</v>
      </c>
      <c r="C380" s="5">
        <v>49.4</v>
      </c>
      <c r="D380" s="5">
        <v>-8.5666666666666664</v>
      </c>
      <c r="E380" s="39">
        <v>65</v>
      </c>
      <c r="F380" s="5">
        <v>86.659645365745746</v>
      </c>
      <c r="G380" s="5">
        <v>4.1156414902193035</v>
      </c>
      <c r="M380" s="62">
        <v>0.14735934970876774</v>
      </c>
      <c r="N380" s="62">
        <v>0.22726225227663061</v>
      </c>
      <c r="O380" s="62">
        <v>8.8423873288275647</v>
      </c>
    </row>
    <row r="381" spans="1:17" x14ac:dyDescent="0.2">
      <c r="B381" s="23">
        <v>41956</v>
      </c>
      <c r="C381" s="5">
        <v>49.266666666666666</v>
      </c>
      <c r="D381" s="5">
        <v>-8.7333333333333325</v>
      </c>
      <c r="E381" s="39">
        <v>5</v>
      </c>
      <c r="F381" s="5">
        <v>65.401778395638459</v>
      </c>
      <c r="G381" s="5">
        <v>12.670027428442094</v>
      </c>
      <c r="M381" s="62">
        <v>0.13131619945705894</v>
      </c>
      <c r="N381" s="62">
        <v>0.9027973259330655</v>
      </c>
      <c r="O381" s="62">
        <v>2.7380733527711087</v>
      </c>
    </row>
    <row r="382" spans="1:17" x14ac:dyDescent="0.2">
      <c r="B382" s="23">
        <v>41956</v>
      </c>
      <c r="C382" s="5">
        <v>49.266666666666666</v>
      </c>
      <c r="D382" s="5">
        <v>-8.7333333333333325</v>
      </c>
      <c r="E382" s="39">
        <v>50</v>
      </c>
      <c r="F382" s="5">
        <v>45.822107543582206</v>
      </c>
      <c r="G382" s="5">
        <v>10.766576963589904</v>
      </c>
      <c r="M382" s="62">
        <v>8.5191849301229472E-2</v>
      </c>
      <c r="N382" s="62">
        <v>0.73810414373013689</v>
      </c>
      <c r="O382" s="62">
        <v>3.0518706498833583</v>
      </c>
    </row>
    <row r="383" spans="1:17" x14ac:dyDescent="0.2">
      <c r="B383" s="23">
        <v>41956</v>
      </c>
      <c r="C383" s="5">
        <v>49.266666666666666</v>
      </c>
      <c r="D383" s="5">
        <v>-8.7333333333333325</v>
      </c>
      <c r="E383" s="39">
        <v>79.900000000000006</v>
      </c>
      <c r="F383" s="5">
        <v>346.79678120478917</v>
      </c>
      <c r="G383" s="5">
        <v>7.3242110098782698</v>
      </c>
      <c r="M383" s="62">
        <v>4.6107264141620134E-2</v>
      </c>
      <c r="N383" s="62">
        <v>0.20611254477360591</v>
      </c>
      <c r="O383" s="62">
        <v>12.360037237605948</v>
      </c>
    </row>
    <row r="384" spans="1:17" x14ac:dyDescent="0.2">
      <c r="B384" s="23">
        <v>41958</v>
      </c>
      <c r="C384" s="5">
        <v>48.333333333333336</v>
      </c>
      <c r="D384" s="5">
        <v>-9.6999999999999993</v>
      </c>
      <c r="E384" s="39">
        <v>5</v>
      </c>
      <c r="F384" s="5">
        <v>33.02162565736635</v>
      </c>
      <c r="G384" s="5">
        <v>7.0080028613244494</v>
      </c>
      <c r="M384" s="62">
        <v>6.8860993918377189E-2</v>
      </c>
      <c r="N384" s="62">
        <v>0.80186659673032856</v>
      </c>
      <c r="O384" s="62">
        <v>8.3646230275427698</v>
      </c>
    </row>
    <row r="385" spans="1:17" x14ac:dyDescent="0.2">
      <c r="B385" s="23">
        <v>41958</v>
      </c>
      <c r="C385" s="5">
        <v>48.333333333333336</v>
      </c>
      <c r="D385" s="5">
        <v>-9.6999999999999993</v>
      </c>
      <c r="E385" s="39">
        <v>70</v>
      </c>
      <c r="F385" s="5">
        <v>97.847949843216043</v>
      </c>
      <c r="G385" s="5">
        <v>4.9848802200555387</v>
      </c>
      <c r="M385" s="62">
        <v>5.3926181659990094E-2</v>
      </c>
      <c r="N385" s="62">
        <v>0.45115636798544734</v>
      </c>
      <c r="O385" s="62">
        <v>14.664098573797276</v>
      </c>
    </row>
    <row r="386" spans="1:17" x14ac:dyDescent="0.2">
      <c r="B386" s="23">
        <v>41958</v>
      </c>
      <c r="C386" s="5">
        <v>48.333333333333336</v>
      </c>
      <c r="D386" s="5">
        <v>-9.6999999999999993</v>
      </c>
      <c r="E386" s="39">
        <v>99.9</v>
      </c>
      <c r="F386" s="5">
        <v>42.597972092736129</v>
      </c>
      <c r="G386" s="5">
        <v>4.733753430833711</v>
      </c>
      <c r="M386" s="62">
        <v>5.381164806160061E-2</v>
      </c>
      <c r="N386" s="62">
        <v>0.13745650160615749</v>
      </c>
      <c r="O386" s="62">
        <v>26.242109015506177</v>
      </c>
    </row>
    <row r="387" spans="1:17" x14ac:dyDescent="0.2">
      <c r="B387" s="23">
        <v>41961</v>
      </c>
      <c r="C387" s="5">
        <v>48.56666666666667</v>
      </c>
      <c r="D387" s="5">
        <v>-9.5</v>
      </c>
      <c r="E387" s="39">
        <v>5</v>
      </c>
      <c r="F387" s="5">
        <v>35.787590194677882</v>
      </c>
      <c r="G387" s="5">
        <v>6.2017283066327256</v>
      </c>
      <c r="M387" s="62">
        <v>5.6082060635992408E-2</v>
      </c>
      <c r="N387" s="62">
        <v>0.34626196746237159</v>
      </c>
      <c r="O387" s="62">
        <v>1.9312382852487044</v>
      </c>
    </row>
    <row r="388" spans="1:17" x14ac:dyDescent="0.2">
      <c r="B388" s="23">
        <v>41961</v>
      </c>
      <c r="C388" s="5">
        <v>48.56666666666667</v>
      </c>
      <c r="D388" s="5">
        <v>-9.5</v>
      </c>
      <c r="E388" s="39">
        <v>65</v>
      </c>
      <c r="F388" s="5">
        <v>42.920024031884125</v>
      </c>
      <c r="G388" s="5">
        <v>6.2217453702836707</v>
      </c>
      <c r="M388" s="62">
        <v>5.7732645963017096E-2</v>
      </c>
      <c r="N388" s="62">
        <v>0.31750922472067561</v>
      </c>
      <c r="O388" s="62">
        <v>2.1293253183025329</v>
      </c>
    </row>
    <row r="389" spans="1:17" x14ac:dyDescent="0.2">
      <c r="B389" s="23">
        <v>41961</v>
      </c>
      <c r="C389" s="5">
        <v>48.56666666666667</v>
      </c>
      <c r="D389" s="5">
        <v>-9.5</v>
      </c>
      <c r="E389" s="39">
        <v>2</v>
      </c>
      <c r="F389" s="5" t="s">
        <v>547</v>
      </c>
      <c r="G389" s="5" t="s">
        <v>547</v>
      </c>
      <c r="M389" s="62" t="s">
        <v>547</v>
      </c>
      <c r="N389" s="62" t="s">
        <v>547</v>
      </c>
      <c r="O389" s="62" t="s">
        <v>547</v>
      </c>
    </row>
    <row r="390" spans="1:17" x14ac:dyDescent="0.2">
      <c r="B390" s="23">
        <v>41965</v>
      </c>
      <c r="C390" s="5">
        <v>49.383333333333333</v>
      </c>
      <c r="D390" s="5">
        <v>-8.5833333333333339</v>
      </c>
      <c r="E390" s="39">
        <v>5</v>
      </c>
      <c r="F390" s="5">
        <v>13.22767777787961</v>
      </c>
      <c r="G390" s="5">
        <v>2.4840277015746763</v>
      </c>
      <c r="M390" s="62">
        <v>0.15474054788109345</v>
      </c>
      <c r="N390" s="62">
        <v>0.44217364854439462</v>
      </c>
      <c r="O390" s="62">
        <v>3.5956283791021368</v>
      </c>
    </row>
    <row r="391" spans="1:17" x14ac:dyDescent="0.2">
      <c r="B391" s="23">
        <v>41965</v>
      </c>
      <c r="C391" s="5">
        <v>49.383333333333333</v>
      </c>
      <c r="D391" s="5">
        <v>-8.5833333333333339</v>
      </c>
      <c r="E391" s="39">
        <v>43</v>
      </c>
      <c r="F391" s="5" t="s">
        <v>547</v>
      </c>
      <c r="G391" s="5" t="s">
        <v>547</v>
      </c>
      <c r="M391" s="62">
        <v>0.15678344625242333</v>
      </c>
      <c r="N391" s="62" t="s">
        <v>547</v>
      </c>
      <c r="O391" s="62" t="s">
        <v>547</v>
      </c>
    </row>
    <row r="392" spans="1:17" x14ac:dyDescent="0.2">
      <c r="B392" s="23">
        <v>41965</v>
      </c>
      <c r="C392" s="5">
        <v>49.383333333333333</v>
      </c>
      <c r="D392" s="5">
        <v>-8.5833333333333339</v>
      </c>
      <c r="E392" s="39">
        <v>100</v>
      </c>
      <c r="F392" s="5">
        <v>26.18724293577575</v>
      </c>
      <c r="G392" s="5">
        <v>2.0089448092786593</v>
      </c>
      <c r="M392" s="62">
        <v>0.11249652403453429</v>
      </c>
      <c r="N392" s="62">
        <v>0.13168659249102155</v>
      </c>
      <c r="O392" s="62">
        <v>10.489676061771965</v>
      </c>
    </row>
    <row r="393" spans="1:17" x14ac:dyDescent="0.2">
      <c r="B393" s="23">
        <v>41968</v>
      </c>
      <c r="C393" s="5">
        <v>49.4</v>
      </c>
      <c r="D393" s="5">
        <v>-8.6</v>
      </c>
      <c r="E393" s="39">
        <v>5</v>
      </c>
      <c r="F393" s="5">
        <v>152.54642062342333</v>
      </c>
      <c r="G393" s="5">
        <v>5.2359745109002063</v>
      </c>
      <c r="M393" s="62">
        <v>0.13499436718723326</v>
      </c>
      <c r="N393" s="62">
        <v>0.8249853558969773</v>
      </c>
      <c r="O393" s="62">
        <v>3.6803286504235277</v>
      </c>
    </row>
    <row r="394" spans="1:17" x14ac:dyDescent="0.2">
      <c r="B394" s="23">
        <v>41968</v>
      </c>
      <c r="C394" s="5">
        <v>49.4</v>
      </c>
      <c r="D394" s="5">
        <v>-8.6</v>
      </c>
      <c r="E394" s="39">
        <v>50</v>
      </c>
      <c r="F394" s="5">
        <v>69.445433375373653</v>
      </c>
      <c r="G394" s="5">
        <v>6.2849159077069956</v>
      </c>
      <c r="M394" s="62">
        <v>0.15065471692552387</v>
      </c>
      <c r="N394" s="62">
        <v>0.71379737032975843</v>
      </c>
      <c r="O394" s="62">
        <v>4.8264870911501632</v>
      </c>
    </row>
    <row r="395" spans="1:17" s="14" customFormat="1" x14ac:dyDescent="0.2">
      <c r="A395" s="10"/>
      <c r="B395" s="24">
        <v>41968</v>
      </c>
      <c r="C395" s="12">
        <v>49.4</v>
      </c>
      <c r="D395" s="12">
        <v>-8.6</v>
      </c>
      <c r="E395" s="42">
        <v>100</v>
      </c>
      <c r="F395" s="12">
        <v>20.197117538774425</v>
      </c>
      <c r="G395" s="12">
        <v>0.79165553167911762</v>
      </c>
      <c r="H395" s="12"/>
      <c r="I395" s="45"/>
      <c r="J395" s="12"/>
      <c r="K395" s="28"/>
      <c r="L395" s="28"/>
      <c r="M395" s="63">
        <v>0.15246532125025733</v>
      </c>
      <c r="N395" s="63">
        <v>0.10901706443035594</v>
      </c>
      <c r="O395" s="63">
        <v>8.9691147836323974</v>
      </c>
      <c r="P395" s="12"/>
      <c r="Q395" s="12"/>
    </row>
    <row r="396" spans="1:17" x14ac:dyDescent="0.2">
      <c r="A396" s="1" t="s">
        <v>299</v>
      </c>
      <c r="B396" s="23">
        <v>42098</v>
      </c>
      <c r="C396" s="5">
        <v>49.383333333333333</v>
      </c>
      <c r="D396" s="5">
        <v>-8.5833333333333339</v>
      </c>
      <c r="E396" s="39">
        <v>5</v>
      </c>
      <c r="F396" s="5">
        <v>12.974012273389192</v>
      </c>
      <c r="G396" s="5">
        <v>2.9752179171444295</v>
      </c>
      <c r="N396" s="62">
        <v>0.11116302151008034</v>
      </c>
      <c r="O396" s="62">
        <v>4.6842836036834195</v>
      </c>
    </row>
    <row r="397" spans="1:17" x14ac:dyDescent="0.2">
      <c r="B397" s="23">
        <v>42098</v>
      </c>
      <c r="C397" s="5">
        <v>49.383333333333333</v>
      </c>
      <c r="D397" s="5">
        <v>-8.5833333333333339</v>
      </c>
      <c r="E397" s="39">
        <v>35</v>
      </c>
      <c r="F397" s="5">
        <v>15.096776062302872</v>
      </c>
      <c r="G397" s="5">
        <v>3.2044829498034337</v>
      </c>
      <c r="N397" s="62">
        <v>5.9447858197756727E-2</v>
      </c>
      <c r="O397" s="62">
        <v>4.4807104967640043</v>
      </c>
    </row>
    <row r="398" spans="1:17" x14ac:dyDescent="0.2">
      <c r="A398" s="1" t="s">
        <v>300</v>
      </c>
      <c r="B398" s="23">
        <v>42098</v>
      </c>
      <c r="C398" s="5">
        <v>49.383333333333333</v>
      </c>
      <c r="D398" s="5">
        <v>-8.5833333333333339</v>
      </c>
      <c r="E398" s="39">
        <v>70</v>
      </c>
      <c r="F398" s="5">
        <v>39.573147297388644</v>
      </c>
      <c r="G398" s="5">
        <v>1.9446602395034063</v>
      </c>
      <c r="N398" s="62">
        <v>8.1962591464976378E-2</v>
      </c>
      <c r="O398" s="62">
        <v>4.9048568929276266</v>
      </c>
    </row>
    <row r="399" spans="1:17" x14ac:dyDescent="0.2">
      <c r="B399" s="23">
        <v>42466</v>
      </c>
      <c r="C399" s="5">
        <v>49.4</v>
      </c>
      <c r="D399" s="5">
        <v>-8.5833333333333339</v>
      </c>
      <c r="E399" s="39">
        <v>5</v>
      </c>
      <c r="F399" s="5">
        <v>8.5616650047868834</v>
      </c>
      <c r="G399" s="5">
        <v>2.3897598676478795</v>
      </c>
      <c r="N399" s="62">
        <v>0.17492807904698487</v>
      </c>
      <c r="O399" s="62">
        <v>3.8566839704817744</v>
      </c>
    </row>
    <row r="400" spans="1:17" x14ac:dyDescent="0.2">
      <c r="B400" s="23">
        <v>42466</v>
      </c>
      <c r="C400" s="5">
        <v>49.4</v>
      </c>
      <c r="D400" s="5">
        <v>-8.5833333333333339</v>
      </c>
      <c r="E400" s="39">
        <v>35</v>
      </c>
      <c r="F400" s="5">
        <v>7.2986949615681258</v>
      </c>
      <c r="G400" s="5">
        <v>1.9123038060837827</v>
      </c>
      <c r="N400" s="62">
        <v>0.1036775936968601</v>
      </c>
      <c r="O400" s="62">
        <v>5.1035736019528617</v>
      </c>
    </row>
    <row r="401" spans="1:17" x14ac:dyDescent="0.2">
      <c r="B401" s="23">
        <v>42466</v>
      </c>
      <c r="C401" s="5">
        <v>49.4</v>
      </c>
      <c r="D401" s="5">
        <v>-8.5833333333333339</v>
      </c>
      <c r="E401" s="39">
        <v>70</v>
      </c>
      <c r="F401" s="5">
        <v>7.9555935288924626</v>
      </c>
      <c r="G401" s="5">
        <v>1.9559983731597179</v>
      </c>
      <c r="N401" s="62">
        <v>0.12357569760398479</v>
      </c>
      <c r="O401" s="62">
        <v>5.2824188296793437</v>
      </c>
    </row>
    <row r="402" spans="1:17" x14ac:dyDescent="0.2">
      <c r="B402" s="23">
        <v>42470</v>
      </c>
      <c r="C402" s="5">
        <v>48.56666666666667</v>
      </c>
      <c r="D402" s="5">
        <v>-9.5</v>
      </c>
      <c r="E402" s="39">
        <v>5</v>
      </c>
      <c r="F402" s="5">
        <v>40.628312087625126</v>
      </c>
      <c r="G402" s="5">
        <v>4.6595981553119676</v>
      </c>
      <c r="N402" s="62">
        <v>0.12662615794995452</v>
      </c>
      <c r="O402" s="62">
        <v>7.1507174233555792</v>
      </c>
    </row>
    <row r="403" spans="1:17" x14ac:dyDescent="0.2">
      <c r="B403" s="23">
        <v>42470</v>
      </c>
      <c r="C403" s="5">
        <v>48.56666666666667</v>
      </c>
      <c r="D403" s="5">
        <v>-9.5</v>
      </c>
      <c r="E403" s="39">
        <v>45</v>
      </c>
      <c r="F403" s="5">
        <v>27.911455861070134</v>
      </c>
      <c r="G403" s="5">
        <v>6.6431930160602013</v>
      </c>
      <c r="N403" s="62">
        <v>0.12505236554746857</v>
      </c>
      <c r="O403" s="62">
        <v>6.5060351240830023</v>
      </c>
    </row>
    <row r="404" spans="1:17" x14ac:dyDescent="0.2">
      <c r="B404" s="23">
        <v>42470</v>
      </c>
      <c r="C404" s="5">
        <v>48.56666666666667</v>
      </c>
      <c r="D404" s="5">
        <v>-9.5</v>
      </c>
      <c r="E404" s="39">
        <v>80</v>
      </c>
      <c r="F404" s="5">
        <v>37.561074966374484</v>
      </c>
      <c r="G404" s="5">
        <v>1.6135949636473614</v>
      </c>
      <c r="N404" s="62">
        <v>0.14134537563981231</v>
      </c>
      <c r="O404" s="62">
        <v>7.4931967308455532</v>
      </c>
    </row>
    <row r="405" spans="1:17" x14ac:dyDescent="0.2">
      <c r="B405" s="23">
        <v>42471</v>
      </c>
      <c r="C405" s="5">
        <v>49.383333333333333</v>
      </c>
      <c r="D405" s="5">
        <v>-8.5666666666666664</v>
      </c>
      <c r="E405" s="39">
        <v>5</v>
      </c>
      <c r="F405" s="5">
        <v>54.691143371431615</v>
      </c>
      <c r="G405" s="5">
        <v>5.6971315262551316</v>
      </c>
      <c r="N405" s="62">
        <v>8.0232602518754942E-2</v>
      </c>
      <c r="O405" s="62">
        <v>3.2219048229752989</v>
      </c>
    </row>
    <row r="406" spans="1:17" x14ac:dyDescent="0.2">
      <c r="B406" s="23">
        <v>42471</v>
      </c>
      <c r="C406" s="5">
        <v>49.383333333333333</v>
      </c>
      <c r="D406" s="5">
        <v>-8.5666666666666664</v>
      </c>
      <c r="E406" s="39">
        <v>30</v>
      </c>
      <c r="F406" s="5">
        <v>50.003031115559665</v>
      </c>
      <c r="G406" s="5">
        <v>2.683665346012944</v>
      </c>
      <c r="N406" s="62">
        <v>0.11933914074649364</v>
      </c>
      <c r="O406" s="62">
        <v>4.6650150639487684</v>
      </c>
    </row>
    <row r="407" spans="1:17" x14ac:dyDescent="0.2">
      <c r="B407" s="23">
        <v>42471</v>
      </c>
      <c r="C407" s="5">
        <v>49.383333333333333</v>
      </c>
      <c r="D407" s="5">
        <v>-8.5666666666666664</v>
      </c>
      <c r="E407" s="39">
        <v>70</v>
      </c>
      <c r="F407" s="5">
        <v>10.803603904465108</v>
      </c>
      <c r="G407" s="5">
        <v>2.264159242562148</v>
      </c>
      <c r="N407" s="62">
        <v>9.2480445550964449E-2</v>
      </c>
      <c r="O407" s="62">
        <v>6.6424355007048765</v>
      </c>
    </row>
    <row r="408" spans="1:17" x14ac:dyDescent="0.2">
      <c r="B408" s="23">
        <v>42475</v>
      </c>
      <c r="C408" s="5">
        <v>49.4</v>
      </c>
      <c r="D408" s="5">
        <v>-8.5833333333333339</v>
      </c>
      <c r="E408" s="39">
        <v>5</v>
      </c>
      <c r="F408" s="5">
        <v>7.9945901521183682</v>
      </c>
      <c r="G408" s="5">
        <v>0.53381708244135606</v>
      </c>
      <c r="N408" s="62">
        <v>5.2694727977110653E-2</v>
      </c>
      <c r="O408" s="62">
        <v>1.1041217608066702</v>
      </c>
    </row>
    <row r="409" spans="1:17" x14ac:dyDescent="0.2">
      <c r="B409" s="23">
        <v>42475</v>
      </c>
      <c r="C409" s="5">
        <v>49.4</v>
      </c>
      <c r="D409" s="5">
        <v>-8.5833333333333339</v>
      </c>
      <c r="E409" s="39">
        <v>25</v>
      </c>
      <c r="F409" s="5">
        <v>6.718118926505884</v>
      </c>
      <c r="G409" s="5">
        <v>1.9075934285129179</v>
      </c>
      <c r="N409" s="62">
        <v>0.10931852683365037</v>
      </c>
      <c r="O409" s="62">
        <v>4.1321140419388582</v>
      </c>
    </row>
    <row r="410" spans="1:17" x14ac:dyDescent="0.2">
      <c r="B410" s="23">
        <v>42475</v>
      </c>
      <c r="C410" s="5">
        <v>49.4</v>
      </c>
      <c r="D410" s="5">
        <v>-8.5833333333333339</v>
      </c>
      <c r="E410" s="39">
        <v>70</v>
      </c>
      <c r="F410" s="5">
        <v>4.8799018501097668</v>
      </c>
      <c r="G410" s="5">
        <v>1.3789911036341902</v>
      </c>
      <c r="N410" s="62">
        <v>0.11406191634183346</v>
      </c>
      <c r="O410" s="62">
        <v>5.1079298446344694</v>
      </c>
    </row>
    <row r="411" spans="1:17" x14ac:dyDescent="0.2">
      <c r="B411" s="23">
        <v>42480</v>
      </c>
      <c r="C411" s="5">
        <v>49.4</v>
      </c>
      <c r="D411" s="5">
        <v>-8.6166666666666671</v>
      </c>
      <c r="E411" s="39">
        <v>5</v>
      </c>
      <c r="F411" s="5">
        <v>7.6042384722250898</v>
      </c>
      <c r="G411" s="5">
        <v>1.8497471456470049</v>
      </c>
      <c r="N411" s="62">
        <v>0.27319897356256273</v>
      </c>
      <c r="O411" s="62">
        <v>0.90528063084139376</v>
      </c>
    </row>
    <row r="412" spans="1:17" x14ac:dyDescent="0.2">
      <c r="B412" s="23">
        <v>42480</v>
      </c>
      <c r="C412" s="5">
        <v>49.4</v>
      </c>
      <c r="D412" s="5">
        <v>-8.6166666666666671</v>
      </c>
      <c r="E412" s="39">
        <v>28</v>
      </c>
      <c r="F412" s="5">
        <v>23.347514381737263</v>
      </c>
      <c r="G412" s="5">
        <v>1.6477325526190874</v>
      </c>
      <c r="N412" s="62">
        <v>0.10358999243968113</v>
      </c>
      <c r="O412" s="62">
        <v>1.2322539871486835</v>
      </c>
    </row>
    <row r="413" spans="1:17" x14ac:dyDescent="0.2">
      <c r="B413" s="23">
        <v>42480</v>
      </c>
      <c r="C413" s="5">
        <v>49.4</v>
      </c>
      <c r="D413" s="5">
        <v>-8.6166666666666671</v>
      </c>
      <c r="E413" s="39">
        <v>70</v>
      </c>
      <c r="F413" s="5">
        <v>24.078978998142524</v>
      </c>
      <c r="G413" s="5">
        <v>1.5800355860435871</v>
      </c>
      <c r="N413" s="62">
        <v>0.1158828533206841</v>
      </c>
      <c r="O413" s="62">
        <v>1.635645062075378</v>
      </c>
    </row>
    <row r="414" spans="1:17" x14ac:dyDescent="0.2">
      <c r="B414" s="23">
        <v>42484</v>
      </c>
      <c r="C414" s="5">
        <v>48.56666666666667</v>
      </c>
      <c r="D414" s="5">
        <v>-9.5</v>
      </c>
      <c r="E414" s="39">
        <v>7</v>
      </c>
      <c r="F414" s="5">
        <v>20.595276482003651</v>
      </c>
      <c r="G414" s="5">
        <v>0.49998632171105456</v>
      </c>
      <c r="N414" s="62">
        <v>0.13144461102925981</v>
      </c>
      <c r="O414" s="62">
        <v>4.0936818234126644</v>
      </c>
    </row>
    <row r="415" spans="1:17" x14ac:dyDescent="0.2">
      <c r="B415" s="23">
        <v>42484</v>
      </c>
      <c r="C415" s="5">
        <v>48.56666666666667</v>
      </c>
      <c r="D415" s="5">
        <v>-9.5</v>
      </c>
      <c r="E415" s="39">
        <v>30</v>
      </c>
      <c r="F415" s="5">
        <v>8.997304821271829</v>
      </c>
      <c r="G415" s="5">
        <v>1.8555386199839234</v>
      </c>
      <c r="N415" s="62">
        <v>0.246859782321764</v>
      </c>
      <c r="O415" s="62">
        <v>5.2043061848013101</v>
      </c>
    </row>
    <row r="416" spans="1:17" s="14" customFormat="1" x14ac:dyDescent="0.2">
      <c r="A416" s="10"/>
      <c r="B416" s="24">
        <v>42484</v>
      </c>
      <c r="C416" s="12">
        <v>48.56666666666667</v>
      </c>
      <c r="D416" s="12">
        <v>-9.5</v>
      </c>
      <c r="E416" s="42">
        <v>70</v>
      </c>
      <c r="F416" s="12">
        <v>8.5012093128181867</v>
      </c>
      <c r="G416" s="12">
        <v>1.5143583725429632</v>
      </c>
      <c r="H416" s="12"/>
      <c r="I416" s="45"/>
      <c r="J416" s="12"/>
      <c r="K416" s="28"/>
      <c r="L416" s="28"/>
      <c r="M416" s="63"/>
      <c r="N416" s="63">
        <v>0.25008542929750688</v>
      </c>
      <c r="O416" s="63">
        <v>4.3043035121219448</v>
      </c>
      <c r="P416" s="12"/>
      <c r="Q416" s="12"/>
    </row>
    <row r="417" spans="1:17" x14ac:dyDescent="0.2">
      <c r="A417" s="1" t="s">
        <v>301</v>
      </c>
      <c r="B417" s="23">
        <v>41064</v>
      </c>
      <c r="C417" s="5">
        <v>58.733333333333334</v>
      </c>
      <c r="D417" s="5">
        <v>-0.85</v>
      </c>
      <c r="E417" s="39">
        <v>8</v>
      </c>
      <c r="F417" s="5">
        <v>4.2</v>
      </c>
      <c r="G417" s="5">
        <v>0.12</v>
      </c>
      <c r="M417" s="62">
        <v>0.27637499999999998</v>
      </c>
      <c r="N417" s="62">
        <v>2.6189999999999998E-2</v>
      </c>
      <c r="O417" s="62">
        <v>0.39329500000000001</v>
      </c>
    </row>
    <row r="418" spans="1:17" x14ac:dyDescent="0.2">
      <c r="B418" s="23">
        <v>41066</v>
      </c>
      <c r="C418" s="5">
        <v>59.966666666666669</v>
      </c>
      <c r="D418" s="5">
        <v>-11.966666666666667</v>
      </c>
      <c r="E418" s="39">
        <v>5</v>
      </c>
      <c r="F418" s="5">
        <v>7.8000000000000007</v>
      </c>
      <c r="G418" s="5">
        <v>0.36</v>
      </c>
      <c r="M418" s="62">
        <v>0.35720500000000005</v>
      </c>
      <c r="N418" s="62">
        <v>0.12637000000000001</v>
      </c>
      <c r="O418" s="62">
        <v>2.9416149999999996</v>
      </c>
    </row>
    <row r="419" spans="1:17" x14ac:dyDescent="0.2">
      <c r="A419" s="1" t="s">
        <v>302</v>
      </c>
      <c r="B419" s="23">
        <v>41071</v>
      </c>
      <c r="C419" s="5">
        <v>69.88333333333334</v>
      </c>
      <c r="D419" s="5">
        <v>-7.5666666666666664</v>
      </c>
      <c r="E419" s="39">
        <v>5</v>
      </c>
      <c r="F419" s="5">
        <v>133.68</v>
      </c>
      <c r="G419" s="5">
        <v>9.120000000000001</v>
      </c>
      <c r="M419" s="62">
        <v>8.3330000000000015E-2</v>
      </c>
      <c r="N419" s="62">
        <v>0.29475999999999997</v>
      </c>
      <c r="O419" s="62">
        <v>7.1755200000000006</v>
      </c>
    </row>
    <row r="420" spans="1:17" x14ac:dyDescent="0.2">
      <c r="A420" s="1" t="s">
        <v>303</v>
      </c>
      <c r="B420" s="23">
        <v>41074</v>
      </c>
      <c r="C420" s="5">
        <v>78.716666666666669</v>
      </c>
      <c r="D420" s="5">
        <v>0</v>
      </c>
      <c r="E420" s="39">
        <v>6</v>
      </c>
      <c r="F420" s="5">
        <v>75.239999999999995</v>
      </c>
      <c r="G420" s="5">
        <v>2.52</v>
      </c>
      <c r="M420" s="62">
        <v>8.4470000000000003E-2</v>
      </c>
      <c r="N420" s="62">
        <v>3.8224999999999995E-2</v>
      </c>
      <c r="O420" s="62">
        <v>0.17152999999999999</v>
      </c>
    </row>
    <row r="421" spans="1:17" x14ac:dyDescent="0.2">
      <c r="B421" s="23">
        <v>41076</v>
      </c>
      <c r="C421" s="5">
        <v>78.2</v>
      </c>
      <c r="D421" s="5">
        <v>-5.9833333333333334</v>
      </c>
      <c r="E421" s="39">
        <v>5</v>
      </c>
      <c r="F421" s="5">
        <v>64.800000000000011</v>
      </c>
      <c r="G421" s="5">
        <v>5.76</v>
      </c>
      <c r="M421" s="62">
        <v>7.5034999999999991E-2</v>
      </c>
      <c r="N421" s="62">
        <v>6.8015000000000006E-2</v>
      </c>
      <c r="O421" s="62">
        <v>5.4444749999999997</v>
      </c>
    </row>
    <row r="422" spans="1:17" x14ac:dyDescent="0.2">
      <c r="B422" s="23">
        <v>41083</v>
      </c>
      <c r="C422" s="5">
        <v>76.150000000000006</v>
      </c>
      <c r="D422" s="5">
        <v>26.066666666666666</v>
      </c>
      <c r="E422" s="39">
        <v>5</v>
      </c>
      <c r="F422" s="5">
        <v>5.16</v>
      </c>
      <c r="G422" s="5">
        <v>0.12</v>
      </c>
      <c r="M422" s="62">
        <v>1.4240000000000001E-2</v>
      </c>
      <c r="N422" s="62">
        <v>2.2060000000000003E-2</v>
      </c>
      <c r="O422" s="62">
        <v>0.18952000000000002</v>
      </c>
    </row>
    <row r="423" spans="1:17" x14ac:dyDescent="0.2">
      <c r="B423" s="23">
        <v>41084</v>
      </c>
      <c r="C423" s="5">
        <v>72.88333333333334</v>
      </c>
      <c r="D423" s="5">
        <v>26</v>
      </c>
      <c r="E423" s="39">
        <v>5</v>
      </c>
      <c r="F423" s="5">
        <v>227.64</v>
      </c>
      <c r="G423" s="5">
        <v>6.84</v>
      </c>
      <c r="M423" s="62">
        <v>6.6015000000000004E-2</v>
      </c>
      <c r="N423" s="62">
        <v>0.290935</v>
      </c>
      <c r="O423" s="62">
        <v>9.354474999999999</v>
      </c>
    </row>
    <row r="424" spans="1:17" x14ac:dyDescent="0.2">
      <c r="B424" s="23">
        <v>41085</v>
      </c>
      <c r="C424" s="5">
        <v>71.75</v>
      </c>
      <c r="D424" s="5">
        <v>17.899999999999999</v>
      </c>
      <c r="E424" s="39">
        <v>5</v>
      </c>
      <c r="F424" s="5">
        <v>6.12</v>
      </c>
      <c r="G424" s="5">
        <v>0.36</v>
      </c>
      <c r="M424" s="62">
        <v>0.33247499999999997</v>
      </c>
      <c r="N424" s="62">
        <v>7.4730000000000005E-2</v>
      </c>
      <c r="O424" s="62">
        <v>5.1245199999999995</v>
      </c>
    </row>
    <row r="425" spans="1:17" x14ac:dyDescent="0.2">
      <c r="B425" s="23">
        <v>41087</v>
      </c>
      <c r="C425" s="5">
        <v>71.733333333333334</v>
      </c>
      <c r="D425" s="5">
        <v>-1.2666666666666666</v>
      </c>
      <c r="E425" s="39">
        <v>5</v>
      </c>
      <c r="F425" s="5">
        <v>2.16</v>
      </c>
      <c r="G425" s="5">
        <v>0.24</v>
      </c>
      <c r="M425" s="62">
        <v>0.12191500000000001</v>
      </c>
      <c r="N425" s="62">
        <v>0.12026000000000001</v>
      </c>
      <c r="O425" s="62">
        <v>5.0208549999999992</v>
      </c>
    </row>
    <row r="426" spans="1:17" x14ac:dyDescent="0.2">
      <c r="B426" s="23">
        <v>41089</v>
      </c>
      <c r="C426" s="5">
        <v>68.683333333333337</v>
      </c>
      <c r="D426" s="5">
        <v>-10.566666666666666</v>
      </c>
      <c r="E426" s="39">
        <v>6</v>
      </c>
      <c r="F426" s="5">
        <v>15.120000000000001</v>
      </c>
      <c r="G426" s="5">
        <v>1.92</v>
      </c>
      <c r="M426" s="62">
        <v>0.18276499999999998</v>
      </c>
      <c r="N426" s="62">
        <v>5.9005000000000002E-2</v>
      </c>
      <c r="O426" s="62">
        <v>3.4669449999999999</v>
      </c>
    </row>
    <row r="427" spans="1:17" s="14" customFormat="1" x14ac:dyDescent="0.2">
      <c r="A427" s="10"/>
      <c r="B427" s="24">
        <v>41090</v>
      </c>
      <c r="C427" s="12">
        <v>67.816666666666663</v>
      </c>
      <c r="D427" s="12">
        <v>-16.416666666666668</v>
      </c>
      <c r="E427" s="42">
        <v>5</v>
      </c>
      <c r="F427" s="12">
        <v>9.120000000000001</v>
      </c>
      <c r="G427" s="12">
        <v>0.24</v>
      </c>
      <c r="H427" s="12"/>
      <c r="I427" s="45"/>
      <c r="J427" s="12"/>
      <c r="K427" s="28"/>
      <c r="L427" s="28"/>
      <c r="M427" s="63">
        <v>9.6675000000000011E-2</v>
      </c>
      <c r="N427" s="63">
        <v>2.07E-2</v>
      </c>
      <c r="O427" s="63">
        <v>0.20620499999999997</v>
      </c>
      <c r="P427" s="12"/>
      <c r="Q427" s="12"/>
    </row>
    <row r="428" spans="1:17" x14ac:dyDescent="0.2">
      <c r="A428" s="18" t="s">
        <v>304</v>
      </c>
      <c r="B428" s="23">
        <v>42578</v>
      </c>
      <c r="C428" s="5">
        <f>31+25/60</f>
        <v>31.416666666666668</v>
      </c>
      <c r="D428" s="5">
        <f>-(81+17/60)</f>
        <v>-81.283333333333331</v>
      </c>
      <c r="E428" s="39">
        <v>0.2</v>
      </c>
      <c r="F428" s="5">
        <v>121.4</v>
      </c>
      <c r="J428" s="5">
        <v>31.3</v>
      </c>
      <c r="K428" s="5">
        <v>30.5</v>
      </c>
      <c r="L428" s="2"/>
      <c r="M428" s="62">
        <v>0.55000000000000004</v>
      </c>
      <c r="N428" s="62">
        <v>0.78</v>
      </c>
      <c r="O428" s="62">
        <v>3.35</v>
      </c>
      <c r="Q428" s="5">
        <v>150</v>
      </c>
    </row>
    <row r="429" spans="1:17" x14ac:dyDescent="0.2">
      <c r="B429" s="23">
        <v>42963</v>
      </c>
      <c r="C429" s="5">
        <f>31+59/60</f>
        <v>31.983333333333334</v>
      </c>
      <c r="D429" s="5">
        <f>-(81+1/60)</f>
        <v>-81.016666666666666</v>
      </c>
      <c r="E429" s="39">
        <v>0.2</v>
      </c>
      <c r="F429" s="5">
        <v>431</v>
      </c>
      <c r="J429" s="5" t="s">
        <v>510</v>
      </c>
      <c r="K429" s="5">
        <v>31.2</v>
      </c>
      <c r="L429" s="2"/>
      <c r="M429" s="62">
        <v>0.2789083407173702</v>
      </c>
      <c r="N429" s="62">
        <v>5.1150000000000002</v>
      </c>
      <c r="O429" s="62">
        <v>1.1920000000000002</v>
      </c>
      <c r="Q429" s="5" t="s">
        <v>510</v>
      </c>
    </row>
    <row r="430" spans="1:17" x14ac:dyDescent="0.2">
      <c r="A430" s="1" t="s">
        <v>306</v>
      </c>
      <c r="B430" s="23">
        <v>42965</v>
      </c>
      <c r="C430" s="5">
        <f t="shared" ref="C430:C431" si="0">31+18/60</f>
        <v>31.3</v>
      </c>
      <c r="D430" s="5">
        <f t="shared" ref="D430:D431" si="1">-(79+46/60)</f>
        <v>-79.766666666666666</v>
      </c>
      <c r="E430" s="39">
        <v>45</v>
      </c>
      <c r="F430" s="5">
        <v>63.08</v>
      </c>
      <c r="J430" s="5">
        <v>20.71</v>
      </c>
      <c r="K430" s="5">
        <v>36.33</v>
      </c>
      <c r="L430" s="2"/>
      <c r="M430" s="62">
        <v>0.28717062991584164</v>
      </c>
      <c r="N430" s="62">
        <v>0.14699999999999999</v>
      </c>
      <c r="O430" s="62">
        <v>6.681</v>
      </c>
      <c r="Q430" s="5">
        <v>161.3744174367537</v>
      </c>
    </row>
    <row r="431" spans="1:17" x14ac:dyDescent="0.2">
      <c r="B431" s="23">
        <v>42965</v>
      </c>
      <c r="C431" s="5">
        <f t="shared" si="0"/>
        <v>31.3</v>
      </c>
      <c r="D431" s="5">
        <f t="shared" si="1"/>
        <v>-79.766666666666666</v>
      </c>
      <c r="E431" s="39">
        <v>103</v>
      </c>
      <c r="F431" s="5">
        <v>193.66</v>
      </c>
      <c r="J431" s="5">
        <v>17.14</v>
      </c>
      <c r="K431" s="5">
        <v>36.200000000000003</v>
      </c>
      <c r="L431" s="2"/>
      <c r="M431" s="62">
        <v>0.21814864711417359</v>
      </c>
      <c r="N431" s="62">
        <v>0.126</v>
      </c>
      <c r="O431" s="62">
        <v>11.058</v>
      </c>
      <c r="Q431" s="5">
        <v>122.15035809447042</v>
      </c>
    </row>
    <row r="432" spans="1:17" x14ac:dyDescent="0.2">
      <c r="B432" s="23">
        <v>42965</v>
      </c>
      <c r="C432" s="5">
        <v>31.2</v>
      </c>
      <c r="D432" s="5">
        <v>-79.533333333333331</v>
      </c>
      <c r="E432" s="39">
        <v>80</v>
      </c>
      <c r="F432" s="5">
        <v>7.2</v>
      </c>
      <c r="J432" s="5">
        <v>25.19</v>
      </c>
      <c r="K432" s="5">
        <v>36.82</v>
      </c>
      <c r="L432" s="2"/>
      <c r="M432" s="62">
        <v>0.1798778171042687</v>
      </c>
      <c r="N432" s="62">
        <v>5.1999999999999998E-2</v>
      </c>
      <c r="O432" s="62">
        <v>0.10600000000000001</v>
      </c>
      <c r="Q432" s="5">
        <v>164.0633246648562</v>
      </c>
    </row>
    <row r="433" spans="1:18" x14ac:dyDescent="0.2">
      <c r="B433" s="23">
        <v>42965</v>
      </c>
      <c r="C433" s="5">
        <v>31.2</v>
      </c>
      <c r="D433" s="5">
        <v>-79.533333333333331</v>
      </c>
      <c r="E433" s="39">
        <v>200</v>
      </c>
      <c r="F433" s="5">
        <v>4.04</v>
      </c>
      <c r="J433" s="5">
        <v>14.88</v>
      </c>
      <c r="K433" s="5">
        <v>35.96</v>
      </c>
      <c r="L433" s="2"/>
      <c r="M433" s="62">
        <v>0.11881990924125463</v>
      </c>
      <c r="N433" s="62">
        <v>3.6999999999999998E-2</v>
      </c>
      <c r="O433" s="62">
        <v>14.186</v>
      </c>
      <c r="Q433" s="5">
        <v>124.20952125056378</v>
      </c>
    </row>
    <row r="434" spans="1:18" x14ac:dyDescent="0.2">
      <c r="B434" s="23">
        <v>42965</v>
      </c>
      <c r="C434" s="5">
        <f t="shared" ref="C434:C435" si="2">30+56/60</f>
        <v>30.933333333333334</v>
      </c>
      <c r="D434" s="5">
        <f t="shared" ref="D434:D435" si="3">-(78+0.9)</f>
        <v>-78.900000000000006</v>
      </c>
      <c r="E434" s="39">
        <v>130</v>
      </c>
      <c r="F434" s="5">
        <v>9.5500000000000007</v>
      </c>
      <c r="J434" s="5">
        <v>22.47</v>
      </c>
      <c r="K434" s="5">
        <v>36.79</v>
      </c>
      <c r="M434" s="62">
        <v>0.62</v>
      </c>
      <c r="N434" s="62">
        <v>7.0000000000000007E-2</v>
      </c>
      <c r="O434" s="62">
        <v>0.04</v>
      </c>
      <c r="Q434" s="5">
        <v>196.37019515268994</v>
      </c>
    </row>
    <row r="435" spans="1:18" x14ac:dyDescent="0.2">
      <c r="B435" s="23">
        <v>42965</v>
      </c>
      <c r="C435" s="5">
        <f t="shared" si="2"/>
        <v>30.933333333333334</v>
      </c>
      <c r="D435" s="5">
        <f t="shared" si="3"/>
        <v>-78.900000000000006</v>
      </c>
      <c r="E435" s="39">
        <v>336</v>
      </c>
      <c r="F435" s="5">
        <v>0.3</v>
      </c>
      <c r="J435" s="5">
        <v>18.68</v>
      </c>
      <c r="K435" s="5">
        <v>36.58</v>
      </c>
      <c r="M435" s="62">
        <v>0.20488103622151135</v>
      </c>
      <c r="N435" s="62">
        <v>3.4000000000000002E-2</v>
      </c>
      <c r="O435" s="62">
        <v>5.3150000000000004</v>
      </c>
      <c r="Q435" s="5">
        <v>163.03374308680952</v>
      </c>
    </row>
    <row r="436" spans="1:18" x14ac:dyDescent="0.2">
      <c r="B436" s="23">
        <v>42965</v>
      </c>
      <c r="C436" s="5">
        <f t="shared" ref="C436:C437" si="4">31+8/60</f>
        <v>31.133333333333333</v>
      </c>
      <c r="D436" s="5">
        <f t="shared" ref="D436:D437" si="5">-(78+45/60)</f>
        <v>-78.75</v>
      </c>
      <c r="E436" s="39">
        <v>145</v>
      </c>
      <c r="F436" s="5">
        <v>4.12</v>
      </c>
      <c r="J436" s="5">
        <v>22.31</v>
      </c>
      <c r="K436" s="5">
        <v>36.78</v>
      </c>
      <c r="M436" s="62">
        <v>6.488990692172017E-2</v>
      </c>
      <c r="N436" s="62">
        <v>0.11799999999999999</v>
      </c>
      <c r="O436" s="62">
        <v>0.121</v>
      </c>
      <c r="Q436" s="5">
        <v>196.87998797288782</v>
      </c>
    </row>
    <row r="437" spans="1:18" x14ac:dyDescent="0.2">
      <c r="B437" s="23">
        <v>42965</v>
      </c>
      <c r="C437" s="5">
        <f t="shared" si="4"/>
        <v>31.133333333333333</v>
      </c>
      <c r="D437" s="5">
        <f t="shared" si="5"/>
        <v>-78.75</v>
      </c>
      <c r="E437" s="39">
        <v>350</v>
      </c>
      <c r="F437" s="5">
        <v>2.2200000000000002</v>
      </c>
      <c r="J437" s="5">
        <v>18.600000000000001</v>
      </c>
      <c r="K437" s="5">
        <v>36.590000000000003</v>
      </c>
      <c r="M437" s="62">
        <v>0.19281212970654671</v>
      </c>
      <c r="N437" s="62">
        <v>3.3000000000000002E-2</v>
      </c>
      <c r="O437" s="62">
        <v>3.92</v>
      </c>
      <c r="Q437" s="5">
        <v>171.35036321239048</v>
      </c>
    </row>
    <row r="438" spans="1:18" x14ac:dyDescent="0.2">
      <c r="B438" s="23">
        <v>42966</v>
      </c>
      <c r="C438" s="5">
        <f t="shared" ref="C438:C439" si="6">31+25/60</f>
        <v>31.416666666666668</v>
      </c>
      <c r="D438" s="5">
        <f t="shared" ref="D438:D439" si="7">-(79+15/60)</f>
        <v>-79.25</v>
      </c>
      <c r="E438" s="39">
        <v>130</v>
      </c>
      <c r="F438" s="5">
        <v>8.6199999999999992</v>
      </c>
      <c r="J438" s="5">
        <v>21.89</v>
      </c>
      <c r="K438" s="5">
        <v>36.86</v>
      </c>
      <c r="M438" s="62">
        <v>4.9704369024741846E-2</v>
      </c>
      <c r="N438" s="62">
        <v>4.2999999999999997E-2</v>
      </c>
      <c r="O438" s="62">
        <v>6.5880000000000001</v>
      </c>
      <c r="Q438" s="5">
        <v>146.19058814497788</v>
      </c>
    </row>
    <row r="439" spans="1:18" x14ac:dyDescent="0.2">
      <c r="B439" s="23">
        <v>42966</v>
      </c>
      <c r="C439" s="5">
        <f t="shared" si="6"/>
        <v>31.416666666666668</v>
      </c>
      <c r="D439" s="5">
        <f t="shared" si="7"/>
        <v>-79.25</v>
      </c>
      <c r="E439" s="39">
        <v>200</v>
      </c>
      <c r="F439" s="5">
        <v>4.8499999999999996</v>
      </c>
      <c r="J439" s="5">
        <v>18.07</v>
      </c>
      <c r="K439" s="5">
        <v>36.520000000000003</v>
      </c>
      <c r="M439" s="62">
        <v>0.29135732423014143</v>
      </c>
      <c r="N439" s="62">
        <v>3.5999999999999997E-2</v>
      </c>
      <c r="O439" s="62">
        <v>5.2550000000000008</v>
      </c>
      <c r="Q439" s="5">
        <v>170.02090350481566</v>
      </c>
    </row>
    <row r="440" spans="1:18" x14ac:dyDescent="0.2">
      <c r="B440" s="23">
        <v>42966</v>
      </c>
      <c r="C440" s="5">
        <f t="shared" ref="C440:C441" si="8">31+30/60</f>
        <v>31.5</v>
      </c>
      <c r="D440" s="5">
        <f t="shared" ref="D440:D441" si="9">-(79+39/60)</f>
        <v>-79.650000000000006</v>
      </c>
      <c r="E440" s="39">
        <v>38</v>
      </c>
      <c r="F440" s="5">
        <v>59.53</v>
      </c>
      <c r="J440" s="5">
        <v>21.85</v>
      </c>
      <c r="K440" s="5">
        <v>36.369999999999997</v>
      </c>
      <c r="M440" s="62">
        <v>0.10874494513016736</v>
      </c>
      <c r="N440" s="62">
        <v>0.28999999999999998</v>
      </c>
      <c r="O440" s="62">
        <v>3.851</v>
      </c>
      <c r="Q440" s="5">
        <v>175.19879920800187</v>
      </c>
    </row>
    <row r="441" spans="1:18" x14ac:dyDescent="0.2">
      <c r="B441" s="23">
        <v>42966</v>
      </c>
      <c r="C441" s="5">
        <f t="shared" si="8"/>
        <v>31.5</v>
      </c>
      <c r="D441" s="5">
        <f t="shared" si="9"/>
        <v>-79.650000000000006</v>
      </c>
      <c r="E441" s="39">
        <v>100</v>
      </c>
      <c r="F441" s="5">
        <v>85.87</v>
      </c>
      <c r="J441" s="5">
        <v>17.79</v>
      </c>
      <c r="K441" s="5">
        <v>36.26</v>
      </c>
      <c r="M441" s="62">
        <v>6.2574360904314161E-2</v>
      </c>
      <c r="N441" s="62">
        <v>0.157</v>
      </c>
      <c r="O441" s="62">
        <v>7.6950000000000003</v>
      </c>
      <c r="Q441" s="5">
        <v>122.81008997943236</v>
      </c>
    </row>
    <row r="442" spans="1:18" s="14" customFormat="1" x14ac:dyDescent="0.2">
      <c r="A442" s="10"/>
      <c r="B442" s="24">
        <v>42966</v>
      </c>
      <c r="C442" s="12">
        <f t="shared" ref="C442" si="10">31+31/60</f>
        <v>31.516666666666666</v>
      </c>
      <c r="D442" s="12">
        <f t="shared" ref="D442" si="11">-(79+47/60)</f>
        <v>-79.783333333333331</v>
      </c>
      <c r="E442" s="42">
        <v>48</v>
      </c>
      <c r="F442" s="12">
        <v>229.28</v>
      </c>
      <c r="G442" s="12"/>
      <c r="H442" s="12"/>
      <c r="I442" s="45"/>
      <c r="J442" s="12">
        <v>20.9</v>
      </c>
      <c r="K442" s="12">
        <v>36.36</v>
      </c>
      <c r="L442" s="28"/>
      <c r="M442" s="63">
        <v>0.30263099271892624</v>
      </c>
      <c r="N442" s="63">
        <v>0.64600000000000002</v>
      </c>
      <c r="O442" s="63">
        <v>4.0840000000000005</v>
      </c>
      <c r="P442" s="12"/>
      <c r="Q442" s="12">
        <v>154.4672245199551</v>
      </c>
    </row>
    <row r="443" spans="1:18" x14ac:dyDescent="0.2">
      <c r="A443" s="1" t="s">
        <v>397</v>
      </c>
      <c r="B443" s="23">
        <v>35512</v>
      </c>
      <c r="C443" s="18">
        <v>42.875</v>
      </c>
      <c r="D443" s="18">
        <v>5</v>
      </c>
      <c r="E443" s="71">
        <v>5</v>
      </c>
      <c r="F443" s="9">
        <v>21.570830159939081</v>
      </c>
      <c r="I443" s="47"/>
      <c r="M443" s="62">
        <v>4.3245040022381762E-2</v>
      </c>
      <c r="N443" s="62">
        <v>0.11431358449505007</v>
      </c>
      <c r="O443" s="62">
        <v>0.75298024826245746</v>
      </c>
      <c r="R443" s="5"/>
    </row>
    <row r="444" spans="1:18" x14ac:dyDescent="0.2">
      <c r="B444" s="23">
        <v>35512</v>
      </c>
      <c r="C444" s="18">
        <v>42.875</v>
      </c>
      <c r="D444" s="18">
        <v>5</v>
      </c>
      <c r="E444" s="71">
        <v>20</v>
      </c>
      <c r="F444" s="9">
        <v>20.382711348057864</v>
      </c>
      <c r="I444" s="47"/>
      <c r="M444" s="62">
        <v>4.4085376156835561E-2</v>
      </c>
      <c r="N444" s="62">
        <v>0.14384944947395351</v>
      </c>
      <c r="O444" s="62">
        <v>0.59805067079766794</v>
      </c>
      <c r="R444" s="5"/>
    </row>
    <row r="445" spans="1:18" x14ac:dyDescent="0.2">
      <c r="A445" s="1" t="s">
        <v>178</v>
      </c>
      <c r="B445" s="23">
        <v>35512</v>
      </c>
      <c r="C445" s="18">
        <v>42.875</v>
      </c>
      <c r="D445" s="18">
        <v>5</v>
      </c>
      <c r="E445" s="71">
        <v>40</v>
      </c>
      <c r="F445" s="9">
        <v>21.372810357958791</v>
      </c>
      <c r="I445" s="47"/>
      <c r="M445" s="62">
        <v>2.4757645064398648E-2</v>
      </c>
      <c r="N445" s="62">
        <v>0.17591696002247653</v>
      </c>
      <c r="O445" s="62">
        <v>0.54171264262865459</v>
      </c>
      <c r="R445" s="5"/>
    </row>
    <row r="446" spans="1:18" x14ac:dyDescent="0.2">
      <c r="B446" s="23">
        <v>35512</v>
      </c>
      <c r="C446" s="18">
        <v>42.875</v>
      </c>
      <c r="D446" s="18">
        <v>5</v>
      </c>
      <c r="E446" s="71">
        <v>60</v>
      </c>
      <c r="F446" s="9">
        <v>21.372810357958791</v>
      </c>
      <c r="I446" s="47"/>
      <c r="M446" s="62">
        <v>4.3245040022381762E-2</v>
      </c>
      <c r="N446" s="62">
        <v>0.16747814145707546</v>
      </c>
      <c r="O446" s="62">
        <v>0.55579714967090743</v>
      </c>
      <c r="R446" s="5"/>
    </row>
    <row r="447" spans="1:18" x14ac:dyDescent="0.2">
      <c r="B447" s="23">
        <v>35527</v>
      </c>
      <c r="C447" s="18">
        <v>42.875</v>
      </c>
      <c r="D447" s="18">
        <v>5</v>
      </c>
      <c r="E447" s="71">
        <v>5</v>
      </c>
      <c r="F447" s="9">
        <v>23.353008377760826</v>
      </c>
      <c r="I447" s="47"/>
      <c r="M447" s="62">
        <v>0.12746292767465775</v>
      </c>
      <c r="N447" s="62">
        <v>0.14227774248947259</v>
      </c>
      <c r="O447" s="62">
        <v>0.72793860979336222</v>
      </c>
      <c r="R447" s="5"/>
    </row>
    <row r="448" spans="1:18" x14ac:dyDescent="0.2">
      <c r="B448" s="23">
        <v>35527</v>
      </c>
      <c r="C448" s="18">
        <v>42.875</v>
      </c>
      <c r="D448" s="18">
        <v>5</v>
      </c>
      <c r="E448" s="71">
        <v>20</v>
      </c>
      <c r="F448" s="9">
        <v>12.461919268849959</v>
      </c>
      <c r="I448" s="47"/>
      <c r="M448" s="62">
        <v>9.9071686167794201E-2</v>
      </c>
      <c r="N448" s="62">
        <v>0.15133124043185989</v>
      </c>
      <c r="O448" s="62">
        <v>0.7009115827663368</v>
      </c>
      <c r="R448" s="5"/>
    </row>
    <row r="449" spans="1:18" x14ac:dyDescent="0.2">
      <c r="B449" s="23">
        <v>35527</v>
      </c>
      <c r="C449" s="18">
        <v>42.875</v>
      </c>
      <c r="D449" s="18">
        <v>5</v>
      </c>
      <c r="E449" s="71">
        <v>40</v>
      </c>
      <c r="F449" s="9">
        <v>17.01637471439453</v>
      </c>
      <c r="I449" s="47"/>
      <c r="M449" s="62">
        <v>0.25071103043008919</v>
      </c>
      <c r="N449" s="62">
        <v>0.15215428569934916</v>
      </c>
      <c r="O449" s="62">
        <v>0.86307374492849886</v>
      </c>
      <c r="R449" s="5"/>
    </row>
    <row r="450" spans="1:18" x14ac:dyDescent="0.2">
      <c r="B450" s="23">
        <v>35527</v>
      </c>
      <c r="C450" s="18">
        <v>42.875</v>
      </c>
      <c r="D450" s="18">
        <v>5</v>
      </c>
      <c r="E450" s="71">
        <v>60</v>
      </c>
      <c r="F450" s="9">
        <v>22.560929169840094</v>
      </c>
      <c r="I450" s="47"/>
      <c r="M450" s="62">
        <v>5.2350374692384363E-2</v>
      </c>
      <c r="N450" s="62">
        <v>0.13157815401210679</v>
      </c>
      <c r="O450" s="62">
        <v>0.72793860979336222</v>
      </c>
      <c r="R450" s="5"/>
    </row>
    <row r="451" spans="1:18" x14ac:dyDescent="0.2">
      <c r="B451" s="23">
        <v>35534</v>
      </c>
      <c r="C451" s="18">
        <v>42.875</v>
      </c>
      <c r="D451" s="18">
        <v>5</v>
      </c>
      <c r="E451" s="71">
        <v>5</v>
      </c>
      <c r="F451" s="9">
        <v>11.075780654988575</v>
      </c>
      <c r="I451" s="47"/>
      <c r="M451" s="62">
        <v>5.2516464640142382E-2</v>
      </c>
      <c r="N451" s="62">
        <v>9.7814219050996829E-3</v>
      </c>
      <c r="O451" s="62">
        <v>9.3395125057487663E-2</v>
      </c>
      <c r="R451" s="5"/>
    </row>
    <row r="452" spans="1:18" x14ac:dyDescent="0.2">
      <c r="B452" s="23">
        <v>35534</v>
      </c>
      <c r="C452" s="18">
        <v>42.875</v>
      </c>
      <c r="D452" s="18">
        <v>5</v>
      </c>
      <c r="E452" s="71">
        <v>20</v>
      </c>
      <c r="F452" s="9">
        <v>10.481721249047986</v>
      </c>
      <c r="I452" s="47"/>
      <c r="M452" s="62">
        <v>2.3456635580313384E-2</v>
      </c>
      <c r="N452" s="62">
        <v>4.6532167768945504E-3</v>
      </c>
      <c r="O452" s="62">
        <v>2.0931356941545385E-2</v>
      </c>
      <c r="R452" s="5"/>
    </row>
    <row r="453" spans="1:18" x14ac:dyDescent="0.2">
      <c r="B453" s="23">
        <v>35534</v>
      </c>
      <c r="C453" s="18">
        <v>42.875</v>
      </c>
      <c r="D453" s="18">
        <v>5</v>
      </c>
      <c r="E453" s="71">
        <v>40</v>
      </c>
      <c r="F453" s="9">
        <v>11.86785986290937</v>
      </c>
      <c r="I453" s="47"/>
      <c r="M453" s="62">
        <v>4.3114755238433146E-2</v>
      </c>
      <c r="N453" s="62">
        <v>1.6619028742706533E-2</v>
      </c>
      <c r="O453" s="62">
        <v>0.22382990766618349</v>
      </c>
      <c r="R453" s="5"/>
    </row>
    <row r="454" spans="1:18" x14ac:dyDescent="0.2">
      <c r="B454" s="23">
        <v>35534</v>
      </c>
      <c r="C454" s="18">
        <v>42.875</v>
      </c>
      <c r="D454" s="18">
        <v>5</v>
      </c>
      <c r="E454" s="71">
        <v>60</v>
      </c>
      <c r="F454" s="9">
        <v>18.204493526275712</v>
      </c>
      <c r="I454" s="47"/>
      <c r="M454" s="62">
        <v>4.3114755238433146E-2</v>
      </c>
      <c r="N454" s="62">
        <v>7.2174584298262151E-2</v>
      </c>
      <c r="O454" s="62">
        <v>1.0135865270354889</v>
      </c>
      <c r="R454" s="5"/>
    </row>
    <row r="455" spans="1:18" x14ac:dyDescent="0.2">
      <c r="B455" s="23">
        <v>35544</v>
      </c>
      <c r="C455" s="18">
        <v>42.875</v>
      </c>
      <c r="D455" s="18">
        <v>5</v>
      </c>
      <c r="E455" s="71">
        <v>5</v>
      </c>
      <c r="F455" s="9">
        <v>19.788651942117298</v>
      </c>
      <c r="I455" s="47"/>
      <c r="M455" s="62">
        <v>0</v>
      </c>
      <c r="N455" s="62">
        <v>4.0000000000000001E-3</v>
      </c>
      <c r="O455" s="62">
        <v>0</v>
      </c>
      <c r="R455" s="5"/>
    </row>
    <row r="456" spans="1:18" x14ac:dyDescent="0.2">
      <c r="B456" s="23">
        <v>35544</v>
      </c>
      <c r="C456" s="18">
        <v>42.875</v>
      </c>
      <c r="D456" s="18">
        <v>5</v>
      </c>
      <c r="E456" s="71">
        <v>20</v>
      </c>
      <c r="F456" s="9">
        <v>18.00647372429551</v>
      </c>
      <c r="I456" s="47"/>
      <c r="M456" s="62">
        <v>0</v>
      </c>
      <c r="N456" s="62">
        <v>2.3999999999999998E-3</v>
      </c>
      <c r="O456" s="62">
        <v>1.3333333333333326E-2</v>
      </c>
      <c r="R456" s="5"/>
    </row>
    <row r="457" spans="1:18" x14ac:dyDescent="0.2">
      <c r="B457" s="23">
        <v>35544</v>
      </c>
      <c r="C457" s="18">
        <v>42.875</v>
      </c>
      <c r="D457" s="18">
        <v>5</v>
      </c>
      <c r="E457" s="71">
        <v>40</v>
      </c>
      <c r="F457" s="9">
        <v>20.580731150038066</v>
      </c>
      <c r="I457" s="47"/>
      <c r="M457" s="62">
        <v>6.1600000000000002E-2</v>
      </c>
      <c r="N457" s="62">
        <v>1.2E-2</v>
      </c>
      <c r="O457" s="62">
        <v>0.1999999999999991</v>
      </c>
      <c r="R457" s="5"/>
    </row>
    <row r="458" spans="1:18" x14ac:dyDescent="0.2">
      <c r="B458" s="23">
        <v>35544</v>
      </c>
      <c r="C458" s="18">
        <v>42.875</v>
      </c>
      <c r="D458" s="18">
        <v>5</v>
      </c>
      <c r="E458" s="71">
        <v>60</v>
      </c>
      <c r="F458" s="9">
        <v>26.323305407463877</v>
      </c>
      <c r="I458" s="47"/>
      <c r="M458" s="62">
        <v>0</v>
      </c>
      <c r="N458" s="62">
        <v>3.1199999999999999E-2</v>
      </c>
      <c r="O458" s="62">
        <v>1.0198675496688754</v>
      </c>
      <c r="R458" s="5"/>
    </row>
    <row r="459" spans="1:18" x14ac:dyDescent="0.2">
      <c r="B459" s="23">
        <v>35552</v>
      </c>
      <c r="C459" s="18">
        <v>42.875</v>
      </c>
      <c r="D459" s="18">
        <v>5</v>
      </c>
      <c r="E459" s="71">
        <v>5</v>
      </c>
      <c r="F459" s="9">
        <v>16.224295506473741</v>
      </c>
      <c r="I459" s="47"/>
      <c r="M459" s="62">
        <v>7.214579067734736E-2</v>
      </c>
      <c r="N459" s="62">
        <v>1.5235221571656085E-2</v>
      </c>
      <c r="O459" s="62">
        <v>2.7397260273972632E-2</v>
      </c>
      <c r="R459" s="5"/>
    </row>
    <row r="460" spans="1:18" x14ac:dyDescent="0.2">
      <c r="B460" s="23">
        <v>35552</v>
      </c>
      <c r="C460" s="18">
        <v>42.875</v>
      </c>
      <c r="D460" s="18">
        <v>5</v>
      </c>
      <c r="E460" s="71">
        <v>20</v>
      </c>
      <c r="F460" s="9">
        <v>19.19459253617671</v>
      </c>
      <c r="I460" s="47"/>
      <c r="M460" s="62">
        <v>7.1332782547266008E-2</v>
      </c>
      <c r="N460" s="62">
        <v>9.5441646610869915E-3</v>
      </c>
      <c r="O460" s="62">
        <v>4.1095890410958881E-2</v>
      </c>
      <c r="R460" s="5"/>
    </row>
    <row r="461" spans="1:18" x14ac:dyDescent="0.2">
      <c r="B461" s="23">
        <v>35552</v>
      </c>
      <c r="C461" s="18">
        <v>42.875</v>
      </c>
      <c r="D461" s="18">
        <v>5</v>
      </c>
      <c r="E461" s="71">
        <v>40</v>
      </c>
      <c r="F461" s="9">
        <v>16.620335110434127</v>
      </c>
      <c r="I461" s="47"/>
      <c r="M461" s="62">
        <v>5.1820587425314729E-2</v>
      </c>
      <c r="N461" s="62">
        <v>3.2308392303363451E-2</v>
      </c>
      <c r="O461" s="62">
        <v>4.1095890410958881E-2</v>
      </c>
      <c r="R461" s="5"/>
    </row>
    <row r="462" spans="1:18" s="14" customFormat="1" x14ac:dyDescent="0.2">
      <c r="A462" s="10"/>
      <c r="B462" s="24">
        <v>35552</v>
      </c>
      <c r="C462" s="21">
        <v>42.875</v>
      </c>
      <c r="D462" s="21">
        <v>5</v>
      </c>
      <c r="E462" s="72">
        <v>60</v>
      </c>
      <c r="F462" s="13">
        <v>28.897562833206351</v>
      </c>
      <c r="G462" s="12"/>
      <c r="H462" s="12"/>
      <c r="I462" s="45"/>
      <c r="J462" s="12"/>
      <c r="K462" s="28"/>
      <c r="L462" s="28"/>
      <c r="M462" s="63">
        <v>7.214579067734736E-2</v>
      </c>
      <c r="N462" s="63">
        <v>0.17355682174847298</v>
      </c>
      <c r="O462" s="63">
        <v>0.4109589041095883</v>
      </c>
      <c r="P462" s="12"/>
      <c r="Q462" s="12"/>
      <c r="R462" s="12"/>
    </row>
    <row r="463" spans="1:18" x14ac:dyDescent="0.2">
      <c r="A463" s="1" t="s">
        <v>476</v>
      </c>
      <c r="B463" s="23">
        <v>33512</v>
      </c>
      <c r="C463" s="1">
        <v>22.75</v>
      </c>
      <c r="D463" s="1">
        <v>-158</v>
      </c>
      <c r="E463" s="39">
        <v>152</v>
      </c>
      <c r="F463" s="5">
        <v>137.4</v>
      </c>
      <c r="I463" s="47"/>
    </row>
    <row r="464" spans="1:18" x14ac:dyDescent="0.2">
      <c r="B464" s="23">
        <v>33512</v>
      </c>
      <c r="C464" s="1">
        <v>22.75</v>
      </c>
      <c r="D464" s="1">
        <v>-158</v>
      </c>
      <c r="E464" s="39">
        <v>152</v>
      </c>
      <c r="F464" s="5">
        <v>122.6</v>
      </c>
      <c r="I464" s="47"/>
    </row>
    <row r="465" spans="1:17" x14ac:dyDescent="0.2">
      <c r="A465" s="1" t="s">
        <v>55</v>
      </c>
      <c r="B465" s="23">
        <v>33512</v>
      </c>
      <c r="C465" s="1">
        <v>22.75</v>
      </c>
      <c r="D465" s="1">
        <v>-158</v>
      </c>
      <c r="E465" s="39">
        <v>131</v>
      </c>
      <c r="F465" s="5">
        <v>32.299999999999997</v>
      </c>
      <c r="I465" s="47"/>
    </row>
    <row r="466" spans="1:17" x14ac:dyDescent="0.2">
      <c r="B466" s="23">
        <v>33512</v>
      </c>
      <c r="C466" s="1">
        <v>22.75</v>
      </c>
      <c r="D466" s="1">
        <v>-158</v>
      </c>
      <c r="E466" s="39">
        <v>131</v>
      </c>
      <c r="F466" s="5">
        <v>9.8000000000000007</v>
      </c>
      <c r="I466" s="47"/>
    </row>
    <row r="467" spans="1:17" x14ac:dyDescent="0.2">
      <c r="B467" s="23">
        <v>33695</v>
      </c>
      <c r="C467" s="1">
        <v>22.75</v>
      </c>
      <c r="D467" s="1">
        <v>-158</v>
      </c>
      <c r="E467" s="39">
        <v>172</v>
      </c>
      <c r="F467" s="5">
        <v>80.2</v>
      </c>
      <c r="I467" s="47"/>
    </row>
    <row r="468" spans="1:17" x14ac:dyDescent="0.2">
      <c r="B468" s="23">
        <v>33695</v>
      </c>
      <c r="C468" s="1">
        <v>22.75</v>
      </c>
      <c r="D468" s="1">
        <v>-158</v>
      </c>
      <c r="E468" s="39">
        <v>164</v>
      </c>
      <c r="F468" s="5">
        <v>21.8</v>
      </c>
      <c r="I468" s="47"/>
    </row>
    <row r="469" spans="1:17" x14ac:dyDescent="0.2">
      <c r="B469" s="23">
        <v>33695</v>
      </c>
      <c r="C469" s="1">
        <v>22.75</v>
      </c>
      <c r="D469" s="1">
        <v>-158</v>
      </c>
      <c r="E469" s="39">
        <v>140</v>
      </c>
      <c r="F469" s="5">
        <v>1</v>
      </c>
      <c r="I469" s="47"/>
    </row>
    <row r="470" spans="1:17" x14ac:dyDescent="0.2">
      <c r="B470" s="23">
        <v>34243</v>
      </c>
      <c r="C470" s="1">
        <v>22.75</v>
      </c>
      <c r="D470" s="1">
        <v>-158</v>
      </c>
      <c r="E470" s="39">
        <v>175</v>
      </c>
      <c r="F470" s="5">
        <v>10.5</v>
      </c>
      <c r="I470" s="47"/>
    </row>
    <row r="471" spans="1:17" x14ac:dyDescent="0.2">
      <c r="B471" s="23">
        <v>34243</v>
      </c>
      <c r="C471" s="1">
        <v>22.75</v>
      </c>
      <c r="D471" s="1">
        <v>-158</v>
      </c>
      <c r="E471" s="39">
        <v>155</v>
      </c>
      <c r="F471" s="5">
        <v>23.3</v>
      </c>
      <c r="I471" s="47"/>
    </row>
    <row r="472" spans="1:17" x14ac:dyDescent="0.2">
      <c r="B472" s="23">
        <v>34243</v>
      </c>
      <c r="C472" s="1">
        <v>22.75</v>
      </c>
      <c r="D472" s="1">
        <v>-158</v>
      </c>
      <c r="E472" s="39">
        <v>135</v>
      </c>
      <c r="F472" s="5">
        <v>6.8</v>
      </c>
      <c r="I472" s="47"/>
    </row>
    <row r="473" spans="1:17" s="14" customFormat="1" x14ac:dyDescent="0.2">
      <c r="A473" s="10"/>
      <c r="B473" s="24">
        <v>34243</v>
      </c>
      <c r="C473" s="10">
        <v>22.75</v>
      </c>
      <c r="D473" s="10">
        <v>-158</v>
      </c>
      <c r="E473" s="42">
        <v>106</v>
      </c>
      <c r="F473" s="12">
        <v>1.4</v>
      </c>
      <c r="G473" s="12"/>
      <c r="H473" s="12"/>
      <c r="I473" s="45"/>
      <c r="J473" s="12"/>
      <c r="K473" s="28"/>
      <c r="L473" s="28"/>
      <c r="M473" s="63"/>
      <c r="N473" s="63"/>
      <c r="O473" s="63"/>
      <c r="P473" s="12"/>
      <c r="Q473" s="12"/>
    </row>
    <row r="474" spans="1:17" x14ac:dyDescent="0.2">
      <c r="A474" s="1" t="s">
        <v>240</v>
      </c>
      <c r="B474" s="5" t="s">
        <v>544</v>
      </c>
      <c r="C474" s="5">
        <v>-15.62</v>
      </c>
      <c r="D474" s="5">
        <v>-75.13</v>
      </c>
      <c r="E474" s="39">
        <v>5</v>
      </c>
      <c r="F474" s="5">
        <v>6</v>
      </c>
      <c r="J474" s="5">
        <v>15.03</v>
      </c>
      <c r="M474" s="66" t="s">
        <v>361</v>
      </c>
      <c r="N474" s="62">
        <v>1.71</v>
      </c>
      <c r="O474" s="62">
        <v>9.61</v>
      </c>
    </row>
    <row r="475" spans="1:17" x14ac:dyDescent="0.2">
      <c r="B475" s="5" t="s">
        <v>544</v>
      </c>
      <c r="C475" s="5">
        <v>-16.28</v>
      </c>
      <c r="D475" s="5">
        <v>-75.61</v>
      </c>
      <c r="E475" s="39">
        <v>5</v>
      </c>
      <c r="F475" s="5" t="s">
        <v>547</v>
      </c>
      <c r="J475" s="5">
        <v>15.88</v>
      </c>
      <c r="M475" s="62">
        <v>0.05</v>
      </c>
      <c r="N475" s="62">
        <v>0.22</v>
      </c>
      <c r="O475" s="62">
        <v>10.73</v>
      </c>
    </row>
    <row r="476" spans="1:17" x14ac:dyDescent="0.2">
      <c r="A476" s="1" t="s">
        <v>241</v>
      </c>
      <c r="B476" s="5" t="s">
        <v>544</v>
      </c>
      <c r="C476" s="5">
        <v>-17.68</v>
      </c>
      <c r="D476" s="5">
        <v>-76.69</v>
      </c>
      <c r="E476" s="39">
        <v>5</v>
      </c>
      <c r="F476" s="5" t="s">
        <v>547</v>
      </c>
      <c r="J476" s="5">
        <v>17.23</v>
      </c>
      <c r="M476" s="62">
        <v>0.02</v>
      </c>
      <c r="N476" s="62">
        <v>0.32</v>
      </c>
      <c r="O476" s="62">
        <v>1.49</v>
      </c>
    </row>
    <row r="477" spans="1:17" x14ac:dyDescent="0.2">
      <c r="B477" s="5" t="s">
        <v>544</v>
      </c>
      <c r="C477" s="5">
        <v>-13.3</v>
      </c>
      <c r="D477" s="5">
        <v>-76.95</v>
      </c>
      <c r="E477" s="39">
        <v>5</v>
      </c>
      <c r="F477" s="5" t="s">
        <v>547</v>
      </c>
      <c r="J477" s="5">
        <v>15.32</v>
      </c>
      <c r="M477" s="62">
        <v>0</v>
      </c>
      <c r="N477" s="62">
        <v>0.85</v>
      </c>
      <c r="O477" s="62">
        <v>7.4</v>
      </c>
    </row>
    <row r="478" spans="1:17" x14ac:dyDescent="0.2">
      <c r="B478" s="5" t="s">
        <v>544</v>
      </c>
      <c r="C478" s="5">
        <v>-12.5</v>
      </c>
      <c r="D478" s="5">
        <v>-75.3</v>
      </c>
      <c r="E478" s="39">
        <v>5</v>
      </c>
      <c r="F478" s="5">
        <v>3</v>
      </c>
      <c r="J478" s="5">
        <v>17.100000000000001</v>
      </c>
      <c r="M478" s="62">
        <v>0.04</v>
      </c>
      <c r="N478" s="62">
        <v>1.46</v>
      </c>
      <c r="O478" s="62">
        <v>15</v>
      </c>
    </row>
    <row r="479" spans="1:17" x14ac:dyDescent="0.2">
      <c r="B479" s="5" t="s">
        <v>544</v>
      </c>
      <c r="C479" s="5">
        <v>-11.7</v>
      </c>
      <c r="D479" s="5">
        <v>-76.69</v>
      </c>
      <c r="E479" s="39">
        <v>5</v>
      </c>
      <c r="F479" s="5">
        <v>10</v>
      </c>
      <c r="J479" s="5">
        <v>15.9</v>
      </c>
      <c r="M479" s="62">
        <v>0.17</v>
      </c>
      <c r="N479" s="62">
        <v>1.74</v>
      </c>
      <c r="O479" s="62">
        <v>6.6</v>
      </c>
    </row>
    <row r="480" spans="1:17" x14ac:dyDescent="0.2">
      <c r="B480" s="5" t="s">
        <v>544</v>
      </c>
      <c r="C480" s="5">
        <v>-11</v>
      </c>
      <c r="D480" s="5">
        <v>-78.16</v>
      </c>
      <c r="E480" s="39">
        <v>5</v>
      </c>
      <c r="F480" s="5">
        <v>10</v>
      </c>
      <c r="J480" s="5">
        <v>16.3</v>
      </c>
      <c r="M480" s="62">
        <v>0.25</v>
      </c>
      <c r="N480" s="62">
        <v>0.91</v>
      </c>
      <c r="O480" s="62">
        <v>12.9</v>
      </c>
    </row>
    <row r="481" spans="1:17" x14ac:dyDescent="0.2">
      <c r="B481" s="5" t="s">
        <v>544</v>
      </c>
      <c r="C481" s="5">
        <v>-8.16</v>
      </c>
      <c r="D481" s="5">
        <v>-80.319999999999993</v>
      </c>
      <c r="E481" s="39">
        <v>5</v>
      </c>
      <c r="F481" s="5">
        <v>14</v>
      </c>
      <c r="J481" s="5">
        <v>17.420000000000002</v>
      </c>
      <c r="M481" s="62">
        <v>0.01</v>
      </c>
      <c r="N481" s="62">
        <v>1.1100000000000001</v>
      </c>
      <c r="O481" s="62">
        <v>8.8000000000000007</v>
      </c>
    </row>
    <row r="482" spans="1:17" x14ac:dyDescent="0.2">
      <c r="B482" s="5" t="s">
        <v>544</v>
      </c>
      <c r="C482" s="5">
        <v>-3.6</v>
      </c>
      <c r="D482" s="5">
        <v>-87.94</v>
      </c>
      <c r="E482" s="39">
        <v>5</v>
      </c>
      <c r="F482" s="5">
        <v>3</v>
      </c>
      <c r="J482" s="5">
        <v>18.559999999999999</v>
      </c>
      <c r="M482" s="62">
        <v>1.7000000000000001E-2</v>
      </c>
      <c r="N482" s="62">
        <v>0.2</v>
      </c>
      <c r="O482" s="62">
        <v>9.1</v>
      </c>
    </row>
    <row r="483" spans="1:17" x14ac:dyDescent="0.2">
      <c r="B483" s="23">
        <v>39138</v>
      </c>
      <c r="C483" s="5">
        <v>-13.49</v>
      </c>
      <c r="D483" s="5">
        <v>-76.45</v>
      </c>
      <c r="E483" s="39">
        <v>20</v>
      </c>
      <c r="F483" s="5">
        <v>84</v>
      </c>
      <c r="M483" s="62">
        <v>0.63300000000000001</v>
      </c>
      <c r="N483" s="62">
        <v>0.2</v>
      </c>
    </row>
    <row r="484" spans="1:17" x14ac:dyDescent="0.2">
      <c r="B484" s="23">
        <v>39138</v>
      </c>
      <c r="C484" s="5">
        <v>-13.49</v>
      </c>
      <c r="D484" s="5">
        <v>-76.45</v>
      </c>
      <c r="E484" s="39">
        <v>60</v>
      </c>
      <c r="F484" s="5">
        <v>5</v>
      </c>
      <c r="M484" s="62">
        <v>0.11799999999999999</v>
      </c>
      <c r="N484" s="62">
        <v>0.06</v>
      </c>
    </row>
    <row r="485" spans="1:17" x14ac:dyDescent="0.2">
      <c r="B485" s="23">
        <v>39133</v>
      </c>
      <c r="C485" s="5">
        <v>-14.24</v>
      </c>
      <c r="D485" s="5">
        <v>-76.61</v>
      </c>
      <c r="E485" s="39">
        <v>30</v>
      </c>
      <c r="F485" s="5">
        <v>3</v>
      </c>
      <c r="M485" s="62">
        <v>3.2000000000000001E-2</v>
      </c>
      <c r="N485" s="62">
        <v>0.17</v>
      </c>
    </row>
    <row r="486" spans="1:17" x14ac:dyDescent="0.2">
      <c r="B486" s="23">
        <v>39133</v>
      </c>
      <c r="C486" s="5">
        <v>-14.24</v>
      </c>
      <c r="D486" s="5">
        <v>-76.61</v>
      </c>
      <c r="E486" s="39">
        <v>50</v>
      </c>
      <c r="F486" s="5">
        <v>8</v>
      </c>
      <c r="M486" s="62">
        <v>1.2999999999999999E-2</v>
      </c>
      <c r="N486" s="62">
        <v>0.16</v>
      </c>
    </row>
    <row r="487" spans="1:17" x14ac:dyDescent="0.2">
      <c r="B487" s="23">
        <v>39140</v>
      </c>
      <c r="C487" s="5">
        <v>-12</v>
      </c>
      <c r="D487" s="5">
        <v>-77.5</v>
      </c>
      <c r="E487" s="39">
        <v>50</v>
      </c>
      <c r="F487" s="5">
        <v>2</v>
      </c>
      <c r="M487" s="62">
        <v>2.8000000000000001E-2</v>
      </c>
      <c r="N487" s="62">
        <v>0.01</v>
      </c>
    </row>
    <row r="488" spans="1:17" s="14" customFormat="1" x14ac:dyDescent="0.2">
      <c r="A488" s="10"/>
      <c r="B488" s="24">
        <v>39140</v>
      </c>
      <c r="C488" s="12">
        <v>-12</v>
      </c>
      <c r="D488" s="12">
        <v>-77.5</v>
      </c>
      <c r="E488" s="42">
        <v>60</v>
      </c>
      <c r="F488" s="12">
        <v>3</v>
      </c>
      <c r="G488" s="12"/>
      <c r="H488" s="12"/>
      <c r="I488" s="45"/>
      <c r="J488" s="12"/>
      <c r="K488" s="28"/>
      <c r="L488" s="28"/>
      <c r="M488" s="63">
        <v>3.5999999999999997E-2</v>
      </c>
      <c r="N488" s="63">
        <v>0.01</v>
      </c>
      <c r="O488" s="63"/>
      <c r="P488" s="12"/>
      <c r="Q488" s="12"/>
    </row>
    <row r="489" spans="1:17" x14ac:dyDescent="0.2">
      <c r="A489" s="1" t="s">
        <v>445</v>
      </c>
      <c r="B489" s="5" t="s">
        <v>504</v>
      </c>
      <c r="C489" s="5">
        <v>-10.95</v>
      </c>
      <c r="D489" s="5">
        <v>-78.56</v>
      </c>
      <c r="E489" s="39">
        <v>352.6</v>
      </c>
      <c r="F489" s="5" t="s">
        <v>361</v>
      </c>
      <c r="G489" s="5">
        <v>0.24</v>
      </c>
      <c r="I489" s="27"/>
      <c r="J489" s="5">
        <v>11.4</v>
      </c>
      <c r="K489" s="5">
        <v>34.82</v>
      </c>
      <c r="M489" s="62">
        <v>0.01</v>
      </c>
      <c r="N489" s="62">
        <v>0.68</v>
      </c>
      <c r="O489" s="62">
        <v>32.51</v>
      </c>
      <c r="Q489" s="5" t="s">
        <v>361</v>
      </c>
    </row>
    <row r="490" spans="1:17" x14ac:dyDescent="0.2">
      <c r="B490" s="5" t="s">
        <v>504</v>
      </c>
      <c r="C490" s="5">
        <v>-10.95</v>
      </c>
      <c r="D490" s="5">
        <v>-78.56</v>
      </c>
      <c r="E490" s="39">
        <v>298</v>
      </c>
      <c r="F490" s="5">
        <v>0.89</v>
      </c>
      <c r="G490" s="5">
        <v>0.22</v>
      </c>
      <c r="I490" s="27"/>
      <c r="J490" s="5">
        <v>12.1</v>
      </c>
      <c r="K490" s="5">
        <v>34.86</v>
      </c>
      <c r="M490" s="62" t="s">
        <v>361</v>
      </c>
      <c r="N490" s="62">
        <v>0.52</v>
      </c>
      <c r="O490" s="62">
        <v>30.21</v>
      </c>
      <c r="P490" s="2"/>
      <c r="Q490" s="5">
        <v>0.2</v>
      </c>
    </row>
    <row r="491" spans="1:17" x14ac:dyDescent="0.2">
      <c r="A491" s="1" t="s">
        <v>503</v>
      </c>
      <c r="B491" s="5" t="s">
        <v>504</v>
      </c>
      <c r="C491" s="5">
        <v>-10.95</v>
      </c>
      <c r="D491" s="5">
        <v>-78.56</v>
      </c>
      <c r="E491" s="39">
        <v>258.7</v>
      </c>
      <c r="F491" s="5">
        <v>3.62</v>
      </c>
      <c r="G491" s="5">
        <v>1.21</v>
      </c>
      <c r="I491" s="27"/>
      <c r="J491" s="5">
        <v>13</v>
      </c>
      <c r="K491" s="5">
        <v>34.92</v>
      </c>
      <c r="M491" s="62">
        <v>0.01</v>
      </c>
      <c r="N491" s="62">
        <v>1.63</v>
      </c>
      <c r="O491" s="62">
        <v>29.39</v>
      </c>
      <c r="Q491" s="5">
        <v>1.5</v>
      </c>
    </row>
    <row r="492" spans="1:17" x14ac:dyDescent="0.2">
      <c r="B492" s="5" t="s">
        <v>504</v>
      </c>
      <c r="C492" s="5">
        <v>-10.95</v>
      </c>
      <c r="D492" s="5">
        <v>-78.56</v>
      </c>
      <c r="E492" s="39">
        <v>218.9</v>
      </c>
      <c r="F492" s="5">
        <v>8</v>
      </c>
      <c r="G492" s="5">
        <v>1.69</v>
      </c>
      <c r="I492" s="27"/>
      <c r="J492" s="5">
        <v>13.7</v>
      </c>
      <c r="K492" s="5">
        <v>34.96</v>
      </c>
      <c r="M492" s="62">
        <v>0.01</v>
      </c>
      <c r="N492" s="62">
        <v>0.13</v>
      </c>
      <c r="O492" s="62">
        <v>31.65</v>
      </c>
      <c r="Q492" s="5">
        <v>6.06</v>
      </c>
    </row>
    <row r="493" spans="1:17" x14ac:dyDescent="0.2">
      <c r="B493" s="5" t="s">
        <v>504</v>
      </c>
      <c r="C493" s="5">
        <v>-10.95</v>
      </c>
      <c r="D493" s="5">
        <v>-78.56</v>
      </c>
      <c r="E493" s="39">
        <v>73.900000000000006</v>
      </c>
      <c r="F493" s="5">
        <v>35.71</v>
      </c>
      <c r="G493" s="5">
        <v>9.07</v>
      </c>
      <c r="I493" s="27"/>
      <c r="J493" s="5">
        <v>15.4</v>
      </c>
      <c r="K493" s="5">
        <v>35.049999999999997</v>
      </c>
      <c r="M493" s="62" t="s">
        <v>361</v>
      </c>
      <c r="N493" s="62">
        <v>0.02</v>
      </c>
      <c r="O493" s="62">
        <v>30</v>
      </c>
      <c r="Q493" s="5">
        <v>8.4</v>
      </c>
    </row>
    <row r="494" spans="1:17" x14ac:dyDescent="0.2">
      <c r="B494" s="5" t="s">
        <v>504</v>
      </c>
      <c r="C494" s="5">
        <v>-10.78</v>
      </c>
      <c r="D494" s="5">
        <v>-78.27</v>
      </c>
      <c r="E494" s="39">
        <v>304.10000000000002</v>
      </c>
      <c r="F494" s="5">
        <v>0.33</v>
      </c>
      <c r="G494" s="5">
        <v>0.99</v>
      </c>
      <c r="I494" s="27"/>
      <c r="J494" s="5">
        <v>12.2</v>
      </c>
      <c r="K494" s="5">
        <v>34.869999999999997</v>
      </c>
      <c r="M494" s="62" t="s">
        <v>361</v>
      </c>
      <c r="N494" s="62">
        <v>1.72</v>
      </c>
      <c r="O494" s="62">
        <v>27.27</v>
      </c>
      <c r="Q494" s="5" t="s">
        <v>361</v>
      </c>
    </row>
    <row r="495" spans="1:17" x14ac:dyDescent="0.2">
      <c r="B495" s="5" t="s">
        <v>504</v>
      </c>
      <c r="C495" s="5">
        <v>-10.78</v>
      </c>
      <c r="D495" s="5">
        <v>-78.27</v>
      </c>
      <c r="E495" s="39">
        <v>268.10000000000002</v>
      </c>
      <c r="F495" s="5">
        <v>0.98</v>
      </c>
      <c r="G495" s="5">
        <v>0.3</v>
      </c>
      <c r="I495" s="27"/>
      <c r="J495" s="5">
        <v>12.8</v>
      </c>
      <c r="K495" s="5">
        <v>34.909999999999997</v>
      </c>
      <c r="M495" s="62" t="s">
        <v>361</v>
      </c>
      <c r="N495" s="62">
        <v>2.0499999999999998</v>
      </c>
      <c r="O495" s="62">
        <v>26.61</v>
      </c>
      <c r="Q495" s="5">
        <v>0.2</v>
      </c>
    </row>
    <row r="496" spans="1:17" x14ac:dyDescent="0.2">
      <c r="B496" s="5" t="s">
        <v>504</v>
      </c>
      <c r="C496" s="5">
        <v>-10.78</v>
      </c>
      <c r="D496" s="5">
        <v>-78.27</v>
      </c>
      <c r="E496" s="39">
        <v>249.4</v>
      </c>
      <c r="F496" s="5">
        <v>0.95</v>
      </c>
      <c r="G496" s="5">
        <v>0.4</v>
      </c>
      <c r="I496" s="27"/>
      <c r="J496" s="5">
        <v>13.1</v>
      </c>
      <c r="K496" s="5">
        <v>34.92</v>
      </c>
      <c r="M496" s="62" t="s">
        <v>361</v>
      </c>
      <c r="N496" s="62">
        <v>1.66</v>
      </c>
      <c r="O496" s="62">
        <v>28.06</v>
      </c>
      <c r="Q496" s="5">
        <v>2.25</v>
      </c>
    </row>
    <row r="497" spans="1:17" x14ac:dyDescent="0.2">
      <c r="B497" s="5" t="s">
        <v>504</v>
      </c>
      <c r="C497" s="5">
        <v>-10.78</v>
      </c>
      <c r="D497" s="5">
        <v>-78.27</v>
      </c>
      <c r="E497" s="39">
        <v>189</v>
      </c>
      <c r="F497" s="5">
        <v>10.94</v>
      </c>
      <c r="G497" s="5">
        <v>1.27</v>
      </c>
      <c r="I497" s="27"/>
      <c r="J497" s="5">
        <v>13.8</v>
      </c>
      <c r="K497" s="5">
        <v>34.97</v>
      </c>
      <c r="M497" s="62" t="s">
        <v>361</v>
      </c>
      <c r="N497" s="62">
        <v>0</v>
      </c>
      <c r="O497" s="62">
        <v>30.47</v>
      </c>
      <c r="Q497" s="5">
        <v>1.6</v>
      </c>
    </row>
    <row r="498" spans="1:17" x14ac:dyDescent="0.2">
      <c r="B498" s="5" t="s">
        <v>504</v>
      </c>
      <c r="C498" s="5">
        <v>-10.78</v>
      </c>
      <c r="D498" s="5">
        <v>-78.27</v>
      </c>
      <c r="E498" s="39">
        <v>28</v>
      </c>
      <c r="F498" s="5">
        <v>34.07</v>
      </c>
      <c r="G498" s="5">
        <v>0.11</v>
      </c>
      <c r="I498" s="27"/>
      <c r="J498" s="5">
        <v>16.399999999999999</v>
      </c>
      <c r="K498" s="5">
        <v>35.090000000000003</v>
      </c>
      <c r="M498" s="62" t="s">
        <v>361</v>
      </c>
      <c r="N498" s="62">
        <v>0.04</v>
      </c>
      <c r="O498" s="62">
        <v>26.81</v>
      </c>
      <c r="Q498" s="5">
        <v>30.1</v>
      </c>
    </row>
    <row r="499" spans="1:17" x14ac:dyDescent="0.2">
      <c r="B499" s="5" t="s">
        <v>504</v>
      </c>
      <c r="C499" s="5">
        <v>-12.41</v>
      </c>
      <c r="D499" s="5">
        <v>-77.81</v>
      </c>
      <c r="E499" s="39">
        <v>143.69999999999999</v>
      </c>
      <c r="F499" s="5">
        <v>1.79</v>
      </c>
      <c r="G499" s="5">
        <v>0.35599999999999998</v>
      </c>
      <c r="I499" s="27"/>
      <c r="J499" s="5">
        <v>13.51</v>
      </c>
      <c r="K499" s="5">
        <v>34.909999999999997</v>
      </c>
      <c r="M499" s="62">
        <v>0.13</v>
      </c>
      <c r="N499" s="62">
        <v>3.69</v>
      </c>
      <c r="O499" s="62">
        <v>19.010000000000002</v>
      </c>
      <c r="Q499" s="5" t="s">
        <v>361</v>
      </c>
    </row>
    <row r="500" spans="1:17" x14ac:dyDescent="0.2">
      <c r="B500" s="5" t="s">
        <v>504</v>
      </c>
      <c r="C500" s="5">
        <v>-12.32</v>
      </c>
      <c r="D500" s="5">
        <v>-77.62</v>
      </c>
      <c r="E500" s="39">
        <v>118.9</v>
      </c>
      <c r="F500" s="5">
        <v>2.71</v>
      </c>
      <c r="G500" s="5">
        <v>1.01</v>
      </c>
      <c r="I500" s="27"/>
      <c r="J500" s="5">
        <v>14.21</v>
      </c>
      <c r="K500" s="5">
        <v>34.979999999999997</v>
      </c>
      <c r="M500" s="62" t="s">
        <v>361</v>
      </c>
      <c r="N500" s="62">
        <v>0.01</v>
      </c>
      <c r="O500" s="62">
        <v>28.92</v>
      </c>
      <c r="Q500" s="5" t="s">
        <v>361</v>
      </c>
    </row>
    <row r="501" spans="1:17" x14ac:dyDescent="0.2">
      <c r="B501" s="5" t="s">
        <v>504</v>
      </c>
      <c r="C501" s="5">
        <v>-13.99</v>
      </c>
      <c r="D501" s="5">
        <v>-76.66</v>
      </c>
      <c r="E501" s="39">
        <v>179.4</v>
      </c>
      <c r="F501" s="5" t="s">
        <v>547</v>
      </c>
      <c r="G501" s="5" t="s">
        <v>547</v>
      </c>
      <c r="I501" s="27"/>
      <c r="J501" s="5">
        <v>13.46</v>
      </c>
      <c r="K501" s="5">
        <v>34.94</v>
      </c>
      <c r="M501" s="62" t="s">
        <v>361</v>
      </c>
      <c r="N501" s="62">
        <v>1.25</v>
      </c>
      <c r="O501" s="62">
        <v>25.54</v>
      </c>
      <c r="Q501" s="5" t="s">
        <v>361</v>
      </c>
    </row>
    <row r="502" spans="1:17" x14ac:dyDescent="0.2">
      <c r="B502" s="5" t="s">
        <v>504</v>
      </c>
      <c r="C502" s="5">
        <v>-13.99</v>
      </c>
      <c r="D502" s="5">
        <v>-76.66</v>
      </c>
      <c r="E502" s="39">
        <v>124</v>
      </c>
      <c r="F502" s="5" t="s">
        <v>547</v>
      </c>
      <c r="G502" s="5" t="s">
        <v>547</v>
      </c>
      <c r="I502" s="27"/>
      <c r="J502" s="5">
        <v>14.4</v>
      </c>
      <c r="K502" s="5">
        <v>35</v>
      </c>
      <c r="M502" s="62" t="s">
        <v>361</v>
      </c>
      <c r="N502" s="62">
        <v>0.09</v>
      </c>
      <c r="O502" s="62">
        <v>27.57</v>
      </c>
      <c r="Q502" s="5">
        <v>0.25</v>
      </c>
    </row>
    <row r="503" spans="1:17" x14ac:dyDescent="0.2">
      <c r="B503" s="5" t="s">
        <v>504</v>
      </c>
      <c r="C503" s="5">
        <v>-14.28</v>
      </c>
      <c r="D503" s="5">
        <v>-77.17</v>
      </c>
      <c r="E503" s="39">
        <v>147.1</v>
      </c>
      <c r="F503" s="5" t="s">
        <v>547</v>
      </c>
      <c r="G503" s="5" t="s">
        <v>547</v>
      </c>
      <c r="I503" s="27"/>
      <c r="J503" s="5">
        <v>13.7</v>
      </c>
      <c r="K503" s="5">
        <v>34.96</v>
      </c>
      <c r="M503" s="62">
        <v>0.04</v>
      </c>
      <c r="N503" s="62">
        <v>0.9</v>
      </c>
      <c r="O503" s="62">
        <v>25.8</v>
      </c>
      <c r="Q503" s="5" t="s">
        <v>361</v>
      </c>
    </row>
    <row r="504" spans="1:17" x14ac:dyDescent="0.2">
      <c r="B504" s="5" t="s">
        <v>504</v>
      </c>
      <c r="C504" s="5">
        <v>-14.28</v>
      </c>
      <c r="D504" s="5">
        <v>-77.17</v>
      </c>
      <c r="E504" s="39">
        <v>92.2</v>
      </c>
      <c r="F504" s="5" t="s">
        <v>547</v>
      </c>
      <c r="G504" s="5" t="s">
        <v>547</v>
      </c>
      <c r="I504" s="27"/>
      <c r="J504" s="5">
        <v>14.5</v>
      </c>
      <c r="K504" s="5">
        <v>35</v>
      </c>
      <c r="M504" s="62">
        <v>0.33</v>
      </c>
      <c r="N504" s="62">
        <v>3.87</v>
      </c>
      <c r="O504" s="62">
        <v>20.03</v>
      </c>
      <c r="Q504" s="5">
        <v>0.46</v>
      </c>
    </row>
    <row r="505" spans="1:17" x14ac:dyDescent="0.2">
      <c r="B505" s="5" t="s">
        <v>504</v>
      </c>
      <c r="C505" s="5">
        <v>-15.43</v>
      </c>
      <c r="D505" s="5">
        <v>-75.430000000000007</v>
      </c>
      <c r="E505" s="39">
        <v>130</v>
      </c>
      <c r="F505" s="5">
        <v>11.38</v>
      </c>
      <c r="G505" s="5">
        <v>1.8</v>
      </c>
      <c r="I505" s="27"/>
      <c r="J505" s="5">
        <v>14.21</v>
      </c>
      <c r="K505" s="5">
        <v>34.979999999999997</v>
      </c>
      <c r="M505" s="62">
        <v>0.03</v>
      </c>
      <c r="N505" s="62">
        <v>5.23</v>
      </c>
      <c r="O505" s="62">
        <v>14.63</v>
      </c>
      <c r="Q505" s="5">
        <v>0.44</v>
      </c>
    </row>
    <row r="506" spans="1:17" x14ac:dyDescent="0.2">
      <c r="B506" s="5" t="s">
        <v>504</v>
      </c>
      <c r="C506" s="5">
        <v>-15.43</v>
      </c>
      <c r="D506" s="5">
        <v>-75.430000000000007</v>
      </c>
      <c r="E506" s="39">
        <v>9.1999999999999993</v>
      </c>
      <c r="F506" s="5" t="s">
        <v>547</v>
      </c>
      <c r="G506" s="5" t="s">
        <v>547</v>
      </c>
      <c r="I506" s="27"/>
      <c r="J506" s="5">
        <v>17.82</v>
      </c>
      <c r="K506" s="5">
        <v>35.130000000000003</v>
      </c>
      <c r="M506" s="62">
        <v>0.16</v>
      </c>
      <c r="N506" s="62">
        <v>0.99</v>
      </c>
      <c r="O506" s="62">
        <v>16.09</v>
      </c>
      <c r="Q506" s="5">
        <v>209.3</v>
      </c>
    </row>
    <row r="507" spans="1:17" x14ac:dyDescent="0.2">
      <c r="B507" s="5" t="s">
        <v>504</v>
      </c>
      <c r="C507" s="5">
        <v>-15.86</v>
      </c>
      <c r="D507" s="5">
        <v>-76.11</v>
      </c>
      <c r="E507" s="39">
        <v>89.8</v>
      </c>
      <c r="F507" s="5">
        <v>11.86</v>
      </c>
      <c r="G507" s="5">
        <v>1.9</v>
      </c>
      <c r="I507" s="27"/>
      <c r="J507" s="5">
        <v>15.09</v>
      </c>
      <c r="K507" s="5">
        <v>35.03</v>
      </c>
      <c r="M507" s="62">
        <v>0.03</v>
      </c>
      <c r="N507" s="62">
        <v>2.85</v>
      </c>
      <c r="O507" s="62">
        <v>19.38</v>
      </c>
      <c r="Q507" s="5">
        <v>1.44</v>
      </c>
    </row>
    <row r="508" spans="1:17" x14ac:dyDescent="0.2">
      <c r="B508" s="5" t="s">
        <v>504</v>
      </c>
      <c r="C508" s="5">
        <v>-15.86</v>
      </c>
      <c r="D508" s="5">
        <v>-76.11</v>
      </c>
      <c r="E508" s="39">
        <v>4.7</v>
      </c>
      <c r="F508" s="5" t="s">
        <v>547</v>
      </c>
      <c r="G508" s="5" t="s">
        <v>547</v>
      </c>
      <c r="I508" s="27"/>
      <c r="J508" s="5">
        <v>18.05</v>
      </c>
      <c r="K508" s="5">
        <v>35.18</v>
      </c>
      <c r="M508" s="62">
        <v>0.12</v>
      </c>
      <c r="N508" s="62">
        <v>0.47</v>
      </c>
      <c r="O508" s="62">
        <v>8.31</v>
      </c>
      <c r="Q508" s="5">
        <v>204.5</v>
      </c>
    </row>
    <row r="509" spans="1:17" s="14" customFormat="1" x14ac:dyDescent="0.2">
      <c r="A509" s="10"/>
      <c r="B509" s="12" t="s">
        <v>504</v>
      </c>
      <c r="C509" s="10">
        <v>-14.78</v>
      </c>
      <c r="D509" s="10">
        <v>-78.040000000000006</v>
      </c>
      <c r="E509" s="42">
        <v>139.19999999999999</v>
      </c>
      <c r="F509" s="12" t="s">
        <v>547</v>
      </c>
      <c r="G509" s="12" t="s">
        <v>547</v>
      </c>
      <c r="H509" s="12"/>
      <c r="I509" s="110"/>
      <c r="J509" s="12">
        <v>13.1</v>
      </c>
      <c r="K509" s="12">
        <v>34.86</v>
      </c>
      <c r="L509" s="28"/>
      <c r="M509" s="63" t="s">
        <v>361</v>
      </c>
      <c r="N509" s="63">
        <v>3.9</v>
      </c>
      <c r="O509" s="63">
        <v>17.3</v>
      </c>
      <c r="P509" s="12"/>
      <c r="Q509" s="12" t="s">
        <v>361</v>
      </c>
    </row>
    <row r="510" spans="1:17" x14ac:dyDescent="0.2">
      <c r="A510" s="1" t="s">
        <v>526</v>
      </c>
      <c r="B510" s="23">
        <v>43178</v>
      </c>
      <c r="C510" s="5">
        <v>10.00004</v>
      </c>
      <c r="D510" s="5">
        <v>-112.99997999999999</v>
      </c>
      <c r="E510" s="39">
        <v>30.864999999999998</v>
      </c>
      <c r="F510" s="5">
        <v>1E-3</v>
      </c>
      <c r="G510" s="5">
        <v>1E-4</v>
      </c>
      <c r="H510" s="5">
        <v>175.6</v>
      </c>
      <c r="J510" s="5">
        <v>27.786999999999999</v>
      </c>
      <c r="K510" s="5">
        <v>33.678400000000003</v>
      </c>
      <c r="L510" s="5">
        <v>21.4726</v>
      </c>
      <c r="M510" s="62" t="s">
        <v>361</v>
      </c>
      <c r="N510" s="62" t="s">
        <v>361</v>
      </c>
      <c r="O510" s="62">
        <v>0.38</v>
      </c>
      <c r="Q510" s="5">
        <v>199.10599999999999</v>
      </c>
    </row>
    <row r="511" spans="1:17" x14ac:dyDescent="0.2">
      <c r="B511" s="23">
        <v>43178</v>
      </c>
      <c r="C511" s="5">
        <v>10.000019999999999</v>
      </c>
      <c r="D511" s="5">
        <v>-112.99997999999999</v>
      </c>
      <c r="E511" s="39">
        <v>60.555999999999997</v>
      </c>
      <c r="F511" s="5">
        <v>0.83899999999999997</v>
      </c>
      <c r="G511" s="5">
        <v>9.1399999999999995E-2</v>
      </c>
      <c r="H511" s="5">
        <v>23.817</v>
      </c>
      <c r="J511" s="5">
        <v>23.181799999999999</v>
      </c>
      <c r="K511" s="5">
        <v>34.231299999999997</v>
      </c>
      <c r="L511" s="5">
        <v>23.302</v>
      </c>
      <c r="M511" s="62">
        <v>8.7500000000000008E-3</v>
      </c>
      <c r="N511" s="62">
        <v>1.52</v>
      </c>
      <c r="O511" s="62">
        <v>8.66</v>
      </c>
      <c r="Q511" s="5">
        <v>106.122</v>
      </c>
    </row>
    <row r="512" spans="1:17" x14ac:dyDescent="0.2">
      <c r="A512" s="1" t="s">
        <v>228</v>
      </c>
      <c r="B512" s="23">
        <v>43178</v>
      </c>
      <c r="C512" s="5">
        <v>10.00004</v>
      </c>
      <c r="D512" s="5">
        <v>-112.99997999999999</v>
      </c>
      <c r="E512" s="39">
        <v>69.546000000000006</v>
      </c>
      <c r="F512" s="5">
        <v>1.08</v>
      </c>
      <c r="G512" s="5">
        <v>8.3900000000000002E-2</v>
      </c>
      <c r="H512" s="5">
        <v>9.1494999999999997</v>
      </c>
      <c r="J512" s="5">
        <v>19.903199999999998</v>
      </c>
      <c r="K512" s="5">
        <v>34.524500000000003</v>
      </c>
      <c r="L512" s="5">
        <v>24.427800000000001</v>
      </c>
      <c r="M512" s="62">
        <v>3.98E-3</v>
      </c>
      <c r="N512" s="62">
        <v>0.09</v>
      </c>
      <c r="O512" s="62">
        <v>17.010000000000002</v>
      </c>
      <c r="Q512" s="5">
        <v>46.241</v>
      </c>
    </row>
    <row r="513" spans="2:17" x14ac:dyDescent="0.2">
      <c r="B513" s="23">
        <v>43178</v>
      </c>
      <c r="C513" s="5">
        <v>10.00004</v>
      </c>
      <c r="D513" s="5">
        <v>-112.99997</v>
      </c>
      <c r="E513" s="39">
        <v>88.796000000000006</v>
      </c>
      <c r="F513" s="5">
        <v>0.26</v>
      </c>
      <c r="G513" s="5">
        <v>2.9100000000000001E-2</v>
      </c>
      <c r="H513" s="5">
        <v>1.2235</v>
      </c>
      <c r="J513" s="5">
        <v>16.005400000000002</v>
      </c>
      <c r="K513" s="5">
        <v>34.701500000000003</v>
      </c>
      <c r="L513" s="5">
        <v>25.5199</v>
      </c>
      <c r="M513" s="62">
        <v>5.45E-2</v>
      </c>
      <c r="N513" s="62">
        <v>0</v>
      </c>
      <c r="O513" s="62">
        <v>24.3</v>
      </c>
      <c r="Q513" s="5">
        <v>0.35399999999999998</v>
      </c>
    </row>
    <row r="514" spans="2:17" x14ac:dyDescent="0.2">
      <c r="B514" s="23">
        <v>43180</v>
      </c>
      <c r="C514" s="5">
        <v>10.000120000000001</v>
      </c>
      <c r="D514" s="5">
        <v>-113</v>
      </c>
      <c r="E514" s="39">
        <v>100.708</v>
      </c>
      <c r="F514" s="5">
        <v>0.307</v>
      </c>
      <c r="G514" s="5">
        <v>2.3900000000000001E-2</v>
      </c>
      <c r="H514" s="5">
        <v>1.3352999999999999</v>
      </c>
      <c r="J514" s="5">
        <v>14.7662</v>
      </c>
      <c r="K514" s="5">
        <v>34.7622</v>
      </c>
      <c r="L514" s="5">
        <v>25.8429</v>
      </c>
      <c r="M514" s="62">
        <v>3.7000000000000002E-3</v>
      </c>
      <c r="N514" s="62">
        <v>0.02</v>
      </c>
      <c r="O514" s="62">
        <v>23.79</v>
      </c>
      <c r="Q514" s="5">
        <v>0</v>
      </c>
    </row>
    <row r="515" spans="2:17" x14ac:dyDescent="0.2">
      <c r="B515" s="23">
        <v>43178</v>
      </c>
      <c r="C515" s="5">
        <v>10.00006</v>
      </c>
      <c r="D515" s="5">
        <v>-112.99996</v>
      </c>
      <c r="E515" s="39">
        <v>109.029</v>
      </c>
      <c r="F515" s="5">
        <v>2.8000000000000001E-2</v>
      </c>
      <c r="G515" s="5">
        <v>3.3E-3</v>
      </c>
      <c r="H515" s="5">
        <v>0.21614</v>
      </c>
      <c r="J515" s="5">
        <v>13.8645</v>
      </c>
      <c r="K515" s="5">
        <v>34.781199999999998</v>
      </c>
      <c r="L515" s="5">
        <v>26.049600000000002</v>
      </c>
      <c r="M515" s="62">
        <v>2.14E-3</v>
      </c>
      <c r="N515" s="62">
        <v>0.03</v>
      </c>
      <c r="O515" s="62">
        <v>27.52</v>
      </c>
      <c r="Q515" s="5">
        <v>0</v>
      </c>
    </row>
    <row r="516" spans="2:17" x14ac:dyDescent="0.2">
      <c r="B516" s="23">
        <v>43180</v>
      </c>
      <c r="C516" s="5">
        <v>10.000120000000001</v>
      </c>
      <c r="D516" s="5">
        <v>-113</v>
      </c>
      <c r="E516" s="39">
        <v>153.03399999999999</v>
      </c>
      <c r="F516" s="5">
        <v>1E-3</v>
      </c>
      <c r="G516" s="5">
        <v>1E-4</v>
      </c>
      <c r="H516" s="5">
        <v>0</v>
      </c>
      <c r="J516" s="5">
        <v>12.2781</v>
      </c>
      <c r="K516" s="5">
        <v>34.788699999999999</v>
      </c>
      <c r="L516" s="5">
        <v>26.375399999999999</v>
      </c>
      <c r="M516" s="62">
        <v>6.6600000000000001E-3</v>
      </c>
      <c r="N516" s="62" t="s">
        <v>361</v>
      </c>
      <c r="O516" s="62">
        <v>27.97</v>
      </c>
      <c r="Q516" s="5">
        <v>0</v>
      </c>
    </row>
    <row r="517" spans="2:17" x14ac:dyDescent="0.2">
      <c r="B517" s="23">
        <v>43180</v>
      </c>
      <c r="C517" s="5">
        <v>10.0001</v>
      </c>
      <c r="D517" s="5">
        <v>-113.00001</v>
      </c>
      <c r="E517" s="39">
        <v>262.82600000000002</v>
      </c>
      <c r="F517" s="5">
        <v>1E-3</v>
      </c>
      <c r="G517" s="5">
        <v>8.0000000000000004E-4</v>
      </c>
      <c r="H517" s="5">
        <v>0</v>
      </c>
      <c r="J517" s="5">
        <v>10.8131</v>
      </c>
      <c r="K517" s="5">
        <v>34.725700000000003</v>
      </c>
      <c r="L517" s="5">
        <v>26.601299999999998</v>
      </c>
      <c r="M517" s="62">
        <v>3.65E-3</v>
      </c>
      <c r="N517" s="62">
        <v>0.08</v>
      </c>
      <c r="O517" s="62">
        <v>27.89</v>
      </c>
      <c r="Q517" s="5">
        <v>1.6060000000000001</v>
      </c>
    </row>
    <row r="518" spans="2:17" x14ac:dyDescent="0.2">
      <c r="B518" s="23">
        <v>43180</v>
      </c>
      <c r="C518" s="5">
        <v>10.0001</v>
      </c>
      <c r="D518" s="5">
        <v>-113.00002000000001</v>
      </c>
      <c r="E518" s="39">
        <v>502.84699999999998</v>
      </c>
      <c r="F518" s="5" t="s">
        <v>361</v>
      </c>
      <c r="G518" s="5" t="s">
        <v>510</v>
      </c>
      <c r="H518" s="5">
        <v>0</v>
      </c>
      <c r="J518" s="5">
        <v>7.9046000000000003</v>
      </c>
      <c r="K518" s="5">
        <v>34.586199999999998</v>
      </c>
      <c r="L518" s="5">
        <v>26.970700000000001</v>
      </c>
      <c r="M518" s="62">
        <v>3.7799999999999999E-3</v>
      </c>
      <c r="N518" s="62">
        <v>0.01</v>
      </c>
      <c r="O518" s="62">
        <v>28.79</v>
      </c>
      <c r="Q518" s="5" t="e">
        <f>#REF!</f>
        <v>#REF!</v>
      </c>
    </row>
    <row r="519" spans="2:17" x14ac:dyDescent="0.2">
      <c r="B519" s="23">
        <v>43180</v>
      </c>
      <c r="C519" s="5">
        <v>10.0001</v>
      </c>
      <c r="D519" s="5">
        <v>-113</v>
      </c>
      <c r="E519" s="39">
        <v>1002.448</v>
      </c>
      <c r="F519" s="5" t="s">
        <v>361</v>
      </c>
      <c r="G519" s="5" t="s">
        <v>510</v>
      </c>
      <c r="H519" s="5">
        <v>0</v>
      </c>
      <c r="J519" s="5">
        <v>4.3390000000000004</v>
      </c>
      <c r="K519" s="5">
        <v>34.561100000000003</v>
      </c>
      <c r="L519" s="5">
        <v>27.409700000000001</v>
      </c>
      <c r="M519" s="62">
        <v>5.0899999999999999E-3</v>
      </c>
      <c r="N519" s="62">
        <v>0.02</v>
      </c>
      <c r="O519" s="62">
        <v>38.229999999999997</v>
      </c>
      <c r="Q519" s="5">
        <v>28.757000000000001</v>
      </c>
    </row>
    <row r="520" spans="2:17" x14ac:dyDescent="0.2">
      <c r="B520" s="23">
        <v>43186</v>
      </c>
      <c r="C520" s="5">
        <v>15.76666</v>
      </c>
      <c r="D520" s="5">
        <v>-104.99978</v>
      </c>
      <c r="E520" s="39">
        <v>60.1</v>
      </c>
      <c r="F520" s="5">
        <v>2.929E-2</v>
      </c>
      <c r="G520" s="5">
        <v>7.9299999999999995E-3</v>
      </c>
      <c r="H520" s="5">
        <v>43.018999999999998</v>
      </c>
      <c r="J520" s="5">
        <v>22.426200000000001</v>
      </c>
      <c r="K520" s="5">
        <v>34.428400000000003</v>
      </c>
      <c r="L520" s="5">
        <v>23.667100000000001</v>
      </c>
      <c r="M520" s="62">
        <v>6.6100000000000004E-3</v>
      </c>
      <c r="N520" s="62">
        <v>0.62</v>
      </c>
      <c r="O520" s="62">
        <v>0</v>
      </c>
      <c r="Q520" s="5">
        <v>194.03</v>
      </c>
    </row>
    <row r="521" spans="2:17" x14ac:dyDescent="0.2">
      <c r="B521" s="23">
        <v>43186</v>
      </c>
      <c r="C521" s="5">
        <v>15.766640000000001</v>
      </c>
      <c r="D521" s="5">
        <v>-104.99978</v>
      </c>
      <c r="E521" s="39">
        <v>74.662999999999997</v>
      </c>
      <c r="F521" s="5">
        <v>2.74762</v>
      </c>
      <c r="G521" s="5">
        <v>0.93981999999999999</v>
      </c>
      <c r="H521" s="5">
        <v>8.4878</v>
      </c>
      <c r="J521" s="5">
        <v>18.741800000000001</v>
      </c>
      <c r="K521" s="5">
        <v>34.468200000000003</v>
      </c>
      <c r="L521" s="5">
        <v>24.683399999999999</v>
      </c>
      <c r="M521" s="62">
        <v>1.222E-2</v>
      </c>
      <c r="N521" s="62">
        <v>0.13</v>
      </c>
      <c r="O521" s="62">
        <v>15.35</v>
      </c>
      <c r="Q521" s="5">
        <v>50.973999999999997</v>
      </c>
    </row>
    <row r="522" spans="2:17" x14ac:dyDescent="0.2">
      <c r="B522" s="23">
        <v>43186</v>
      </c>
      <c r="C522" s="5">
        <v>15.76666</v>
      </c>
      <c r="D522" s="5">
        <v>-104.99978</v>
      </c>
      <c r="E522" s="39">
        <v>94.698999999999998</v>
      </c>
      <c r="F522" s="5">
        <v>0.97887999999999997</v>
      </c>
      <c r="G522" s="5">
        <v>8.0210000000000004E-2</v>
      </c>
      <c r="H522" s="5">
        <v>1.6673</v>
      </c>
      <c r="J522" s="5">
        <v>16.461400000000001</v>
      </c>
      <c r="K522" s="5">
        <v>34.645499999999998</v>
      </c>
      <c r="L522" s="5">
        <v>25.372199999999999</v>
      </c>
      <c r="M522" s="62">
        <v>1.3650000000000001E-2</v>
      </c>
      <c r="N522" s="62">
        <v>0</v>
      </c>
      <c r="O522" s="62">
        <v>24.7</v>
      </c>
      <c r="Q522" s="5">
        <v>3.532</v>
      </c>
    </row>
    <row r="523" spans="2:17" x14ac:dyDescent="0.2">
      <c r="B523" s="23">
        <v>43186</v>
      </c>
      <c r="C523" s="5">
        <v>15.766640000000001</v>
      </c>
      <c r="D523" s="5">
        <v>-104.99975999999999</v>
      </c>
      <c r="E523" s="39">
        <v>119.77500000000001</v>
      </c>
      <c r="F523" s="5">
        <v>9.2899999999999996E-3</v>
      </c>
      <c r="G523" s="5">
        <v>3.7699999999999999E-3</v>
      </c>
      <c r="H523" s="5">
        <v>0.23199</v>
      </c>
      <c r="J523" s="5">
        <v>14.6646</v>
      </c>
      <c r="K523" s="5">
        <v>34.755600000000001</v>
      </c>
      <c r="L523" s="5">
        <v>25.860399999999998</v>
      </c>
      <c r="M523" s="62">
        <v>5.0040000000000001E-2</v>
      </c>
      <c r="N523" s="62">
        <v>0.03</v>
      </c>
      <c r="O523" s="62">
        <v>23.3</v>
      </c>
      <c r="Q523" s="5">
        <v>0</v>
      </c>
    </row>
    <row r="524" spans="2:17" x14ac:dyDescent="0.2">
      <c r="B524" s="23">
        <v>43186</v>
      </c>
      <c r="C524" s="5">
        <v>15.76666</v>
      </c>
      <c r="D524" s="5">
        <v>-104.99978</v>
      </c>
      <c r="E524" s="39">
        <v>150.44300000000001</v>
      </c>
      <c r="F524" s="5">
        <v>2.4099999999999998E-3</v>
      </c>
      <c r="G524" s="5">
        <v>1.23E-3</v>
      </c>
      <c r="H524" s="5">
        <v>4.0890000000000003E-2</v>
      </c>
      <c r="J524" s="5">
        <v>13.1295</v>
      </c>
      <c r="K524" s="5">
        <v>34.791499999999999</v>
      </c>
      <c r="L524" s="5">
        <v>26.209499999999998</v>
      </c>
      <c r="M524" s="62">
        <v>2.1299999999999999E-3</v>
      </c>
      <c r="N524" s="62">
        <v>1.36</v>
      </c>
      <c r="O524" s="62">
        <v>22.56</v>
      </c>
      <c r="Q524" s="5">
        <v>0</v>
      </c>
    </row>
    <row r="525" spans="2:17" x14ac:dyDescent="0.2">
      <c r="B525" s="23">
        <v>43189</v>
      </c>
      <c r="C525" s="5">
        <v>15.766719999999999</v>
      </c>
      <c r="D525" s="5">
        <v>-104.99997999999999</v>
      </c>
      <c r="E525" s="39">
        <v>201.02799999999999</v>
      </c>
      <c r="F525" s="5">
        <v>2.47E-3</v>
      </c>
      <c r="G525" s="5">
        <v>6.0999999999999997E-4</v>
      </c>
      <c r="H525" s="5">
        <v>2.5551999999999998E-2</v>
      </c>
      <c r="J525" s="5">
        <v>12.1639</v>
      </c>
      <c r="K525" s="5">
        <v>34.782400000000003</v>
      </c>
      <c r="L525" s="5">
        <v>26.393799999999999</v>
      </c>
      <c r="M525" s="62">
        <v>2.0499999999999997E-3</v>
      </c>
      <c r="N525" s="62">
        <v>1.39</v>
      </c>
      <c r="O525" s="62">
        <v>22.83</v>
      </c>
      <c r="Q525" s="5">
        <v>0</v>
      </c>
    </row>
    <row r="526" spans="2:17" x14ac:dyDescent="0.2">
      <c r="B526" s="23">
        <v>43189</v>
      </c>
      <c r="C526" s="5">
        <v>15.7667</v>
      </c>
      <c r="D526" s="5">
        <v>-104.99997999999999</v>
      </c>
      <c r="E526" s="39">
        <v>250.941</v>
      </c>
      <c r="F526" s="5">
        <v>2.2000000000000001E-4</v>
      </c>
      <c r="G526" s="5">
        <v>1.06E-3</v>
      </c>
      <c r="H526" s="5">
        <v>2.3113000000000002E-2</v>
      </c>
      <c r="J526" s="5">
        <v>11.3893</v>
      </c>
      <c r="K526" s="5">
        <v>34.739400000000003</v>
      </c>
      <c r="L526" s="5">
        <v>26.507200000000001</v>
      </c>
      <c r="M526" s="62">
        <v>1.2199999999999999E-3</v>
      </c>
      <c r="N526" s="62">
        <v>1.62</v>
      </c>
      <c r="O526" s="62">
        <v>23.71</v>
      </c>
      <c r="Q526" s="5">
        <v>0</v>
      </c>
    </row>
    <row r="527" spans="2:17" x14ac:dyDescent="0.2">
      <c r="B527" s="23">
        <v>43189</v>
      </c>
      <c r="C527" s="5">
        <v>15.766719999999999</v>
      </c>
      <c r="D527" s="5">
        <v>-105</v>
      </c>
      <c r="E527" s="39">
        <v>300.63200000000001</v>
      </c>
      <c r="F527" s="5" t="s">
        <v>361</v>
      </c>
      <c r="G527" s="5">
        <v>3.6000000000000002E-4</v>
      </c>
      <c r="H527" s="5">
        <v>2.247E-2</v>
      </c>
      <c r="J527" s="5">
        <v>10.764200000000001</v>
      </c>
      <c r="K527" s="5">
        <v>34.705599999999997</v>
      </c>
      <c r="L527" s="5">
        <v>26.595199999999998</v>
      </c>
      <c r="M527" s="62">
        <v>2E-3</v>
      </c>
      <c r="N527" s="62">
        <v>1.37</v>
      </c>
      <c r="O527" s="62">
        <v>24.03</v>
      </c>
      <c r="Q527" s="5">
        <v>0</v>
      </c>
    </row>
    <row r="528" spans="2:17" x14ac:dyDescent="0.2">
      <c r="B528" s="23">
        <v>43189</v>
      </c>
      <c r="C528" s="5">
        <v>15.766690000000001</v>
      </c>
      <c r="D528" s="5">
        <v>-104.99997999999999</v>
      </c>
      <c r="E528" s="39">
        <v>501.053</v>
      </c>
      <c r="F528" s="5">
        <v>5.2999999999999998E-4</v>
      </c>
      <c r="G528" s="5">
        <v>9.0000000000000006E-5</v>
      </c>
      <c r="H528" s="5">
        <v>2.0348000000000002E-2</v>
      </c>
      <c r="J528" s="5">
        <v>8.3364999999999991</v>
      </c>
      <c r="K528" s="5">
        <v>34.5824</v>
      </c>
      <c r="L528" s="5">
        <v>26.903099999999998</v>
      </c>
      <c r="M528" s="62">
        <v>3.9700000000000004E-3</v>
      </c>
      <c r="N528" s="62" t="s">
        <v>361</v>
      </c>
      <c r="O528" s="62">
        <v>28</v>
      </c>
      <c r="Q528" s="5">
        <v>0</v>
      </c>
    </row>
    <row r="529" spans="1:17" x14ac:dyDescent="0.2">
      <c r="B529" s="23">
        <v>43189</v>
      </c>
      <c r="C529" s="5">
        <v>15.76666</v>
      </c>
      <c r="D529" s="5">
        <v>-105</v>
      </c>
      <c r="E529" s="39">
        <v>850.29300000000001</v>
      </c>
      <c r="F529" s="5">
        <v>2.4000000000000001E-4</v>
      </c>
      <c r="G529" s="5">
        <v>1E-4</v>
      </c>
      <c r="H529" s="5">
        <v>1.8748000000000001E-2</v>
      </c>
      <c r="J529" s="5">
        <v>5.2316000000000003</v>
      </c>
      <c r="K529" s="5">
        <v>34.540599999999998</v>
      </c>
      <c r="L529" s="5">
        <v>27.292400000000001</v>
      </c>
      <c r="M529" s="62">
        <v>2.2400000000000002E-3</v>
      </c>
      <c r="N529" s="62" t="s">
        <v>361</v>
      </c>
      <c r="O529" s="62">
        <v>42.04</v>
      </c>
      <c r="Q529" s="5">
        <v>0.44700000000000001</v>
      </c>
    </row>
    <row r="530" spans="1:17" x14ac:dyDescent="0.2">
      <c r="B530" s="23">
        <v>43195</v>
      </c>
      <c r="C530" s="5">
        <v>17.683340000000001</v>
      </c>
      <c r="D530" s="5">
        <v>-102.35004000000001</v>
      </c>
      <c r="E530" s="39">
        <v>15.856999999999999</v>
      </c>
      <c r="F530" s="5">
        <v>0.22367999999999999</v>
      </c>
      <c r="G530" s="5">
        <v>1.6619999999999999E-2</v>
      </c>
      <c r="H530" s="5">
        <v>46.279000000000003</v>
      </c>
      <c r="J530" s="5">
        <v>22.054500000000001</v>
      </c>
      <c r="K530" s="5">
        <v>34.477200000000003</v>
      </c>
      <c r="L530" s="5">
        <v>23.8063</v>
      </c>
      <c r="M530" s="62">
        <v>0.39962000000000003</v>
      </c>
      <c r="N530" s="62">
        <v>0.4</v>
      </c>
      <c r="O530" s="62">
        <v>5.22</v>
      </c>
      <c r="Q530" s="5">
        <v>124.28100000000001</v>
      </c>
    </row>
    <row r="531" spans="1:17" x14ac:dyDescent="0.2">
      <c r="B531" s="23">
        <v>43195</v>
      </c>
      <c r="C531" s="5">
        <v>17.683340000000001</v>
      </c>
      <c r="D531" s="5">
        <v>-102.35</v>
      </c>
      <c r="E531" s="39">
        <v>24.882999999999999</v>
      </c>
      <c r="F531" s="5">
        <v>11.72723</v>
      </c>
      <c r="G531" s="5">
        <v>0.32990000000000003</v>
      </c>
      <c r="H531" s="5">
        <v>9.2308000000000003</v>
      </c>
      <c r="J531" s="5">
        <v>18.8704</v>
      </c>
      <c r="K531" s="5">
        <v>34.586100000000002</v>
      </c>
      <c r="L531" s="5">
        <v>24.738900000000001</v>
      </c>
      <c r="M531" s="62">
        <v>1.239E-2</v>
      </c>
      <c r="N531" s="62">
        <v>0.33</v>
      </c>
      <c r="O531" s="62">
        <v>19.64</v>
      </c>
      <c r="Q531" s="5">
        <v>29.065999999999999</v>
      </c>
    </row>
    <row r="532" spans="1:17" x14ac:dyDescent="0.2">
      <c r="B532" s="23">
        <v>43195</v>
      </c>
      <c r="C532" s="5">
        <v>17.68337</v>
      </c>
      <c r="D532" s="5">
        <v>-102.35</v>
      </c>
      <c r="E532" s="39">
        <v>34.85</v>
      </c>
      <c r="F532" s="5">
        <v>6.3849499999999999</v>
      </c>
      <c r="G532" s="5">
        <v>0.22128</v>
      </c>
      <c r="H532" s="5">
        <v>2.6240999999999999</v>
      </c>
      <c r="J532" s="5">
        <v>17.828900000000001</v>
      </c>
      <c r="K532" s="5">
        <v>34.633000000000003</v>
      </c>
      <c r="L532" s="5">
        <v>25.034400000000002</v>
      </c>
      <c r="M532" s="62">
        <v>9.3100000000000006E-3</v>
      </c>
      <c r="N532" s="62">
        <v>0.26</v>
      </c>
      <c r="O532" s="62">
        <v>23.81</v>
      </c>
      <c r="Q532" s="5">
        <v>7.2030000000000003</v>
      </c>
    </row>
    <row r="533" spans="1:17" x14ac:dyDescent="0.2">
      <c r="B533" s="23">
        <v>43195</v>
      </c>
      <c r="C533" s="5">
        <v>17.68336</v>
      </c>
      <c r="D533" s="5">
        <v>-102.35002</v>
      </c>
      <c r="E533" s="39">
        <v>44.609000000000002</v>
      </c>
      <c r="F533" s="5">
        <v>0.18608</v>
      </c>
      <c r="G533" s="5">
        <v>0.32573000000000002</v>
      </c>
      <c r="H533" s="5">
        <v>0.93547999999999998</v>
      </c>
      <c r="J533" s="5">
        <v>16.583500000000001</v>
      </c>
      <c r="K533" s="5">
        <v>34.693100000000001</v>
      </c>
      <c r="L533" s="5">
        <v>25.378399999999999</v>
      </c>
      <c r="M533" s="62">
        <v>3.3799999999999998E-3</v>
      </c>
      <c r="N533" s="62">
        <v>0.19</v>
      </c>
      <c r="O533" s="62">
        <v>25.98</v>
      </c>
      <c r="Q533" s="5">
        <v>0</v>
      </c>
    </row>
    <row r="534" spans="1:17" x14ac:dyDescent="0.2">
      <c r="B534" s="23">
        <v>43198</v>
      </c>
      <c r="C534" s="5">
        <v>17.68328</v>
      </c>
      <c r="D534" s="5">
        <v>-102.35004000000001</v>
      </c>
      <c r="E534" s="39">
        <v>60.14</v>
      </c>
      <c r="F534" s="5">
        <v>0.18318999999999999</v>
      </c>
      <c r="G534" s="5">
        <v>2.7890000000000002E-2</v>
      </c>
      <c r="H534" s="5">
        <v>0.70874999999999999</v>
      </c>
      <c r="J534" s="5">
        <v>16.160399999999999</v>
      </c>
      <c r="K534" s="5">
        <v>34.727800000000002</v>
      </c>
      <c r="L534" s="5">
        <v>25.503699999999998</v>
      </c>
      <c r="M534" s="62">
        <v>1.585E-2</v>
      </c>
      <c r="N534" s="62">
        <v>0.6</v>
      </c>
      <c r="O534" s="62">
        <v>25.52</v>
      </c>
      <c r="Q534" s="5">
        <v>0</v>
      </c>
    </row>
    <row r="535" spans="1:17" x14ac:dyDescent="0.2">
      <c r="B535" s="23">
        <v>43198</v>
      </c>
      <c r="C535" s="5">
        <v>17.683229999999998</v>
      </c>
      <c r="D535" s="5">
        <v>-102.35004000000001</v>
      </c>
      <c r="E535" s="39">
        <v>70.215000000000003</v>
      </c>
      <c r="F535" s="5" t="s">
        <v>361</v>
      </c>
      <c r="G535" s="5">
        <v>0.16767000000000001</v>
      </c>
      <c r="H535" s="5">
        <v>0.27798</v>
      </c>
      <c r="J535" s="5">
        <v>15.343999999999999</v>
      </c>
      <c r="K535" s="5">
        <v>34.7669</v>
      </c>
      <c r="L535" s="5">
        <v>25.718599999999999</v>
      </c>
      <c r="M535" s="62">
        <v>4.8700000000000002E-3</v>
      </c>
      <c r="N535" s="62" t="s">
        <v>510</v>
      </c>
      <c r="O535" s="62">
        <v>21.78</v>
      </c>
      <c r="Q535" s="5">
        <v>0</v>
      </c>
    </row>
    <row r="536" spans="1:17" x14ac:dyDescent="0.2">
      <c r="B536" s="23">
        <v>43198</v>
      </c>
      <c r="C536" s="5">
        <v>17.683240000000001</v>
      </c>
      <c r="D536" s="5">
        <v>-102.35008000000001</v>
      </c>
      <c r="E536" s="39">
        <v>99.798000000000002</v>
      </c>
      <c r="F536" s="5">
        <v>2.9399999999999999E-2</v>
      </c>
      <c r="G536" s="5">
        <v>7.4000000000000003E-3</v>
      </c>
      <c r="H536" s="5">
        <v>3.8754999999999998E-2</v>
      </c>
      <c r="J536" s="5">
        <v>14.0061</v>
      </c>
      <c r="K536" s="5">
        <v>34.817399999999999</v>
      </c>
      <c r="L536" s="5">
        <v>26.047799999999999</v>
      </c>
      <c r="M536" s="62">
        <v>7.980000000000001E-3</v>
      </c>
      <c r="N536" s="62">
        <v>2.52</v>
      </c>
      <c r="O536" s="62">
        <v>20.86</v>
      </c>
      <c r="Q536" s="5">
        <v>0</v>
      </c>
    </row>
    <row r="537" spans="1:17" x14ac:dyDescent="0.2">
      <c r="B537" s="23">
        <v>43198</v>
      </c>
      <c r="C537" s="5">
        <v>17.683299999999999</v>
      </c>
      <c r="D537" s="5">
        <v>-102.35</v>
      </c>
      <c r="E537" s="39">
        <v>159.85900000000001</v>
      </c>
      <c r="F537" s="5">
        <v>6.1399999999999996E-3</v>
      </c>
      <c r="G537" s="5">
        <v>1.66E-3</v>
      </c>
      <c r="H537" s="5">
        <v>2.383E-2</v>
      </c>
      <c r="J537" s="5">
        <v>12.3833</v>
      </c>
      <c r="K537" s="5">
        <v>34.8095</v>
      </c>
      <c r="L537" s="5">
        <v>26.371400000000001</v>
      </c>
      <c r="M537" s="62">
        <v>3.47E-3</v>
      </c>
      <c r="N537" s="62">
        <v>2.79</v>
      </c>
      <c r="O537" s="62">
        <v>21.95</v>
      </c>
      <c r="Q537" s="5">
        <v>0</v>
      </c>
    </row>
    <row r="538" spans="1:17" x14ac:dyDescent="0.2">
      <c r="B538" s="23">
        <v>43198</v>
      </c>
      <c r="C538" s="5">
        <v>17.683260000000001</v>
      </c>
      <c r="D538" s="5">
        <v>-102.35002</v>
      </c>
      <c r="E538" s="39">
        <v>249.35499999999999</v>
      </c>
      <c r="F538" s="5">
        <v>6.62E-3</v>
      </c>
      <c r="G538" s="5">
        <v>4.8799999999999998E-3</v>
      </c>
      <c r="H538" s="5">
        <v>2.2557000000000001E-2</v>
      </c>
      <c r="J538" s="5">
        <v>11.5793</v>
      </c>
      <c r="K538" s="5">
        <v>34.764400000000002</v>
      </c>
      <c r="L538" s="5">
        <v>26.491499999999998</v>
      </c>
      <c r="M538" s="62">
        <v>4.8899999999999994E-3</v>
      </c>
      <c r="N538" s="62" t="s">
        <v>510</v>
      </c>
      <c r="O538" s="62">
        <v>22.65</v>
      </c>
      <c r="Q538" s="5">
        <v>0</v>
      </c>
    </row>
    <row r="539" spans="1:17" s="14" customFormat="1" x14ac:dyDescent="0.2">
      <c r="A539" s="10"/>
      <c r="B539" s="24">
        <v>43198</v>
      </c>
      <c r="C539" s="12">
        <v>17.683260000000001</v>
      </c>
      <c r="D539" s="12">
        <v>-102.35002</v>
      </c>
      <c r="E539" s="42">
        <v>800.63199999999995</v>
      </c>
      <c r="F539" s="12">
        <v>3.4520000000000002E-2</v>
      </c>
      <c r="G539" s="12">
        <v>1.243E-2</v>
      </c>
      <c r="H539" s="12">
        <v>1.8804999999999999E-2</v>
      </c>
      <c r="I539" s="45"/>
      <c r="J539" s="12">
        <v>5.9901999999999997</v>
      </c>
      <c r="K539" s="12">
        <v>34.552599999999998</v>
      </c>
      <c r="L539" s="12">
        <v>27.209499999999998</v>
      </c>
      <c r="M539" s="63">
        <v>5.2599999999999999E-3</v>
      </c>
      <c r="N539" s="63">
        <v>0</v>
      </c>
      <c r="O539" s="63">
        <v>41.16</v>
      </c>
      <c r="P539" s="12"/>
      <c r="Q539" s="12">
        <v>0</v>
      </c>
    </row>
    <row r="540" spans="1:17" x14ac:dyDescent="0.2">
      <c r="A540" s="1" t="s">
        <v>336</v>
      </c>
      <c r="B540" s="23">
        <v>41445</v>
      </c>
      <c r="C540" s="5">
        <v>18.899999999999999</v>
      </c>
      <c r="D540" s="5">
        <v>-104.54</v>
      </c>
      <c r="E540" s="39">
        <v>85</v>
      </c>
      <c r="F540" s="5">
        <v>0.92</v>
      </c>
      <c r="G540" s="5">
        <v>0.111</v>
      </c>
      <c r="J540" s="5">
        <v>14.895799999999999</v>
      </c>
      <c r="K540" s="5">
        <v>34.719200000000001</v>
      </c>
      <c r="L540" s="5">
        <v>25.780999999999999</v>
      </c>
      <c r="Q540" s="5">
        <v>0</v>
      </c>
    </row>
    <row r="541" spans="1:17" x14ac:dyDescent="0.2">
      <c r="B541" s="23">
        <v>41445</v>
      </c>
      <c r="C541" s="5">
        <v>18.899999999999999</v>
      </c>
      <c r="D541" s="5">
        <v>-104.54</v>
      </c>
      <c r="E541" s="39">
        <v>91</v>
      </c>
      <c r="F541" s="5">
        <v>0.73</v>
      </c>
      <c r="G541" s="5">
        <v>0.28000000000000003</v>
      </c>
      <c r="J541" s="5">
        <v>14.1753</v>
      </c>
      <c r="K541" s="5">
        <v>34.768500000000003</v>
      </c>
      <c r="L541" s="5">
        <v>25.974</v>
      </c>
      <c r="N541" s="62">
        <v>0.66</v>
      </c>
      <c r="O541" s="62">
        <v>19.68</v>
      </c>
      <c r="Q541" s="5">
        <v>1.4E-2</v>
      </c>
    </row>
    <row r="542" spans="1:17" x14ac:dyDescent="0.2">
      <c r="A542" s="1" t="s">
        <v>228</v>
      </c>
      <c r="B542" s="23">
        <v>41445</v>
      </c>
      <c r="C542" s="5">
        <v>18.899999999999999</v>
      </c>
      <c r="D542" s="5">
        <v>-104.54</v>
      </c>
      <c r="E542" s="39">
        <v>100</v>
      </c>
      <c r="F542" s="5">
        <v>0.42</v>
      </c>
      <c r="G542" s="5">
        <v>0.04</v>
      </c>
      <c r="J542" s="5">
        <v>13.994999999999999</v>
      </c>
      <c r="K542" s="5">
        <v>34.781399999999998</v>
      </c>
      <c r="L542" s="5">
        <v>26.022300000000001</v>
      </c>
      <c r="N542" s="62">
        <v>4.1900000000000004</v>
      </c>
      <c r="O542" s="62">
        <v>16.25</v>
      </c>
      <c r="Q542" s="5">
        <v>2.1000000000000001E-2</v>
      </c>
    </row>
    <row r="543" spans="1:17" x14ac:dyDescent="0.2">
      <c r="B543" s="23">
        <v>41445</v>
      </c>
      <c r="C543" s="5">
        <v>18.899999999999999</v>
      </c>
      <c r="D543" s="5">
        <v>-104.54</v>
      </c>
      <c r="E543" s="39">
        <v>125</v>
      </c>
      <c r="F543" s="5" t="s">
        <v>361</v>
      </c>
      <c r="G543" s="5" t="s">
        <v>510</v>
      </c>
      <c r="J543" s="5">
        <v>13.36</v>
      </c>
      <c r="K543" s="5">
        <v>34.797499999999999</v>
      </c>
      <c r="L543" s="5">
        <v>26.1663</v>
      </c>
      <c r="N543" s="62">
        <v>6.06</v>
      </c>
      <c r="O543" s="62">
        <v>15.48</v>
      </c>
      <c r="Q543" s="5">
        <v>4.2999999999999997E-2</v>
      </c>
    </row>
    <row r="544" spans="1:17" s="14" customFormat="1" x14ac:dyDescent="0.2">
      <c r="A544" s="10"/>
      <c r="B544" s="24">
        <v>41445</v>
      </c>
      <c r="C544" s="12">
        <v>18.899999999999999</v>
      </c>
      <c r="D544" s="12">
        <v>-104.54</v>
      </c>
      <c r="E544" s="42">
        <v>300</v>
      </c>
      <c r="F544" s="12" t="s">
        <v>361</v>
      </c>
      <c r="G544" s="12" t="s">
        <v>510</v>
      </c>
      <c r="H544" s="12"/>
      <c r="I544" s="45"/>
      <c r="J544" s="12">
        <v>10.63</v>
      </c>
      <c r="K544" s="12">
        <v>34.697000000000003</v>
      </c>
      <c r="L544" s="12">
        <v>26.611699999999999</v>
      </c>
      <c r="M544" s="63"/>
      <c r="N544" s="63">
        <v>1.23</v>
      </c>
      <c r="O544" s="63">
        <v>21.93</v>
      </c>
      <c r="P544" s="12"/>
      <c r="Q544" s="12">
        <v>0.22900000000000001</v>
      </c>
    </row>
    <row r="545" spans="1:17" x14ac:dyDescent="0.2">
      <c r="A545" s="1" t="s">
        <v>245</v>
      </c>
      <c r="B545" s="23" t="s">
        <v>354</v>
      </c>
      <c r="C545" s="5">
        <v>-23.01</v>
      </c>
      <c r="D545" s="5">
        <v>14.05</v>
      </c>
      <c r="E545" s="39">
        <v>90</v>
      </c>
      <c r="F545" s="5">
        <v>29</v>
      </c>
      <c r="G545" s="1">
        <v>2</v>
      </c>
      <c r="H545" s="6"/>
      <c r="M545" s="62">
        <v>0.01</v>
      </c>
      <c r="N545" s="62">
        <v>0.21</v>
      </c>
      <c r="Q545" s="5">
        <v>3.39</v>
      </c>
    </row>
    <row r="546" spans="1:17" x14ac:dyDescent="0.2">
      <c r="B546" s="23" t="s">
        <v>354</v>
      </c>
      <c r="C546" s="5">
        <v>-23.01</v>
      </c>
      <c r="D546" s="5">
        <v>14.05</v>
      </c>
      <c r="E546" s="39">
        <v>100</v>
      </c>
      <c r="F546" s="5">
        <v>44</v>
      </c>
      <c r="G546" s="1">
        <v>1</v>
      </c>
      <c r="H546" s="6"/>
      <c r="M546" s="62">
        <v>0.02</v>
      </c>
      <c r="N546" s="62">
        <v>0.6</v>
      </c>
      <c r="Q546" s="5">
        <v>2.14</v>
      </c>
    </row>
    <row r="547" spans="1:17" x14ac:dyDescent="0.2">
      <c r="A547" s="1" t="s">
        <v>246</v>
      </c>
      <c r="B547" s="23" t="s">
        <v>354</v>
      </c>
      <c r="C547" s="5">
        <v>-23.01</v>
      </c>
      <c r="D547" s="5">
        <v>14.05</v>
      </c>
      <c r="E547" s="39">
        <v>110</v>
      </c>
      <c r="F547" s="5">
        <v>84</v>
      </c>
      <c r="G547" s="1">
        <v>5</v>
      </c>
      <c r="H547" s="6"/>
      <c r="M547" s="62">
        <v>2.0099999999999998</v>
      </c>
      <c r="N547" s="62">
        <v>0.9</v>
      </c>
      <c r="Q547" s="5">
        <v>0.6</v>
      </c>
    </row>
    <row r="548" spans="1:17" x14ac:dyDescent="0.2">
      <c r="A548" s="1" t="s">
        <v>447</v>
      </c>
      <c r="B548" s="23" t="s">
        <v>354</v>
      </c>
      <c r="C548" s="5">
        <v>-23</v>
      </c>
      <c r="D548" s="5">
        <v>14.23</v>
      </c>
      <c r="E548" s="39">
        <v>76</v>
      </c>
      <c r="F548" s="5">
        <v>93</v>
      </c>
      <c r="G548" s="1">
        <v>9</v>
      </c>
      <c r="H548" s="6"/>
      <c r="M548" s="62">
        <v>0.12</v>
      </c>
      <c r="N548" s="62">
        <v>0.14000000000000001</v>
      </c>
      <c r="Q548" s="5">
        <v>1.1100000000000001</v>
      </c>
    </row>
    <row r="549" spans="1:17" x14ac:dyDescent="0.2">
      <c r="B549" s="23" t="s">
        <v>354</v>
      </c>
      <c r="C549" s="5">
        <v>-23</v>
      </c>
      <c r="D549" s="5">
        <v>14.23</v>
      </c>
      <c r="E549" s="39">
        <v>95</v>
      </c>
      <c r="F549" s="5">
        <v>110</v>
      </c>
      <c r="G549" s="5">
        <v>1</v>
      </c>
      <c r="M549" s="62">
        <v>2.2400000000000002</v>
      </c>
      <c r="N549" s="62">
        <v>3.43</v>
      </c>
      <c r="Q549" s="5">
        <v>0</v>
      </c>
    </row>
    <row r="550" spans="1:17" s="14" customFormat="1" x14ac:dyDescent="0.2">
      <c r="A550" s="10"/>
      <c r="B550" s="24" t="s">
        <v>354</v>
      </c>
      <c r="C550" s="12">
        <v>-23</v>
      </c>
      <c r="D550" s="12">
        <v>14.23</v>
      </c>
      <c r="E550" s="42">
        <v>105</v>
      </c>
      <c r="F550" s="12">
        <v>92</v>
      </c>
      <c r="G550" s="12">
        <v>26</v>
      </c>
      <c r="H550" s="12"/>
      <c r="I550" s="45"/>
      <c r="J550" s="12"/>
      <c r="K550" s="28"/>
      <c r="L550" s="28"/>
      <c r="M550" s="63">
        <v>2.5099999999999998</v>
      </c>
      <c r="N550" s="63">
        <v>3.84</v>
      </c>
      <c r="O550" s="63"/>
      <c r="P550" s="12"/>
      <c r="Q550" s="12">
        <v>0</v>
      </c>
    </row>
    <row r="551" spans="1:17" x14ac:dyDescent="0.2">
      <c r="A551" s="1" t="s">
        <v>237</v>
      </c>
      <c r="B551" s="23" t="s">
        <v>356</v>
      </c>
      <c r="C551" s="5">
        <v>-10</v>
      </c>
      <c r="D551" s="5">
        <v>-78.38</v>
      </c>
      <c r="E551" s="39">
        <v>15</v>
      </c>
      <c r="F551" s="5">
        <v>48.75</v>
      </c>
      <c r="G551" s="5">
        <v>6.23</v>
      </c>
      <c r="M551" s="62">
        <v>0.57999999999999996</v>
      </c>
      <c r="N551" s="62">
        <v>3.74</v>
      </c>
      <c r="O551" s="62">
        <v>20.62</v>
      </c>
      <c r="Q551" s="5" t="s">
        <v>547</v>
      </c>
    </row>
    <row r="552" spans="1:17" x14ac:dyDescent="0.2">
      <c r="B552" s="23" t="s">
        <v>356</v>
      </c>
      <c r="C552" s="5">
        <v>-10</v>
      </c>
      <c r="D552" s="5">
        <v>-78.38</v>
      </c>
      <c r="E552" s="39">
        <v>20</v>
      </c>
      <c r="F552" s="5">
        <v>24.6</v>
      </c>
      <c r="G552" s="5">
        <v>1.72</v>
      </c>
      <c r="M552" s="62">
        <v>0.51</v>
      </c>
      <c r="N552" s="62">
        <v>3.52</v>
      </c>
      <c r="O552" s="62">
        <v>20.96</v>
      </c>
      <c r="Q552" s="5">
        <v>0.57999999999999996</v>
      </c>
    </row>
    <row r="553" spans="1:17" x14ac:dyDescent="0.2">
      <c r="A553" s="1" t="s">
        <v>238</v>
      </c>
      <c r="B553" s="23" t="s">
        <v>356</v>
      </c>
      <c r="C553" s="5">
        <v>-10</v>
      </c>
      <c r="D553" s="5">
        <v>-78.38</v>
      </c>
      <c r="E553" s="39">
        <v>40</v>
      </c>
      <c r="F553" s="5">
        <v>5.23</v>
      </c>
      <c r="G553" s="5">
        <v>0.34</v>
      </c>
      <c r="M553" s="62">
        <v>0.06</v>
      </c>
      <c r="N553" s="62">
        <v>0.69</v>
      </c>
      <c r="O553" s="62">
        <v>30.54</v>
      </c>
      <c r="Q553" s="5">
        <v>0</v>
      </c>
    </row>
    <row r="554" spans="1:17" x14ac:dyDescent="0.2">
      <c r="B554" s="23" t="s">
        <v>356</v>
      </c>
      <c r="C554" s="5">
        <v>-10</v>
      </c>
      <c r="D554" s="5">
        <v>-78.38</v>
      </c>
      <c r="E554" s="39">
        <v>60</v>
      </c>
      <c r="F554" s="5">
        <v>3.4</v>
      </c>
      <c r="G554" s="5">
        <v>0.61</v>
      </c>
      <c r="M554" s="62">
        <v>0.04</v>
      </c>
      <c r="N554" s="62">
        <v>10.7</v>
      </c>
      <c r="O554" s="62">
        <v>15.03</v>
      </c>
      <c r="Q554" s="5">
        <v>0</v>
      </c>
    </row>
    <row r="555" spans="1:17" x14ac:dyDescent="0.2">
      <c r="B555" s="23" t="s">
        <v>356</v>
      </c>
      <c r="C555" s="5">
        <v>-10</v>
      </c>
      <c r="D555" s="5">
        <v>-78.38</v>
      </c>
      <c r="E555" s="39">
        <v>80</v>
      </c>
      <c r="F555" s="5">
        <v>3.43</v>
      </c>
      <c r="G555" s="5">
        <v>0.39</v>
      </c>
      <c r="M555" s="62">
        <v>0.03</v>
      </c>
      <c r="N555" s="62">
        <v>10.29</v>
      </c>
      <c r="O555" s="62">
        <v>3.36</v>
      </c>
      <c r="Q555" s="5">
        <v>0</v>
      </c>
    </row>
    <row r="556" spans="1:17" x14ac:dyDescent="0.2">
      <c r="A556" s="1" t="s">
        <v>416</v>
      </c>
      <c r="B556" s="23" t="s">
        <v>356</v>
      </c>
      <c r="C556" s="5">
        <v>-10</v>
      </c>
      <c r="D556" s="5">
        <v>-78.38</v>
      </c>
      <c r="E556" s="39">
        <v>113</v>
      </c>
      <c r="F556" s="5">
        <v>1.35</v>
      </c>
      <c r="G556" s="5">
        <v>0.12</v>
      </c>
      <c r="M556" s="62">
        <v>0.11</v>
      </c>
      <c r="N556" s="62">
        <v>11.09</v>
      </c>
      <c r="O556" s="62">
        <v>3</v>
      </c>
      <c r="Q556" s="5">
        <v>0</v>
      </c>
    </row>
    <row r="557" spans="1:17" x14ac:dyDescent="0.2">
      <c r="B557" s="23" t="s">
        <v>356</v>
      </c>
      <c r="C557" s="5">
        <v>-10</v>
      </c>
      <c r="D557" s="5">
        <v>-78.97</v>
      </c>
      <c r="E557" s="39">
        <v>45</v>
      </c>
      <c r="F557" s="5">
        <v>22.82</v>
      </c>
      <c r="G557" s="5">
        <v>0.63</v>
      </c>
      <c r="M557" s="62">
        <v>0.05</v>
      </c>
      <c r="N557" s="62">
        <v>0.46</v>
      </c>
      <c r="O557" s="62">
        <v>30.83</v>
      </c>
      <c r="Q557" s="5" t="s">
        <v>547</v>
      </c>
    </row>
    <row r="558" spans="1:17" x14ac:dyDescent="0.2">
      <c r="B558" s="23" t="s">
        <v>356</v>
      </c>
      <c r="C558" s="5">
        <v>-10</v>
      </c>
      <c r="D558" s="5">
        <v>-78.97</v>
      </c>
      <c r="E558" s="39">
        <v>54</v>
      </c>
      <c r="F558" s="5">
        <v>12.76</v>
      </c>
      <c r="G558" s="5">
        <v>1.42</v>
      </c>
      <c r="M558" s="62">
        <v>0.04</v>
      </c>
      <c r="N558" s="62">
        <v>0.11</v>
      </c>
      <c r="O558" s="62">
        <v>30.09</v>
      </c>
      <c r="Q558" s="5">
        <v>4.91</v>
      </c>
    </row>
    <row r="559" spans="1:17" x14ac:dyDescent="0.2">
      <c r="B559" s="23" t="s">
        <v>356</v>
      </c>
      <c r="C559" s="5">
        <v>-10</v>
      </c>
      <c r="D559" s="5">
        <v>-78.97</v>
      </c>
      <c r="E559" s="39">
        <v>80</v>
      </c>
      <c r="F559" s="5">
        <v>3.61</v>
      </c>
      <c r="G559" s="5">
        <v>0.53</v>
      </c>
      <c r="M559" s="62">
        <v>0.09</v>
      </c>
      <c r="N559" s="62">
        <v>0.54</v>
      </c>
      <c r="O559" s="62">
        <v>29.61</v>
      </c>
      <c r="Q559" s="5">
        <v>0</v>
      </c>
    </row>
    <row r="560" spans="1:17" x14ac:dyDescent="0.2">
      <c r="B560" s="23" t="s">
        <v>356</v>
      </c>
      <c r="C560" s="5">
        <v>-10</v>
      </c>
      <c r="D560" s="5">
        <v>-78.97</v>
      </c>
      <c r="E560" s="39">
        <v>100</v>
      </c>
      <c r="F560" s="5">
        <v>1.77</v>
      </c>
      <c r="G560" s="5">
        <v>0.47</v>
      </c>
      <c r="M560" s="62">
        <v>0.05</v>
      </c>
      <c r="N560" s="62">
        <v>0.32</v>
      </c>
      <c r="O560" s="62">
        <v>28.88</v>
      </c>
      <c r="Q560" s="5">
        <v>0</v>
      </c>
    </row>
    <row r="561" spans="2:17" x14ac:dyDescent="0.2">
      <c r="B561" s="23" t="s">
        <v>356</v>
      </c>
      <c r="C561" s="5">
        <v>-10</v>
      </c>
      <c r="D561" s="5">
        <v>-78.97</v>
      </c>
      <c r="E561" s="39">
        <v>120</v>
      </c>
      <c r="F561" s="5">
        <v>1.59</v>
      </c>
      <c r="G561" s="5">
        <v>0.18</v>
      </c>
      <c r="M561" s="62">
        <v>7.0000000000000007E-2</v>
      </c>
      <c r="N561" s="62">
        <v>0.23</v>
      </c>
      <c r="O561" s="62">
        <v>30.85</v>
      </c>
      <c r="Q561" s="5">
        <v>0</v>
      </c>
    </row>
    <row r="562" spans="2:17" x14ac:dyDescent="0.2">
      <c r="B562" s="23" t="s">
        <v>356</v>
      </c>
      <c r="C562" s="5">
        <v>-10</v>
      </c>
      <c r="D562" s="5">
        <v>-78.97</v>
      </c>
      <c r="E562" s="39">
        <v>140</v>
      </c>
      <c r="F562" s="5">
        <v>1.85</v>
      </c>
      <c r="G562" s="5">
        <v>0.25</v>
      </c>
      <c r="M562" s="62">
        <v>0.04</v>
      </c>
      <c r="N562" s="62">
        <v>8.93</v>
      </c>
      <c r="O562" s="62">
        <v>13.32</v>
      </c>
      <c r="Q562" s="5">
        <v>0</v>
      </c>
    </row>
    <row r="563" spans="2:17" x14ac:dyDescent="0.2">
      <c r="B563" s="23" t="s">
        <v>356</v>
      </c>
      <c r="C563" s="5">
        <v>-12.36</v>
      </c>
      <c r="D563" s="5">
        <v>-77</v>
      </c>
      <c r="E563" s="39">
        <v>15</v>
      </c>
      <c r="F563" s="5">
        <v>89.33</v>
      </c>
      <c r="G563" s="5">
        <v>6.94</v>
      </c>
      <c r="M563" s="62">
        <v>1.84</v>
      </c>
      <c r="N563" s="62">
        <v>2.52</v>
      </c>
      <c r="O563" s="62">
        <v>4.24</v>
      </c>
      <c r="Q563" s="5">
        <v>6.07</v>
      </c>
    </row>
    <row r="564" spans="2:17" x14ac:dyDescent="0.2">
      <c r="B564" s="23" t="s">
        <v>356</v>
      </c>
      <c r="C564" s="5">
        <v>-12.36</v>
      </c>
      <c r="D564" s="5">
        <v>-77</v>
      </c>
      <c r="E564" s="39">
        <v>30</v>
      </c>
      <c r="F564" s="5">
        <v>9.35</v>
      </c>
      <c r="G564" s="5">
        <v>0.67</v>
      </c>
      <c r="M564" s="62">
        <v>1.47</v>
      </c>
      <c r="N564" s="62">
        <v>2.31</v>
      </c>
      <c r="O564" s="62" t="s">
        <v>361</v>
      </c>
      <c r="Q564" s="5">
        <v>0.05</v>
      </c>
    </row>
    <row r="565" spans="2:17" x14ac:dyDescent="0.2">
      <c r="B565" s="23" t="s">
        <v>356</v>
      </c>
      <c r="C565" s="5">
        <v>-12.36</v>
      </c>
      <c r="D565" s="5">
        <v>-77</v>
      </c>
      <c r="E565" s="39">
        <v>40</v>
      </c>
      <c r="F565" s="5" t="s">
        <v>547</v>
      </c>
      <c r="G565" s="5" t="s">
        <v>510</v>
      </c>
      <c r="M565" s="62">
        <v>3.15</v>
      </c>
      <c r="N565" s="62" t="s">
        <v>361</v>
      </c>
      <c r="O565" s="62" t="s">
        <v>361</v>
      </c>
      <c r="Q565" s="5">
        <v>0</v>
      </c>
    </row>
    <row r="566" spans="2:17" x14ac:dyDescent="0.2">
      <c r="B566" s="23" t="s">
        <v>356</v>
      </c>
      <c r="C566" s="5">
        <v>-12.36</v>
      </c>
      <c r="D566" s="5">
        <v>-77</v>
      </c>
      <c r="E566" s="39">
        <v>80</v>
      </c>
      <c r="F566" s="5" t="s">
        <v>361</v>
      </c>
      <c r="G566" s="5" t="s">
        <v>510</v>
      </c>
      <c r="M566" s="62">
        <v>2.86</v>
      </c>
      <c r="N566" s="62">
        <v>0.02</v>
      </c>
      <c r="O566" s="62" t="s">
        <v>361</v>
      </c>
      <c r="Q566" s="5">
        <v>0</v>
      </c>
    </row>
    <row r="567" spans="2:17" x14ac:dyDescent="0.2">
      <c r="B567" s="23" t="s">
        <v>356</v>
      </c>
      <c r="C567" s="5">
        <v>-12.36</v>
      </c>
      <c r="D567" s="5">
        <v>-77</v>
      </c>
      <c r="E567" s="39">
        <v>99</v>
      </c>
      <c r="F567" s="5" t="s">
        <v>361</v>
      </c>
      <c r="G567" s="5" t="s">
        <v>510</v>
      </c>
      <c r="M567" s="62">
        <v>3.36</v>
      </c>
      <c r="N567" s="62" t="s">
        <v>361</v>
      </c>
      <c r="O567" s="62" t="s">
        <v>361</v>
      </c>
      <c r="Q567" s="5">
        <v>0</v>
      </c>
    </row>
    <row r="568" spans="2:17" x14ac:dyDescent="0.2">
      <c r="B568" s="23" t="s">
        <v>356</v>
      </c>
      <c r="C568" s="5">
        <v>-12.03</v>
      </c>
      <c r="D568" s="5">
        <v>-77.790000000000006</v>
      </c>
      <c r="E568" s="39">
        <v>38</v>
      </c>
      <c r="F568" s="5">
        <v>14.09</v>
      </c>
      <c r="G568" s="5">
        <v>1.1100000000000001</v>
      </c>
      <c r="M568" s="62">
        <v>0.1</v>
      </c>
      <c r="N568" s="62">
        <v>0.13</v>
      </c>
      <c r="O568" s="62">
        <v>28.32</v>
      </c>
      <c r="Q568" s="5">
        <v>3.4</v>
      </c>
    </row>
    <row r="569" spans="2:17" x14ac:dyDescent="0.2">
      <c r="B569" s="23" t="s">
        <v>356</v>
      </c>
      <c r="C569" s="5">
        <v>-12.03</v>
      </c>
      <c r="D569" s="5">
        <v>-77.790000000000006</v>
      </c>
      <c r="E569" s="39">
        <v>75</v>
      </c>
      <c r="F569" s="5">
        <v>2.4500000000000002</v>
      </c>
      <c r="G569" s="5">
        <v>0.24</v>
      </c>
      <c r="M569" s="62">
        <v>0.05</v>
      </c>
      <c r="N569" s="62" t="s">
        <v>361</v>
      </c>
      <c r="O569" s="62">
        <v>28.51</v>
      </c>
      <c r="Q569" s="5">
        <v>0.01</v>
      </c>
    </row>
    <row r="570" spans="2:17" x14ac:dyDescent="0.2">
      <c r="B570" s="23" t="s">
        <v>356</v>
      </c>
      <c r="C570" s="5">
        <v>-12.03</v>
      </c>
      <c r="D570" s="5">
        <v>-77.790000000000006</v>
      </c>
      <c r="E570" s="39">
        <v>100</v>
      </c>
      <c r="F570" s="5">
        <v>1.71</v>
      </c>
      <c r="G570" s="5">
        <v>0.32</v>
      </c>
      <c r="M570" s="62">
        <v>0.05</v>
      </c>
      <c r="N570" s="62">
        <v>7.0000000000000007E-2</v>
      </c>
      <c r="O570" s="62">
        <v>26.24</v>
      </c>
      <c r="Q570" s="5">
        <v>0</v>
      </c>
    </row>
    <row r="571" spans="2:17" x14ac:dyDescent="0.2">
      <c r="B571" s="23" t="s">
        <v>356</v>
      </c>
      <c r="C571" s="5">
        <v>-12.03</v>
      </c>
      <c r="D571" s="5">
        <v>-77.790000000000006</v>
      </c>
      <c r="E571" s="39">
        <v>150</v>
      </c>
      <c r="F571" s="5">
        <v>1.03</v>
      </c>
      <c r="G571" s="5">
        <v>0.1</v>
      </c>
      <c r="M571" s="62">
        <v>0.04</v>
      </c>
      <c r="N571" s="62">
        <v>5.38</v>
      </c>
      <c r="O571" s="62">
        <v>18.13</v>
      </c>
      <c r="Q571" s="5">
        <v>0</v>
      </c>
    </row>
    <row r="572" spans="2:17" x14ac:dyDescent="0.2">
      <c r="B572" s="23" t="s">
        <v>356</v>
      </c>
      <c r="C572" s="5">
        <v>-12.03</v>
      </c>
      <c r="D572" s="5">
        <v>-77.790000000000006</v>
      </c>
      <c r="E572" s="39">
        <v>250</v>
      </c>
      <c r="F572" s="5" t="s">
        <v>361</v>
      </c>
      <c r="G572" s="5" t="s">
        <v>510</v>
      </c>
      <c r="M572" s="62">
        <v>0.04</v>
      </c>
      <c r="N572" s="62">
        <v>2.5099999999999998</v>
      </c>
      <c r="O572" s="62">
        <v>25.29</v>
      </c>
      <c r="Q572" s="5">
        <v>0.06</v>
      </c>
    </row>
    <row r="573" spans="2:17" x14ac:dyDescent="0.2">
      <c r="B573" s="23" t="s">
        <v>356</v>
      </c>
      <c r="C573" s="5">
        <v>-12.03</v>
      </c>
      <c r="D573" s="5">
        <v>-77.790000000000006</v>
      </c>
      <c r="E573" s="39">
        <v>353</v>
      </c>
      <c r="F573" s="5" t="s">
        <v>361</v>
      </c>
      <c r="G573" s="5" t="s">
        <v>510</v>
      </c>
      <c r="M573" s="62">
        <v>0.06</v>
      </c>
      <c r="N573" s="62">
        <v>3.02</v>
      </c>
      <c r="O573" s="62">
        <v>29.75</v>
      </c>
      <c r="Q573" s="5">
        <v>0</v>
      </c>
    </row>
    <row r="574" spans="2:17" x14ac:dyDescent="0.2">
      <c r="B574" s="23" t="s">
        <v>356</v>
      </c>
      <c r="C574" s="5">
        <v>-13.35</v>
      </c>
      <c r="D574" s="5">
        <v>-76.75</v>
      </c>
      <c r="E574" s="39">
        <v>40</v>
      </c>
      <c r="F574" s="5">
        <v>0.22</v>
      </c>
      <c r="G574" s="5">
        <v>0.06</v>
      </c>
      <c r="M574" s="62">
        <v>0.4</v>
      </c>
      <c r="N574" s="62">
        <v>0.56999999999999995</v>
      </c>
      <c r="O574" s="62">
        <v>15.31</v>
      </c>
      <c r="Q574" s="5">
        <v>9.9700000000000006</v>
      </c>
    </row>
    <row r="575" spans="2:17" x14ac:dyDescent="0.2">
      <c r="B575" s="23" t="s">
        <v>356</v>
      </c>
      <c r="C575" s="5">
        <v>-13.35</v>
      </c>
      <c r="D575" s="5">
        <v>-76.75</v>
      </c>
      <c r="E575" s="39">
        <v>50</v>
      </c>
      <c r="F575" s="5">
        <v>15.14</v>
      </c>
      <c r="G575" s="5">
        <v>2.23</v>
      </c>
      <c r="M575" s="62">
        <v>0.08</v>
      </c>
      <c r="N575" s="62">
        <v>2.2999999999999998</v>
      </c>
      <c r="O575" s="62">
        <v>13.45</v>
      </c>
      <c r="Q575" s="5">
        <v>2.56</v>
      </c>
    </row>
    <row r="576" spans="2:17" x14ac:dyDescent="0.2">
      <c r="B576" s="23" t="s">
        <v>356</v>
      </c>
      <c r="C576" s="5">
        <v>-13.35</v>
      </c>
      <c r="D576" s="5">
        <v>-76.75</v>
      </c>
      <c r="E576" s="39">
        <v>70</v>
      </c>
      <c r="F576" s="5">
        <v>4.6399999999999997</v>
      </c>
      <c r="G576" s="5">
        <v>0.11</v>
      </c>
      <c r="M576" s="62">
        <v>0.05</v>
      </c>
      <c r="N576" s="62">
        <v>1.49</v>
      </c>
      <c r="O576" s="62">
        <v>5.44</v>
      </c>
      <c r="Q576" s="5">
        <v>7.0000000000000007E-2</v>
      </c>
    </row>
    <row r="577" spans="2:17" x14ac:dyDescent="0.2">
      <c r="B577" s="23" t="s">
        <v>356</v>
      </c>
      <c r="C577" s="5">
        <v>-13.35</v>
      </c>
      <c r="D577" s="5">
        <v>-76.75</v>
      </c>
      <c r="E577" s="39">
        <v>100</v>
      </c>
      <c r="F577" s="5">
        <v>2.02</v>
      </c>
      <c r="G577" s="5">
        <v>0.25</v>
      </c>
      <c r="M577" s="62">
        <v>0.04</v>
      </c>
      <c r="N577" s="62">
        <v>1.34</v>
      </c>
      <c r="O577" s="62">
        <v>1.94</v>
      </c>
      <c r="Q577" s="5">
        <v>0</v>
      </c>
    </row>
    <row r="578" spans="2:17" x14ac:dyDescent="0.2">
      <c r="B578" s="23" t="s">
        <v>356</v>
      </c>
      <c r="C578" s="5">
        <v>-13.35</v>
      </c>
      <c r="D578" s="5">
        <v>-76.75</v>
      </c>
      <c r="E578" s="39">
        <v>130</v>
      </c>
      <c r="F578" s="5">
        <v>1.66</v>
      </c>
      <c r="G578" s="5">
        <v>0.19</v>
      </c>
      <c r="M578" s="62">
        <v>0.05</v>
      </c>
      <c r="N578" s="62">
        <v>3.45</v>
      </c>
      <c r="O578" s="62">
        <v>10.31</v>
      </c>
      <c r="Q578" s="5">
        <v>0</v>
      </c>
    </row>
    <row r="579" spans="2:17" x14ac:dyDescent="0.2">
      <c r="B579" s="23" t="s">
        <v>356</v>
      </c>
      <c r="C579" s="5">
        <v>-13.35</v>
      </c>
      <c r="D579" s="5">
        <v>-76.75</v>
      </c>
      <c r="E579" s="39">
        <v>160</v>
      </c>
      <c r="F579" s="5" t="s">
        <v>361</v>
      </c>
      <c r="G579" s="5" t="s">
        <v>510</v>
      </c>
      <c r="M579" s="62">
        <v>0.05</v>
      </c>
      <c r="N579" s="62">
        <v>4.0999999999999996</v>
      </c>
      <c r="O579" s="62">
        <v>19.399999999999999</v>
      </c>
      <c r="Q579" s="5">
        <v>0</v>
      </c>
    </row>
    <row r="580" spans="2:17" x14ac:dyDescent="0.2">
      <c r="B580" s="23" t="s">
        <v>356</v>
      </c>
      <c r="C580" s="5">
        <v>-13.35</v>
      </c>
      <c r="D580" s="5">
        <v>-76.5</v>
      </c>
      <c r="E580" s="39">
        <v>15</v>
      </c>
      <c r="F580" s="5" t="s">
        <v>547</v>
      </c>
      <c r="G580" s="5" t="s">
        <v>510</v>
      </c>
      <c r="M580" s="62" t="s">
        <v>361</v>
      </c>
      <c r="N580" s="62">
        <v>4.22</v>
      </c>
      <c r="O580" s="62">
        <v>15.31</v>
      </c>
      <c r="Q580" s="5">
        <v>4.8</v>
      </c>
    </row>
    <row r="581" spans="2:17" x14ac:dyDescent="0.2">
      <c r="B581" s="23" t="s">
        <v>356</v>
      </c>
      <c r="C581" s="5">
        <v>-13.35</v>
      </c>
      <c r="D581" s="5">
        <v>-76.5</v>
      </c>
      <c r="E581" s="39">
        <v>20</v>
      </c>
      <c r="F581" s="5" t="s">
        <v>547</v>
      </c>
      <c r="G581" s="5" t="s">
        <v>510</v>
      </c>
      <c r="M581" s="62" t="s">
        <v>361</v>
      </c>
      <c r="N581" s="62">
        <v>2.96</v>
      </c>
      <c r="O581" s="62">
        <v>15.73</v>
      </c>
      <c r="Q581" s="5">
        <v>0</v>
      </c>
    </row>
    <row r="582" spans="2:17" x14ac:dyDescent="0.2">
      <c r="B582" s="23" t="s">
        <v>356</v>
      </c>
      <c r="C582" s="5">
        <v>-13.35</v>
      </c>
      <c r="D582" s="5">
        <v>-76.5</v>
      </c>
      <c r="E582" s="39">
        <v>30</v>
      </c>
      <c r="F582" s="5" t="s">
        <v>547</v>
      </c>
      <c r="G582" s="5" t="s">
        <v>510</v>
      </c>
      <c r="M582" s="62">
        <v>1.8</v>
      </c>
      <c r="N582" s="62" t="s">
        <v>361</v>
      </c>
      <c r="O582" s="62">
        <v>0.16</v>
      </c>
      <c r="Q582" s="5">
        <v>0</v>
      </c>
    </row>
    <row r="583" spans="2:17" x14ac:dyDescent="0.2">
      <c r="B583" s="23" t="s">
        <v>356</v>
      </c>
      <c r="C583" s="5">
        <v>-13.35</v>
      </c>
      <c r="D583" s="5">
        <v>-76.5</v>
      </c>
      <c r="E583" s="39">
        <v>80</v>
      </c>
      <c r="F583" s="5" t="s">
        <v>547</v>
      </c>
      <c r="G583" s="5" t="s">
        <v>510</v>
      </c>
      <c r="M583" s="62">
        <v>4.96</v>
      </c>
      <c r="N583" s="62" t="s">
        <v>361</v>
      </c>
      <c r="O583" s="62">
        <v>0.03</v>
      </c>
      <c r="Q583" s="5">
        <v>0</v>
      </c>
    </row>
    <row r="584" spans="2:17" x14ac:dyDescent="0.2">
      <c r="B584" s="23" t="s">
        <v>356</v>
      </c>
      <c r="C584" s="5">
        <v>-16</v>
      </c>
      <c r="D584" s="5">
        <v>-74.25</v>
      </c>
      <c r="E584" s="39">
        <v>65</v>
      </c>
      <c r="F584" s="5">
        <v>1.1299999999999999</v>
      </c>
      <c r="G584" s="5">
        <v>0.06</v>
      </c>
      <c r="M584" s="62">
        <v>0.09</v>
      </c>
      <c r="N584" s="62">
        <v>0.57999999999999996</v>
      </c>
      <c r="O584" s="62">
        <v>17.940000000000001</v>
      </c>
      <c r="Q584" s="5">
        <v>0.28999999999999998</v>
      </c>
    </row>
    <row r="585" spans="2:17" x14ac:dyDescent="0.2">
      <c r="B585" s="23" t="s">
        <v>356</v>
      </c>
      <c r="C585" s="5">
        <v>-16</v>
      </c>
      <c r="D585" s="5">
        <v>-74.25</v>
      </c>
      <c r="E585" s="39">
        <v>175</v>
      </c>
      <c r="F585" s="5">
        <v>8.02</v>
      </c>
      <c r="G585" s="5">
        <v>1.7</v>
      </c>
      <c r="M585" s="62">
        <v>0.08</v>
      </c>
      <c r="N585" s="62">
        <v>6.03</v>
      </c>
      <c r="O585" s="62">
        <v>11.96</v>
      </c>
      <c r="Q585" s="5">
        <v>7.0000000000000007E-2</v>
      </c>
    </row>
    <row r="586" spans="2:17" x14ac:dyDescent="0.2">
      <c r="B586" s="23" t="s">
        <v>356</v>
      </c>
      <c r="C586" s="5">
        <v>-16</v>
      </c>
      <c r="D586" s="5">
        <v>-74.25</v>
      </c>
      <c r="E586" s="39">
        <v>255</v>
      </c>
      <c r="F586" s="5">
        <v>1.85</v>
      </c>
      <c r="G586" s="5">
        <v>0.24</v>
      </c>
      <c r="M586" s="62">
        <v>0.16</v>
      </c>
      <c r="N586" s="62">
        <v>6.42</v>
      </c>
      <c r="O586" s="62">
        <v>11.59</v>
      </c>
      <c r="Q586" s="5">
        <v>0</v>
      </c>
    </row>
    <row r="587" spans="2:17" x14ac:dyDescent="0.2">
      <c r="B587" s="23" t="s">
        <v>356</v>
      </c>
      <c r="C587" s="5">
        <v>-17.34</v>
      </c>
      <c r="D587" s="5">
        <v>-71.94</v>
      </c>
      <c r="E587" s="39">
        <v>75</v>
      </c>
      <c r="F587" s="5">
        <v>19.21</v>
      </c>
      <c r="G587" s="5">
        <v>4.49</v>
      </c>
      <c r="M587" s="62">
        <v>0.14000000000000001</v>
      </c>
      <c r="N587" s="62">
        <v>0.01</v>
      </c>
      <c r="O587" s="62">
        <v>18.66</v>
      </c>
      <c r="Q587" s="5">
        <v>0.73</v>
      </c>
    </row>
    <row r="588" spans="2:17" x14ac:dyDescent="0.2">
      <c r="B588" s="23" t="s">
        <v>356</v>
      </c>
      <c r="C588" s="5">
        <v>-17.34</v>
      </c>
      <c r="D588" s="5">
        <v>-71.94</v>
      </c>
      <c r="E588" s="39">
        <v>87</v>
      </c>
      <c r="F588" s="5">
        <v>21.06</v>
      </c>
      <c r="G588" s="5">
        <v>2.36</v>
      </c>
      <c r="M588" s="62">
        <v>0.09</v>
      </c>
      <c r="N588" s="62">
        <v>0.01</v>
      </c>
      <c r="O588" s="62">
        <v>17.670000000000002</v>
      </c>
      <c r="Q588" s="5">
        <v>0.75</v>
      </c>
    </row>
    <row r="589" spans="2:17" x14ac:dyDescent="0.2">
      <c r="B589" s="23" t="s">
        <v>356</v>
      </c>
      <c r="C589" s="5">
        <v>-17.34</v>
      </c>
      <c r="D589" s="5">
        <v>-71.94</v>
      </c>
      <c r="E589" s="39">
        <v>125</v>
      </c>
      <c r="F589" s="5">
        <v>0.82</v>
      </c>
      <c r="G589" s="5">
        <v>0.14000000000000001</v>
      </c>
      <c r="M589" s="62">
        <v>7.0000000000000007E-2</v>
      </c>
      <c r="N589" s="62">
        <v>0.28000000000000003</v>
      </c>
      <c r="O589" s="62">
        <v>13.36</v>
      </c>
      <c r="Q589" s="5">
        <v>0.02</v>
      </c>
    </row>
    <row r="590" spans="2:17" x14ac:dyDescent="0.2">
      <c r="B590" s="23" t="s">
        <v>356</v>
      </c>
      <c r="C590" s="5">
        <v>-17.34</v>
      </c>
      <c r="D590" s="5">
        <v>-71.94</v>
      </c>
      <c r="E590" s="39">
        <v>150</v>
      </c>
      <c r="F590" s="5" t="s">
        <v>361</v>
      </c>
      <c r="G590" s="5" t="s">
        <v>510</v>
      </c>
      <c r="M590" s="62">
        <v>0.06</v>
      </c>
      <c r="N590" s="62">
        <v>0.3</v>
      </c>
      <c r="O590" s="62">
        <v>15.48</v>
      </c>
      <c r="Q590" s="5">
        <v>0.01</v>
      </c>
    </row>
    <row r="591" spans="2:17" x14ac:dyDescent="0.2">
      <c r="B591" s="23" t="s">
        <v>356</v>
      </c>
      <c r="C591" s="5">
        <v>-17.34</v>
      </c>
      <c r="D591" s="5">
        <v>-71.94</v>
      </c>
      <c r="E591" s="39">
        <v>200</v>
      </c>
      <c r="F591" s="5" t="s">
        <v>361</v>
      </c>
      <c r="G591" s="5" t="s">
        <v>510</v>
      </c>
      <c r="M591" s="62">
        <v>7.0000000000000007E-2</v>
      </c>
      <c r="N591" s="62">
        <v>0.33</v>
      </c>
      <c r="O591" s="62">
        <v>15.72</v>
      </c>
      <c r="Q591" s="5">
        <v>0.02</v>
      </c>
    </row>
    <row r="592" spans="2:17" x14ac:dyDescent="0.2">
      <c r="B592" s="23" t="s">
        <v>356</v>
      </c>
      <c r="C592" s="5">
        <v>-17.34</v>
      </c>
      <c r="D592" s="5">
        <v>-71.94</v>
      </c>
      <c r="E592" s="39">
        <v>280</v>
      </c>
      <c r="F592" s="5" t="s">
        <v>361</v>
      </c>
      <c r="G592" s="5" t="s">
        <v>510</v>
      </c>
      <c r="M592" s="62">
        <v>7.0000000000000007E-2</v>
      </c>
      <c r="N592" s="62">
        <v>5.5</v>
      </c>
      <c r="O592" s="62">
        <v>20.9</v>
      </c>
      <c r="Q592" s="5">
        <v>0.01</v>
      </c>
    </row>
    <row r="593" spans="2:17" x14ac:dyDescent="0.2">
      <c r="B593" s="23" t="s">
        <v>356</v>
      </c>
      <c r="C593" s="5">
        <v>-6</v>
      </c>
      <c r="D593" s="5">
        <v>-81.36</v>
      </c>
      <c r="E593" s="39">
        <v>62</v>
      </c>
      <c r="F593" s="5">
        <v>88.84</v>
      </c>
      <c r="G593" s="5">
        <v>8.98</v>
      </c>
      <c r="M593" s="62">
        <v>0.27</v>
      </c>
      <c r="N593" s="62">
        <v>0.2</v>
      </c>
      <c r="O593" s="62">
        <v>29.46</v>
      </c>
      <c r="Q593" s="5">
        <v>7.46</v>
      </c>
    </row>
    <row r="594" spans="2:17" x14ac:dyDescent="0.2">
      <c r="B594" s="23" t="s">
        <v>356</v>
      </c>
      <c r="C594" s="5">
        <v>-6</v>
      </c>
      <c r="D594" s="5">
        <v>-81.36</v>
      </c>
      <c r="E594" s="39">
        <v>69</v>
      </c>
      <c r="F594" s="5">
        <v>42.1</v>
      </c>
      <c r="G594" s="5">
        <v>1.72</v>
      </c>
      <c r="M594" s="62">
        <v>0.17</v>
      </c>
      <c r="N594" s="62">
        <v>0.24</v>
      </c>
      <c r="O594" s="62">
        <v>31.82</v>
      </c>
      <c r="Q594" s="5">
        <v>1.53</v>
      </c>
    </row>
    <row r="595" spans="2:17" x14ac:dyDescent="0.2">
      <c r="B595" s="23" t="s">
        <v>356</v>
      </c>
      <c r="C595" s="5">
        <v>-6</v>
      </c>
      <c r="D595" s="5">
        <v>-81.36</v>
      </c>
      <c r="E595" s="39">
        <v>197</v>
      </c>
      <c r="F595" s="5">
        <v>4.04</v>
      </c>
      <c r="G595" s="5">
        <v>0.38</v>
      </c>
      <c r="M595" s="62">
        <v>0.1</v>
      </c>
      <c r="N595" s="62">
        <v>0.2</v>
      </c>
      <c r="O595" s="62">
        <v>33.57</v>
      </c>
      <c r="Q595" s="5">
        <v>1.45</v>
      </c>
    </row>
    <row r="596" spans="2:17" x14ac:dyDescent="0.2">
      <c r="B596" s="23" t="s">
        <v>356</v>
      </c>
      <c r="C596" s="5">
        <v>-6</v>
      </c>
      <c r="D596" s="5">
        <v>-81.36</v>
      </c>
      <c r="E596" s="39">
        <v>345</v>
      </c>
      <c r="F596" s="5">
        <v>1.31</v>
      </c>
      <c r="G596" s="5">
        <v>0.14000000000000001</v>
      </c>
      <c r="M596" s="62">
        <v>0.5</v>
      </c>
      <c r="N596" s="62">
        <v>0.17</v>
      </c>
      <c r="O596" s="62">
        <v>36.46</v>
      </c>
      <c r="Q596" s="5">
        <v>0.64</v>
      </c>
    </row>
    <row r="597" spans="2:17" x14ac:dyDescent="0.2">
      <c r="B597" s="23" t="s">
        <v>356</v>
      </c>
      <c r="C597" s="5">
        <v>-10</v>
      </c>
      <c r="D597" s="5">
        <v>-81.5</v>
      </c>
      <c r="E597" s="39">
        <v>52</v>
      </c>
      <c r="F597" s="5">
        <v>60.26</v>
      </c>
      <c r="G597" s="5">
        <v>4.1900000000000004</v>
      </c>
      <c r="M597" s="62">
        <v>1.27</v>
      </c>
      <c r="N597" s="62">
        <v>0.89</v>
      </c>
      <c r="O597" s="62">
        <v>30.5</v>
      </c>
      <c r="Q597" s="5">
        <v>3.27</v>
      </c>
    </row>
    <row r="598" spans="2:17" x14ac:dyDescent="0.2">
      <c r="B598" s="23" t="s">
        <v>356</v>
      </c>
      <c r="C598" s="5">
        <v>-10</v>
      </c>
      <c r="D598" s="5">
        <v>-81.5</v>
      </c>
      <c r="E598" s="39">
        <v>70</v>
      </c>
      <c r="F598" s="5">
        <v>12.38</v>
      </c>
      <c r="G598" s="5">
        <v>1.23</v>
      </c>
      <c r="M598" s="62">
        <v>0.21</v>
      </c>
      <c r="N598" s="62">
        <v>0.78</v>
      </c>
      <c r="O598" s="62">
        <v>29.24</v>
      </c>
      <c r="Q598" s="5">
        <v>1.54</v>
      </c>
    </row>
    <row r="599" spans="2:17" x14ac:dyDescent="0.2">
      <c r="B599" s="23" t="s">
        <v>356</v>
      </c>
      <c r="C599" s="5">
        <v>-10</v>
      </c>
      <c r="D599" s="5">
        <v>-81.5</v>
      </c>
      <c r="E599" s="39">
        <v>95</v>
      </c>
      <c r="F599" s="5">
        <v>3.67</v>
      </c>
      <c r="G599" s="5">
        <v>0.24</v>
      </c>
      <c r="M599" s="62">
        <v>7.0000000000000007E-2</v>
      </c>
      <c r="N599" s="62">
        <v>0.3</v>
      </c>
      <c r="O599" s="62">
        <v>26.73</v>
      </c>
      <c r="Q599" s="5">
        <v>0.22</v>
      </c>
    </row>
    <row r="600" spans="2:17" x14ac:dyDescent="0.2">
      <c r="B600" s="23" t="s">
        <v>356</v>
      </c>
      <c r="C600" s="5">
        <v>-10</v>
      </c>
      <c r="D600" s="5">
        <v>-81.5</v>
      </c>
      <c r="E600" s="39">
        <v>150</v>
      </c>
      <c r="F600" s="5">
        <v>1.94</v>
      </c>
      <c r="G600" s="5">
        <v>0.21</v>
      </c>
      <c r="M600" s="62">
        <v>0.05</v>
      </c>
      <c r="N600" s="62">
        <v>0.36</v>
      </c>
      <c r="O600" s="62">
        <v>27.9</v>
      </c>
      <c r="Q600" s="5">
        <v>0.15</v>
      </c>
    </row>
    <row r="601" spans="2:17" x14ac:dyDescent="0.2">
      <c r="B601" s="23" t="s">
        <v>356</v>
      </c>
      <c r="C601" s="5">
        <v>-10</v>
      </c>
      <c r="D601" s="5">
        <v>-81.5</v>
      </c>
      <c r="E601" s="39">
        <v>300</v>
      </c>
      <c r="F601" s="5" t="s">
        <v>361</v>
      </c>
      <c r="G601" s="5" t="s">
        <v>510</v>
      </c>
      <c r="M601" s="62">
        <v>0.02</v>
      </c>
      <c r="N601" s="62">
        <v>4.0199999999999996</v>
      </c>
      <c r="O601" s="62">
        <v>26.5</v>
      </c>
      <c r="Q601" s="5">
        <v>0</v>
      </c>
    </row>
    <row r="602" spans="2:17" x14ac:dyDescent="0.2">
      <c r="B602" s="23" t="s">
        <v>356</v>
      </c>
      <c r="C602" s="5">
        <v>-10</v>
      </c>
      <c r="D602" s="5">
        <v>-81.5</v>
      </c>
      <c r="E602" s="39">
        <v>365</v>
      </c>
      <c r="F602" s="5" t="s">
        <v>361</v>
      </c>
      <c r="G602" s="5" t="s">
        <v>510</v>
      </c>
      <c r="M602" s="62">
        <v>0.1</v>
      </c>
      <c r="N602" s="62">
        <v>1.48</v>
      </c>
      <c r="O602" s="62">
        <v>29.51</v>
      </c>
      <c r="Q602" s="5">
        <v>0</v>
      </c>
    </row>
    <row r="603" spans="2:17" x14ac:dyDescent="0.2">
      <c r="B603" s="23" t="s">
        <v>356</v>
      </c>
      <c r="C603" s="5">
        <v>-10</v>
      </c>
      <c r="D603" s="5">
        <v>-84</v>
      </c>
      <c r="E603" s="39">
        <v>75</v>
      </c>
      <c r="F603" s="5">
        <v>5.79</v>
      </c>
      <c r="G603" s="5">
        <v>0.93</v>
      </c>
      <c r="M603" s="62">
        <v>7.0000000000000007E-2</v>
      </c>
      <c r="N603" s="62">
        <v>0.06</v>
      </c>
      <c r="O603" s="62">
        <v>27.21</v>
      </c>
      <c r="Q603" s="5">
        <v>2.58</v>
      </c>
    </row>
    <row r="604" spans="2:17" x14ac:dyDescent="0.2">
      <c r="B604" s="23" t="s">
        <v>356</v>
      </c>
      <c r="C604" s="5">
        <v>-10</v>
      </c>
      <c r="D604" s="5">
        <v>-84</v>
      </c>
      <c r="E604" s="39">
        <v>110</v>
      </c>
      <c r="F604" s="5">
        <v>1.27</v>
      </c>
      <c r="G604" s="5">
        <v>0.12</v>
      </c>
      <c r="M604" s="62">
        <v>0.04</v>
      </c>
      <c r="N604" s="62">
        <v>0.06</v>
      </c>
      <c r="O604" s="62">
        <v>22.03</v>
      </c>
      <c r="Q604" s="5">
        <v>0.44</v>
      </c>
    </row>
    <row r="605" spans="2:17" x14ac:dyDescent="0.2">
      <c r="B605" s="23" t="s">
        <v>356</v>
      </c>
      <c r="C605" s="5">
        <v>-10</v>
      </c>
      <c r="D605" s="5">
        <v>-84</v>
      </c>
      <c r="E605" s="39">
        <v>150</v>
      </c>
      <c r="F605" s="5" t="s">
        <v>361</v>
      </c>
      <c r="G605" s="5" t="s">
        <v>510</v>
      </c>
      <c r="M605" s="62">
        <v>0.05</v>
      </c>
      <c r="N605" s="62">
        <v>1.75</v>
      </c>
      <c r="O605" s="62">
        <v>22.82</v>
      </c>
      <c r="Q605" s="5">
        <v>0.13</v>
      </c>
    </row>
    <row r="606" spans="2:17" x14ac:dyDescent="0.2">
      <c r="B606" s="23" t="s">
        <v>356</v>
      </c>
      <c r="C606" s="5">
        <v>-10</v>
      </c>
      <c r="D606" s="5">
        <v>-84</v>
      </c>
      <c r="E606" s="39">
        <v>200</v>
      </c>
      <c r="F606" s="5" t="s">
        <v>361</v>
      </c>
      <c r="G606" s="5" t="s">
        <v>510</v>
      </c>
      <c r="M606" s="62">
        <v>0.05</v>
      </c>
      <c r="N606" s="62" t="s">
        <v>361</v>
      </c>
      <c r="O606" s="62">
        <v>31.11</v>
      </c>
      <c r="Q606" s="5">
        <v>0</v>
      </c>
    </row>
    <row r="607" spans="2:17" x14ac:dyDescent="0.2">
      <c r="B607" s="23" t="s">
        <v>356</v>
      </c>
      <c r="C607" s="5">
        <v>-10</v>
      </c>
      <c r="D607" s="5">
        <v>-84</v>
      </c>
      <c r="E607" s="39">
        <v>275</v>
      </c>
      <c r="F607" s="5" t="s">
        <v>361</v>
      </c>
      <c r="G607" s="5" t="s">
        <v>510</v>
      </c>
      <c r="M607" s="62">
        <v>0.09</v>
      </c>
      <c r="N607" s="62" t="s">
        <v>361</v>
      </c>
      <c r="O607" s="62">
        <v>32.840000000000003</v>
      </c>
      <c r="Q607" s="5">
        <v>0</v>
      </c>
    </row>
    <row r="608" spans="2:17" x14ac:dyDescent="0.2">
      <c r="B608" s="23" t="s">
        <v>356</v>
      </c>
      <c r="C608" s="5">
        <v>-10</v>
      </c>
      <c r="D608" s="5">
        <v>-84</v>
      </c>
      <c r="E608" s="39">
        <v>362</v>
      </c>
      <c r="F608" s="5" t="s">
        <v>361</v>
      </c>
      <c r="G608" s="5" t="s">
        <v>510</v>
      </c>
      <c r="M608" s="62">
        <v>0.04</v>
      </c>
      <c r="N608" s="62" t="s">
        <v>361</v>
      </c>
      <c r="O608" s="62">
        <v>34.42</v>
      </c>
      <c r="Q608" s="5">
        <v>0</v>
      </c>
    </row>
    <row r="609" spans="2:17" x14ac:dyDescent="0.2">
      <c r="B609" s="23" t="s">
        <v>356</v>
      </c>
      <c r="C609" s="5">
        <v>-12.03</v>
      </c>
      <c r="D609" s="5">
        <v>-80.95</v>
      </c>
      <c r="E609" s="39">
        <v>90</v>
      </c>
      <c r="F609" s="5">
        <v>14.46</v>
      </c>
      <c r="G609" s="5">
        <v>0.65</v>
      </c>
      <c r="M609" s="62">
        <v>0.09</v>
      </c>
      <c r="N609" s="62">
        <v>0.03</v>
      </c>
      <c r="O609" s="62">
        <v>24.37</v>
      </c>
      <c r="Q609" s="5">
        <v>7.6</v>
      </c>
    </row>
    <row r="610" spans="2:17" x14ac:dyDescent="0.2">
      <c r="B610" s="23" t="s">
        <v>356</v>
      </c>
      <c r="C610" s="5">
        <v>-12.03</v>
      </c>
      <c r="D610" s="5">
        <v>-80.95</v>
      </c>
      <c r="E610" s="39">
        <v>125</v>
      </c>
      <c r="F610" s="5" t="s">
        <v>361</v>
      </c>
      <c r="G610" s="5" t="s">
        <v>510</v>
      </c>
      <c r="M610" s="62">
        <v>0.05</v>
      </c>
      <c r="N610" s="62">
        <v>0.08</v>
      </c>
      <c r="O610" s="62">
        <v>22.87</v>
      </c>
      <c r="Q610" s="5">
        <v>1.0900000000000001</v>
      </c>
    </row>
    <row r="611" spans="2:17" x14ac:dyDescent="0.2">
      <c r="B611" s="23" t="s">
        <v>356</v>
      </c>
      <c r="C611" s="5">
        <v>-12.03</v>
      </c>
      <c r="D611" s="5">
        <v>-80.95</v>
      </c>
      <c r="E611" s="39">
        <v>150</v>
      </c>
      <c r="F611" s="5" t="s">
        <v>361</v>
      </c>
      <c r="G611" s="5" t="s">
        <v>510</v>
      </c>
      <c r="M611" s="62">
        <v>0.05</v>
      </c>
      <c r="N611" s="62">
        <v>1.52</v>
      </c>
      <c r="O611" s="62">
        <v>20.64</v>
      </c>
      <c r="Q611" s="5">
        <v>0</v>
      </c>
    </row>
    <row r="612" spans="2:17" x14ac:dyDescent="0.2">
      <c r="B612" s="23" t="s">
        <v>356</v>
      </c>
      <c r="C612" s="5">
        <v>-12.03</v>
      </c>
      <c r="D612" s="5">
        <v>-80.95</v>
      </c>
      <c r="E612" s="39">
        <v>200</v>
      </c>
      <c r="F612" s="5" t="s">
        <v>361</v>
      </c>
      <c r="G612" s="5" t="s">
        <v>510</v>
      </c>
      <c r="M612" s="62">
        <v>0.04</v>
      </c>
      <c r="N612" s="62">
        <v>1.28</v>
      </c>
      <c r="O612" s="62">
        <v>28.75</v>
      </c>
      <c r="Q612" s="5">
        <v>0</v>
      </c>
    </row>
    <row r="613" spans="2:17" x14ac:dyDescent="0.2">
      <c r="B613" s="23" t="s">
        <v>356</v>
      </c>
      <c r="C613" s="5">
        <v>-12.03</v>
      </c>
      <c r="D613" s="5">
        <v>-80.95</v>
      </c>
      <c r="E613" s="39">
        <v>300</v>
      </c>
      <c r="F613" s="5" t="s">
        <v>361</v>
      </c>
      <c r="G613" s="5" t="s">
        <v>510</v>
      </c>
      <c r="M613" s="62">
        <v>0.03</v>
      </c>
      <c r="N613" s="62">
        <v>4.62</v>
      </c>
      <c r="O613" s="62">
        <v>27.23</v>
      </c>
      <c r="Q613" s="5">
        <v>0.24</v>
      </c>
    </row>
    <row r="614" spans="2:17" x14ac:dyDescent="0.2">
      <c r="B614" s="23" t="s">
        <v>356</v>
      </c>
      <c r="C614" s="5">
        <v>-12.03</v>
      </c>
      <c r="D614" s="5">
        <v>-80.95</v>
      </c>
      <c r="E614" s="39">
        <v>358</v>
      </c>
      <c r="F614" s="5" t="s">
        <v>361</v>
      </c>
      <c r="G614" s="5" t="s">
        <v>510</v>
      </c>
      <c r="M614" s="62">
        <v>0.04</v>
      </c>
      <c r="N614" s="62">
        <v>0.15</v>
      </c>
      <c r="O614" s="62">
        <v>34.78</v>
      </c>
      <c r="Q614" s="5">
        <v>0.46</v>
      </c>
    </row>
    <row r="615" spans="2:17" x14ac:dyDescent="0.2">
      <c r="B615" s="23" t="s">
        <v>356</v>
      </c>
      <c r="C615" s="5">
        <v>-16</v>
      </c>
      <c r="D615" s="5">
        <v>-77</v>
      </c>
      <c r="E615" s="39">
        <v>75</v>
      </c>
      <c r="F615" s="5">
        <v>30.6</v>
      </c>
      <c r="G615" s="5">
        <v>2.75</v>
      </c>
      <c r="M615" s="62">
        <v>0.13</v>
      </c>
      <c r="N615" s="62">
        <v>0.2</v>
      </c>
      <c r="O615" s="62">
        <v>9.1300000000000008</v>
      </c>
      <c r="Q615" s="5">
        <v>1.36</v>
      </c>
    </row>
    <row r="616" spans="2:17" x14ac:dyDescent="0.2">
      <c r="B616" s="23" t="s">
        <v>356</v>
      </c>
      <c r="C616" s="5">
        <v>-16</v>
      </c>
      <c r="D616" s="5">
        <v>-77</v>
      </c>
      <c r="E616" s="39">
        <v>115</v>
      </c>
      <c r="F616" s="5" t="s">
        <v>361</v>
      </c>
      <c r="G616" s="5" t="s">
        <v>510</v>
      </c>
      <c r="M616" s="62">
        <v>7.0000000000000007E-2</v>
      </c>
      <c r="N616" s="62">
        <v>0.26</v>
      </c>
      <c r="O616" s="62">
        <v>16.420000000000002</v>
      </c>
      <c r="Q616" s="5">
        <v>0</v>
      </c>
    </row>
    <row r="617" spans="2:17" x14ac:dyDescent="0.2">
      <c r="B617" s="23" t="s">
        <v>356</v>
      </c>
      <c r="C617" s="5">
        <v>-16</v>
      </c>
      <c r="D617" s="5">
        <v>-77</v>
      </c>
      <c r="E617" s="39">
        <v>150</v>
      </c>
      <c r="F617" s="5" t="s">
        <v>361</v>
      </c>
      <c r="G617" s="5" t="s">
        <v>510</v>
      </c>
      <c r="M617" s="62">
        <v>0.06</v>
      </c>
      <c r="N617" s="62">
        <v>0.26</v>
      </c>
      <c r="O617" s="62">
        <v>14.33</v>
      </c>
      <c r="Q617" s="5">
        <v>0.16</v>
      </c>
    </row>
    <row r="618" spans="2:17" x14ac:dyDescent="0.2">
      <c r="B618" s="23" t="s">
        <v>356</v>
      </c>
      <c r="C618" s="5">
        <v>-16</v>
      </c>
      <c r="D618" s="5">
        <v>-77</v>
      </c>
      <c r="E618" s="39">
        <v>225</v>
      </c>
      <c r="F618" s="5" t="s">
        <v>361</v>
      </c>
      <c r="G618" s="5" t="s">
        <v>510</v>
      </c>
      <c r="M618" s="62">
        <v>0.11</v>
      </c>
      <c r="N618" s="62">
        <v>0.33</v>
      </c>
      <c r="O618" s="62">
        <v>21.11</v>
      </c>
      <c r="Q618" s="5">
        <v>0.15</v>
      </c>
    </row>
    <row r="619" spans="2:17" x14ac:dyDescent="0.2">
      <c r="B619" s="23" t="s">
        <v>356</v>
      </c>
      <c r="C619" s="5">
        <v>-16</v>
      </c>
      <c r="D619" s="5">
        <v>-77</v>
      </c>
      <c r="E619" s="39">
        <v>300</v>
      </c>
      <c r="F619" s="5" t="s">
        <v>361</v>
      </c>
      <c r="G619" s="5" t="s">
        <v>510</v>
      </c>
      <c r="M619" s="62">
        <v>0.04</v>
      </c>
      <c r="N619" s="62">
        <v>0.33</v>
      </c>
      <c r="O619" s="62">
        <v>23.52</v>
      </c>
      <c r="Q619" s="5">
        <v>0</v>
      </c>
    </row>
    <row r="620" spans="2:17" x14ac:dyDescent="0.2">
      <c r="B620" s="23" t="s">
        <v>356</v>
      </c>
      <c r="C620" s="5">
        <v>-16</v>
      </c>
      <c r="D620" s="5">
        <v>-77</v>
      </c>
      <c r="E620" s="39">
        <v>357</v>
      </c>
      <c r="F620" s="5" t="s">
        <v>361</v>
      </c>
      <c r="G620" s="5" t="s">
        <v>510</v>
      </c>
      <c r="M620" s="62">
        <v>0.04</v>
      </c>
      <c r="N620" s="62">
        <v>0.01</v>
      </c>
      <c r="O620" s="62">
        <v>23.57</v>
      </c>
      <c r="Q620" s="5">
        <v>0</v>
      </c>
    </row>
    <row r="621" spans="2:17" x14ac:dyDescent="0.2">
      <c r="B621" s="23" t="s">
        <v>356</v>
      </c>
      <c r="C621" s="5">
        <v>-16</v>
      </c>
      <c r="D621" s="5">
        <v>-75</v>
      </c>
      <c r="E621" s="39">
        <v>90</v>
      </c>
      <c r="F621" s="5">
        <v>35.25</v>
      </c>
      <c r="G621" s="5">
        <v>3.11</v>
      </c>
      <c r="M621" s="62">
        <v>0.05</v>
      </c>
      <c r="N621" s="62">
        <v>0.12</v>
      </c>
      <c r="O621" s="62">
        <v>25.32</v>
      </c>
      <c r="Q621" s="5">
        <v>1.49</v>
      </c>
    </row>
    <row r="622" spans="2:17" x14ac:dyDescent="0.2">
      <c r="B622" s="23" t="s">
        <v>356</v>
      </c>
      <c r="C622" s="5">
        <v>-16</v>
      </c>
      <c r="D622" s="5">
        <v>-75</v>
      </c>
      <c r="E622" s="39">
        <v>120</v>
      </c>
      <c r="F622" s="5">
        <v>1.2</v>
      </c>
      <c r="G622" s="5">
        <v>0.05</v>
      </c>
      <c r="M622" s="62">
        <v>0.05</v>
      </c>
      <c r="N622" s="62">
        <v>0.04</v>
      </c>
      <c r="O622" s="62">
        <v>20.2</v>
      </c>
      <c r="Q622" s="5">
        <v>1.17</v>
      </c>
    </row>
    <row r="623" spans="2:17" x14ac:dyDescent="0.2">
      <c r="B623" s="23" t="s">
        <v>356</v>
      </c>
      <c r="C623" s="5">
        <v>-16</v>
      </c>
      <c r="D623" s="5">
        <v>-75</v>
      </c>
      <c r="E623" s="39">
        <v>150</v>
      </c>
      <c r="F623" s="5">
        <v>0.51</v>
      </c>
      <c r="G623" s="5">
        <v>0.06</v>
      </c>
      <c r="M623" s="62">
        <v>0.04</v>
      </c>
      <c r="N623" s="62">
        <v>0.02</v>
      </c>
      <c r="O623" s="62">
        <v>19.510000000000002</v>
      </c>
      <c r="Q623" s="5">
        <v>0.6</v>
      </c>
    </row>
    <row r="624" spans="2:17" x14ac:dyDescent="0.2">
      <c r="B624" s="23" t="s">
        <v>356</v>
      </c>
      <c r="C624" s="5">
        <v>-16</v>
      </c>
      <c r="D624" s="5">
        <v>-75</v>
      </c>
      <c r="E624" s="39">
        <v>180</v>
      </c>
      <c r="F624" s="5" t="s">
        <v>361</v>
      </c>
      <c r="G624" s="5" t="s">
        <v>510</v>
      </c>
      <c r="M624" s="62">
        <v>0.06</v>
      </c>
      <c r="N624" s="62">
        <v>2.96</v>
      </c>
      <c r="O624" s="62">
        <v>21.56</v>
      </c>
      <c r="Q624" s="5">
        <v>0</v>
      </c>
    </row>
    <row r="625" spans="2:17" x14ac:dyDescent="0.2">
      <c r="B625" s="23" t="s">
        <v>356</v>
      </c>
      <c r="C625" s="5">
        <v>-16</v>
      </c>
      <c r="D625" s="5">
        <v>-75</v>
      </c>
      <c r="E625" s="39">
        <v>250</v>
      </c>
      <c r="F625" s="5" t="s">
        <v>361</v>
      </c>
      <c r="G625" s="5" t="s">
        <v>510</v>
      </c>
      <c r="M625" s="62">
        <v>0.06</v>
      </c>
      <c r="N625" s="62">
        <v>3.36</v>
      </c>
      <c r="O625" s="62">
        <v>26.37</v>
      </c>
      <c r="Q625" s="5">
        <v>0.01</v>
      </c>
    </row>
    <row r="626" spans="2:17" x14ac:dyDescent="0.2">
      <c r="B626" s="23" t="s">
        <v>356</v>
      </c>
      <c r="C626" s="5">
        <v>-16</v>
      </c>
      <c r="D626" s="5">
        <v>-75</v>
      </c>
      <c r="E626" s="39">
        <v>337</v>
      </c>
      <c r="F626" s="5" t="s">
        <v>361</v>
      </c>
      <c r="G626" s="5" t="s">
        <v>510</v>
      </c>
      <c r="M626" s="62">
        <v>0.04</v>
      </c>
      <c r="N626" s="62">
        <v>0.45</v>
      </c>
      <c r="O626" s="62">
        <v>34.200000000000003</v>
      </c>
      <c r="Q626" s="5">
        <v>0</v>
      </c>
    </row>
    <row r="627" spans="2:17" x14ac:dyDescent="0.2">
      <c r="B627" s="23" t="s">
        <v>356</v>
      </c>
      <c r="C627" s="5">
        <v>-13.75</v>
      </c>
      <c r="D627" s="5">
        <v>-77.03</v>
      </c>
      <c r="E627" s="39">
        <v>41</v>
      </c>
      <c r="F627" s="5">
        <v>47.27</v>
      </c>
      <c r="G627" s="5">
        <v>2.34</v>
      </c>
      <c r="M627" s="62">
        <v>0.06</v>
      </c>
      <c r="N627" s="62">
        <v>0.28000000000000003</v>
      </c>
      <c r="O627" s="62">
        <v>26.82</v>
      </c>
      <c r="Q627" s="5">
        <v>3.64</v>
      </c>
    </row>
    <row r="628" spans="2:17" x14ac:dyDescent="0.2">
      <c r="B628" s="23" t="s">
        <v>356</v>
      </c>
      <c r="C628" s="5">
        <v>-13.75</v>
      </c>
      <c r="D628" s="5">
        <v>-77.03</v>
      </c>
      <c r="E628" s="39">
        <v>75</v>
      </c>
      <c r="F628" s="5">
        <v>5.01</v>
      </c>
      <c r="G628" s="5">
        <v>0.41</v>
      </c>
      <c r="M628" s="62">
        <v>0.03</v>
      </c>
      <c r="N628" s="62">
        <v>0.93</v>
      </c>
      <c r="O628" s="62">
        <v>27.46</v>
      </c>
      <c r="Q628" s="5">
        <v>0</v>
      </c>
    </row>
    <row r="629" spans="2:17" x14ac:dyDescent="0.2">
      <c r="B629" s="23" t="s">
        <v>356</v>
      </c>
      <c r="C629" s="5">
        <v>-13.75</v>
      </c>
      <c r="D629" s="5">
        <v>-77.03</v>
      </c>
      <c r="E629" s="39">
        <v>100</v>
      </c>
      <c r="F629" s="5" t="s">
        <v>361</v>
      </c>
      <c r="G629" s="5" t="s">
        <v>510</v>
      </c>
      <c r="M629" s="62">
        <v>0.04</v>
      </c>
      <c r="N629" s="62">
        <v>4.01</v>
      </c>
      <c r="O629" s="62">
        <v>20.95</v>
      </c>
      <c r="Q629" s="5">
        <v>0</v>
      </c>
    </row>
    <row r="630" spans="2:17" x14ac:dyDescent="0.2">
      <c r="B630" s="23" t="s">
        <v>356</v>
      </c>
      <c r="C630" s="5">
        <v>-13.75</v>
      </c>
      <c r="D630" s="5">
        <v>-77.03</v>
      </c>
      <c r="E630" s="39">
        <v>200</v>
      </c>
      <c r="F630" s="5" t="s">
        <v>361</v>
      </c>
      <c r="G630" s="5" t="s">
        <v>510</v>
      </c>
      <c r="M630" s="62">
        <v>0.03</v>
      </c>
      <c r="N630" s="62">
        <v>4.87</v>
      </c>
      <c r="O630" s="62">
        <v>20.88</v>
      </c>
      <c r="Q630" s="5">
        <v>0</v>
      </c>
    </row>
    <row r="631" spans="2:17" x14ac:dyDescent="0.2">
      <c r="B631" s="23" t="s">
        <v>356</v>
      </c>
      <c r="C631" s="5">
        <v>-13.75</v>
      </c>
      <c r="D631" s="5">
        <v>-77.03</v>
      </c>
      <c r="E631" s="39">
        <v>300</v>
      </c>
      <c r="F631" s="5" t="s">
        <v>361</v>
      </c>
      <c r="G631" s="5" t="s">
        <v>510</v>
      </c>
      <c r="M631" s="62">
        <v>0.04</v>
      </c>
      <c r="N631" s="62">
        <v>5.75</v>
      </c>
      <c r="O631" s="62">
        <v>21.34</v>
      </c>
      <c r="Q631" s="5">
        <v>0</v>
      </c>
    </row>
    <row r="632" spans="2:17" x14ac:dyDescent="0.2">
      <c r="B632" s="23" t="s">
        <v>356</v>
      </c>
      <c r="C632" s="5">
        <v>-13.75</v>
      </c>
      <c r="D632" s="5">
        <v>-77.03</v>
      </c>
      <c r="E632" s="39">
        <v>376</v>
      </c>
      <c r="F632" s="5" t="s">
        <v>361</v>
      </c>
      <c r="G632" s="5" t="s">
        <v>510</v>
      </c>
      <c r="M632" s="62">
        <v>0.03</v>
      </c>
      <c r="N632" s="62">
        <v>0.46</v>
      </c>
      <c r="O632" s="62">
        <v>35.229999999999997</v>
      </c>
      <c r="Q632" s="5">
        <v>0</v>
      </c>
    </row>
    <row r="633" spans="2:17" x14ac:dyDescent="0.2">
      <c r="B633" s="23" t="s">
        <v>355</v>
      </c>
      <c r="C633" s="5">
        <v>-14</v>
      </c>
      <c r="D633" s="5">
        <v>-81</v>
      </c>
      <c r="E633" s="39">
        <v>150</v>
      </c>
      <c r="F633" s="5">
        <v>2.0499999999999998</v>
      </c>
      <c r="G633" s="5">
        <v>7.0000000000000007E-2</v>
      </c>
      <c r="M633" s="62">
        <v>0</v>
      </c>
      <c r="N633" s="62">
        <v>0.82</v>
      </c>
      <c r="O633" s="62">
        <v>20.309999999999999</v>
      </c>
      <c r="Q633" s="5">
        <v>1.38</v>
      </c>
    </row>
    <row r="634" spans="2:17" x14ac:dyDescent="0.2">
      <c r="B634" s="23" t="s">
        <v>355</v>
      </c>
      <c r="C634" s="5">
        <v>-14</v>
      </c>
      <c r="D634" s="5">
        <v>-81</v>
      </c>
      <c r="E634" s="39">
        <v>200</v>
      </c>
      <c r="F634" s="5" t="s">
        <v>361</v>
      </c>
      <c r="G634" s="5" t="s">
        <v>510</v>
      </c>
      <c r="M634" s="62">
        <v>7.0000000000000007E-2</v>
      </c>
      <c r="N634" s="62">
        <v>2</v>
      </c>
      <c r="O634" s="62">
        <v>21.04</v>
      </c>
      <c r="Q634" s="5">
        <v>1.1200000000000001</v>
      </c>
    </row>
    <row r="635" spans="2:17" x14ac:dyDescent="0.2">
      <c r="B635" s="23" t="s">
        <v>355</v>
      </c>
      <c r="C635" s="5">
        <v>-14</v>
      </c>
      <c r="D635" s="5">
        <v>-81</v>
      </c>
      <c r="E635" s="39">
        <v>299</v>
      </c>
      <c r="F635" s="5" t="s">
        <v>361</v>
      </c>
      <c r="G635" s="5" t="s">
        <v>510</v>
      </c>
      <c r="M635" s="62">
        <v>0.02</v>
      </c>
      <c r="N635" s="62">
        <v>4.9000000000000004</v>
      </c>
      <c r="O635" s="62">
        <v>26.55</v>
      </c>
      <c r="Q635" s="5">
        <v>1.24</v>
      </c>
    </row>
    <row r="636" spans="2:17" x14ac:dyDescent="0.2">
      <c r="B636" s="23" t="s">
        <v>355</v>
      </c>
      <c r="C636" s="5">
        <v>-14</v>
      </c>
      <c r="D636" s="5">
        <v>-81</v>
      </c>
      <c r="E636" s="39">
        <v>371</v>
      </c>
      <c r="F636" s="5" t="s">
        <v>361</v>
      </c>
      <c r="G636" s="5" t="s">
        <v>510</v>
      </c>
      <c r="M636" s="62">
        <v>0.01</v>
      </c>
      <c r="N636" s="62">
        <v>0.1</v>
      </c>
      <c r="O636" s="62">
        <v>33.76</v>
      </c>
      <c r="Q636" s="5">
        <v>1.85</v>
      </c>
    </row>
    <row r="637" spans="2:17" x14ac:dyDescent="0.2">
      <c r="B637" s="23" t="s">
        <v>355</v>
      </c>
      <c r="C637" s="5">
        <v>-14</v>
      </c>
      <c r="D637" s="5">
        <v>-81</v>
      </c>
      <c r="E637" s="39">
        <v>445</v>
      </c>
      <c r="F637" s="5" t="s">
        <v>361</v>
      </c>
      <c r="G637" s="5" t="s">
        <v>510</v>
      </c>
      <c r="M637" s="62">
        <v>0.02</v>
      </c>
      <c r="N637" s="62">
        <v>0.02</v>
      </c>
      <c r="O637" s="62">
        <v>38.700000000000003</v>
      </c>
      <c r="Q637" s="5">
        <v>5.52</v>
      </c>
    </row>
    <row r="638" spans="2:17" x14ac:dyDescent="0.2">
      <c r="B638" s="23" t="s">
        <v>355</v>
      </c>
      <c r="C638" s="5">
        <v>-14</v>
      </c>
      <c r="D638" s="5">
        <v>-85.83</v>
      </c>
      <c r="E638" s="39">
        <v>160</v>
      </c>
      <c r="F638" s="5" t="s">
        <v>361</v>
      </c>
      <c r="G638" s="5" t="s">
        <v>510</v>
      </c>
      <c r="M638" s="62">
        <v>0.03</v>
      </c>
      <c r="N638" s="62" t="s">
        <v>361</v>
      </c>
      <c r="O638" s="62" t="s">
        <v>361</v>
      </c>
      <c r="Q638" s="5">
        <v>1.01</v>
      </c>
    </row>
    <row r="639" spans="2:17" x14ac:dyDescent="0.2">
      <c r="B639" s="23" t="s">
        <v>355</v>
      </c>
      <c r="C639" s="5">
        <v>-14</v>
      </c>
      <c r="D639" s="5">
        <v>-85.83</v>
      </c>
      <c r="E639" s="39">
        <v>170</v>
      </c>
      <c r="F639" s="5" t="s">
        <v>361</v>
      </c>
      <c r="G639" s="5" t="s">
        <v>510</v>
      </c>
      <c r="M639" s="62">
        <v>0.02</v>
      </c>
      <c r="N639" s="62">
        <v>1.47</v>
      </c>
      <c r="O639" s="62">
        <v>19.13</v>
      </c>
      <c r="Q639" s="5">
        <v>1.01</v>
      </c>
    </row>
    <row r="640" spans="2:17" x14ac:dyDescent="0.2">
      <c r="B640" s="23" t="s">
        <v>355</v>
      </c>
      <c r="C640" s="5">
        <v>-14</v>
      </c>
      <c r="D640" s="5">
        <v>-85.83</v>
      </c>
      <c r="E640" s="39">
        <v>200</v>
      </c>
      <c r="F640" s="5" t="s">
        <v>361</v>
      </c>
      <c r="G640" s="5" t="s">
        <v>510</v>
      </c>
      <c r="M640" s="62">
        <v>7.0000000000000007E-2</v>
      </c>
      <c r="N640" s="62">
        <v>1.64</v>
      </c>
      <c r="O640" s="62">
        <v>22.45</v>
      </c>
      <c r="Q640" s="5">
        <v>1.08</v>
      </c>
    </row>
    <row r="641" spans="2:17" x14ac:dyDescent="0.2">
      <c r="B641" s="23" t="s">
        <v>355</v>
      </c>
      <c r="C641" s="5">
        <v>-14</v>
      </c>
      <c r="D641" s="5">
        <v>-85.83</v>
      </c>
      <c r="E641" s="39">
        <v>300</v>
      </c>
      <c r="F641" s="5" t="s">
        <v>361</v>
      </c>
      <c r="G641" s="5" t="s">
        <v>510</v>
      </c>
      <c r="M641" s="62">
        <v>0.04</v>
      </c>
      <c r="N641" s="62">
        <v>0.27</v>
      </c>
      <c r="O641" s="62">
        <v>33.69</v>
      </c>
      <c r="Q641" s="5">
        <v>1.18</v>
      </c>
    </row>
    <row r="642" spans="2:17" x14ac:dyDescent="0.2">
      <c r="B642" s="23" t="s">
        <v>355</v>
      </c>
      <c r="C642" s="5">
        <v>-14</v>
      </c>
      <c r="D642" s="5">
        <v>-85.83</v>
      </c>
      <c r="E642" s="39">
        <v>375</v>
      </c>
      <c r="F642" s="5" t="s">
        <v>361</v>
      </c>
      <c r="G642" s="5" t="s">
        <v>510</v>
      </c>
      <c r="M642" s="62">
        <v>0.03</v>
      </c>
      <c r="N642" s="62">
        <v>0.02</v>
      </c>
      <c r="O642" s="62">
        <v>38.47</v>
      </c>
      <c r="Q642" s="5">
        <v>3.46</v>
      </c>
    </row>
    <row r="643" spans="2:17" x14ac:dyDescent="0.2">
      <c r="B643" s="23" t="s">
        <v>355</v>
      </c>
      <c r="C643" s="5">
        <v>-10</v>
      </c>
      <c r="D643" s="5">
        <v>-85.83</v>
      </c>
      <c r="E643" s="39">
        <v>125</v>
      </c>
      <c r="F643" s="5" t="s">
        <v>361</v>
      </c>
      <c r="G643" s="5" t="s">
        <v>510</v>
      </c>
      <c r="M643" s="62">
        <v>0.14000000000000001</v>
      </c>
      <c r="N643" s="62">
        <v>0.02</v>
      </c>
      <c r="O643" s="62">
        <v>29.96</v>
      </c>
      <c r="Q643" s="5">
        <v>5.23</v>
      </c>
    </row>
    <row r="644" spans="2:17" x14ac:dyDescent="0.2">
      <c r="B644" s="23" t="s">
        <v>355</v>
      </c>
      <c r="C644" s="5">
        <v>-10</v>
      </c>
      <c r="D644" s="5">
        <v>-85.83</v>
      </c>
      <c r="E644" s="39">
        <v>200</v>
      </c>
      <c r="F644" s="5" t="s">
        <v>361</v>
      </c>
      <c r="G644" s="5" t="s">
        <v>510</v>
      </c>
      <c r="M644" s="62">
        <v>0.01</v>
      </c>
      <c r="N644" s="62">
        <v>0.02</v>
      </c>
      <c r="O644" s="62">
        <v>33.83</v>
      </c>
      <c r="Q644" s="5">
        <v>9.34</v>
      </c>
    </row>
    <row r="645" spans="2:17" x14ac:dyDescent="0.2">
      <c r="B645" s="23" t="s">
        <v>355</v>
      </c>
      <c r="C645" s="5">
        <v>-10</v>
      </c>
      <c r="D645" s="5">
        <v>-85.83</v>
      </c>
      <c r="E645" s="39">
        <v>300</v>
      </c>
      <c r="F645" s="5" t="s">
        <v>361</v>
      </c>
      <c r="G645" s="5" t="s">
        <v>510</v>
      </c>
      <c r="M645" s="62">
        <v>0.09</v>
      </c>
      <c r="N645" s="62">
        <v>0.01</v>
      </c>
      <c r="O645" s="62">
        <v>35.57</v>
      </c>
      <c r="Q645" s="5">
        <v>2.16</v>
      </c>
    </row>
    <row r="646" spans="2:17" x14ac:dyDescent="0.2">
      <c r="B646" s="23" t="s">
        <v>355</v>
      </c>
      <c r="C646" s="5">
        <v>-10</v>
      </c>
      <c r="D646" s="5">
        <v>-85.83</v>
      </c>
      <c r="E646" s="39">
        <v>400</v>
      </c>
      <c r="F646" s="5" t="s">
        <v>361</v>
      </c>
      <c r="G646" s="5" t="s">
        <v>510</v>
      </c>
      <c r="M646" s="62">
        <v>0.03</v>
      </c>
      <c r="N646" s="62">
        <v>0.02</v>
      </c>
      <c r="O646" s="62">
        <v>39.11</v>
      </c>
      <c r="Q646" s="5">
        <v>1.71</v>
      </c>
    </row>
    <row r="647" spans="2:17" x14ac:dyDescent="0.2">
      <c r="B647" s="23" t="s">
        <v>355</v>
      </c>
      <c r="C647" s="5">
        <v>-10</v>
      </c>
      <c r="D647" s="5">
        <v>-85.83</v>
      </c>
      <c r="E647" s="39">
        <v>525</v>
      </c>
      <c r="F647" s="5" t="s">
        <v>361</v>
      </c>
      <c r="G647" s="5" t="s">
        <v>510</v>
      </c>
      <c r="M647" s="62" t="s">
        <v>361</v>
      </c>
      <c r="N647" s="62">
        <v>0.01</v>
      </c>
      <c r="O647" s="62">
        <v>45.83</v>
      </c>
      <c r="Q647" s="5">
        <v>4.74</v>
      </c>
    </row>
    <row r="648" spans="2:17" x14ac:dyDescent="0.2">
      <c r="B648" s="23" t="s">
        <v>355</v>
      </c>
      <c r="C648" s="5">
        <v>-3.58</v>
      </c>
      <c r="D648" s="5">
        <v>-85.83</v>
      </c>
      <c r="E648" s="39">
        <v>200</v>
      </c>
      <c r="F648" s="5" t="s">
        <v>361</v>
      </c>
      <c r="G648" s="5" t="s">
        <v>510</v>
      </c>
      <c r="M648" s="62" t="s">
        <v>361</v>
      </c>
      <c r="N648" s="62" t="s">
        <v>361</v>
      </c>
      <c r="O648" s="62">
        <v>31.81</v>
      </c>
      <c r="Q648" s="5">
        <v>8.67</v>
      </c>
    </row>
    <row r="649" spans="2:17" x14ac:dyDescent="0.2">
      <c r="B649" s="23" t="s">
        <v>355</v>
      </c>
      <c r="C649" s="5">
        <v>-3.58</v>
      </c>
      <c r="D649" s="5">
        <v>-85.83</v>
      </c>
      <c r="E649" s="39">
        <v>218</v>
      </c>
      <c r="F649" s="5" t="s">
        <v>361</v>
      </c>
      <c r="G649" s="5" t="s">
        <v>510</v>
      </c>
      <c r="M649" s="62" t="s">
        <v>361</v>
      </c>
      <c r="N649" s="62" t="s">
        <v>361</v>
      </c>
      <c r="O649" s="62">
        <v>32.619999999999997</v>
      </c>
      <c r="Q649" s="5">
        <v>2.93</v>
      </c>
    </row>
    <row r="650" spans="2:17" x14ac:dyDescent="0.2">
      <c r="B650" s="23" t="s">
        <v>355</v>
      </c>
      <c r="C650" s="5">
        <v>-3.58</v>
      </c>
      <c r="D650" s="5">
        <v>-85.83</v>
      </c>
      <c r="E650" s="39">
        <v>299</v>
      </c>
      <c r="F650" s="5" t="s">
        <v>361</v>
      </c>
      <c r="G650" s="5" t="s">
        <v>510</v>
      </c>
      <c r="M650" s="62" t="s">
        <v>361</v>
      </c>
      <c r="N650" s="62">
        <v>0.01</v>
      </c>
      <c r="O650" s="62">
        <v>33.29</v>
      </c>
      <c r="Q650" s="5">
        <v>3.22</v>
      </c>
    </row>
    <row r="651" spans="2:17" x14ac:dyDescent="0.2">
      <c r="B651" s="23" t="s">
        <v>355</v>
      </c>
      <c r="C651" s="5">
        <v>-3.58</v>
      </c>
      <c r="D651" s="5">
        <v>-85.83</v>
      </c>
      <c r="E651" s="39">
        <v>398</v>
      </c>
      <c r="F651" s="5" t="s">
        <v>361</v>
      </c>
      <c r="G651" s="5" t="s">
        <v>510</v>
      </c>
      <c r="M651" s="62" t="s">
        <v>361</v>
      </c>
      <c r="N651" s="62">
        <v>0.01</v>
      </c>
      <c r="O651" s="62">
        <v>38.08</v>
      </c>
      <c r="Q651" s="5">
        <v>3.29</v>
      </c>
    </row>
    <row r="652" spans="2:17" x14ac:dyDescent="0.2">
      <c r="B652" s="23" t="s">
        <v>355</v>
      </c>
      <c r="C652" s="5">
        <v>-3.58</v>
      </c>
      <c r="D652" s="5">
        <v>-81.34</v>
      </c>
      <c r="E652" s="39">
        <v>227</v>
      </c>
      <c r="F652" s="5">
        <v>7.46</v>
      </c>
      <c r="G652" s="5">
        <v>0.26</v>
      </c>
      <c r="M652" s="62" t="s">
        <v>361</v>
      </c>
      <c r="N652" s="62">
        <v>0.01</v>
      </c>
      <c r="O652" s="62">
        <v>31.52</v>
      </c>
      <c r="Q652" s="5">
        <v>5.57</v>
      </c>
    </row>
    <row r="653" spans="2:17" x14ac:dyDescent="0.2">
      <c r="B653" s="23" t="s">
        <v>355</v>
      </c>
      <c r="C653" s="5">
        <v>-3.58</v>
      </c>
      <c r="D653" s="5">
        <v>-81.34</v>
      </c>
      <c r="E653" s="39">
        <v>346</v>
      </c>
      <c r="F653" s="5" t="s">
        <v>361</v>
      </c>
      <c r="G653" s="5" t="s">
        <v>510</v>
      </c>
      <c r="M653" s="62" t="s">
        <v>361</v>
      </c>
      <c r="N653" s="62">
        <v>0</v>
      </c>
      <c r="O653" s="62">
        <v>35.94</v>
      </c>
      <c r="Q653" s="5">
        <v>4.24</v>
      </c>
    </row>
    <row r="654" spans="2:17" x14ac:dyDescent="0.2">
      <c r="B654" s="23" t="s">
        <v>355</v>
      </c>
      <c r="C654" s="5">
        <v>-3.58</v>
      </c>
      <c r="D654" s="5">
        <v>-81.34</v>
      </c>
      <c r="E654" s="39">
        <v>498</v>
      </c>
      <c r="F654" s="5" t="s">
        <v>361</v>
      </c>
      <c r="G654" s="5" t="s">
        <v>510</v>
      </c>
      <c r="M654" s="62" t="s">
        <v>361</v>
      </c>
      <c r="N654" s="62">
        <v>0.03</v>
      </c>
      <c r="O654" s="62">
        <v>40.24</v>
      </c>
      <c r="Q654" s="5">
        <v>8.35</v>
      </c>
    </row>
    <row r="655" spans="2:17" x14ac:dyDescent="0.2">
      <c r="B655" s="23" t="s">
        <v>355</v>
      </c>
      <c r="C655" s="5">
        <v>-6</v>
      </c>
      <c r="D655" s="5">
        <v>-81.5</v>
      </c>
      <c r="E655" s="39">
        <v>41</v>
      </c>
      <c r="F655" s="5">
        <v>70.099999999999994</v>
      </c>
      <c r="G655" s="5">
        <v>2.2000000000000002</v>
      </c>
      <c r="M655" s="62" t="s">
        <v>361</v>
      </c>
      <c r="N655" s="62">
        <v>0.26</v>
      </c>
      <c r="O655" s="62">
        <v>30.35</v>
      </c>
      <c r="Q655" s="5">
        <v>4.1100000000000003</v>
      </c>
    </row>
    <row r="656" spans="2:17" x14ac:dyDescent="0.2">
      <c r="B656" s="23" t="s">
        <v>355</v>
      </c>
      <c r="C656" s="5">
        <v>-6</v>
      </c>
      <c r="D656" s="5">
        <v>-81.5</v>
      </c>
      <c r="E656" s="39">
        <v>199</v>
      </c>
      <c r="F656" s="5" t="s">
        <v>361</v>
      </c>
      <c r="G656" s="5" t="s">
        <v>510</v>
      </c>
      <c r="M656" s="62" t="s">
        <v>361</v>
      </c>
      <c r="N656" s="62">
        <v>0</v>
      </c>
      <c r="O656" s="62">
        <v>31.73</v>
      </c>
      <c r="Q656" s="5">
        <v>2.54</v>
      </c>
    </row>
    <row r="657" spans="1:17" x14ac:dyDescent="0.2">
      <c r="B657" s="23" t="s">
        <v>355</v>
      </c>
      <c r="C657" s="5">
        <v>-6</v>
      </c>
      <c r="D657" s="5">
        <v>-81.5</v>
      </c>
      <c r="E657" s="39">
        <v>299</v>
      </c>
      <c r="F657" s="5" t="s">
        <v>361</v>
      </c>
      <c r="G657" s="5" t="s">
        <v>510</v>
      </c>
      <c r="M657" s="62" t="s">
        <v>361</v>
      </c>
      <c r="N657" s="62">
        <v>0.72</v>
      </c>
      <c r="O657" s="62">
        <v>31.71</v>
      </c>
      <c r="Q657" s="5">
        <v>1.36</v>
      </c>
    </row>
    <row r="658" spans="1:17" x14ac:dyDescent="0.2">
      <c r="B658" s="23" t="s">
        <v>355</v>
      </c>
      <c r="C658" s="5">
        <v>-6</v>
      </c>
      <c r="D658" s="5">
        <v>-81.5</v>
      </c>
      <c r="E658" s="39">
        <v>432</v>
      </c>
      <c r="F658" s="5" t="s">
        <v>361</v>
      </c>
      <c r="G658" s="5" t="s">
        <v>510</v>
      </c>
      <c r="M658" s="62" t="s">
        <v>361</v>
      </c>
      <c r="N658" s="62">
        <v>0.01</v>
      </c>
      <c r="O658" s="62">
        <v>39.99</v>
      </c>
      <c r="Q658" s="5">
        <v>3.31</v>
      </c>
    </row>
    <row r="659" spans="1:17" x14ac:dyDescent="0.2">
      <c r="B659" s="23" t="s">
        <v>355</v>
      </c>
      <c r="C659" s="5">
        <v>-6</v>
      </c>
      <c r="D659" s="5">
        <v>-85.83</v>
      </c>
      <c r="E659" s="39">
        <v>74</v>
      </c>
      <c r="F659" s="5" t="s">
        <v>361</v>
      </c>
      <c r="G659" s="5" t="s">
        <v>510</v>
      </c>
      <c r="M659" s="62" t="s">
        <v>361</v>
      </c>
      <c r="N659" s="62">
        <v>0.06</v>
      </c>
      <c r="O659" s="62">
        <v>32.270000000000003</v>
      </c>
      <c r="Q659" s="5">
        <v>15.95</v>
      </c>
    </row>
    <row r="660" spans="1:17" x14ac:dyDescent="0.2">
      <c r="B660" s="23" t="s">
        <v>355</v>
      </c>
      <c r="C660" s="5">
        <v>-6</v>
      </c>
      <c r="D660" s="5">
        <v>-85.83</v>
      </c>
      <c r="E660" s="39">
        <v>200</v>
      </c>
      <c r="F660" s="5" t="s">
        <v>361</v>
      </c>
      <c r="G660" s="5" t="s">
        <v>510</v>
      </c>
      <c r="M660" s="62" t="s">
        <v>361</v>
      </c>
      <c r="N660" s="62">
        <v>0.15</v>
      </c>
      <c r="O660" s="62">
        <v>26.63</v>
      </c>
      <c r="Q660" s="5">
        <v>5.54</v>
      </c>
    </row>
    <row r="661" spans="1:17" x14ac:dyDescent="0.2">
      <c r="B661" s="23" t="s">
        <v>355</v>
      </c>
      <c r="C661" s="5">
        <v>-6</v>
      </c>
      <c r="D661" s="5">
        <v>-85.83</v>
      </c>
      <c r="E661" s="39">
        <v>258</v>
      </c>
      <c r="F661" s="5" t="s">
        <v>361</v>
      </c>
      <c r="G661" s="5" t="s">
        <v>510</v>
      </c>
      <c r="M661" s="62" t="s">
        <v>361</v>
      </c>
      <c r="N661" s="66" t="s">
        <v>361</v>
      </c>
      <c r="O661" s="62">
        <v>33.78</v>
      </c>
      <c r="Q661" s="5">
        <v>2.06</v>
      </c>
    </row>
    <row r="662" spans="1:17" x14ac:dyDescent="0.2">
      <c r="B662" s="23" t="s">
        <v>355</v>
      </c>
      <c r="C662" s="5">
        <v>-6</v>
      </c>
      <c r="D662" s="5">
        <v>-85.83</v>
      </c>
      <c r="E662" s="39">
        <v>360</v>
      </c>
      <c r="F662" s="5" t="s">
        <v>361</v>
      </c>
      <c r="G662" s="5" t="s">
        <v>510</v>
      </c>
      <c r="M662" s="62" t="s">
        <v>361</v>
      </c>
      <c r="N662" s="62">
        <v>1.06</v>
      </c>
      <c r="O662" s="62">
        <v>34.119999999999997</v>
      </c>
      <c r="Q662" s="5">
        <v>1.3</v>
      </c>
    </row>
    <row r="663" spans="1:17" s="14" customFormat="1" x14ac:dyDescent="0.2">
      <c r="A663" s="10"/>
      <c r="B663" s="24" t="s">
        <v>355</v>
      </c>
      <c r="C663" s="12">
        <v>-6</v>
      </c>
      <c r="D663" s="12">
        <v>-85.83</v>
      </c>
      <c r="E663" s="42">
        <v>466</v>
      </c>
      <c r="F663" s="12" t="s">
        <v>361</v>
      </c>
      <c r="G663" s="12" t="s">
        <v>510</v>
      </c>
      <c r="H663" s="12"/>
      <c r="I663" s="45"/>
      <c r="J663" s="12"/>
      <c r="K663" s="28"/>
      <c r="L663" s="28"/>
      <c r="M663" s="63" t="s">
        <v>361</v>
      </c>
      <c r="N663" s="63">
        <v>0.02</v>
      </c>
      <c r="O663" s="63">
        <v>44.19</v>
      </c>
      <c r="P663" s="12"/>
      <c r="Q663" s="12">
        <v>2.34</v>
      </c>
    </row>
    <row r="664" spans="1:17" x14ac:dyDescent="0.2">
      <c r="A664" s="1" t="s">
        <v>604</v>
      </c>
      <c r="B664" s="23">
        <v>42575</v>
      </c>
      <c r="C664" s="5">
        <v>28.868374920634874</v>
      </c>
      <c r="D664" s="5">
        <v>-90.478314761904855</v>
      </c>
      <c r="E664" s="39">
        <v>13.831</v>
      </c>
      <c r="F664" s="5">
        <v>407.55948359614564</v>
      </c>
      <c r="G664" s="5">
        <v>35.368827298631544</v>
      </c>
      <c r="J664" s="5">
        <v>28.139399999999998</v>
      </c>
      <c r="K664" s="5">
        <v>35.013300000000001</v>
      </c>
      <c r="M664" s="62">
        <v>0.31</v>
      </c>
      <c r="N664" s="62">
        <v>0.85</v>
      </c>
      <c r="O664" s="62">
        <v>9.0399999999999991</v>
      </c>
      <c r="Q664" s="5">
        <v>52.976999999999997</v>
      </c>
    </row>
    <row r="665" spans="1:17" x14ac:dyDescent="0.2">
      <c r="B665" s="23">
        <v>42575</v>
      </c>
      <c r="C665" s="5">
        <v>28.868374920634874</v>
      </c>
      <c r="D665" s="5">
        <v>-90.478314761904855</v>
      </c>
      <c r="E665" s="39">
        <v>16.102</v>
      </c>
      <c r="F665" s="5">
        <v>582.88066397626665</v>
      </c>
      <c r="G665" s="5">
        <v>31.443221143564401</v>
      </c>
      <c r="J665" s="5">
        <v>27.5654</v>
      </c>
      <c r="K665" s="5">
        <v>35.3827</v>
      </c>
      <c r="M665" s="62">
        <v>0.31960674024721342</v>
      </c>
      <c r="N665" s="62">
        <v>0.96619718309859159</v>
      </c>
      <c r="O665" s="62">
        <v>7.0132948309113283</v>
      </c>
      <c r="Q665" s="5">
        <v>20.341000000000001</v>
      </c>
    </row>
    <row r="666" spans="1:17" x14ac:dyDescent="0.2">
      <c r="A666" s="1" t="s">
        <v>608</v>
      </c>
      <c r="B666" s="23">
        <v>42575</v>
      </c>
      <c r="C666" s="5">
        <v>28.868374920634874</v>
      </c>
      <c r="D666" s="5">
        <v>-90.478314761904855</v>
      </c>
      <c r="E666" s="39">
        <v>18.236000000000001</v>
      </c>
      <c r="F666" s="5">
        <v>479.80121192463628</v>
      </c>
      <c r="G666" s="5">
        <v>93.256577941740744</v>
      </c>
      <c r="J666" s="5">
        <v>27.381</v>
      </c>
      <c r="K666" s="5">
        <v>35.481000000000002</v>
      </c>
      <c r="M666" s="62">
        <v>0.48916244117058888</v>
      </c>
      <c r="N666" s="62">
        <v>0.83098591549295786</v>
      </c>
      <c r="O666" s="62">
        <v>7.6204923826076314</v>
      </c>
      <c r="Q666" s="5">
        <v>9.85</v>
      </c>
    </row>
    <row r="667" spans="1:17" x14ac:dyDescent="0.2">
      <c r="B667" s="23">
        <v>42579</v>
      </c>
      <c r="C667" s="5">
        <v>29.301334218750004</v>
      </c>
      <c r="D667" s="5">
        <v>-92.801098124999939</v>
      </c>
      <c r="E667" s="39">
        <v>11.872</v>
      </c>
      <c r="F667" s="5">
        <v>861.09811993807762</v>
      </c>
      <c r="G667" s="5">
        <v>26.616526689417704</v>
      </c>
      <c r="J667" s="5">
        <v>30.244900000000001</v>
      </c>
      <c r="K667" s="5">
        <v>31.9206</v>
      </c>
      <c r="M667" s="62">
        <v>0.23822613878806187</v>
      </c>
      <c r="N667" s="62">
        <v>0.80751173708920165</v>
      </c>
      <c r="O667" s="62" t="s">
        <v>361</v>
      </c>
      <c r="Q667" s="5">
        <v>158.559</v>
      </c>
    </row>
    <row r="668" spans="1:17" x14ac:dyDescent="0.2">
      <c r="B668" s="23">
        <v>42579</v>
      </c>
      <c r="C668" s="5">
        <v>29.301334218750004</v>
      </c>
      <c r="D668" s="5">
        <v>-92.801098124999939</v>
      </c>
      <c r="E668" s="39">
        <v>13.843999999999999</v>
      </c>
      <c r="F668" s="5">
        <v>2508.4198887071198</v>
      </c>
      <c r="G668" s="5">
        <v>58.786754432222779</v>
      </c>
      <c r="J668" s="5">
        <v>28.147300000000001</v>
      </c>
      <c r="K668" s="5">
        <v>33.823700000000002</v>
      </c>
      <c r="M668" s="62">
        <v>6.2358023528107862E-2</v>
      </c>
      <c r="N668" s="62">
        <v>4.34037558685446</v>
      </c>
      <c r="O668" s="62">
        <v>0.40847748742192014</v>
      </c>
      <c r="Q668" s="5">
        <v>20.634</v>
      </c>
    </row>
    <row r="669" spans="1:17" x14ac:dyDescent="0.2">
      <c r="B669" s="23">
        <v>42579</v>
      </c>
      <c r="C669" s="5">
        <v>29.301334218750004</v>
      </c>
      <c r="D669" s="5">
        <v>-92.801098124999939</v>
      </c>
      <c r="E669" s="39">
        <v>16.484999999999999</v>
      </c>
      <c r="F669" s="5">
        <v>1724.7502760883272</v>
      </c>
      <c r="G669" s="5">
        <v>66.443732005514391</v>
      </c>
      <c r="J669" s="5">
        <v>27.767700000000001</v>
      </c>
      <c r="K669" s="5">
        <v>33.9968</v>
      </c>
      <c r="M669" s="62">
        <v>6.3592289921437839E-2</v>
      </c>
      <c r="N669" s="62">
        <v>4.1760563380281681</v>
      </c>
      <c r="O669" s="62">
        <v>2.248348997617482</v>
      </c>
      <c r="Q669" s="5">
        <v>7.9249999999999998</v>
      </c>
    </row>
    <row r="670" spans="1:17" x14ac:dyDescent="0.2">
      <c r="B670" s="23">
        <v>42582</v>
      </c>
      <c r="C670" s="5">
        <v>28.806526521739141</v>
      </c>
      <c r="D670" s="5">
        <v>-91.330973478260944</v>
      </c>
      <c r="E670" s="39">
        <v>9.8000000000000007</v>
      </c>
      <c r="F670" s="5">
        <v>81.641265273495421</v>
      </c>
      <c r="G670" s="5">
        <v>16.050479213504151</v>
      </c>
      <c r="J670" s="5">
        <v>29.228000000000002</v>
      </c>
      <c r="K670" s="5">
        <v>32.174100000000003</v>
      </c>
      <c r="M670" s="62">
        <v>0.12051749828620413</v>
      </c>
      <c r="N670" s="62" t="s">
        <v>361</v>
      </c>
      <c r="O670" s="62" t="s">
        <v>361</v>
      </c>
      <c r="Q670" s="5">
        <v>105.82599999999999</v>
      </c>
    </row>
    <row r="671" spans="1:17" x14ac:dyDescent="0.2">
      <c r="B671" s="23">
        <v>42582</v>
      </c>
      <c r="C671" s="5">
        <v>28.806526521739141</v>
      </c>
      <c r="D671" s="5">
        <v>-91.330973478260944</v>
      </c>
      <c r="E671" s="39">
        <v>11.862</v>
      </c>
      <c r="F671" s="5">
        <v>278.60194844185099</v>
      </c>
      <c r="G671" s="5">
        <v>59.860820433198086</v>
      </c>
      <c r="J671" s="5">
        <v>27.4939</v>
      </c>
      <c r="K671" s="5">
        <v>35.139699999999998</v>
      </c>
      <c r="M671" s="62">
        <v>0.27516399035828354</v>
      </c>
      <c r="N671" s="62">
        <v>0.98507462686567182</v>
      </c>
      <c r="O671" s="62">
        <v>10.058155457189129</v>
      </c>
      <c r="Q671" s="5">
        <v>0.747</v>
      </c>
    </row>
    <row r="672" spans="1:17" s="14" customFormat="1" x14ac:dyDescent="0.2">
      <c r="A672" s="10"/>
      <c r="B672" s="24">
        <v>42582</v>
      </c>
      <c r="C672" s="12">
        <v>28.806526521739141</v>
      </c>
      <c r="D672" s="12">
        <v>-91.330973478260944</v>
      </c>
      <c r="E672" s="42">
        <v>13.849</v>
      </c>
      <c r="F672" s="12">
        <v>312.03810714710153</v>
      </c>
      <c r="G672" s="12">
        <v>81.493429232816169</v>
      </c>
      <c r="H672" s="12"/>
      <c r="I672" s="45"/>
      <c r="J672" s="12">
        <v>27.463200000000001</v>
      </c>
      <c r="K672" s="12">
        <v>35.189900000000002</v>
      </c>
      <c r="L672" s="28"/>
      <c r="M672" s="63">
        <v>0.44076841957168827</v>
      </c>
      <c r="N672" s="63">
        <v>0.7587064676616917</v>
      </c>
      <c r="O672" s="63">
        <v>8.8827774811078086</v>
      </c>
      <c r="P672" s="12"/>
      <c r="Q672" s="12">
        <v>1.2669999999999999</v>
      </c>
    </row>
    <row r="673" spans="1:17" x14ac:dyDescent="0.2">
      <c r="A673" s="1" t="s">
        <v>248</v>
      </c>
      <c r="B673" s="23" t="s">
        <v>398</v>
      </c>
      <c r="C673" s="18">
        <v>-12.05</v>
      </c>
      <c r="D673" s="18">
        <v>-77.3</v>
      </c>
      <c r="E673" s="71">
        <v>20</v>
      </c>
      <c r="F673" s="9">
        <v>4900</v>
      </c>
      <c r="I673" s="47"/>
    </row>
    <row r="674" spans="1:17" x14ac:dyDescent="0.2">
      <c r="B674" s="23" t="s">
        <v>398</v>
      </c>
      <c r="C674" s="18">
        <v>-12.05</v>
      </c>
      <c r="D674" s="18">
        <v>-77.3</v>
      </c>
      <c r="E674" s="71">
        <v>40</v>
      </c>
      <c r="F674" s="9">
        <v>63.513513513513587</v>
      </c>
      <c r="I674" s="47"/>
    </row>
    <row r="675" spans="1:17" x14ac:dyDescent="0.2">
      <c r="A675" s="1" t="s">
        <v>116</v>
      </c>
      <c r="B675" s="23" t="s">
        <v>398</v>
      </c>
      <c r="C675" s="18">
        <v>-12.05</v>
      </c>
      <c r="D675" s="18">
        <v>-77.3</v>
      </c>
      <c r="E675" s="71">
        <v>50</v>
      </c>
      <c r="F675" s="9">
        <v>48.648648648648674</v>
      </c>
      <c r="I675" s="47"/>
    </row>
    <row r="676" spans="1:17" x14ac:dyDescent="0.2">
      <c r="B676" s="23" t="s">
        <v>398</v>
      </c>
      <c r="C676" s="18">
        <v>-12.05</v>
      </c>
      <c r="D676" s="18">
        <v>-77.3</v>
      </c>
      <c r="E676" s="71">
        <v>80</v>
      </c>
      <c r="F676" s="9" t="s">
        <v>361</v>
      </c>
      <c r="I676" s="47"/>
    </row>
    <row r="677" spans="1:17" x14ac:dyDescent="0.2">
      <c r="B677" s="23" t="s">
        <v>398</v>
      </c>
      <c r="C677" s="18">
        <v>-12.03</v>
      </c>
      <c r="D677" s="18">
        <v>-77.489999999999995</v>
      </c>
      <c r="E677" s="71">
        <v>25</v>
      </c>
      <c r="F677" s="9">
        <v>53.727123141909196</v>
      </c>
      <c r="I677" s="47"/>
    </row>
    <row r="678" spans="1:17" x14ac:dyDescent="0.2">
      <c r="B678" s="23" t="s">
        <v>398</v>
      </c>
      <c r="C678" s="18">
        <v>-12.03</v>
      </c>
      <c r="D678" s="18">
        <v>-77.489999999999995</v>
      </c>
      <c r="E678" s="71">
        <v>35</v>
      </c>
      <c r="F678" s="9">
        <v>145.91326087235697</v>
      </c>
      <c r="I678" s="47"/>
    </row>
    <row r="679" spans="1:17" x14ac:dyDescent="0.2">
      <c r="B679" s="23" t="s">
        <v>398</v>
      </c>
      <c r="C679" s="18">
        <v>-12.03</v>
      </c>
      <c r="D679" s="18">
        <v>-77.489999999999995</v>
      </c>
      <c r="E679" s="71">
        <v>40</v>
      </c>
      <c r="F679" s="9">
        <v>89.781544910616475</v>
      </c>
      <c r="I679" s="47"/>
    </row>
    <row r="680" spans="1:17" x14ac:dyDescent="0.2">
      <c r="B680" s="23" t="s">
        <v>398</v>
      </c>
      <c r="C680" s="18">
        <v>-12.03</v>
      </c>
      <c r="D680" s="18">
        <v>-77.489999999999995</v>
      </c>
      <c r="E680" s="71">
        <v>60</v>
      </c>
      <c r="F680" s="9">
        <v>19.163610286716462</v>
      </c>
      <c r="I680" s="47"/>
    </row>
    <row r="681" spans="1:17" x14ac:dyDescent="0.2">
      <c r="B681" s="23" t="s">
        <v>398</v>
      </c>
      <c r="C681" s="18">
        <v>-12.03</v>
      </c>
      <c r="D681" s="18">
        <v>-77.489999999999995</v>
      </c>
      <c r="E681" s="71">
        <v>140</v>
      </c>
      <c r="F681" s="9">
        <v>46.560870560688933</v>
      </c>
      <c r="I681" s="47"/>
    </row>
    <row r="682" spans="1:17" x14ac:dyDescent="0.2">
      <c r="B682" s="23" t="s">
        <v>398</v>
      </c>
      <c r="C682" s="18">
        <v>-12.04</v>
      </c>
      <c r="D682" s="18">
        <v>-77.989999999999995</v>
      </c>
      <c r="E682" s="71">
        <v>20</v>
      </c>
      <c r="F682" s="9">
        <v>57.064760292211275</v>
      </c>
      <c r="I682" s="47"/>
    </row>
    <row r="683" spans="1:17" x14ac:dyDescent="0.2">
      <c r="B683" s="23" t="s">
        <v>398</v>
      </c>
      <c r="C683" s="18">
        <v>-12.04</v>
      </c>
      <c r="D683" s="18">
        <v>-77.989999999999995</v>
      </c>
      <c r="E683" s="71">
        <v>60</v>
      </c>
      <c r="F683" s="9">
        <v>62.218704123723072</v>
      </c>
      <c r="I683" s="47"/>
    </row>
    <row r="684" spans="1:17" x14ac:dyDescent="0.2">
      <c r="B684" s="23" t="s">
        <v>398</v>
      </c>
      <c r="C684" s="18">
        <v>-12.04</v>
      </c>
      <c r="D684" s="18">
        <v>-77.989999999999995</v>
      </c>
      <c r="E684" s="71">
        <v>100</v>
      </c>
      <c r="F684" s="9" t="s">
        <v>361</v>
      </c>
      <c r="I684" s="47"/>
    </row>
    <row r="685" spans="1:17" x14ac:dyDescent="0.2">
      <c r="B685" s="23" t="s">
        <v>398</v>
      </c>
      <c r="C685" s="18">
        <v>-12.04</v>
      </c>
      <c r="D685" s="18">
        <v>-77.989999999999995</v>
      </c>
      <c r="E685" s="71">
        <v>200</v>
      </c>
      <c r="F685" s="9" t="s">
        <v>361</v>
      </c>
      <c r="I685" s="47"/>
    </row>
    <row r="686" spans="1:17" s="14" customFormat="1" x14ac:dyDescent="0.2">
      <c r="A686" s="10"/>
      <c r="B686" s="24" t="s">
        <v>398</v>
      </c>
      <c r="C686" s="21">
        <v>-12.04</v>
      </c>
      <c r="D686" s="21">
        <v>-77.989999999999995</v>
      </c>
      <c r="E686" s="72">
        <v>400</v>
      </c>
      <c r="F686" s="13" t="s">
        <v>361</v>
      </c>
      <c r="G686" s="12"/>
      <c r="H686" s="12"/>
      <c r="I686" s="45"/>
      <c r="J686" s="12"/>
      <c r="K686" s="28"/>
      <c r="L686" s="28"/>
      <c r="M686" s="63"/>
      <c r="N686" s="63"/>
      <c r="O686" s="63"/>
      <c r="P686" s="12"/>
      <c r="Q686" s="12"/>
    </row>
    <row r="687" spans="1:17" x14ac:dyDescent="0.2">
      <c r="A687" s="1" t="s">
        <v>424</v>
      </c>
      <c r="B687" s="23">
        <v>41892</v>
      </c>
      <c r="C687" s="5">
        <v>33.549999999999997</v>
      </c>
      <c r="D687" s="5">
        <v>-118.4</v>
      </c>
      <c r="E687" s="39">
        <v>150</v>
      </c>
      <c r="F687" s="5">
        <v>5.6099999999999994</v>
      </c>
      <c r="G687" s="5">
        <v>4.6728256975838507</v>
      </c>
      <c r="I687" s="43">
        <v>0</v>
      </c>
    </row>
    <row r="688" spans="1:17" x14ac:dyDescent="0.2">
      <c r="B688" s="23">
        <v>41892</v>
      </c>
      <c r="C688" s="5">
        <v>33.549999999999997</v>
      </c>
      <c r="D688" s="5">
        <v>-118.4</v>
      </c>
      <c r="E688" s="39">
        <v>56</v>
      </c>
      <c r="F688" s="5">
        <v>5.453333333333334</v>
      </c>
      <c r="G688" s="5">
        <v>2.9300227530402094</v>
      </c>
      <c r="I688" s="43">
        <v>0.01</v>
      </c>
    </row>
    <row r="689" spans="1:9" x14ac:dyDescent="0.2">
      <c r="A689" s="1" t="s">
        <v>321</v>
      </c>
      <c r="B689" s="23">
        <v>41913</v>
      </c>
      <c r="C689" s="5">
        <v>33.549999999999997</v>
      </c>
      <c r="D689" s="5">
        <v>-118.4</v>
      </c>
      <c r="E689" s="39">
        <v>100</v>
      </c>
      <c r="F689" s="5">
        <v>11.562666666666667</v>
      </c>
      <c r="G689" s="5">
        <v>2.021420375214741</v>
      </c>
      <c r="I689" s="43">
        <v>0</v>
      </c>
    </row>
    <row r="690" spans="1:9" x14ac:dyDescent="0.2">
      <c r="A690" s="1" t="s">
        <v>448</v>
      </c>
      <c r="B690" s="23">
        <v>41913</v>
      </c>
      <c r="C690" s="5">
        <v>33.549999999999997</v>
      </c>
      <c r="D690" s="5">
        <v>-118.4</v>
      </c>
      <c r="E690" s="39">
        <v>62</v>
      </c>
      <c r="F690" s="5">
        <v>1.6059999999999999</v>
      </c>
      <c r="G690" s="5">
        <v>0.55182968386994269</v>
      </c>
      <c r="I690" s="43">
        <v>0.01</v>
      </c>
    </row>
    <row r="691" spans="1:9" x14ac:dyDescent="0.2">
      <c r="B691" s="23">
        <v>41955</v>
      </c>
      <c r="C691" s="5">
        <v>33.549999999999997</v>
      </c>
      <c r="D691" s="5">
        <v>-118.4</v>
      </c>
      <c r="E691" s="39">
        <v>100</v>
      </c>
      <c r="F691" s="5">
        <v>8.8876666666666662</v>
      </c>
      <c r="G691" s="5">
        <v>1.8500057657567817</v>
      </c>
      <c r="I691" s="43">
        <v>0</v>
      </c>
    </row>
    <row r="692" spans="1:9" x14ac:dyDescent="0.2">
      <c r="B692" s="23">
        <v>41955</v>
      </c>
      <c r="C692" s="5">
        <v>33.549999999999997</v>
      </c>
      <c r="D692" s="5">
        <v>-118.4</v>
      </c>
      <c r="E692" s="39">
        <v>56.1</v>
      </c>
      <c r="F692" s="5">
        <v>8.9039999999999999</v>
      </c>
      <c r="G692" s="5">
        <v>2.4704809248403454</v>
      </c>
      <c r="I692" s="43">
        <v>0.01</v>
      </c>
    </row>
    <row r="693" spans="1:9" x14ac:dyDescent="0.2">
      <c r="B693" s="23">
        <v>41981</v>
      </c>
      <c r="C693" s="5">
        <v>33.549999999999997</v>
      </c>
      <c r="D693" s="5">
        <v>-118.4</v>
      </c>
      <c r="E693" s="39">
        <v>100</v>
      </c>
      <c r="F693" s="5">
        <v>7.1529999999999996</v>
      </c>
      <c r="G693" s="5">
        <v>1.8140405177393344</v>
      </c>
      <c r="I693" s="43">
        <v>0</v>
      </c>
    </row>
    <row r="694" spans="1:9" x14ac:dyDescent="0.2">
      <c r="B694" s="23">
        <v>41981</v>
      </c>
      <c r="C694" s="5">
        <v>33.549999999999997</v>
      </c>
      <c r="D694" s="5">
        <v>-118.4</v>
      </c>
      <c r="E694" s="39">
        <v>52.5</v>
      </c>
      <c r="F694" s="5">
        <v>12.530666666666667</v>
      </c>
      <c r="G694" s="5">
        <v>5.6040667673871738</v>
      </c>
      <c r="I694" s="43">
        <v>0.01</v>
      </c>
    </row>
    <row r="695" spans="1:9" x14ac:dyDescent="0.2">
      <c r="B695" s="23">
        <v>42019</v>
      </c>
      <c r="C695" s="5">
        <v>33.549999999999997</v>
      </c>
      <c r="D695" s="5">
        <v>-118.4</v>
      </c>
      <c r="E695" s="39">
        <v>100</v>
      </c>
      <c r="F695" s="5">
        <v>12.915333333333335</v>
      </c>
      <c r="G695" s="5">
        <v>0.46803667947430494</v>
      </c>
      <c r="I695" s="43">
        <v>0</v>
      </c>
    </row>
    <row r="696" spans="1:9" x14ac:dyDescent="0.2">
      <c r="B696" s="23">
        <v>42053</v>
      </c>
      <c r="C696" s="5">
        <v>33.549999999999997</v>
      </c>
      <c r="D696" s="5">
        <v>-118.4</v>
      </c>
      <c r="E696" s="39">
        <v>100</v>
      </c>
      <c r="F696" s="5">
        <v>2.8403333333333336</v>
      </c>
      <c r="G696" s="5">
        <v>1.0642773761258537</v>
      </c>
      <c r="I696" s="43">
        <v>0</v>
      </c>
    </row>
    <row r="697" spans="1:9" x14ac:dyDescent="0.2">
      <c r="B697" s="23">
        <v>42053</v>
      </c>
      <c r="C697" s="5">
        <v>33.549999999999997</v>
      </c>
      <c r="D697" s="5">
        <v>-118.4</v>
      </c>
      <c r="E697" s="39">
        <v>35.5</v>
      </c>
      <c r="F697" s="5">
        <v>26.974999999999998</v>
      </c>
      <c r="G697" s="5">
        <v>8.1474898588461162</v>
      </c>
      <c r="I697" s="43">
        <v>0.01</v>
      </c>
    </row>
    <row r="698" spans="1:9" x14ac:dyDescent="0.2">
      <c r="B698" s="23">
        <v>42075</v>
      </c>
      <c r="C698" s="5">
        <v>33.549999999999997</v>
      </c>
      <c r="D698" s="5">
        <v>-118.4</v>
      </c>
      <c r="E698" s="39">
        <v>100</v>
      </c>
      <c r="F698" s="5">
        <v>1.3233333333333333</v>
      </c>
      <c r="G698" s="5">
        <v>0.36073998022583198</v>
      </c>
      <c r="I698" s="43">
        <v>0</v>
      </c>
    </row>
    <row r="699" spans="1:9" x14ac:dyDescent="0.2">
      <c r="B699" s="23">
        <v>42075</v>
      </c>
      <c r="C699" s="5">
        <v>33.549999999999997</v>
      </c>
      <c r="D699" s="5">
        <v>-118.4</v>
      </c>
      <c r="E699" s="39">
        <v>50.6</v>
      </c>
      <c r="F699" s="5">
        <v>1.9166666666666667</v>
      </c>
      <c r="G699" s="5">
        <v>0.52367292591209358</v>
      </c>
      <c r="I699" s="43">
        <v>0.01</v>
      </c>
    </row>
    <row r="700" spans="1:9" x14ac:dyDescent="0.2">
      <c r="B700" s="23">
        <v>42116</v>
      </c>
      <c r="C700" s="5">
        <v>33.549999999999997</v>
      </c>
      <c r="D700" s="5">
        <v>-118.4</v>
      </c>
      <c r="E700" s="39">
        <v>100</v>
      </c>
      <c r="F700" s="5">
        <v>8.7866666666666671</v>
      </c>
      <c r="G700" s="5">
        <v>2.7466177989180314</v>
      </c>
      <c r="I700" s="43">
        <v>0</v>
      </c>
    </row>
    <row r="701" spans="1:9" x14ac:dyDescent="0.2">
      <c r="B701" s="23">
        <v>42144</v>
      </c>
      <c r="C701" s="5">
        <v>33.549999999999997</v>
      </c>
      <c r="D701" s="5">
        <v>-118.4</v>
      </c>
      <c r="E701" s="39">
        <v>100</v>
      </c>
      <c r="F701" s="5">
        <v>2.0556666666666668</v>
      </c>
      <c r="G701" s="5">
        <v>0.72981801384546074</v>
      </c>
      <c r="I701" s="43">
        <v>0</v>
      </c>
    </row>
    <row r="702" spans="1:9" x14ac:dyDescent="0.2">
      <c r="B702" s="23">
        <v>42144</v>
      </c>
      <c r="C702" s="5">
        <v>33.549999999999997</v>
      </c>
      <c r="D702" s="5">
        <v>-118.4</v>
      </c>
      <c r="E702" s="39">
        <v>45</v>
      </c>
      <c r="F702" s="5">
        <v>3.4943333333333335</v>
      </c>
      <c r="G702" s="5">
        <v>0.57700115540034536</v>
      </c>
      <c r="I702" s="43">
        <v>0.01</v>
      </c>
    </row>
    <row r="703" spans="1:9" x14ac:dyDescent="0.2">
      <c r="B703" s="23">
        <v>42172</v>
      </c>
      <c r="C703" s="5">
        <v>33.549999999999997</v>
      </c>
      <c r="D703" s="5">
        <v>-118.4</v>
      </c>
      <c r="E703" s="39">
        <v>100</v>
      </c>
      <c r="F703" s="5">
        <v>10.151999999999999</v>
      </c>
      <c r="G703" s="5">
        <v>2.0210561595363927</v>
      </c>
      <c r="I703" s="43">
        <v>0</v>
      </c>
    </row>
    <row r="704" spans="1:9" x14ac:dyDescent="0.2">
      <c r="B704" s="23">
        <v>42172</v>
      </c>
      <c r="C704" s="5">
        <v>33.549999999999997</v>
      </c>
      <c r="D704" s="5">
        <v>-118.4</v>
      </c>
      <c r="E704" s="39">
        <v>35</v>
      </c>
      <c r="F704" s="5">
        <v>1.6316666666666666</v>
      </c>
      <c r="G704" s="5">
        <v>0.63121575814719177</v>
      </c>
      <c r="I704" s="43">
        <v>0.01</v>
      </c>
    </row>
    <row r="705" spans="2:9" x14ac:dyDescent="0.2">
      <c r="B705" s="23">
        <v>42199</v>
      </c>
      <c r="C705" s="5">
        <v>33.549999999999997</v>
      </c>
      <c r="D705" s="5">
        <v>-118.4</v>
      </c>
      <c r="E705" s="39">
        <v>100</v>
      </c>
      <c r="F705" s="5">
        <v>3.2803333333333331</v>
      </c>
      <c r="G705" s="5">
        <v>1.269293241663775</v>
      </c>
      <c r="I705" s="43">
        <v>0</v>
      </c>
    </row>
    <row r="706" spans="2:9" x14ac:dyDescent="0.2">
      <c r="B706" s="23">
        <v>42199</v>
      </c>
      <c r="C706" s="5">
        <v>33.549999999999997</v>
      </c>
      <c r="D706" s="5">
        <v>-118.4</v>
      </c>
      <c r="E706" s="39">
        <v>47</v>
      </c>
      <c r="F706" s="5">
        <v>0.75266666666666671</v>
      </c>
      <c r="G706" s="5">
        <v>0.22498296231789089</v>
      </c>
      <c r="I706" s="43">
        <v>0.01</v>
      </c>
    </row>
    <row r="707" spans="2:9" x14ac:dyDescent="0.2">
      <c r="B707" s="23">
        <v>42221</v>
      </c>
      <c r="C707" s="5">
        <v>33.549999999999997</v>
      </c>
      <c r="D707" s="5">
        <v>-118.4</v>
      </c>
      <c r="E707" s="39">
        <v>100</v>
      </c>
      <c r="F707" s="5">
        <v>1.1820000000000002</v>
      </c>
      <c r="G707" s="5">
        <v>0.89658853439021824</v>
      </c>
      <c r="I707" s="43">
        <v>0</v>
      </c>
    </row>
    <row r="708" spans="2:9" x14ac:dyDescent="0.2">
      <c r="B708" s="23">
        <v>42221</v>
      </c>
      <c r="C708" s="5">
        <v>33.549999999999997</v>
      </c>
      <c r="D708" s="5">
        <v>-118.4</v>
      </c>
      <c r="E708" s="39">
        <v>52.4</v>
      </c>
      <c r="F708" s="5">
        <v>0.60166666666666668</v>
      </c>
      <c r="G708" s="5">
        <v>0.25348832977739499</v>
      </c>
      <c r="I708" s="43">
        <v>0.01</v>
      </c>
    </row>
    <row r="709" spans="2:9" x14ac:dyDescent="0.2">
      <c r="B709" s="23">
        <v>42256</v>
      </c>
      <c r="C709" s="5">
        <v>33.549999999999997</v>
      </c>
      <c r="D709" s="5">
        <v>-118.4</v>
      </c>
      <c r="E709" s="39">
        <v>150</v>
      </c>
      <c r="F709" s="5">
        <v>1.5553333333333335</v>
      </c>
      <c r="G709" s="5">
        <v>1.0581617708712274</v>
      </c>
      <c r="I709" s="43">
        <v>0</v>
      </c>
    </row>
    <row r="710" spans="2:9" x14ac:dyDescent="0.2">
      <c r="B710" s="23">
        <v>42256</v>
      </c>
      <c r="C710" s="5">
        <v>33.549999999999997</v>
      </c>
      <c r="D710" s="5">
        <v>-118.4</v>
      </c>
      <c r="E710" s="39">
        <v>100</v>
      </c>
      <c r="F710" s="5">
        <v>9.9346666666666668</v>
      </c>
      <c r="G710" s="5">
        <v>2.1555255353006899</v>
      </c>
      <c r="I710" s="43">
        <v>0</v>
      </c>
    </row>
    <row r="711" spans="2:9" x14ac:dyDescent="0.2">
      <c r="B711" s="23">
        <v>42256</v>
      </c>
      <c r="C711" s="5">
        <v>33.549999999999997</v>
      </c>
      <c r="D711" s="5">
        <v>-118.4</v>
      </c>
      <c r="E711" s="39">
        <v>75.400000000000006</v>
      </c>
      <c r="F711" s="5">
        <v>28.311333333333334</v>
      </c>
      <c r="G711" s="5">
        <v>7.6321931535655869</v>
      </c>
      <c r="I711" s="43">
        <v>0</v>
      </c>
    </row>
    <row r="712" spans="2:9" x14ac:dyDescent="0.2">
      <c r="B712" s="23">
        <v>42256</v>
      </c>
      <c r="C712" s="5">
        <v>33.549999999999997</v>
      </c>
      <c r="D712" s="5">
        <v>-118.4</v>
      </c>
      <c r="E712" s="39">
        <v>44.8</v>
      </c>
      <c r="F712" s="5">
        <v>9.7333333333333341E-2</v>
      </c>
      <c r="G712" s="5">
        <v>3.3605555096342797E-2</v>
      </c>
      <c r="I712" s="43">
        <v>0.01</v>
      </c>
    </row>
    <row r="713" spans="2:9" x14ac:dyDescent="0.2">
      <c r="B713" s="23">
        <v>42297</v>
      </c>
      <c r="C713" s="5">
        <v>33.549999999999997</v>
      </c>
      <c r="D713" s="5">
        <v>-118.4</v>
      </c>
      <c r="E713" s="39">
        <v>150</v>
      </c>
      <c r="F713" s="5">
        <v>5.8649999999999993</v>
      </c>
      <c r="G713" s="5">
        <v>0.77042390928632354</v>
      </c>
      <c r="I713" s="43">
        <v>0</v>
      </c>
    </row>
    <row r="714" spans="2:9" x14ac:dyDescent="0.2">
      <c r="B714" s="23">
        <v>42297</v>
      </c>
      <c r="C714" s="5">
        <v>33.549999999999997</v>
      </c>
      <c r="D714" s="5">
        <v>-118.4</v>
      </c>
      <c r="E714" s="39">
        <v>100</v>
      </c>
      <c r="F714" s="5">
        <v>5.6786666666666674</v>
      </c>
      <c r="G714" s="5">
        <v>0.30325951482737246</v>
      </c>
      <c r="I714" s="43">
        <v>0</v>
      </c>
    </row>
    <row r="715" spans="2:9" x14ac:dyDescent="0.2">
      <c r="B715" s="23">
        <v>42297</v>
      </c>
      <c r="C715" s="5">
        <v>33.549999999999997</v>
      </c>
      <c r="D715" s="5">
        <v>-118.4</v>
      </c>
      <c r="E715" s="39">
        <v>92.3</v>
      </c>
      <c r="F715" s="5">
        <v>8.011333333333333</v>
      </c>
      <c r="G715" s="5">
        <v>1.6232881239426715</v>
      </c>
      <c r="I715" s="43">
        <v>0.01</v>
      </c>
    </row>
    <row r="716" spans="2:9" x14ac:dyDescent="0.2">
      <c r="B716" s="23">
        <v>42385</v>
      </c>
      <c r="C716" s="5">
        <v>33.549999999999997</v>
      </c>
      <c r="D716" s="5">
        <v>-118.4</v>
      </c>
      <c r="E716" s="39">
        <v>150</v>
      </c>
      <c r="F716" s="5">
        <v>2.0880000000000001</v>
      </c>
      <c r="G716" s="5">
        <v>0.47678401818853056</v>
      </c>
      <c r="I716" s="43">
        <v>0</v>
      </c>
    </row>
    <row r="717" spans="2:9" x14ac:dyDescent="0.2">
      <c r="B717" s="23">
        <v>42385</v>
      </c>
      <c r="C717" s="5">
        <v>33.549999999999997</v>
      </c>
      <c r="D717" s="5">
        <v>-118.4</v>
      </c>
      <c r="E717" s="39">
        <v>100</v>
      </c>
      <c r="F717" s="5">
        <v>21.858666666666664</v>
      </c>
      <c r="G717" s="5">
        <v>0.58290765420719437</v>
      </c>
      <c r="I717" s="43">
        <v>0</v>
      </c>
    </row>
    <row r="718" spans="2:9" x14ac:dyDescent="0.2">
      <c r="B718" s="23">
        <v>42385</v>
      </c>
      <c r="C718" s="5">
        <v>33.549999999999997</v>
      </c>
      <c r="D718" s="5">
        <v>-118.4</v>
      </c>
      <c r="E718" s="39">
        <v>31</v>
      </c>
      <c r="F718" s="5">
        <v>0.79200000000000015</v>
      </c>
      <c r="G718" s="5">
        <v>0.11361778029868268</v>
      </c>
      <c r="I718" s="43">
        <v>0.01</v>
      </c>
    </row>
    <row r="719" spans="2:9" x14ac:dyDescent="0.2">
      <c r="B719" s="23">
        <v>42410</v>
      </c>
      <c r="C719" s="5">
        <v>33.549999999999997</v>
      </c>
      <c r="D719" s="5">
        <v>-118.4</v>
      </c>
      <c r="E719" s="39">
        <v>150</v>
      </c>
      <c r="F719" s="5">
        <v>0.46799999999999997</v>
      </c>
      <c r="G719" s="5">
        <v>0.20958053344716909</v>
      </c>
      <c r="I719" s="43">
        <v>0</v>
      </c>
    </row>
    <row r="720" spans="2:9" x14ac:dyDescent="0.2">
      <c r="B720" s="23">
        <v>42410</v>
      </c>
      <c r="C720" s="5">
        <v>33.549999999999997</v>
      </c>
      <c r="D720" s="5">
        <v>-118.4</v>
      </c>
      <c r="E720" s="39">
        <v>100</v>
      </c>
      <c r="F720" s="5">
        <v>2.859</v>
      </c>
      <c r="G720" s="5">
        <v>1.7373577639622766</v>
      </c>
      <c r="I720" s="43">
        <v>0</v>
      </c>
    </row>
    <row r="721" spans="2:9" x14ac:dyDescent="0.2">
      <c r="B721" s="23">
        <v>42410</v>
      </c>
      <c r="C721" s="5">
        <v>33.549999999999997</v>
      </c>
      <c r="D721" s="5">
        <v>-118.4</v>
      </c>
      <c r="E721" s="39">
        <v>48</v>
      </c>
      <c r="F721" s="5">
        <v>13.664</v>
      </c>
      <c r="G721" s="5">
        <v>0.66468864891767099</v>
      </c>
      <c r="I721" s="43">
        <v>0.01</v>
      </c>
    </row>
    <row r="722" spans="2:9" x14ac:dyDescent="0.2">
      <c r="B722" s="23">
        <v>42445</v>
      </c>
      <c r="C722" s="5">
        <v>33.549999999999997</v>
      </c>
      <c r="D722" s="5">
        <v>-118.4</v>
      </c>
      <c r="E722" s="39">
        <v>150</v>
      </c>
      <c r="F722" s="5">
        <v>0.26333333333333336</v>
      </c>
      <c r="G722" s="5">
        <v>0.10826048832946081</v>
      </c>
      <c r="I722" s="43">
        <v>0</v>
      </c>
    </row>
    <row r="723" spans="2:9" x14ac:dyDescent="0.2">
      <c r="B723" s="23">
        <v>42445</v>
      </c>
      <c r="C723" s="5">
        <v>33.549999999999997</v>
      </c>
      <c r="D723" s="5">
        <v>-118.4</v>
      </c>
      <c r="E723" s="39">
        <v>100</v>
      </c>
      <c r="F723" s="5">
        <v>3.2623333333333338</v>
      </c>
      <c r="G723" s="5">
        <v>0.76680006085897479</v>
      </c>
      <c r="I723" s="43">
        <v>0</v>
      </c>
    </row>
    <row r="724" spans="2:9" x14ac:dyDescent="0.2">
      <c r="B724" s="23">
        <v>42445</v>
      </c>
      <c r="C724" s="5">
        <v>33.549999999999997</v>
      </c>
      <c r="D724" s="5">
        <v>-118.4</v>
      </c>
      <c r="E724" s="39">
        <v>75</v>
      </c>
      <c r="F724" s="5">
        <v>12.267666666666665</v>
      </c>
      <c r="G724" s="5">
        <v>4.2460372505824013</v>
      </c>
      <c r="I724" s="43">
        <v>0</v>
      </c>
    </row>
    <row r="725" spans="2:9" x14ac:dyDescent="0.2">
      <c r="B725" s="23">
        <v>42445</v>
      </c>
      <c r="C725" s="5">
        <v>33.549999999999997</v>
      </c>
      <c r="D725" s="5">
        <v>-118.4</v>
      </c>
      <c r="E725" s="39">
        <v>34</v>
      </c>
      <c r="F725" s="5">
        <v>22.374333333333329</v>
      </c>
      <c r="G725" s="5">
        <v>1.3771239353570655</v>
      </c>
      <c r="I725" s="43">
        <v>0.01</v>
      </c>
    </row>
    <row r="726" spans="2:9" x14ac:dyDescent="0.2">
      <c r="B726" s="23">
        <v>42473</v>
      </c>
      <c r="C726" s="5">
        <v>33.549999999999997</v>
      </c>
      <c r="D726" s="5">
        <v>-118.4</v>
      </c>
      <c r="E726" s="39">
        <v>150</v>
      </c>
      <c r="F726" s="5">
        <v>0.76766666666666661</v>
      </c>
      <c r="G726" s="5">
        <v>0.23240983914914939</v>
      </c>
      <c r="I726" s="43">
        <v>0</v>
      </c>
    </row>
    <row r="727" spans="2:9" x14ac:dyDescent="0.2">
      <c r="B727" s="23">
        <v>42473</v>
      </c>
      <c r="C727" s="5">
        <v>33.549999999999997</v>
      </c>
      <c r="D727" s="5">
        <v>-118.4</v>
      </c>
      <c r="E727" s="39">
        <v>100</v>
      </c>
      <c r="F727" s="5">
        <v>8.0676666666666677</v>
      </c>
      <c r="G727" s="5">
        <v>2.5213294773458905</v>
      </c>
      <c r="I727" s="43">
        <v>0</v>
      </c>
    </row>
    <row r="728" spans="2:9" x14ac:dyDescent="0.2">
      <c r="B728" s="23">
        <v>42473</v>
      </c>
      <c r="C728" s="5">
        <v>33.549999999999997</v>
      </c>
      <c r="D728" s="5">
        <v>-118.4</v>
      </c>
      <c r="E728" s="39">
        <v>75</v>
      </c>
      <c r="F728" s="5">
        <v>8.8013333333333339</v>
      </c>
      <c r="G728" s="5">
        <v>0.34772738364030709</v>
      </c>
      <c r="I728" s="43">
        <v>0</v>
      </c>
    </row>
    <row r="729" spans="2:9" x14ac:dyDescent="0.2">
      <c r="B729" s="23">
        <v>42473</v>
      </c>
      <c r="C729" s="5">
        <v>33.549999999999997</v>
      </c>
      <c r="D729" s="5">
        <v>-118.4</v>
      </c>
      <c r="E729" s="39">
        <v>41</v>
      </c>
      <c r="F729" s="5">
        <v>7.7153333333333336</v>
      </c>
      <c r="G729" s="5">
        <v>4.3798525469852665</v>
      </c>
      <c r="I729" s="43">
        <v>0.01</v>
      </c>
    </row>
    <row r="730" spans="2:9" x14ac:dyDescent="0.2">
      <c r="B730" s="23">
        <v>42508</v>
      </c>
      <c r="C730" s="5">
        <v>33.549999999999997</v>
      </c>
      <c r="D730" s="5">
        <v>-118.4</v>
      </c>
      <c r="E730" s="39">
        <v>150</v>
      </c>
      <c r="F730" s="5">
        <v>1.3606666666666669</v>
      </c>
      <c r="G730" s="5">
        <v>0.16421124606230031</v>
      </c>
      <c r="I730" s="43">
        <v>0</v>
      </c>
    </row>
    <row r="731" spans="2:9" x14ac:dyDescent="0.2">
      <c r="B731" s="23">
        <v>42508</v>
      </c>
      <c r="C731" s="5">
        <v>33.549999999999997</v>
      </c>
      <c r="D731" s="5">
        <v>-118.4</v>
      </c>
      <c r="E731" s="39">
        <v>100</v>
      </c>
      <c r="F731" s="5">
        <v>7.9073333333333338</v>
      </c>
      <c r="G731" s="5">
        <v>0.46396371984599538</v>
      </c>
      <c r="I731" s="43">
        <v>0</v>
      </c>
    </row>
    <row r="732" spans="2:9" x14ac:dyDescent="0.2">
      <c r="B732" s="23">
        <v>42508</v>
      </c>
      <c r="C732" s="5">
        <v>33.549999999999997</v>
      </c>
      <c r="D732" s="5">
        <v>-118.4</v>
      </c>
      <c r="E732" s="39">
        <v>75</v>
      </c>
      <c r="F732" s="5">
        <v>17.299666666666667</v>
      </c>
      <c r="G732" s="5">
        <v>3.2720547570805318</v>
      </c>
      <c r="I732" s="43">
        <v>0</v>
      </c>
    </row>
    <row r="733" spans="2:9" x14ac:dyDescent="0.2">
      <c r="B733" s="23">
        <v>42508</v>
      </c>
      <c r="C733" s="5">
        <v>33.549999999999997</v>
      </c>
      <c r="D733" s="5">
        <v>-118.4</v>
      </c>
      <c r="E733" s="39">
        <v>49</v>
      </c>
      <c r="F733" s="5">
        <v>12.451333333333332</v>
      </c>
      <c r="G733" s="5">
        <v>1.6244941776852764</v>
      </c>
      <c r="I733" s="43">
        <v>0.01</v>
      </c>
    </row>
    <row r="734" spans="2:9" x14ac:dyDescent="0.2">
      <c r="B734" s="23">
        <v>42536</v>
      </c>
      <c r="C734" s="5">
        <v>33.549999999999997</v>
      </c>
      <c r="D734" s="5">
        <v>-118.4</v>
      </c>
      <c r="E734" s="39">
        <v>150</v>
      </c>
      <c r="F734" s="5">
        <v>0.16133333333333333</v>
      </c>
      <c r="G734" s="5">
        <v>3.8798625405203867E-2</v>
      </c>
      <c r="I734" s="43">
        <v>0</v>
      </c>
    </row>
    <row r="735" spans="2:9" x14ac:dyDescent="0.2">
      <c r="B735" s="23">
        <v>42536</v>
      </c>
      <c r="C735" s="5">
        <v>33.549999999999997</v>
      </c>
      <c r="D735" s="5">
        <v>-118.4</v>
      </c>
      <c r="E735" s="39">
        <v>100</v>
      </c>
      <c r="F735" s="5">
        <v>3.5630000000000002</v>
      </c>
      <c r="G735" s="5">
        <v>0.28671763112860699</v>
      </c>
      <c r="I735" s="43">
        <v>0</v>
      </c>
    </row>
    <row r="736" spans="2:9" x14ac:dyDescent="0.2">
      <c r="B736" s="23">
        <v>42536</v>
      </c>
      <c r="C736" s="5">
        <v>33.549999999999997</v>
      </c>
      <c r="D736" s="5">
        <v>-118.4</v>
      </c>
      <c r="E736" s="39">
        <v>75</v>
      </c>
      <c r="F736" s="5">
        <v>7.7793333333333337</v>
      </c>
      <c r="G736" s="5">
        <v>0.94874513613158107</v>
      </c>
      <c r="I736" s="43">
        <v>0</v>
      </c>
    </row>
    <row r="737" spans="1:17" x14ac:dyDescent="0.2">
      <c r="B737" s="23">
        <v>42536</v>
      </c>
      <c r="C737" s="5">
        <v>33.549999999999997</v>
      </c>
      <c r="D737" s="5">
        <v>-118.4</v>
      </c>
      <c r="E737" s="39">
        <v>53</v>
      </c>
      <c r="F737" s="5">
        <v>8.4323333333333323</v>
      </c>
      <c r="G737" s="5">
        <v>1.6139396932145129</v>
      </c>
      <c r="I737" s="43">
        <v>0.01</v>
      </c>
    </row>
    <row r="738" spans="1:17" x14ac:dyDescent="0.2">
      <c r="B738" s="23">
        <v>42563</v>
      </c>
      <c r="C738" s="5">
        <v>33.549999999999997</v>
      </c>
      <c r="D738" s="5">
        <v>-118.4</v>
      </c>
      <c r="E738" s="39">
        <v>150</v>
      </c>
      <c r="F738" s="5">
        <v>2.8993333333333333</v>
      </c>
      <c r="G738" s="5">
        <v>0.37452147245963474</v>
      </c>
      <c r="I738" s="43">
        <v>0</v>
      </c>
    </row>
    <row r="739" spans="1:17" x14ac:dyDescent="0.2">
      <c r="B739" s="23">
        <v>42563</v>
      </c>
      <c r="C739" s="5">
        <v>33.549999999999997</v>
      </c>
      <c r="D739" s="5">
        <v>-118.4</v>
      </c>
      <c r="E739" s="39">
        <v>100</v>
      </c>
      <c r="F739" s="5">
        <v>32.725000000000001</v>
      </c>
      <c r="G739" s="5">
        <v>4.3534717180658884</v>
      </c>
      <c r="I739" s="43">
        <v>0</v>
      </c>
    </row>
    <row r="740" spans="1:17" x14ac:dyDescent="0.2">
      <c r="B740" s="23">
        <v>42563</v>
      </c>
      <c r="C740" s="5">
        <v>33.549999999999997</v>
      </c>
      <c r="D740" s="5">
        <v>-118.4</v>
      </c>
      <c r="E740" s="39">
        <v>75</v>
      </c>
      <c r="F740" s="5">
        <v>35.884333333333331</v>
      </c>
      <c r="G740" s="5">
        <v>4.20080734303935</v>
      </c>
      <c r="I740" s="43">
        <v>0</v>
      </c>
    </row>
    <row r="741" spans="1:17" x14ac:dyDescent="0.2">
      <c r="B741" s="23">
        <v>42563</v>
      </c>
      <c r="C741" s="5">
        <v>33.549999999999997</v>
      </c>
      <c r="D741" s="5">
        <v>-118.4</v>
      </c>
      <c r="E741" s="39">
        <v>54</v>
      </c>
      <c r="F741" s="5">
        <v>3.1206666666666667</v>
      </c>
      <c r="G741" s="5">
        <v>0.77321816671191335</v>
      </c>
      <c r="I741" s="43">
        <v>0.01</v>
      </c>
    </row>
    <row r="742" spans="1:17" x14ac:dyDescent="0.2">
      <c r="B742" s="23">
        <v>42592</v>
      </c>
      <c r="C742" s="5">
        <v>33.549999999999997</v>
      </c>
      <c r="D742" s="5">
        <v>-118.4</v>
      </c>
      <c r="E742" s="39">
        <v>150</v>
      </c>
      <c r="F742" s="5">
        <v>7.9576666666666656</v>
      </c>
      <c r="G742" s="5">
        <v>0.66436159832829944</v>
      </c>
      <c r="I742" s="43">
        <v>0</v>
      </c>
    </row>
    <row r="743" spans="1:17" x14ac:dyDescent="0.2">
      <c r="B743" s="23">
        <v>42592</v>
      </c>
      <c r="C743" s="5">
        <v>33.549999999999997</v>
      </c>
      <c r="D743" s="5">
        <v>-118.4</v>
      </c>
      <c r="E743" s="39">
        <v>100</v>
      </c>
      <c r="F743" s="5">
        <v>24.257999999999999</v>
      </c>
      <c r="G743" s="5">
        <v>6.1329615195270755</v>
      </c>
      <c r="I743" s="43">
        <v>0</v>
      </c>
    </row>
    <row r="744" spans="1:17" x14ac:dyDescent="0.2">
      <c r="B744" s="23">
        <v>42592</v>
      </c>
      <c r="C744" s="5">
        <v>33.549999999999997</v>
      </c>
      <c r="D744" s="5">
        <v>-118.4</v>
      </c>
      <c r="E744" s="39">
        <v>75</v>
      </c>
      <c r="F744" s="5">
        <v>14.818666666666667</v>
      </c>
      <c r="G744" s="5">
        <v>1.9989077850999863</v>
      </c>
      <c r="I744" s="43">
        <v>0</v>
      </c>
    </row>
    <row r="745" spans="1:17" s="14" customFormat="1" x14ac:dyDescent="0.2">
      <c r="A745" s="10"/>
      <c r="B745" s="24">
        <v>42592</v>
      </c>
      <c r="C745" s="12">
        <v>33.549999999999997</v>
      </c>
      <c r="D745" s="12">
        <v>-118.4</v>
      </c>
      <c r="E745" s="42">
        <v>68</v>
      </c>
      <c r="F745" s="12">
        <v>15.613333333333335</v>
      </c>
      <c r="G745" s="12">
        <v>3.2881551565175973</v>
      </c>
      <c r="H745" s="12"/>
      <c r="I745" s="45">
        <v>0.01</v>
      </c>
      <c r="J745" s="12"/>
      <c r="K745" s="28"/>
      <c r="L745" s="28"/>
      <c r="M745" s="63"/>
      <c r="N745" s="63"/>
      <c r="O745" s="63"/>
      <c r="P745" s="12"/>
      <c r="Q745" s="12"/>
    </row>
    <row r="746" spans="1:17" x14ac:dyDescent="0.2">
      <c r="A746" s="18" t="s">
        <v>320</v>
      </c>
      <c r="B746" s="23">
        <v>41733</v>
      </c>
      <c r="C746" s="5">
        <v>31.312000000000001</v>
      </c>
      <c r="D746" s="5">
        <v>-81.191779999999994</v>
      </c>
      <c r="E746" s="39">
        <v>1.6</v>
      </c>
      <c r="F746" s="5">
        <v>8.323235024708742E-3</v>
      </c>
      <c r="J746" s="5">
        <v>16.2</v>
      </c>
      <c r="K746" s="5">
        <v>29.7</v>
      </c>
      <c r="M746" s="62">
        <v>0.32163489312536103</v>
      </c>
      <c r="N746" s="62">
        <v>0.13743169398907104</v>
      </c>
      <c r="O746" s="62" t="s">
        <v>361</v>
      </c>
    </row>
    <row r="747" spans="1:17" x14ac:dyDescent="0.2">
      <c r="A747" s="18"/>
      <c r="B747" s="23">
        <v>41733</v>
      </c>
      <c r="C747" s="5">
        <v>31.26418</v>
      </c>
      <c r="D747" s="5">
        <v>-80.30686</v>
      </c>
      <c r="E747" s="39">
        <v>35.4</v>
      </c>
      <c r="F747" s="5" t="s">
        <v>361</v>
      </c>
      <c r="J747" s="5">
        <v>18.385999999999999</v>
      </c>
      <c r="K747" s="5">
        <v>36.1</v>
      </c>
      <c r="M747" s="62">
        <v>0.14832466782206818</v>
      </c>
      <c r="N747" s="62">
        <v>0.13743169398907104</v>
      </c>
      <c r="O747" s="62" t="s">
        <v>361</v>
      </c>
    </row>
    <row r="748" spans="1:17" x14ac:dyDescent="0.2">
      <c r="A748" s="18" t="s">
        <v>321</v>
      </c>
      <c r="B748" s="23">
        <v>41734</v>
      </c>
      <c r="C748" s="5">
        <v>31.21574</v>
      </c>
      <c r="D748" s="5">
        <v>-79.596639999999994</v>
      </c>
      <c r="E748" s="39">
        <v>10</v>
      </c>
      <c r="F748" s="5">
        <v>0.27778070470270744</v>
      </c>
      <c r="J748" s="5">
        <v>24.6</v>
      </c>
      <c r="K748" s="5">
        <v>36.13917142857143</v>
      </c>
      <c r="M748" s="62">
        <v>9.6187175043327564E-2</v>
      </c>
      <c r="N748" s="62">
        <v>0.13743169398907104</v>
      </c>
      <c r="O748" s="62" t="s">
        <v>361</v>
      </c>
    </row>
    <row r="749" spans="1:17" x14ac:dyDescent="0.2">
      <c r="A749" s="18"/>
      <c r="B749" s="23">
        <v>41734</v>
      </c>
      <c r="C749" s="5">
        <v>31.21574</v>
      </c>
      <c r="D749" s="5">
        <v>-79.596639999999994</v>
      </c>
      <c r="E749" s="39">
        <v>72.3</v>
      </c>
      <c r="F749" s="5" t="s">
        <v>361</v>
      </c>
      <c r="J749" s="5">
        <v>22.706655555555557</v>
      </c>
      <c r="K749" s="5">
        <v>36.168522222222222</v>
      </c>
      <c r="M749" s="62">
        <v>9.2432120161756226E-2</v>
      </c>
      <c r="N749" s="62">
        <v>0.15109289617486338</v>
      </c>
      <c r="O749" s="62">
        <v>7.6484078390062965E-2</v>
      </c>
    </row>
    <row r="750" spans="1:17" x14ac:dyDescent="0.2">
      <c r="B750" s="23">
        <v>41734</v>
      </c>
      <c r="C750" s="5">
        <v>31.21574</v>
      </c>
      <c r="D750" s="5">
        <v>-79.596639999999994</v>
      </c>
      <c r="E750" s="39">
        <v>200</v>
      </c>
      <c r="F750" s="5" t="s">
        <v>361</v>
      </c>
      <c r="J750" s="5">
        <v>12.338373684210525</v>
      </c>
      <c r="K750" s="5">
        <v>35.389700000000005</v>
      </c>
      <c r="M750" s="62">
        <v>0.14861351819757371</v>
      </c>
      <c r="N750" s="62">
        <v>0.15109289617486338</v>
      </c>
      <c r="O750" s="62">
        <v>13.664168148001846</v>
      </c>
    </row>
    <row r="751" spans="1:17" x14ac:dyDescent="0.2">
      <c r="A751" s="1" t="s">
        <v>416</v>
      </c>
      <c r="B751" s="23">
        <v>41776</v>
      </c>
      <c r="C751" s="5">
        <v>31.263439999999903</v>
      </c>
      <c r="D751" s="5">
        <v>-80.307959999999781</v>
      </c>
      <c r="E751" s="39">
        <v>35</v>
      </c>
      <c r="F751" s="5">
        <v>5.9533433169856209E-2</v>
      </c>
      <c r="J751" s="5">
        <v>22.8</v>
      </c>
      <c r="K751" s="5">
        <v>35.700000000000003</v>
      </c>
      <c r="M751" s="62">
        <v>5.7742782152230963E-2</v>
      </c>
      <c r="N751" s="62">
        <v>0.10761154855643044</v>
      </c>
      <c r="O751" s="62" t="s">
        <v>361</v>
      </c>
    </row>
    <row r="752" spans="1:17" x14ac:dyDescent="0.2">
      <c r="B752" s="23">
        <v>41776</v>
      </c>
      <c r="C752" s="5">
        <v>31.232039999999934</v>
      </c>
      <c r="D752" s="5">
        <v>-79.584600000000108</v>
      </c>
      <c r="E752" s="39">
        <v>10</v>
      </c>
      <c r="F752" s="5">
        <v>1.4886772478636663</v>
      </c>
      <c r="J752" s="5">
        <v>27</v>
      </c>
      <c r="K752" s="5">
        <v>36</v>
      </c>
      <c r="M752" s="62">
        <v>4.7244094488188983E-2</v>
      </c>
      <c r="N752" s="62">
        <v>9.4488188976377951E-2</v>
      </c>
      <c r="O752" s="62" t="s">
        <v>361</v>
      </c>
    </row>
    <row r="753" spans="1:15" x14ac:dyDescent="0.2">
      <c r="A753" s="75"/>
      <c r="B753" s="23">
        <v>41776</v>
      </c>
      <c r="C753" s="5">
        <v>31.232040000000243</v>
      </c>
      <c r="D753" s="5">
        <v>-79.584599999999284</v>
      </c>
      <c r="E753" s="39">
        <v>75</v>
      </c>
      <c r="F753" s="5">
        <v>0.5942114437162952</v>
      </c>
      <c r="J753" s="5">
        <v>21.5</v>
      </c>
      <c r="K753" s="5">
        <v>36.200000000000003</v>
      </c>
      <c r="M753" s="62">
        <v>2.0997375328084007E-2</v>
      </c>
      <c r="N753" s="62">
        <v>0.30446194225721784</v>
      </c>
      <c r="O753" s="62">
        <v>1.1203500878179702</v>
      </c>
    </row>
    <row r="754" spans="1:15" x14ac:dyDescent="0.2">
      <c r="B754" s="23">
        <v>41836</v>
      </c>
      <c r="C754" s="5">
        <v>31.213939999999887</v>
      </c>
      <c r="D754" s="5">
        <v>-81.224560000000054</v>
      </c>
      <c r="E754" s="39">
        <v>1.6</v>
      </c>
      <c r="F754" s="5" t="s">
        <v>361</v>
      </c>
      <c r="J754" s="5">
        <v>29.25</v>
      </c>
      <c r="K754" s="5">
        <v>34.65</v>
      </c>
      <c r="M754" s="62">
        <v>0.25367528226390701</v>
      </c>
      <c r="N754" s="62">
        <v>0.16266666666666665</v>
      </c>
      <c r="O754" s="62">
        <v>8.1937649880095942E-2</v>
      </c>
    </row>
    <row r="755" spans="1:15" x14ac:dyDescent="0.2">
      <c r="B755" s="23">
        <v>41836</v>
      </c>
      <c r="C755" s="5">
        <v>31.187219999999932</v>
      </c>
      <c r="D755" s="5">
        <v>-80.829999999999941</v>
      </c>
      <c r="E755" s="39">
        <v>16.100000000000001</v>
      </c>
      <c r="F755" s="5" t="s">
        <v>361</v>
      </c>
      <c r="J755" s="5">
        <v>28.3</v>
      </c>
      <c r="K755" s="5">
        <v>36.1</v>
      </c>
      <c r="M755" s="62">
        <v>0.21644876896155862</v>
      </c>
      <c r="N755" s="62">
        <v>0.13600000000000001</v>
      </c>
      <c r="O755" s="62">
        <v>0.94793285371702651</v>
      </c>
    </row>
    <row r="756" spans="1:15" x14ac:dyDescent="0.2">
      <c r="B756" s="23">
        <v>41836</v>
      </c>
      <c r="C756" s="5">
        <v>31.321179999999991</v>
      </c>
      <c r="D756" s="5">
        <v>-81.299839999999747</v>
      </c>
      <c r="E756" s="39">
        <v>1.1000000000000001</v>
      </c>
      <c r="F756" s="5">
        <v>215.70470038275181</v>
      </c>
      <c r="J756" s="5">
        <v>28.3</v>
      </c>
      <c r="K756" s="5">
        <v>13.5</v>
      </c>
      <c r="M756" s="62">
        <v>2.6593551119581815</v>
      </c>
      <c r="N756" s="62">
        <v>1.056</v>
      </c>
      <c r="O756" s="62">
        <v>1.9943597122302159</v>
      </c>
    </row>
    <row r="757" spans="1:15" x14ac:dyDescent="0.2">
      <c r="B757" s="23">
        <v>41836</v>
      </c>
      <c r="C757" s="5">
        <v>31.321179999999966</v>
      </c>
      <c r="D757" s="5">
        <v>-81.299839999999975</v>
      </c>
      <c r="E757" s="39">
        <v>5.8</v>
      </c>
      <c r="F757" s="5">
        <v>212.88453342262463</v>
      </c>
      <c r="J757" s="5">
        <v>28.4</v>
      </c>
      <c r="K757" s="5">
        <v>13.7</v>
      </c>
      <c r="M757" s="62">
        <v>2.9159282665150861</v>
      </c>
      <c r="N757" s="62">
        <v>1.1226666666666667</v>
      </c>
      <c r="O757" s="62">
        <v>1.8197793764988013</v>
      </c>
    </row>
    <row r="758" spans="1:15" x14ac:dyDescent="0.2">
      <c r="B758" s="23">
        <v>41837</v>
      </c>
      <c r="C758" s="5">
        <v>31.310540000000209</v>
      </c>
      <c r="D758" s="5">
        <v>-81.19185999999992</v>
      </c>
      <c r="E758" s="39">
        <v>1.5</v>
      </c>
      <c r="F758" s="5" t="s">
        <v>361</v>
      </c>
      <c r="J758" s="5">
        <v>28.4</v>
      </c>
      <c r="K758" s="5">
        <v>34.9</v>
      </c>
      <c r="M758" s="62">
        <v>0.40079802944684079</v>
      </c>
      <c r="N758" s="62">
        <v>0.16266666666666665</v>
      </c>
      <c r="O758" s="62">
        <v>5.7956834532374157E-2</v>
      </c>
    </row>
    <row r="759" spans="1:15" x14ac:dyDescent="0.2">
      <c r="B759" s="23">
        <v>41837</v>
      </c>
      <c r="C759" s="5">
        <v>31.310539999999953</v>
      </c>
      <c r="D759" s="5">
        <v>-81.191860000000119</v>
      </c>
      <c r="E759" s="39">
        <v>8.5</v>
      </c>
      <c r="F759" s="5" t="s">
        <v>361</v>
      </c>
      <c r="J759" s="5">
        <v>28.5</v>
      </c>
      <c r="K759" s="5">
        <v>35</v>
      </c>
      <c r="M759" s="62">
        <v>0.30906922571081469</v>
      </c>
      <c r="N759" s="62">
        <v>0.18933333333333335</v>
      </c>
      <c r="O759" s="62" t="s">
        <v>361</v>
      </c>
    </row>
    <row r="760" spans="1:15" x14ac:dyDescent="0.2">
      <c r="B760" s="23">
        <v>41837</v>
      </c>
      <c r="C760" s="5">
        <v>31.271819999999948</v>
      </c>
      <c r="D760" s="5">
        <v>-80.434859999999773</v>
      </c>
      <c r="E760" s="39">
        <v>1</v>
      </c>
      <c r="F760" s="5" t="s">
        <v>361</v>
      </c>
      <c r="J760" s="5">
        <v>28</v>
      </c>
      <c r="K760" s="5">
        <v>36</v>
      </c>
      <c r="M760" s="62">
        <v>0.24522028262676643</v>
      </c>
      <c r="N760" s="62">
        <v>0.11702127659574468</v>
      </c>
      <c r="O760" s="62" t="s">
        <v>361</v>
      </c>
    </row>
    <row r="761" spans="1:15" x14ac:dyDescent="0.2">
      <c r="B761" s="23">
        <v>41838</v>
      </c>
      <c r="C761" s="5">
        <v>31.222160000000002</v>
      </c>
      <c r="D761" s="5">
        <v>-79.594579999999965</v>
      </c>
      <c r="E761" s="39">
        <v>10</v>
      </c>
      <c r="F761" s="5">
        <v>7.7415739076312686</v>
      </c>
      <c r="J761" s="5">
        <v>29.1</v>
      </c>
      <c r="K761" s="5">
        <v>36.1</v>
      </c>
      <c r="M761" s="62">
        <v>4.8596457574013679E-2</v>
      </c>
      <c r="N761" s="62">
        <v>0.14361702127659576</v>
      </c>
      <c r="O761" s="62" t="s">
        <v>361</v>
      </c>
    </row>
    <row r="762" spans="1:15" x14ac:dyDescent="0.2">
      <c r="B762" s="23">
        <v>41838</v>
      </c>
      <c r="C762" s="5">
        <v>31.222160000000009</v>
      </c>
      <c r="D762" s="5">
        <v>-79.594579999999965</v>
      </c>
      <c r="E762" s="39">
        <v>75</v>
      </c>
      <c r="F762" s="5" t="s">
        <v>361</v>
      </c>
      <c r="J762" s="5">
        <v>25.5</v>
      </c>
      <c r="K762" s="5">
        <v>36.200000000000003</v>
      </c>
      <c r="M762" s="62">
        <v>7.7477247053306886E-2</v>
      </c>
      <c r="N762" s="62">
        <v>0.24999999999999994</v>
      </c>
      <c r="O762" s="62">
        <v>0.10499398315282799</v>
      </c>
    </row>
    <row r="763" spans="1:15" x14ac:dyDescent="0.2">
      <c r="B763" s="23">
        <v>41838</v>
      </c>
      <c r="C763" s="5">
        <v>31.22216000000002</v>
      </c>
      <c r="D763" s="5">
        <v>-79.594579999999965</v>
      </c>
      <c r="E763" s="39">
        <v>200</v>
      </c>
      <c r="F763" s="5" t="s">
        <v>361</v>
      </c>
      <c r="J763" s="5">
        <v>16.899999999999999</v>
      </c>
      <c r="K763" s="5">
        <v>36</v>
      </c>
      <c r="M763" s="62">
        <v>3.8045910863865967E-2</v>
      </c>
      <c r="N763" s="62">
        <v>0.11702127659574468</v>
      </c>
      <c r="O763" s="62">
        <v>14.185024451442764</v>
      </c>
    </row>
    <row r="764" spans="1:15" x14ac:dyDescent="0.2">
      <c r="B764" s="23">
        <v>41837</v>
      </c>
      <c r="C764" s="5">
        <v>31.295895681063051</v>
      </c>
      <c r="D764" s="5">
        <v>-80.803449767441549</v>
      </c>
      <c r="E764" s="39">
        <v>1.9</v>
      </c>
      <c r="F764" s="5" t="s">
        <v>361</v>
      </c>
      <c r="J764" s="5">
        <v>28.2</v>
      </c>
      <c r="K764" s="5">
        <v>36.1</v>
      </c>
      <c r="M764" s="62">
        <v>0.70451733707827602</v>
      </c>
      <c r="N764" s="62">
        <v>0.17599999999999999</v>
      </c>
      <c r="O764" s="62">
        <v>2.0642685851318981E-2</v>
      </c>
    </row>
    <row r="765" spans="1:15" x14ac:dyDescent="0.2">
      <c r="B765" s="23">
        <v>41837</v>
      </c>
      <c r="C765" s="5">
        <v>31.295900000000024</v>
      </c>
      <c r="D765" s="5">
        <v>-80.803479999999922</v>
      </c>
      <c r="E765" s="39">
        <v>18</v>
      </c>
      <c r="F765" s="5" t="s">
        <v>361</v>
      </c>
      <c r="J765" s="5">
        <v>28.2</v>
      </c>
      <c r="K765" s="5">
        <v>36.1</v>
      </c>
      <c r="M765" s="62">
        <v>0.14801440019616366</v>
      </c>
      <c r="N765" s="62">
        <v>0.16266666666666665</v>
      </c>
      <c r="O765" s="62" t="s">
        <v>361</v>
      </c>
    </row>
    <row r="766" spans="1:15" x14ac:dyDescent="0.2">
      <c r="B766" s="23">
        <v>41835</v>
      </c>
      <c r="C766" s="5">
        <v>31.379480000000047</v>
      </c>
      <c r="D766" s="5">
        <v>-81.289819999999978</v>
      </c>
      <c r="E766" s="39">
        <v>9.6999999999999993</v>
      </c>
      <c r="F766" s="5">
        <v>2.1601455061571042</v>
      </c>
      <c r="J766" s="5">
        <v>28.7</v>
      </c>
      <c r="K766" s="5">
        <v>31</v>
      </c>
      <c r="M766" s="62">
        <v>1.6766420347521762</v>
      </c>
      <c r="N766" s="62">
        <v>0.32266666666666666</v>
      </c>
      <c r="O766" s="62">
        <v>0.14975539568345325</v>
      </c>
    </row>
    <row r="767" spans="1:15" x14ac:dyDescent="0.2">
      <c r="B767" s="23">
        <v>41839</v>
      </c>
      <c r="C767" s="5">
        <v>31.395339999999962</v>
      </c>
      <c r="D767" s="5">
        <v>-80.690819999999832</v>
      </c>
      <c r="E767" s="39">
        <v>2.5</v>
      </c>
      <c r="F767" s="5" t="s">
        <v>361</v>
      </c>
      <c r="J767" s="5">
        <v>28.3</v>
      </c>
      <c r="K767" s="5">
        <v>35.9</v>
      </c>
      <c r="M767" s="62">
        <v>0.12213057100837649</v>
      </c>
      <c r="N767" s="62">
        <v>0.14361702127659576</v>
      </c>
      <c r="O767" s="62" t="s">
        <v>361</v>
      </c>
    </row>
    <row r="768" spans="1:15" x14ac:dyDescent="0.2">
      <c r="B768" s="23">
        <v>41839</v>
      </c>
      <c r="C768" s="5">
        <v>31.535479999999811</v>
      </c>
      <c r="D768" s="5">
        <v>-81.059379999999862</v>
      </c>
      <c r="E768" s="39">
        <v>1.6</v>
      </c>
      <c r="F768" s="5" t="s">
        <v>361</v>
      </c>
      <c r="J768" s="5">
        <v>28.625446715328483</v>
      </c>
      <c r="K768" s="5">
        <v>33.146977737226294</v>
      </c>
      <c r="M768" s="62">
        <v>0.1075836050898395</v>
      </c>
      <c r="N768" s="62">
        <v>0.14361702127659576</v>
      </c>
      <c r="O768" s="62" t="s">
        <v>361</v>
      </c>
    </row>
    <row r="769" spans="2:15" x14ac:dyDescent="0.2">
      <c r="B769" s="23">
        <v>41839</v>
      </c>
      <c r="C769" s="5">
        <v>31.520239999999884</v>
      </c>
      <c r="D769" s="5">
        <v>-80.729920000000277</v>
      </c>
      <c r="E769" s="39">
        <v>2.2000000000000002</v>
      </c>
      <c r="F769" s="5" t="s">
        <v>361</v>
      </c>
      <c r="J769" s="5">
        <v>28.6</v>
      </c>
      <c r="K769" s="5">
        <v>35.9</v>
      </c>
      <c r="M769" s="62">
        <v>0.18831127309930301</v>
      </c>
      <c r="N769" s="62">
        <v>0.14361702127659576</v>
      </c>
      <c r="O769" s="62" t="s">
        <v>361</v>
      </c>
    </row>
    <row r="770" spans="2:15" x14ac:dyDescent="0.2">
      <c r="B770" s="23">
        <v>41839</v>
      </c>
      <c r="C770" s="5">
        <v>31.520239999999927</v>
      </c>
      <c r="D770" s="5">
        <v>-80.729919999999893</v>
      </c>
      <c r="E770" s="39">
        <v>19.600000000000001</v>
      </c>
      <c r="F770" s="5" t="s">
        <v>361</v>
      </c>
      <c r="J770" s="5">
        <v>28.6</v>
      </c>
      <c r="K770" s="5">
        <v>35.9</v>
      </c>
      <c r="M770" s="62">
        <v>6.5061704712577523E-2</v>
      </c>
      <c r="N770" s="62">
        <v>0.14361702127659576</v>
      </c>
      <c r="O770" s="62" t="s">
        <v>361</v>
      </c>
    </row>
    <row r="771" spans="2:15" x14ac:dyDescent="0.2">
      <c r="B771" s="23">
        <v>41835</v>
      </c>
      <c r="C771" s="5">
        <v>31.54303999999993</v>
      </c>
      <c r="D771" s="5">
        <v>-81.202219999999485</v>
      </c>
      <c r="E771" s="39">
        <v>1</v>
      </c>
      <c r="F771" s="5">
        <v>173.96471259996235</v>
      </c>
      <c r="J771" s="5">
        <v>29.4</v>
      </c>
      <c r="K771" s="5">
        <v>29.2</v>
      </c>
      <c r="M771" s="62">
        <v>3.2575428272087916</v>
      </c>
      <c r="N771" s="62">
        <v>1.256</v>
      </c>
      <c r="O771" s="62">
        <v>0.4754148681055157</v>
      </c>
    </row>
    <row r="772" spans="2:15" x14ac:dyDescent="0.2">
      <c r="B772" s="23">
        <v>41835</v>
      </c>
      <c r="C772" s="5">
        <v>31.543040000000012</v>
      </c>
      <c r="D772" s="5">
        <v>-81.202220000000054</v>
      </c>
      <c r="E772" s="39">
        <v>9.5</v>
      </c>
      <c r="F772" s="5">
        <v>262.02672099428423</v>
      </c>
      <c r="J772" s="5">
        <v>29.5</v>
      </c>
      <c r="K772" s="5">
        <v>30.1</v>
      </c>
      <c r="M772" s="62">
        <v>3.4985120540341725</v>
      </c>
      <c r="N772" s="62">
        <v>1.4159999999999999</v>
      </c>
      <c r="O772" s="62">
        <v>0.67512709832134332</v>
      </c>
    </row>
    <row r="773" spans="2:15" x14ac:dyDescent="0.2">
      <c r="B773" s="23">
        <v>41909</v>
      </c>
      <c r="C773" s="5">
        <v>31.209060000000015</v>
      </c>
      <c r="D773" s="5">
        <v>-81.225460000000069</v>
      </c>
      <c r="E773" s="39">
        <v>1.7</v>
      </c>
      <c r="F773" s="5">
        <v>103.01023956315319</v>
      </c>
      <c r="J773" s="5">
        <v>24.6</v>
      </c>
      <c r="K773" s="5">
        <v>33.29025</v>
      </c>
      <c r="M773" s="62">
        <v>1.4235354223433245</v>
      </c>
      <c r="N773" s="62">
        <v>0.75000000000000011</v>
      </c>
      <c r="O773" s="62">
        <v>0.90124555160142317</v>
      </c>
    </row>
    <row r="774" spans="2:15" x14ac:dyDescent="0.2">
      <c r="B774" s="23">
        <v>41909</v>
      </c>
      <c r="C774" s="5">
        <v>31.209059999999969</v>
      </c>
      <c r="D774" s="5">
        <v>-81.225460000000041</v>
      </c>
      <c r="E774" s="39">
        <v>10.6</v>
      </c>
      <c r="F774" s="5">
        <v>131.3332034972365</v>
      </c>
      <c r="J774" s="5">
        <v>24.717139285714286</v>
      </c>
      <c r="K774" s="5">
        <v>33.357360714285726</v>
      </c>
      <c r="M774" s="62">
        <v>1.5693119891008174</v>
      </c>
      <c r="N774" s="62">
        <v>0.68489583333333337</v>
      </c>
      <c r="O774" s="62">
        <v>0.72910179418742571</v>
      </c>
    </row>
    <row r="775" spans="2:15" x14ac:dyDescent="0.2">
      <c r="B775" s="23">
        <v>41909</v>
      </c>
      <c r="C775" s="5">
        <v>31.186560000000082</v>
      </c>
      <c r="D775" s="5">
        <v>-80.829519999999746</v>
      </c>
      <c r="E775" s="39">
        <v>1.4</v>
      </c>
      <c r="F775" s="5" t="s">
        <v>361</v>
      </c>
      <c r="J775" s="5">
        <v>26.813751000000003</v>
      </c>
      <c r="K775" s="5">
        <v>35.725162999999974</v>
      </c>
      <c r="M775" s="62">
        <v>0.18000681198910082</v>
      </c>
      <c r="N775" s="62">
        <v>0.13802083333333334</v>
      </c>
      <c r="O775" s="62">
        <v>0.16091155100830365</v>
      </c>
    </row>
    <row r="776" spans="2:15" x14ac:dyDescent="0.2">
      <c r="B776" s="23">
        <v>41909</v>
      </c>
      <c r="C776" s="5">
        <v>31.18656000000005</v>
      </c>
      <c r="D776" s="5">
        <v>-80.829520000000144</v>
      </c>
      <c r="E776" s="39">
        <v>18</v>
      </c>
      <c r="F776" s="5" t="s">
        <v>361</v>
      </c>
      <c r="J776" s="5">
        <v>26.816517808219171</v>
      </c>
      <c r="K776" s="5">
        <v>35.726271232876712</v>
      </c>
      <c r="M776" s="62">
        <v>9.9114441416893725E-2</v>
      </c>
      <c r="N776" s="62">
        <v>0.11197916666666667</v>
      </c>
      <c r="O776" s="62">
        <v>0.19881561387900348</v>
      </c>
    </row>
    <row r="777" spans="2:15" x14ac:dyDescent="0.2">
      <c r="B777" s="23">
        <v>41906</v>
      </c>
      <c r="C777" s="5">
        <v>31.31909999999997</v>
      </c>
      <c r="D777" s="5">
        <v>-81.303640000000073</v>
      </c>
      <c r="E777" s="39">
        <v>1.4</v>
      </c>
      <c r="F777" s="5">
        <v>62.755635862718094</v>
      </c>
      <c r="J777" s="5">
        <v>24.354169273743018</v>
      </c>
      <c r="K777" s="5">
        <v>31.766304469273752</v>
      </c>
      <c r="M777" s="62">
        <v>2.5095367847411443</v>
      </c>
      <c r="N777" s="62">
        <v>0.51562500000000011</v>
      </c>
      <c r="O777" s="62">
        <v>0.83906064650059264</v>
      </c>
    </row>
    <row r="778" spans="2:15" x14ac:dyDescent="0.2">
      <c r="B778" s="23">
        <v>41906</v>
      </c>
      <c r="C778" s="5">
        <v>31.31909999999997</v>
      </c>
      <c r="D778" s="5">
        <v>-81.303640000000073</v>
      </c>
      <c r="E778" s="39">
        <v>1.4</v>
      </c>
      <c r="F778" s="5">
        <v>63.065189328015499</v>
      </c>
      <c r="J778" s="5">
        <v>24.354169273743018</v>
      </c>
      <c r="K778" s="5">
        <v>31.766304469273752</v>
      </c>
      <c r="M778" s="62">
        <v>2.5095367847411443</v>
      </c>
      <c r="N778" s="62">
        <v>0.51562500000000011</v>
      </c>
      <c r="O778" s="62">
        <v>0.83906064650059264</v>
      </c>
    </row>
    <row r="779" spans="2:15" x14ac:dyDescent="0.2">
      <c r="B779" s="23">
        <v>41906</v>
      </c>
      <c r="C779" s="5">
        <v>31.319100000000006</v>
      </c>
      <c r="D779" s="5">
        <v>-81.303640000000073</v>
      </c>
      <c r="E779" s="39">
        <v>6.4</v>
      </c>
      <c r="F779" s="5">
        <v>85.423397671496502</v>
      </c>
      <c r="J779" s="5">
        <v>24.369837106918222</v>
      </c>
      <c r="K779" s="5">
        <v>31.769822012578601</v>
      </c>
      <c r="M779" s="62">
        <v>2.2752043596730247</v>
      </c>
      <c r="N779" s="62">
        <v>0.50260416666666674</v>
      </c>
      <c r="O779" s="62">
        <v>1.1723661773428233</v>
      </c>
    </row>
    <row r="780" spans="2:15" x14ac:dyDescent="0.2">
      <c r="B780" s="23">
        <v>41906</v>
      </c>
      <c r="C780" s="5">
        <v>31.319100000000006</v>
      </c>
      <c r="D780" s="5">
        <v>-81.303640000000073</v>
      </c>
      <c r="E780" s="39">
        <v>6.4</v>
      </c>
      <c r="F780" s="5">
        <v>93.483177056010106</v>
      </c>
      <c r="J780" s="5">
        <v>24.369837106918222</v>
      </c>
      <c r="K780" s="5">
        <v>31.769822012578601</v>
      </c>
      <c r="M780" s="62">
        <v>2.2752043596730247</v>
      </c>
      <c r="N780" s="62">
        <v>0.50260416666666674</v>
      </c>
      <c r="O780" s="62">
        <v>1.1723661773428233</v>
      </c>
    </row>
    <row r="781" spans="2:15" x14ac:dyDescent="0.2">
      <c r="B781" s="23">
        <v>41906</v>
      </c>
      <c r="C781" s="5">
        <v>31.319480000000095</v>
      </c>
      <c r="D781" s="5">
        <v>-81.309799999999498</v>
      </c>
      <c r="E781" s="39">
        <v>1.5</v>
      </c>
      <c r="F781" s="5">
        <v>611.93342056363281</v>
      </c>
      <c r="J781" s="5">
        <v>24.516284162895925</v>
      </c>
      <c r="K781" s="5">
        <v>15.889041628959269</v>
      </c>
      <c r="M781" s="62">
        <v>1.8957765667574933</v>
      </c>
      <c r="N781" s="62">
        <v>1.9869791666666667</v>
      </c>
      <c r="O781" s="62">
        <v>7.5883470492289442</v>
      </c>
    </row>
    <row r="782" spans="2:15" x14ac:dyDescent="0.2">
      <c r="B782" s="23">
        <v>41906</v>
      </c>
      <c r="C782" s="5">
        <v>31.319480000000095</v>
      </c>
      <c r="D782" s="5">
        <v>-81.309799999999498</v>
      </c>
      <c r="E782" s="39">
        <v>1.5</v>
      </c>
      <c r="F782" s="5">
        <v>625.03475484940191</v>
      </c>
      <c r="J782" s="5">
        <v>24.516284162895925</v>
      </c>
      <c r="K782" s="5">
        <v>15.889041628959269</v>
      </c>
      <c r="M782" s="62">
        <v>1.8957765667574933</v>
      </c>
      <c r="N782" s="62">
        <v>1.9869791666666667</v>
      </c>
      <c r="O782" s="62">
        <v>7.5883470492289442</v>
      </c>
    </row>
    <row r="783" spans="2:15" x14ac:dyDescent="0.2">
      <c r="B783" s="23">
        <v>41906</v>
      </c>
      <c r="C783" s="5">
        <v>31.319480000000016</v>
      </c>
      <c r="D783" s="5">
        <v>-81.309799999999996</v>
      </c>
      <c r="E783" s="39">
        <v>4.2</v>
      </c>
      <c r="F783" s="5">
        <v>814.77837815712837</v>
      </c>
      <c r="J783" s="5">
        <v>24.512155263157897</v>
      </c>
      <c r="K783" s="5">
        <v>16.268747368421057</v>
      </c>
      <c r="M783" s="62">
        <v>2.0043142597638508</v>
      </c>
      <c r="N783" s="62">
        <v>2.0130208333333335</v>
      </c>
      <c r="O783" s="62">
        <v>8.5350218712930008</v>
      </c>
    </row>
    <row r="784" spans="2:15" x14ac:dyDescent="0.2">
      <c r="B784" s="23">
        <v>41906</v>
      </c>
      <c r="C784" s="5">
        <v>31.319480000000016</v>
      </c>
      <c r="D784" s="5">
        <v>-81.309799999999996</v>
      </c>
      <c r="E784" s="39">
        <v>4.2</v>
      </c>
      <c r="F784" s="5">
        <v>835.91127671914774</v>
      </c>
      <c r="J784" s="5">
        <v>24.512155263157897</v>
      </c>
      <c r="K784" s="5">
        <v>16.268747368421057</v>
      </c>
      <c r="M784" s="62">
        <v>2.0043142597638508</v>
      </c>
      <c r="N784" s="62">
        <v>2.0130208333333335</v>
      </c>
      <c r="O784" s="62">
        <v>8.5350218712930008</v>
      </c>
    </row>
    <row r="785" spans="2:15" x14ac:dyDescent="0.2">
      <c r="B785" s="23">
        <v>41910</v>
      </c>
      <c r="C785" s="5">
        <v>31.309679999999979</v>
      </c>
      <c r="D785" s="5">
        <v>-81.192119999999903</v>
      </c>
      <c r="E785" s="39">
        <v>1.1000000000000001</v>
      </c>
      <c r="F785" s="5" t="s">
        <v>361</v>
      </c>
      <c r="J785" s="5">
        <v>25.000697777777773</v>
      </c>
      <c r="K785" s="5">
        <v>33.839004444444448</v>
      </c>
      <c r="M785" s="62">
        <v>0.77418256130790197</v>
      </c>
      <c r="N785" s="62">
        <v>0.28125</v>
      </c>
      <c r="O785" s="62">
        <v>0.24306791221826807</v>
      </c>
    </row>
    <row r="786" spans="2:15" x14ac:dyDescent="0.2">
      <c r="B786" s="23">
        <v>41910</v>
      </c>
      <c r="C786" s="5">
        <v>31.271219999999865</v>
      </c>
      <c r="D786" s="5">
        <v>-80.435620000000171</v>
      </c>
      <c r="E786" s="39">
        <v>2</v>
      </c>
      <c r="F786" s="5" t="s">
        <v>361</v>
      </c>
      <c r="J786" s="5">
        <v>26.736728624535267</v>
      </c>
      <c r="K786" s="5">
        <v>35.517791078066949</v>
      </c>
      <c r="M786" s="62">
        <v>0.27572372561359348</v>
      </c>
      <c r="N786" s="62">
        <v>0.13767313019390584</v>
      </c>
      <c r="O786" s="62" t="s">
        <v>361</v>
      </c>
    </row>
    <row r="787" spans="2:15" x14ac:dyDescent="0.2">
      <c r="B787" s="23">
        <v>41910</v>
      </c>
      <c r="C787" s="5">
        <v>31.271219999999982</v>
      </c>
      <c r="D787" s="5">
        <v>-80.435619999999986</v>
      </c>
      <c r="E787" s="39">
        <v>35</v>
      </c>
      <c r="F787" s="5" t="s">
        <v>361</v>
      </c>
      <c r="J787" s="5">
        <v>26.71164782608696</v>
      </c>
      <c r="K787" s="5">
        <v>35.520791304347824</v>
      </c>
      <c r="M787" s="62">
        <v>0.10973882945248584</v>
      </c>
      <c r="N787" s="62">
        <v>0.15152354570637122</v>
      </c>
      <c r="O787" s="62" t="s">
        <v>361</v>
      </c>
    </row>
    <row r="788" spans="2:15" x14ac:dyDescent="0.2">
      <c r="B788" s="23">
        <v>41910</v>
      </c>
      <c r="C788" s="5">
        <v>31.220239999999993</v>
      </c>
      <c r="D788" s="5">
        <v>-79.593580000000003</v>
      </c>
      <c r="E788" s="39">
        <v>100</v>
      </c>
      <c r="F788" s="5">
        <v>11.716154148950777</v>
      </c>
      <c r="J788" s="5">
        <v>25.472362962962958</v>
      </c>
      <c r="K788" s="5">
        <v>36.385014814814816</v>
      </c>
      <c r="M788" s="62">
        <v>0.14494178728760226</v>
      </c>
      <c r="N788" s="62">
        <v>0.34542936288088644</v>
      </c>
      <c r="O788" s="62">
        <v>0.18813545193392833</v>
      </c>
    </row>
    <row r="789" spans="2:15" x14ac:dyDescent="0.2">
      <c r="B789" s="23">
        <v>41910</v>
      </c>
      <c r="C789" s="5">
        <v>31.220240000000032</v>
      </c>
      <c r="D789" s="5">
        <v>-79.593580000000088</v>
      </c>
      <c r="E789" s="39">
        <v>250</v>
      </c>
      <c r="F789" s="5" t="s">
        <v>361</v>
      </c>
      <c r="J789" s="5">
        <v>13.916460000000002</v>
      </c>
      <c r="K789" s="5">
        <v>35.816189999999999</v>
      </c>
      <c r="M789" s="62">
        <v>3.9922907488986775E-2</v>
      </c>
      <c r="N789" s="62">
        <v>0.17922437673130195</v>
      </c>
      <c r="O789" s="62">
        <v>27.946933030676107</v>
      </c>
    </row>
    <row r="790" spans="2:15" x14ac:dyDescent="0.2">
      <c r="B790" s="23">
        <v>41910</v>
      </c>
      <c r="C790" s="5">
        <v>31.220240000000043</v>
      </c>
      <c r="D790" s="5">
        <v>-79.593580000000131</v>
      </c>
      <c r="E790" s="39">
        <v>440</v>
      </c>
      <c r="F790" s="5" t="s">
        <v>361</v>
      </c>
      <c r="J790" s="5">
        <v>8.5429300699300637</v>
      </c>
      <c r="K790" s="5">
        <v>35.048359440559452</v>
      </c>
      <c r="M790" s="62">
        <v>0.11937539332913782</v>
      </c>
      <c r="N790" s="62">
        <v>0.16537396121883657</v>
      </c>
      <c r="O790" s="62">
        <v>31.606616779521907</v>
      </c>
    </row>
    <row r="791" spans="2:15" x14ac:dyDescent="0.2">
      <c r="B791" s="23">
        <v>41910</v>
      </c>
      <c r="C791" s="5">
        <v>31.294079999999877</v>
      </c>
      <c r="D791" s="5">
        <v>-80.803420000000159</v>
      </c>
      <c r="E791" s="39">
        <v>1.2</v>
      </c>
      <c r="F791" s="5" t="s">
        <v>361</v>
      </c>
      <c r="J791" s="5">
        <v>26.504324242424236</v>
      </c>
      <c r="K791" s="5">
        <v>35.576437662337653</v>
      </c>
      <c r="M791" s="62">
        <v>0.3705722070844687</v>
      </c>
      <c r="N791" s="62">
        <v>0.13802083333333334</v>
      </c>
      <c r="O791" s="62">
        <v>0.30326030545670224</v>
      </c>
    </row>
    <row r="792" spans="2:15" x14ac:dyDescent="0.2">
      <c r="B792" s="23">
        <v>41907</v>
      </c>
      <c r="C792" s="5">
        <v>31.385219999999961</v>
      </c>
      <c r="D792" s="5">
        <v>-81.298560000000066</v>
      </c>
      <c r="E792" s="39">
        <v>1.2</v>
      </c>
      <c r="F792" s="5">
        <v>79.780913847890218</v>
      </c>
      <c r="J792" s="5">
        <v>23.992758000000009</v>
      </c>
      <c r="K792" s="5">
        <v>29.221901999999996</v>
      </c>
      <c r="M792" s="62">
        <v>6.1580381471389654</v>
      </c>
      <c r="N792" s="62">
        <v>0.80208333333333348</v>
      </c>
      <c r="O792" s="62">
        <v>1.7625667259786475</v>
      </c>
    </row>
    <row r="793" spans="2:15" x14ac:dyDescent="0.2">
      <c r="B793" s="23">
        <v>41907</v>
      </c>
      <c r="C793" s="5">
        <v>31.385219999999961</v>
      </c>
      <c r="D793" s="5">
        <v>-81.298560000000066</v>
      </c>
      <c r="E793" s="39">
        <v>1.2</v>
      </c>
      <c r="F793" s="5">
        <v>92.153315343290075</v>
      </c>
      <c r="J793" s="5">
        <v>23.992758000000009</v>
      </c>
      <c r="K793" s="5">
        <v>29.221901999999996</v>
      </c>
      <c r="M793" s="62">
        <v>6.1580381471389654</v>
      </c>
      <c r="N793" s="62">
        <v>0.80208333333333348</v>
      </c>
      <c r="O793" s="62">
        <v>1.7625667259786475</v>
      </c>
    </row>
    <row r="794" spans="2:15" x14ac:dyDescent="0.2">
      <c r="B794" s="23">
        <v>41907</v>
      </c>
      <c r="C794" s="5">
        <v>31.385219999999961</v>
      </c>
      <c r="D794" s="5">
        <v>-81.29856000000008</v>
      </c>
      <c r="E794" s="39">
        <v>7.5</v>
      </c>
      <c r="F794" s="5">
        <v>217.13705721913112</v>
      </c>
      <c r="J794" s="5">
        <v>23.956596153846142</v>
      </c>
      <c r="K794" s="5">
        <v>30.03131153846153</v>
      </c>
      <c r="M794" s="62">
        <v>5.6301089918256135</v>
      </c>
      <c r="N794" s="62">
        <v>0.85416666666666674</v>
      </c>
      <c r="O794" s="62">
        <v>1.6155842230130488</v>
      </c>
    </row>
    <row r="795" spans="2:15" x14ac:dyDescent="0.2">
      <c r="B795" s="23">
        <v>41907</v>
      </c>
      <c r="C795" s="5">
        <v>31.385219999999961</v>
      </c>
      <c r="D795" s="5">
        <v>-81.29856000000008</v>
      </c>
      <c r="E795" s="39">
        <v>7.5</v>
      </c>
      <c r="F795" s="5">
        <v>228.88381252484837</v>
      </c>
      <c r="J795" s="5">
        <v>23.956596153846142</v>
      </c>
      <c r="K795" s="5">
        <v>30.03131153846153</v>
      </c>
      <c r="M795" s="62">
        <v>5.6301089918256135</v>
      </c>
      <c r="N795" s="62">
        <v>0.85416666666666674</v>
      </c>
      <c r="O795" s="62">
        <v>1.6155842230130488</v>
      </c>
    </row>
    <row r="796" spans="2:15" x14ac:dyDescent="0.2">
      <c r="B796" s="23">
        <v>41911</v>
      </c>
      <c r="C796" s="5">
        <v>31.413019999999971</v>
      </c>
      <c r="D796" s="5">
        <v>-81.002000000000123</v>
      </c>
      <c r="E796" s="39">
        <v>1.5</v>
      </c>
      <c r="F796" s="5" t="s">
        <v>361</v>
      </c>
      <c r="J796" s="5">
        <v>26.005233333333326</v>
      </c>
      <c r="K796" s="5">
        <v>34.68647777777776</v>
      </c>
      <c r="M796" s="62">
        <v>7.7289175582127126E-2</v>
      </c>
      <c r="N796" s="62">
        <v>0.13767313019390584</v>
      </c>
      <c r="O796" s="62">
        <v>1.3947240176464537E-2</v>
      </c>
    </row>
    <row r="797" spans="2:15" x14ac:dyDescent="0.2">
      <c r="B797" s="23">
        <v>41911</v>
      </c>
      <c r="C797" s="5">
        <v>31.413020000000003</v>
      </c>
      <c r="D797" s="5">
        <v>-81.001999999999981</v>
      </c>
      <c r="E797" s="39">
        <v>13</v>
      </c>
      <c r="F797" s="5" t="s">
        <v>361</v>
      </c>
      <c r="J797" s="5">
        <v>26.022700000000004</v>
      </c>
      <c r="K797" s="5">
        <v>34.864277777777787</v>
      </c>
      <c r="M797" s="62">
        <v>0.18034140969162993</v>
      </c>
      <c r="N797" s="62">
        <v>0.12382271468144046</v>
      </c>
      <c r="O797" s="62" t="s">
        <v>361</v>
      </c>
    </row>
    <row r="798" spans="2:15" x14ac:dyDescent="0.2">
      <c r="B798" s="23">
        <v>41911</v>
      </c>
      <c r="C798" s="5">
        <v>31.395199999999971</v>
      </c>
      <c r="D798" s="5">
        <v>-80.69178000000008</v>
      </c>
      <c r="E798" s="39">
        <v>20.9</v>
      </c>
      <c r="F798" s="5" t="s">
        <v>361</v>
      </c>
      <c r="J798" s="5">
        <v>26.589175000000004</v>
      </c>
      <c r="K798" s="5">
        <v>35.556386111111117</v>
      </c>
      <c r="M798" s="62">
        <v>0.25330396475770922</v>
      </c>
      <c r="N798" s="62">
        <v>0.10997229916897508</v>
      </c>
      <c r="O798" s="62" t="s">
        <v>361</v>
      </c>
    </row>
    <row r="799" spans="2:15" x14ac:dyDescent="0.2">
      <c r="B799" s="23">
        <v>41912</v>
      </c>
      <c r="C799" s="5">
        <v>31.53522000000002</v>
      </c>
      <c r="D799" s="5">
        <v>-81.05785999999992</v>
      </c>
      <c r="E799" s="39">
        <v>1.5</v>
      </c>
      <c r="F799" s="5" t="s">
        <v>361</v>
      </c>
      <c r="J799" s="5">
        <v>25.050801282051289</v>
      </c>
      <c r="K799" s="5">
        <v>33.447496153846153</v>
      </c>
      <c r="M799" s="62">
        <v>8.4369100062932662E-2</v>
      </c>
      <c r="N799" s="62">
        <v>0.10997229916897508</v>
      </c>
      <c r="O799" s="62">
        <v>4.1648071201395298E-2</v>
      </c>
    </row>
    <row r="800" spans="2:15" x14ac:dyDescent="0.2">
      <c r="B800" s="23">
        <v>41912</v>
      </c>
      <c r="C800" s="5">
        <v>31.535219999999988</v>
      </c>
      <c r="D800" s="5">
        <v>-81.057859999999934</v>
      </c>
      <c r="E800" s="39">
        <v>9</v>
      </c>
      <c r="F800" s="5" t="s">
        <v>361</v>
      </c>
      <c r="J800" s="5">
        <v>25.086654545454543</v>
      </c>
      <c r="K800" s="5">
        <v>33.486493939393945</v>
      </c>
      <c r="M800" s="62">
        <v>0.1423851478917558</v>
      </c>
      <c r="N800" s="62">
        <v>0.13767313019390584</v>
      </c>
      <c r="O800" s="62">
        <v>2.3731661023904393E-3</v>
      </c>
    </row>
    <row r="801" spans="1:17" x14ac:dyDescent="0.2">
      <c r="B801" s="23">
        <v>41912</v>
      </c>
      <c r="C801" s="5">
        <v>31.495920000000012</v>
      </c>
      <c r="D801" s="5">
        <v>-80.378780000000006</v>
      </c>
      <c r="E801" s="39">
        <v>2.4</v>
      </c>
      <c r="F801" s="5" t="s">
        <v>361</v>
      </c>
      <c r="J801" s="5">
        <v>26.694112765957442</v>
      </c>
      <c r="K801" s="5">
        <v>35.412691489361706</v>
      </c>
      <c r="M801" s="62">
        <v>0.16834487098804279</v>
      </c>
      <c r="N801" s="62">
        <v>0.13767313019390584</v>
      </c>
      <c r="O801" s="62">
        <v>5.2141684620908957E-2</v>
      </c>
    </row>
    <row r="802" spans="1:17" x14ac:dyDescent="0.2">
      <c r="B802" s="23">
        <v>41908</v>
      </c>
      <c r="C802" s="5">
        <v>31.541379999999982</v>
      </c>
      <c r="D802" s="5">
        <v>-81.2261799999998</v>
      </c>
      <c r="E802" s="39">
        <v>1</v>
      </c>
      <c r="F802" s="5">
        <v>68.502841372678191</v>
      </c>
      <c r="J802" s="5">
        <v>23.95692799999998</v>
      </c>
      <c r="K802" s="5">
        <v>32.279188000000005</v>
      </c>
      <c r="M802" s="62">
        <v>5.5531335149863761</v>
      </c>
      <c r="N802" s="62">
        <v>0.63281250000000011</v>
      </c>
      <c r="O802" s="62">
        <v>0.66256116548042676</v>
      </c>
    </row>
    <row r="803" spans="1:17" x14ac:dyDescent="0.2">
      <c r="B803" s="23">
        <v>41908</v>
      </c>
      <c r="C803" s="5">
        <v>31.541379999999947</v>
      </c>
      <c r="D803" s="5">
        <v>-81.226179999999999</v>
      </c>
      <c r="E803" s="39">
        <v>9.4</v>
      </c>
      <c r="F803" s="5">
        <v>79.980234289354613</v>
      </c>
      <c r="J803" s="5">
        <v>23.949828571428572</v>
      </c>
      <c r="K803" s="5">
        <v>32.276787301587291</v>
      </c>
      <c r="M803" s="62">
        <v>4.9717302452316074</v>
      </c>
      <c r="N803" s="62">
        <v>0.64583333333333348</v>
      </c>
      <c r="O803" s="62">
        <v>0.88678825622775759</v>
      </c>
    </row>
    <row r="804" spans="1:17" x14ac:dyDescent="0.2">
      <c r="B804" s="23">
        <v>41947</v>
      </c>
      <c r="C804" s="5">
        <v>31.295059999999999</v>
      </c>
      <c r="D804" s="5">
        <v>-80.870980000000003</v>
      </c>
      <c r="E804" s="39">
        <v>2</v>
      </c>
      <c r="F804" s="5" t="s">
        <v>361</v>
      </c>
      <c r="J804" s="5">
        <v>21.76</v>
      </c>
      <c r="K804" s="5">
        <v>35.799999999999997</v>
      </c>
      <c r="M804" s="62">
        <v>8.0748581737561678E-2</v>
      </c>
      <c r="N804" s="62">
        <v>0.13698630136986303</v>
      </c>
      <c r="O804" s="62" t="s">
        <v>361</v>
      </c>
    </row>
    <row r="805" spans="1:17" x14ac:dyDescent="0.2">
      <c r="B805" s="23">
        <v>41947</v>
      </c>
      <c r="C805" s="5">
        <v>31.295059999999999</v>
      </c>
      <c r="D805" s="5">
        <v>-80.870980000000003</v>
      </c>
      <c r="E805" s="39">
        <v>18</v>
      </c>
      <c r="F805" s="5" t="s">
        <v>361</v>
      </c>
      <c r="J805" s="5">
        <v>21.8</v>
      </c>
      <c r="K805" s="5">
        <v>35.799999999999997</v>
      </c>
      <c r="M805" s="62">
        <v>6.6620296911339583E-2</v>
      </c>
      <c r="N805" s="62">
        <v>0.15068493150684933</v>
      </c>
      <c r="O805" s="62" t="s">
        <v>361</v>
      </c>
    </row>
    <row r="806" spans="1:17" x14ac:dyDescent="0.2">
      <c r="B806" s="23">
        <v>41947</v>
      </c>
      <c r="C806" s="5">
        <v>31.414359999999999</v>
      </c>
      <c r="D806" s="5">
        <v>-81.030320000000003</v>
      </c>
      <c r="E806" s="39">
        <v>1</v>
      </c>
      <c r="F806" s="5" t="s">
        <v>361</v>
      </c>
      <c r="J806" s="5">
        <v>20.18</v>
      </c>
      <c r="K806" s="5">
        <v>34.29</v>
      </c>
      <c r="M806" s="62">
        <v>0.14834699067533202</v>
      </c>
      <c r="N806" s="62">
        <v>0.13698630136986303</v>
      </c>
      <c r="O806" s="62" t="s">
        <v>361</v>
      </c>
    </row>
    <row r="807" spans="1:17" x14ac:dyDescent="0.2">
      <c r="B807" s="23">
        <v>41947</v>
      </c>
      <c r="C807" s="5">
        <v>31.521599999999999</v>
      </c>
      <c r="D807" s="5">
        <v>-80.774919999999995</v>
      </c>
      <c r="E807" s="39">
        <v>1</v>
      </c>
      <c r="F807" s="5" t="s">
        <v>361</v>
      </c>
      <c r="J807" s="5">
        <v>21.49</v>
      </c>
      <c r="K807" s="5">
        <v>35.770000000000003</v>
      </c>
      <c r="M807" s="62">
        <v>0.20681635403308191</v>
      </c>
      <c r="N807" s="62">
        <v>0.10958904109589042</v>
      </c>
      <c r="O807" s="62" t="s">
        <v>361</v>
      </c>
    </row>
    <row r="808" spans="1:17" x14ac:dyDescent="0.2">
      <c r="B808" s="23">
        <v>41948</v>
      </c>
      <c r="C808" s="5">
        <v>31.225200000000001</v>
      </c>
      <c r="D808" s="5">
        <v>-79.551739999999995</v>
      </c>
      <c r="E808" s="39">
        <v>100</v>
      </c>
      <c r="F808" s="5">
        <v>2.1374537663946898</v>
      </c>
      <c r="J808" s="5">
        <v>26.617000000000001</v>
      </c>
      <c r="K808" s="5">
        <v>36.551000000000002</v>
      </c>
      <c r="M808" s="62">
        <v>0.11923502026325486</v>
      </c>
      <c r="N808" s="62">
        <v>0.11684782608695654</v>
      </c>
      <c r="O808" s="62">
        <v>3.4029366895499569E-2</v>
      </c>
    </row>
    <row r="809" spans="1:17" x14ac:dyDescent="0.2">
      <c r="B809" s="23">
        <v>41948</v>
      </c>
      <c r="C809" s="5">
        <v>31.225200000000001</v>
      </c>
      <c r="D809" s="5">
        <v>-79.551739999999995</v>
      </c>
      <c r="E809" s="39">
        <v>200</v>
      </c>
      <c r="F809" s="5">
        <v>6.7614943387852247</v>
      </c>
      <c r="J809" s="5">
        <v>17.948</v>
      </c>
      <c r="K809" s="5">
        <v>36.329000000000001</v>
      </c>
      <c r="M809" s="62">
        <v>6.6316106775630504E-2</v>
      </c>
      <c r="N809" s="62">
        <v>0.13043478260869568</v>
      </c>
      <c r="O809" s="62">
        <v>13.201728960081363</v>
      </c>
    </row>
    <row r="810" spans="1:17" x14ac:dyDescent="0.2">
      <c r="B810" s="23">
        <v>41949</v>
      </c>
      <c r="C810" s="5">
        <v>31.320340000000002</v>
      </c>
      <c r="D810" s="5">
        <v>-81.296000000000006</v>
      </c>
      <c r="E810" s="39">
        <v>1</v>
      </c>
      <c r="F810" s="5">
        <v>0.28651669902099886</v>
      </c>
      <c r="J810" s="5">
        <v>19.754000000000001</v>
      </c>
      <c r="K810" s="5">
        <v>30.375</v>
      </c>
      <c r="M810" s="62">
        <v>0.22122115416820176</v>
      </c>
      <c r="N810" s="62">
        <v>0.15760869565217392</v>
      </c>
      <c r="O810" s="62">
        <v>0.6131515382659547</v>
      </c>
    </row>
    <row r="811" spans="1:17" x14ac:dyDescent="0.2">
      <c r="B811" s="23">
        <v>41949</v>
      </c>
      <c r="C811" s="5">
        <v>31.320340000000002</v>
      </c>
      <c r="D811" s="5">
        <v>-81.296000000000006</v>
      </c>
      <c r="E811" s="39">
        <v>7</v>
      </c>
      <c r="F811" s="5">
        <v>0.19348630079367601</v>
      </c>
      <c r="J811" s="5">
        <v>19.719000000000001</v>
      </c>
      <c r="K811" s="5">
        <v>30.6</v>
      </c>
      <c r="M811" s="62">
        <v>0.43959540476270215</v>
      </c>
      <c r="N811" s="62">
        <v>0.15760869565217392</v>
      </c>
      <c r="O811" s="62">
        <v>0.63654335113145177</v>
      </c>
    </row>
    <row r="812" spans="1:17" x14ac:dyDescent="0.2">
      <c r="B812" s="23">
        <v>41949</v>
      </c>
      <c r="C812" s="5">
        <v>31.37696</v>
      </c>
      <c r="D812" s="5">
        <v>-81.284440000000004</v>
      </c>
      <c r="E812" s="39">
        <v>1</v>
      </c>
      <c r="F812" s="5">
        <v>0.84027916206650488</v>
      </c>
      <c r="J812" s="5">
        <v>19.181999999999999</v>
      </c>
      <c r="K812" s="5">
        <v>30.925000000000001</v>
      </c>
      <c r="M812" s="62">
        <v>0.22105368925210167</v>
      </c>
      <c r="N812" s="62">
        <v>0.15760869565217392</v>
      </c>
      <c r="O812" s="62">
        <v>9.8531655225019082E-2</v>
      </c>
    </row>
    <row r="813" spans="1:17" x14ac:dyDescent="0.2">
      <c r="B813" s="23">
        <v>41949</v>
      </c>
      <c r="C813" s="5">
        <v>31.540980000000001</v>
      </c>
      <c r="D813" s="5">
        <v>-81.206580000000002</v>
      </c>
      <c r="E813" s="39">
        <v>1</v>
      </c>
      <c r="F813" s="5">
        <v>3.0882107268514272</v>
      </c>
      <c r="J813" s="5">
        <v>18.992999999999999</v>
      </c>
      <c r="K813" s="5">
        <v>32.771000000000001</v>
      </c>
      <c r="M813" s="62">
        <v>0.36272900827276683</v>
      </c>
      <c r="N813" s="62">
        <v>0.17119565217391305</v>
      </c>
      <c r="O813" s="62">
        <v>0.17851195016526819</v>
      </c>
    </row>
    <row r="814" spans="1:17" x14ac:dyDescent="0.2">
      <c r="B814" s="23">
        <v>41949</v>
      </c>
      <c r="C814" s="5">
        <v>31.540980000000001</v>
      </c>
      <c r="D814" s="5">
        <v>-81.206580000000002</v>
      </c>
      <c r="E814" s="39">
        <v>9</v>
      </c>
      <c r="F814" s="5">
        <v>2.2379123668744914</v>
      </c>
      <c r="J814" s="5">
        <v>19.015999999999998</v>
      </c>
      <c r="K814" s="5">
        <v>32.816000000000003</v>
      </c>
      <c r="M814" s="62">
        <v>0.28150852396422954</v>
      </c>
      <c r="N814" s="62">
        <v>0.15760869565217392</v>
      </c>
      <c r="O814" s="62">
        <v>9.8531655225019082E-2</v>
      </c>
    </row>
    <row r="815" spans="1:17" x14ac:dyDescent="0.2">
      <c r="B815" s="23">
        <v>41949</v>
      </c>
      <c r="C815" s="5">
        <v>31.13138</v>
      </c>
      <c r="D815" s="5">
        <v>-81.397959999999998</v>
      </c>
      <c r="E815" s="39">
        <v>1</v>
      </c>
      <c r="F815" s="5">
        <v>6.9467972473655752</v>
      </c>
      <c r="J815" s="5">
        <v>18.86</v>
      </c>
      <c r="K815" s="5">
        <v>31.012</v>
      </c>
      <c r="M815" s="62">
        <v>1.4011789530093446</v>
      </c>
      <c r="N815" s="62">
        <v>0.42934782608695649</v>
      </c>
      <c r="O815" s="62">
        <v>1.1835176709890669</v>
      </c>
    </row>
    <row r="816" spans="1:17" s="14" customFormat="1" x14ac:dyDescent="0.2">
      <c r="A816" s="10"/>
      <c r="B816" s="24">
        <v>41949</v>
      </c>
      <c r="C816" s="12">
        <v>31.13138</v>
      </c>
      <c r="D816" s="12">
        <v>-81.397959999999998</v>
      </c>
      <c r="E816" s="42">
        <v>18</v>
      </c>
      <c r="F816" s="12">
        <v>7.7946981869606828</v>
      </c>
      <c r="G816" s="12"/>
      <c r="H816" s="12"/>
      <c r="I816" s="45"/>
      <c r="J816" s="12">
        <v>18.847000000000001</v>
      </c>
      <c r="K816" s="12">
        <v>31.420999999999999</v>
      </c>
      <c r="L816" s="28"/>
      <c r="M816" s="63">
        <v>0.94500452155273473</v>
      </c>
      <c r="N816" s="63">
        <v>0.29347826086956524</v>
      </c>
      <c r="O816" s="63">
        <v>1.0269895753877447</v>
      </c>
      <c r="P816" s="12"/>
      <c r="Q816" s="12"/>
    </row>
    <row r="817" spans="1:17" x14ac:dyDescent="0.2">
      <c r="A817" s="1" t="s">
        <v>446</v>
      </c>
      <c r="B817" s="23" t="s">
        <v>513</v>
      </c>
      <c r="C817" s="5">
        <v>18.970348115313499</v>
      </c>
      <c r="D817" s="5">
        <v>110.716664645729</v>
      </c>
      <c r="E817" s="97">
        <v>25</v>
      </c>
      <c r="F817" s="5">
        <v>2.64</v>
      </c>
      <c r="G817" s="5">
        <v>0.28999999999999998</v>
      </c>
      <c r="M817" s="62">
        <v>7.2749999999999995E-2</v>
      </c>
      <c r="O817" s="62">
        <v>0.2</v>
      </c>
    </row>
    <row r="818" spans="1:17" x14ac:dyDescent="0.2">
      <c r="B818" s="23" t="s">
        <v>513</v>
      </c>
      <c r="C818" s="5">
        <v>18.970348115313499</v>
      </c>
      <c r="D818" s="5">
        <v>110.716664645729</v>
      </c>
      <c r="E818" s="97">
        <v>75</v>
      </c>
      <c r="F818" s="5">
        <v>112</v>
      </c>
      <c r="G818" s="5">
        <v>14.27</v>
      </c>
      <c r="M818" s="62">
        <v>9.7129999999999994E-2</v>
      </c>
      <c r="O818" s="62">
        <v>7.01</v>
      </c>
    </row>
    <row r="819" spans="1:17" x14ac:dyDescent="0.2">
      <c r="A819" s="1" t="s">
        <v>184</v>
      </c>
      <c r="B819" s="23" t="s">
        <v>513</v>
      </c>
      <c r="C819" s="5">
        <v>19.275101809736402</v>
      </c>
      <c r="D819" s="5">
        <v>110.85382563356301</v>
      </c>
      <c r="E819" s="97">
        <v>5</v>
      </c>
      <c r="F819" s="5">
        <v>1.53</v>
      </c>
      <c r="G819" s="5">
        <v>1.1100000000000001</v>
      </c>
      <c r="M819" s="62">
        <v>5.5930000000000001E-2</v>
      </c>
      <c r="O819" s="62">
        <v>0.13</v>
      </c>
    </row>
    <row r="820" spans="1:17" x14ac:dyDescent="0.2">
      <c r="B820" s="23" t="s">
        <v>513</v>
      </c>
      <c r="C820" s="5">
        <v>19.275101809736402</v>
      </c>
      <c r="D820" s="5">
        <v>110.85382563356301</v>
      </c>
      <c r="E820" s="97">
        <v>25</v>
      </c>
      <c r="F820" s="5">
        <v>5.63</v>
      </c>
      <c r="G820" s="5">
        <v>5.84</v>
      </c>
      <c r="M820" s="62">
        <v>5.756E-2</v>
      </c>
      <c r="O820" s="62">
        <v>0.48</v>
      </c>
    </row>
    <row r="821" spans="1:17" x14ac:dyDescent="0.2">
      <c r="B821" s="23" t="s">
        <v>513</v>
      </c>
      <c r="C821" s="5">
        <v>19.275101809736402</v>
      </c>
      <c r="D821" s="5">
        <v>110.85382563356301</v>
      </c>
      <c r="E821" s="97">
        <v>50</v>
      </c>
      <c r="F821" s="5">
        <v>11.97</v>
      </c>
      <c r="G821" s="5">
        <v>5.37</v>
      </c>
      <c r="M821" s="62">
        <v>8.6569999999999994E-2</v>
      </c>
      <c r="O821" s="62">
        <v>0.87</v>
      </c>
    </row>
    <row r="822" spans="1:17" x14ac:dyDescent="0.2">
      <c r="B822" s="23" t="s">
        <v>513</v>
      </c>
      <c r="C822" s="5">
        <v>18.353352161969099</v>
      </c>
      <c r="D822" s="5">
        <v>110.235034962208</v>
      </c>
      <c r="E822" s="97">
        <v>25</v>
      </c>
      <c r="F822" s="5">
        <v>0.77</v>
      </c>
      <c r="G822" s="5">
        <v>0.47</v>
      </c>
      <c r="M822" s="62">
        <v>1.9980000000000001E-2</v>
      </c>
      <c r="O822" s="62">
        <v>0.23</v>
      </c>
    </row>
    <row r="823" spans="1:17" x14ac:dyDescent="0.2">
      <c r="B823" s="23" t="s">
        <v>513</v>
      </c>
      <c r="C823" s="5">
        <v>18.353352161969099</v>
      </c>
      <c r="D823" s="5">
        <v>110.235034962208</v>
      </c>
      <c r="E823" s="39">
        <v>75</v>
      </c>
      <c r="F823" s="5">
        <v>52</v>
      </c>
      <c r="G823" s="5">
        <v>13.25</v>
      </c>
      <c r="M823" s="62">
        <v>5.1279999999999999E-2</v>
      </c>
      <c r="O823" s="62">
        <v>3.93</v>
      </c>
    </row>
    <row r="824" spans="1:17" x14ac:dyDescent="0.2">
      <c r="B824" s="23" t="s">
        <v>513</v>
      </c>
      <c r="C824" s="5">
        <v>18.353352161969099</v>
      </c>
      <c r="D824" s="5">
        <v>110.235034962208</v>
      </c>
      <c r="E824" s="39">
        <v>5</v>
      </c>
      <c r="F824" s="5">
        <v>0.13</v>
      </c>
      <c r="G824" s="5">
        <v>0.01</v>
      </c>
      <c r="M824" s="62">
        <v>1.3619999999999998E-2</v>
      </c>
      <c r="O824" s="62">
        <v>0.19</v>
      </c>
    </row>
    <row r="825" spans="1:17" x14ac:dyDescent="0.2">
      <c r="B825" s="23" t="s">
        <v>513</v>
      </c>
      <c r="C825" s="5">
        <v>18.723109684309399</v>
      </c>
      <c r="D825" s="5">
        <v>111.66482761408101</v>
      </c>
      <c r="E825" s="39">
        <v>25</v>
      </c>
      <c r="F825" s="5">
        <v>4.1100000000000003</v>
      </c>
      <c r="G825" s="5">
        <v>5.93</v>
      </c>
      <c r="M825" s="62">
        <v>1.426E-2</v>
      </c>
      <c r="O825" s="62">
        <v>3.83</v>
      </c>
    </row>
    <row r="826" spans="1:17" s="14" customFormat="1" x14ac:dyDescent="0.2">
      <c r="A826" s="10"/>
      <c r="B826" s="24" t="s">
        <v>513</v>
      </c>
      <c r="C826" s="12">
        <v>18.723109684309399</v>
      </c>
      <c r="D826" s="12">
        <v>111.66482761408101</v>
      </c>
      <c r="E826" s="42">
        <v>50</v>
      </c>
      <c r="F826" s="12">
        <v>3.31</v>
      </c>
      <c r="G826" s="12">
        <v>1.67</v>
      </c>
      <c r="H826" s="28"/>
      <c r="I826" s="45"/>
      <c r="J826" s="12"/>
      <c r="K826" s="28"/>
      <c r="L826" s="28"/>
      <c r="M826" s="63">
        <v>9.980000000000001E-3</v>
      </c>
      <c r="N826" s="63"/>
      <c r="O826" s="63">
        <v>8.51</v>
      </c>
      <c r="P826" s="12"/>
      <c r="Q826" s="12"/>
    </row>
    <row r="827" spans="1:17" x14ac:dyDescent="0.2">
      <c r="A827" s="1" t="s">
        <v>405</v>
      </c>
      <c r="B827" s="23" t="s">
        <v>406</v>
      </c>
      <c r="C827" s="1">
        <v>16.3</v>
      </c>
      <c r="D827" s="1">
        <v>68.400000000000006</v>
      </c>
      <c r="E827" s="39">
        <v>111</v>
      </c>
      <c r="F827" s="5">
        <v>87.430990331852584</v>
      </c>
      <c r="I827" s="47"/>
    </row>
    <row r="828" spans="1:17" x14ac:dyDescent="0.2">
      <c r="B828" s="23" t="s">
        <v>406</v>
      </c>
      <c r="C828" s="1">
        <v>16.3</v>
      </c>
      <c r="D828" s="1">
        <v>68.400000000000006</v>
      </c>
      <c r="E828" s="39">
        <v>51</v>
      </c>
      <c r="F828" s="5">
        <v>50.581772784019961</v>
      </c>
      <c r="I828" s="47"/>
    </row>
    <row r="829" spans="1:17" x14ac:dyDescent="0.2">
      <c r="A829" s="1" t="s">
        <v>471</v>
      </c>
      <c r="B829" s="23" t="s">
        <v>406</v>
      </c>
      <c r="C829" s="1">
        <v>16.3</v>
      </c>
      <c r="D829" s="1">
        <v>68.400000000000006</v>
      </c>
      <c r="E829" s="39">
        <v>30</v>
      </c>
      <c r="F829" s="5">
        <v>8.8039950062422001</v>
      </c>
      <c r="I829" s="47"/>
    </row>
    <row r="830" spans="1:17" x14ac:dyDescent="0.2">
      <c r="B830" s="23" t="s">
        <v>406</v>
      </c>
      <c r="C830" s="1">
        <v>16.3</v>
      </c>
      <c r="D830" s="1">
        <v>68.400000000000006</v>
      </c>
      <c r="E830" s="39">
        <v>14</v>
      </c>
      <c r="F830" s="5">
        <v>7.9151061173533108</v>
      </c>
      <c r="I830" s="47"/>
    </row>
    <row r="831" spans="1:17" x14ac:dyDescent="0.2">
      <c r="B831" s="23" t="s">
        <v>406</v>
      </c>
      <c r="C831" s="1">
        <v>14.9</v>
      </c>
      <c r="D831" s="1">
        <v>66.900000000000006</v>
      </c>
      <c r="E831" s="39">
        <v>68</v>
      </c>
      <c r="F831" s="5">
        <v>21.00543024227234</v>
      </c>
      <c r="I831" s="47"/>
    </row>
    <row r="832" spans="1:17" x14ac:dyDescent="0.2">
      <c r="B832" s="23" t="s">
        <v>406</v>
      </c>
      <c r="C832" s="1">
        <v>14.9</v>
      </c>
      <c r="D832" s="1">
        <v>66.900000000000006</v>
      </c>
      <c r="E832" s="39">
        <v>40</v>
      </c>
      <c r="F832" s="5">
        <v>14.338763575605663</v>
      </c>
      <c r="I832" s="47"/>
    </row>
    <row r="833" spans="1:17" x14ac:dyDescent="0.2">
      <c r="B833" s="23" t="s">
        <v>406</v>
      </c>
      <c r="C833" s="1">
        <v>14.9</v>
      </c>
      <c r="D833" s="1">
        <v>66.900000000000006</v>
      </c>
      <c r="E833" s="39">
        <v>19</v>
      </c>
      <c r="F833" s="5">
        <v>10.783208020050107</v>
      </c>
      <c r="I833" s="47"/>
    </row>
    <row r="834" spans="1:17" s="14" customFormat="1" x14ac:dyDescent="0.2">
      <c r="A834" s="10"/>
      <c r="B834" s="24" t="s">
        <v>406</v>
      </c>
      <c r="C834" s="10">
        <v>14.9</v>
      </c>
      <c r="D834" s="10">
        <v>66.900000000000006</v>
      </c>
      <c r="E834" s="42">
        <v>4</v>
      </c>
      <c r="F834" s="12">
        <v>9.8943191311612342</v>
      </c>
      <c r="G834" s="12"/>
      <c r="H834" s="12"/>
      <c r="I834" s="45"/>
      <c r="J834" s="12"/>
      <c r="K834" s="28"/>
      <c r="L834" s="28"/>
      <c r="M834" s="63"/>
      <c r="N834" s="63"/>
      <c r="O834" s="63"/>
      <c r="P834" s="12"/>
      <c r="Q834" s="12"/>
    </row>
    <row r="835" spans="1:17" x14ac:dyDescent="0.2">
      <c r="A835" s="1" t="s">
        <v>378</v>
      </c>
      <c r="B835" s="23">
        <v>42213</v>
      </c>
      <c r="C835" s="5">
        <v>-42.708366666666699</v>
      </c>
      <c r="D835" s="5">
        <v>8.7372333333333341</v>
      </c>
      <c r="E835" s="39">
        <v>15</v>
      </c>
      <c r="F835" s="5">
        <v>12.825458556137743</v>
      </c>
      <c r="G835" s="5">
        <v>0.28351368824463663</v>
      </c>
      <c r="I835" s="43">
        <v>0.55000000000000004</v>
      </c>
      <c r="M835" s="62">
        <v>0.18</v>
      </c>
      <c r="N835" s="62">
        <v>0.33</v>
      </c>
      <c r="O835" s="64">
        <v>17.450000000000003</v>
      </c>
    </row>
    <row r="836" spans="1:17" x14ac:dyDescent="0.2">
      <c r="B836" s="23">
        <v>42213</v>
      </c>
      <c r="C836" s="5">
        <v>-42.708366666666699</v>
      </c>
      <c r="D836" s="5">
        <v>8.7372333333333341</v>
      </c>
      <c r="E836" s="39">
        <v>28</v>
      </c>
      <c r="F836" s="5">
        <v>0.66514631126306767</v>
      </c>
      <c r="G836" s="5">
        <v>4.4453076568907748E-2</v>
      </c>
      <c r="I836" s="43">
        <v>0.3</v>
      </c>
      <c r="M836" s="62" t="s">
        <v>361</v>
      </c>
      <c r="N836" s="62">
        <v>0.16</v>
      </c>
      <c r="O836" s="64">
        <v>17.52</v>
      </c>
    </row>
    <row r="837" spans="1:17" x14ac:dyDescent="0.2">
      <c r="B837" s="23">
        <v>42213</v>
      </c>
      <c r="C837" s="5">
        <v>-42.708366666666699</v>
      </c>
      <c r="D837" s="5">
        <v>8.7372333333333341</v>
      </c>
      <c r="E837" s="39">
        <v>48</v>
      </c>
      <c r="F837" s="5">
        <v>12.441181964440375</v>
      </c>
      <c r="G837" s="5">
        <v>0.4877280671355646</v>
      </c>
      <c r="I837" s="43">
        <v>0.1</v>
      </c>
      <c r="M837" s="62">
        <v>0.24</v>
      </c>
      <c r="N837" s="62">
        <v>0.3</v>
      </c>
      <c r="O837" s="64">
        <v>17.59</v>
      </c>
    </row>
    <row r="838" spans="1:17" x14ac:dyDescent="0.2">
      <c r="B838" s="23">
        <v>42213</v>
      </c>
      <c r="C838" s="5">
        <v>-42.708366666666699</v>
      </c>
      <c r="D838" s="5">
        <v>8.7372333333333341</v>
      </c>
      <c r="E838" s="39">
        <v>83</v>
      </c>
      <c r="F838" s="5">
        <v>1.6923849107542099</v>
      </c>
      <c r="G838" s="5">
        <v>4.1986614764222635E-2</v>
      </c>
      <c r="I838" s="43">
        <v>0.01</v>
      </c>
      <c r="M838" s="62">
        <v>0.02</v>
      </c>
      <c r="N838" s="62">
        <v>0.14000000000000001</v>
      </c>
      <c r="O838" s="64">
        <v>17.64</v>
      </c>
    </row>
    <row r="839" spans="1:17" x14ac:dyDescent="0.2">
      <c r="A839" s="32"/>
      <c r="B839" s="23">
        <v>42213</v>
      </c>
      <c r="C839" s="5">
        <v>-42.708366666666699</v>
      </c>
      <c r="D839" s="5">
        <v>8.7372333333333341</v>
      </c>
      <c r="E839" s="39">
        <v>140</v>
      </c>
      <c r="F839" s="5">
        <v>26.036758745130236</v>
      </c>
      <c r="G839" s="5">
        <v>0.36163999468748975</v>
      </c>
      <c r="I839" s="43">
        <v>0</v>
      </c>
      <c r="M839" s="62">
        <v>0.38</v>
      </c>
      <c r="N839" s="62">
        <v>0.28000000000000003</v>
      </c>
      <c r="O839" s="64">
        <v>17.709999999999997</v>
      </c>
    </row>
    <row r="840" spans="1:17" x14ac:dyDescent="0.2">
      <c r="A840" s="32" t="s">
        <v>422</v>
      </c>
      <c r="B840" s="23">
        <v>42213</v>
      </c>
      <c r="C840" s="5">
        <v>-42.708366666666699</v>
      </c>
      <c r="D840" s="5">
        <v>8.7372333333333341</v>
      </c>
      <c r="E840" s="39">
        <v>200</v>
      </c>
      <c r="F840" s="5">
        <v>61.509559724688103</v>
      </c>
      <c r="G840" s="5">
        <v>6.3737318986213518</v>
      </c>
      <c r="I840" s="43">
        <v>0</v>
      </c>
      <c r="M840" s="62">
        <v>0.5</v>
      </c>
      <c r="N840" s="62">
        <v>0.03</v>
      </c>
      <c r="O840" s="64">
        <v>19.939999999999998</v>
      </c>
    </row>
    <row r="841" spans="1:17" x14ac:dyDescent="0.2">
      <c r="A841" s="32" t="s">
        <v>423</v>
      </c>
      <c r="B841" s="23">
        <v>42214</v>
      </c>
      <c r="C841" s="5">
        <v>-45.001483333333297</v>
      </c>
      <c r="D841" s="5">
        <v>6.5614499999999998</v>
      </c>
      <c r="E841" s="39">
        <v>15</v>
      </c>
      <c r="F841" s="5">
        <v>51.991322047157809</v>
      </c>
      <c r="G841" s="5">
        <v>0.65526243696361541</v>
      </c>
      <c r="I841" s="43">
        <v>0.55000000000000004</v>
      </c>
      <c r="M841" s="62">
        <v>1.63</v>
      </c>
      <c r="N841" s="62">
        <v>0.05</v>
      </c>
      <c r="O841" s="64">
        <v>22.529999999999998</v>
      </c>
    </row>
    <row r="842" spans="1:17" x14ac:dyDescent="0.2">
      <c r="B842" s="23">
        <v>42214</v>
      </c>
      <c r="C842" s="5">
        <v>-45.001483333333297</v>
      </c>
      <c r="D842" s="5">
        <v>6.5614499999999998</v>
      </c>
      <c r="E842" s="39">
        <v>25</v>
      </c>
      <c r="F842" s="5">
        <v>16.543760147877549</v>
      </c>
      <c r="G842" s="5">
        <v>1.2755248872498113</v>
      </c>
      <c r="I842" s="43">
        <v>0.3</v>
      </c>
      <c r="M842" s="62">
        <v>0.3</v>
      </c>
      <c r="N842" s="62">
        <v>0.25</v>
      </c>
      <c r="O842" s="64">
        <v>22.33</v>
      </c>
    </row>
    <row r="843" spans="1:17" x14ac:dyDescent="0.2">
      <c r="B843" s="23">
        <v>42214</v>
      </c>
      <c r="C843" s="5">
        <v>-45.001483333333297</v>
      </c>
      <c r="D843" s="5">
        <v>6.5614499999999998</v>
      </c>
      <c r="E843" s="39">
        <v>50</v>
      </c>
      <c r="F843" s="5">
        <v>26.03616124685135</v>
      </c>
      <c r="G843" s="5">
        <v>3.7101011882322443</v>
      </c>
      <c r="I843" s="43">
        <v>0.1</v>
      </c>
      <c r="M843" s="62">
        <v>0.6</v>
      </c>
      <c r="N843" s="62">
        <v>0.1</v>
      </c>
      <c r="O843" s="64">
        <v>22.799999999999997</v>
      </c>
    </row>
    <row r="844" spans="1:17" x14ac:dyDescent="0.2">
      <c r="B844" s="23">
        <v>42214</v>
      </c>
      <c r="C844" s="5">
        <v>-45.001483333333297</v>
      </c>
      <c r="D844" s="5">
        <v>6.5614499999999998</v>
      </c>
      <c r="E844" s="39">
        <v>80</v>
      </c>
      <c r="F844" s="5">
        <v>12.030998446110914</v>
      </c>
      <c r="G844" s="5">
        <v>0.42256084650048348</v>
      </c>
      <c r="I844" s="43">
        <v>0.01</v>
      </c>
      <c r="M844" s="62">
        <v>0.22</v>
      </c>
      <c r="N844" s="62">
        <v>0.05</v>
      </c>
      <c r="O844" s="64">
        <v>22.74</v>
      </c>
    </row>
    <row r="845" spans="1:17" x14ac:dyDescent="0.2">
      <c r="B845" s="23">
        <v>42214</v>
      </c>
      <c r="C845" s="5">
        <v>-45.001483333333297</v>
      </c>
      <c r="D845" s="5">
        <v>6.5614499999999998</v>
      </c>
      <c r="E845" s="39">
        <v>140</v>
      </c>
      <c r="F845" s="5">
        <v>50.714226803196702</v>
      </c>
      <c r="G845" s="5" t="s">
        <v>510</v>
      </c>
      <c r="I845" s="43">
        <v>0</v>
      </c>
      <c r="M845" s="62">
        <v>0.59</v>
      </c>
      <c r="N845" s="62">
        <v>0.03</v>
      </c>
      <c r="O845" s="64">
        <v>24.77</v>
      </c>
    </row>
    <row r="846" spans="1:17" x14ac:dyDescent="0.2">
      <c r="B846" s="23">
        <v>42214</v>
      </c>
      <c r="C846" s="5">
        <v>-45.001483333333297</v>
      </c>
      <c r="D846" s="5">
        <v>6.5614499999999998</v>
      </c>
      <c r="E846" s="39">
        <v>200</v>
      </c>
      <c r="F846" s="5">
        <v>184.72298683590915</v>
      </c>
      <c r="G846" s="5">
        <v>30.411761365706852</v>
      </c>
      <c r="I846" s="43">
        <v>0</v>
      </c>
      <c r="M846" s="62">
        <v>1.1599999999999999</v>
      </c>
      <c r="N846" s="62">
        <v>0.03</v>
      </c>
      <c r="O846" s="64">
        <v>27.529999999999998</v>
      </c>
    </row>
    <row r="847" spans="1:17" x14ac:dyDescent="0.2">
      <c r="B847" s="23">
        <v>42217</v>
      </c>
      <c r="C847" s="5">
        <v>-50.449533333333299</v>
      </c>
      <c r="D847" s="5">
        <v>1.0562499999999999</v>
      </c>
      <c r="E847" s="39">
        <v>20</v>
      </c>
      <c r="F847" s="5">
        <v>16.773452093057301</v>
      </c>
      <c r="G847" s="5">
        <v>0.350242728594786</v>
      </c>
      <c r="I847" s="43">
        <v>0.55000000000000004</v>
      </c>
      <c r="M847" s="62">
        <v>0.51</v>
      </c>
      <c r="N847" s="62">
        <v>0.23</v>
      </c>
      <c r="O847" s="64">
        <v>26.259999999999998</v>
      </c>
    </row>
    <row r="848" spans="1:17" x14ac:dyDescent="0.2">
      <c r="B848" s="23">
        <v>42217</v>
      </c>
      <c r="C848" s="5">
        <v>-50.449533333333299</v>
      </c>
      <c r="D848" s="5">
        <v>1.0562499999999999</v>
      </c>
      <c r="E848" s="39">
        <v>34</v>
      </c>
      <c r="F848" s="5">
        <v>39.248984577199245</v>
      </c>
      <c r="G848" s="5">
        <v>5.728886349011673</v>
      </c>
      <c r="I848" s="43">
        <v>0.3</v>
      </c>
      <c r="M848" s="62">
        <v>1.1200000000000001</v>
      </c>
      <c r="N848" s="62">
        <v>0.23</v>
      </c>
      <c r="O848" s="64">
        <v>26.37</v>
      </c>
    </row>
    <row r="849" spans="2:15" x14ac:dyDescent="0.2">
      <c r="B849" s="23">
        <v>42217</v>
      </c>
      <c r="C849" s="5">
        <v>-50.449533333333299</v>
      </c>
      <c r="D849" s="5">
        <v>1.0562499999999999</v>
      </c>
      <c r="E849" s="39">
        <v>65</v>
      </c>
      <c r="F849" s="5">
        <v>37.988175813615065</v>
      </c>
      <c r="G849" s="5">
        <v>6.2010999064182624</v>
      </c>
      <c r="I849" s="43">
        <v>0.1</v>
      </c>
      <c r="M849" s="62">
        <v>1.31</v>
      </c>
      <c r="N849" s="62">
        <v>0.23</v>
      </c>
      <c r="O849" s="64">
        <v>26.48</v>
      </c>
    </row>
    <row r="850" spans="2:15" x14ac:dyDescent="0.2">
      <c r="B850" s="23">
        <v>42217</v>
      </c>
      <c r="C850" s="5">
        <v>-50.449533333333299</v>
      </c>
      <c r="D850" s="5">
        <v>1.0562499999999999</v>
      </c>
      <c r="E850" s="39">
        <v>115</v>
      </c>
      <c r="F850" s="5">
        <v>34.697446805430573</v>
      </c>
      <c r="G850" s="5">
        <v>0.38367237300963575</v>
      </c>
      <c r="I850" s="43">
        <v>0.01</v>
      </c>
      <c r="M850" s="62">
        <v>1.53</v>
      </c>
      <c r="N850" s="62">
        <v>0.21</v>
      </c>
      <c r="O850" s="64">
        <v>26.93</v>
      </c>
    </row>
    <row r="851" spans="2:15" x14ac:dyDescent="0.2">
      <c r="B851" s="23">
        <v>42217</v>
      </c>
      <c r="C851" s="5">
        <v>-50.449533333333299</v>
      </c>
      <c r="D851" s="5">
        <v>1.0562499999999999</v>
      </c>
      <c r="E851" s="39">
        <v>150</v>
      </c>
      <c r="F851" s="5">
        <v>334.36686608244571</v>
      </c>
      <c r="G851" s="5">
        <v>17.009166506878092</v>
      </c>
      <c r="I851" s="43">
        <v>0</v>
      </c>
      <c r="M851" s="62">
        <v>1.21</v>
      </c>
      <c r="N851" s="62">
        <v>0.19</v>
      </c>
      <c r="O851" s="64">
        <v>27.169999999999998</v>
      </c>
    </row>
    <row r="852" spans="2:15" x14ac:dyDescent="0.2">
      <c r="B852" s="23">
        <v>42217</v>
      </c>
      <c r="C852" s="5">
        <v>-50.449533333333299</v>
      </c>
      <c r="D852" s="5">
        <v>1.0562499999999999</v>
      </c>
      <c r="E852" s="39">
        <v>200</v>
      </c>
      <c r="F852" s="5">
        <v>150.99904078354186</v>
      </c>
      <c r="G852" s="5">
        <v>8.1116007643649493</v>
      </c>
      <c r="I852" s="43">
        <v>0</v>
      </c>
      <c r="M852" s="62">
        <v>0.3</v>
      </c>
      <c r="N852" s="62">
        <v>0.02</v>
      </c>
      <c r="O852" s="64">
        <v>31.26</v>
      </c>
    </row>
    <row r="853" spans="2:15" x14ac:dyDescent="0.2">
      <c r="B853" s="23">
        <v>42219</v>
      </c>
      <c r="C853" s="5">
        <v>-55.709933333333296</v>
      </c>
      <c r="D853" s="5">
        <v>2.0500000000000002E-3</v>
      </c>
      <c r="E853" s="39">
        <v>20</v>
      </c>
      <c r="F853" s="5">
        <v>33.61437890802295</v>
      </c>
      <c r="G853" s="5">
        <v>9.4937771619283993</v>
      </c>
      <c r="I853" s="43">
        <v>0.55000000000000004</v>
      </c>
      <c r="M853" s="62">
        <v>1.49</v>
      </c>
      <c r="N853" s="62">
        <v>0.25</v>
      </c>
      <c r="O853" s="64">
        <v>28.98</v>
      </c>
    </row>
    <row r="854" spans="2:15" x14ac:dyDescent="0.2">
      <c r="B854" s="23">
        <v>42219</v>
      </c>
      <c r="C854" s="5">
        <v>-55.709933333333296</v>
      </c>
      <c r="D854" s="5">
        <v>2.0500000000000002E-3</v>
      </c>
      <c r="E854" s="39">
        <v>34</v>
      </c>
      <c r="F854" s="5">
        <v>8.2657802577103503</v>
      </c>
      <c r="G854" s="5">
        <v>2.3128871521615579</v>
      </c>
      <c r="I854" s="43">
        <v>0.3</v>
      </c>
      <c r="M854" s="62">
        <v>0.25</v>
      </c>
      <c r="N854" s="62">
        <v>0.09</v>
      </c>
      <c r="O854" s="64">
        <v>29.26</v>
      </c>
    </row>
    <row r="855" spans="2:15" x14ac:dyDescent="0.2">
      <c r="B855" s="23">
        <v>42219</v>
      </c>
      <c r="C855" s="5">
        <v>-55.709933333333296</v>
      </c>
      <c r="D855" s="5">
        <v>2.0500000000000002E-3</v>
      </c>
      <c r="E855" s="39">
        <v>65</v>
      </c>
      <c r="F855" s="5">
        <v>12.050686420214801</v>
      </c>
      <c r="G855" s="5">
        <v>1.3288044608418303</v>
      </c>
      <c r="I855" s="43">
        <v>0.1</v>
      </c>
      <c r="M855" s="62">
        <v>0.51</v>
      </c>
      <c r="N855" s="62">
        <v>0.19</v>
      </c>
      <c r="O855" s="64">
        <v>29.509999999999998</v>
      </c>
    </row>
    <row r="856" spans="2:15" x14ac:dyDescent="0.2">
      <c r="B856" s="23">
        <v>42219</v>
      </c>
      <c r="C856" s="5">
        <v>-55.709933333333296</v>
      </c>
      <c r="D856" s="5">
        <v>2.0500000000000002E-3</v>
      </c>
      <c r="E856" s="39">
        <v>115</v>
      </c>
      <c r="F856" s="5">
        <v>12.940043803715461</v>
      </c>
      <c r="G856" s="5">
        <v>1.5654827679077103</v>
      </c>
      <c r="I856" s="43">
        <v>0.01</v>
      </c>
      <c r="M856" s="62">
        <v>0.45</v>
      </c>
      <c r="N856" s="62">
        <v>0.16</v>
      </c>
      <c r="O856" s="64">
        <v>30.12</v>
      </c>
    </row>
    <row r="857" spans="2:15" x14ac:dyDescent="0.2">
      <c r="B857" s="23">
        <v>42219</v>
      </c>
      <c r="C857" s="5">
        <v>-55.709933333333296</v>
      </c>
      <c r="D857" s="5">
        <v>2.0500000000000002E-3</v>
      </c>
      <c r="E857" s="39">
        <v>130</v>
      </c>
      <c r="F857" s="5">
        <v>36.794575993799945</v>
      </c>
      <c r="G857" s="5">
        <v>6.0245541787461372</v>
      </c>
      <c r="I857" s="43">
        <v>0</v>
      </c>
      <c r="M857" s="62">
        <v>0.71</v>
      </c>
      <c r="N857" s="62">
        <v>0.18</v>
      </c>
      <c r="O857" s="64">
        <v>33.340000000000003</v>
      </c>
    </row>
    <row r="858" spans="2:15" x14ac:dyDescent="0.2">
      <c r="B858" s="23">
        <v>42219</v>
      </c>
      <c r="C858" s="5">
        <v>-55.709933333333296</v>
      </c>
      <c r="D858" s="5">
        <v>2.0500000000000002E-3</v>
      </c>
      <c r="E858" s="39">
        <v>200</v>
      </c>
      <c r="F858" s="5">
        <v>86.048331949569047</v>
      </c>
      <c r="G858" s="5">
        <v>18.083757441256758</v>
      </c>
      <c r="I858" s="43">
        <v>0</v>
      </c>
      <c r="M858" s="62">
        <v>1.1100000000000001</v>
      </c>
      <c r="N858" s="62">
        <v>0.14000000000000001</v>
      </c>
      <c r="O858" s="64">
        <v>32.92</v>
      </c>
    </row>
    <row r="859" spans="2:15" x14ac:dyDescent="0.2">
      <c r="B859" s="23">
        <v>42346</v>
      </c>
      <c r="C859" s="5">
        <v>-42.693333333333335</v>
      </c>
      <c r="D859" s="5">
        <v>8.7366333333333301</v>
      </c>
      <c r="E859" s="39">
        <v>10</v>
      </c>
      <c r="F859" s="5">
        <v>1.0663828805366069</v>
      </c>
      <c r="G859" s="5">
        <v>2.4795172749926486E-2</v>
      </c>
      <c r="I859" s="43">
        <v>0.55000000000000004</v>
      </c>
      <c r="M859" s="62">
        <v>1.5108662143236719E-2</v>
      </c>
      <c r="N859" s="62">
        <v>0.36260623229461758</v>
      </c>
      <c r="O859" s="62">
        <v>12.537393767705383</v>
      </c>
    </row>
    <row r="860" spans="2:15" x14ac:dyDescent="0.2">
      <c r="B860" s="23">
        <v>42346</v>
      </c>
      <c r="C860" s="5">
        <v>-42.693333333333335</v>
      </c>
      <c r="D860" s="5">
        <v>8.7366333333333301</v>
      </c>
      <c r="E860" s="39">
        <v>20</v>
      </c>
      <c r="F860" s="5">
        <v>0.70433659409635985</v>
      </c>
      <c r="G860" s="5">
        <v>0.70433659409635985</v>
      </c>
      <c r="I860" s="43">
        <v>0.3</v>
      </c>
      <c r="M860" s="62">
        <v>2.7837745194467363E-2</v>
      </c>
      <c r="N860" s="62">
        <v>0.30594900849858359</v>
      </c>
      <c r="O860" s="62">
        <v>13.894050991501416</v>
      </c>
    </row>
    <row r="861" spans="2:15" x14ac:dyDescent="0.2">
      <c r="B861" s="23">
        <v>42346</v>
      </c>
      <c r="C861" s="5">
        <v>-42.693333333333335</v>
      </c>
      <c r="D861" s="5">
        <v>8.7366333333333301</v>
      </c>
      <c r="E861" s="39">
        <v>40</v>
      </c>
      <c r="F861" s="5">
        <v>2.4731101647125957</v>
      </c>
      <c r="G861" s="5">
        <v>6.406899915309805E-2</v>
      </c>
      <c r="I861" s="43">
        <v>0.1</v>
      </c>
      <c r="M861" s="62">
        <v>7.0000000000000007E-2</v>
      </c>
      <c r="N861" s="62">
        <v>0.49008498583569404</v>
      </c>
      <c r="O861" s="62">
        <v>12.109915014164306</v>
      </c>
    </row>
    <row r="862" spans="2:15" x14ac:dyDescent="0.2">
      <c r="B862" s="23">
        <v>42346</v>
      </c>
      <c r="C862" s="5">
        <v>-42.693333333333335</v>
      </c>
      <c r="D862" s="5">
        <v>8.7366333333333301</v>
      </c>
      <c r="E862" s="39">
        <v>70</v>
      </c>
      <c r="F862" s="5" t="s">
        <v>547</v>
      </c>
      <c r="G862" s="5" t="s">
        <v>510</v>
      </c>
      <c r="I862" s="43">
        <v>0.01</v>
      </c>
      <c r="M862" s="62">
        <v>0.30043198413374161</v>
      </c>
      <c r="N862" s="62">
        <v>0.10764872521246459</v>
      </c>
      <c r="O862" s="62">
        <v>13.192351274787535</v>
      </c>
    </row>
    <row r="863" spans="2:15" x14ac:dyDescent="0.2">
      <c r="B863" s="23">
        <v>42346</v>
      </c>
      <c r="C863" s="5">
        <v>-42.693333333333335</v>
      </c>
      <c r="D863" s="5">
        <v>8.7366333333333301</v>
      </c>
      <c r="E863" s="39">
        <v>150</v>
      </c>
      <c r="F863" s="5">
        <v>6.6093834902450244</v>
      </c>
      <c r="G863" s="5">
        <v>1.3357755319398394</v>
      </c>
      <c r="I863" s="43">
        <v>0</v>
      </c>
      <c r="M863" s="62" t="s">
        <v>361</v>
      </c>
      <c r="N863" s="62">
        <v>0.40509915014164311</v>
      </c>
      <c r="O863" s="62">
        <v>16.894900849858356</v>
      </c>
    </row>
    <row r="864" spans="2:15" x14ac:dyDescent="0.2">
      <c r="B864" s="23">
        <v>42346</v>
      </c>
      <c r="C864" s="5">
        <v>-42.693333333333335</v>
      </c>
      <c r="D864" s="5">
        <v>8.7366333333333301</v>
      </c>
      <c r="E864" s="39">
        <v>10</v>
      </c>
      <c r="F864" s="5">
        <v>1.0663828805366069</v>
      </c>
      <c r="G864" s="5">
        <v>2.4795172749926486E-2</v>
      </c>
      <c r="I864" s="43">
        <v>0.55000000000000004</v>
      </c>
      <c r="M864" s="62">
        <v>1.5108662143236719E-2</v>
      </c>
      <c r="N864" s="62">
        <v>0.16260623229461801</v>
      </c>
      <c r="O864" s="62">
        <v>12.037393767705383</v>
      </c>
    </row>
    <row r="865" spans="2:15" x14ac:dyDescent="0.2">
      <c r="B865" s="23">
        <v>42346</v>
      </c>
      <c r="C865" s="5">
        <v>-42.693333333333335</v>
      </c>
      <c r="D865" s="5">
        <v>8.7366333333333301</v>
      </c>
      <c r="E865" s="39">
        <v>20</v>
      </c>
      <c r="F865" s="5">
        <v>0.70433659409635985</v>
      </c>
      <c r="G865" s="5">
        <v>0.70433659409635985</v>
      </c>
      <c r="I865" s="43">
        <v>0.3</v>
      </c>
      <c r="M865" s="62">
        <v>2.7837745194467363E-2</v>
      </c>
      <c r="N865" s="62">
        <v>0.205949008498584</v>
      </c>
      <c r="O865" s="62">
        <v>12.094050991501417</v>
      </c>
    </row>
    <row r="866" spans="2:15" x14ac:dyDescent="0.2">
      <c r="B866" s="23">
        <v>42346</v>
      </c>
      <c r="C866" s="5">
        <v>-42.693333333333335</v>
      </c>
      <c r="D866" s="5">
        <v>8.7366333333333301</v>
      </c>
      <c r="E866" s="39">
        <v>40</v>
      </c>
      <c r="F866" s="5">
        <v>2.4731101647125957</v>
      </c>
      <c r="G866" s="5">
        <v>6.406899915309805E-2</v>
      </c>
      <c r="I866" s="43">
        <v>0.1</v>
      </c>
      <c r="M866" s="62">
        <v>7.0000000000000007E-2</v>
      </c>
      <c r="N866" s="62">
        <v>0.29008498583569398</v>
      </c>
      <c r="O866" s="62">
        <v>12.109915014164306</v>
      </c>
    </row>
    <row r="867" spans="2:15" x14ac:dyDescent="0.2">
      <c r="B867" s="23">
        <v>42346</v>
      </c>
      <c r="C867" s="5">
        <v>-42.693333333333335</v>
      </c>
      <c r="D867" s="5">
        <v>8.7366333333333301</v>
      </c>
      <c r="E867" s="39">
        <v>70</v>
      </c>
      <c r="F867" s="5" t="s">
        <v>361</v>
      </c>
      <c r="G867" s="5" t="s">
        <v>510</v>
      </c>
      <c r="I867" s="43">
        <v>0.01</v>
      </c>
      <c r="M867" s="62">
        <v>0.30043198413374161</v>
      </c>
      <c r="N867" s="62">
        <v>0.10764872521246459</v>
      </c>
      <c r="O867" s="62">
        <v>13.192351274787535</v>
      </c>
    </row>
    <row r="868" spans="2:15" x14ac:dyDescent="0.2">
      <c r="B868" s="23">
        <v>42346</v>
      </c>
      <c r="C868" s="5">
        <v>-42.693333333333335</v>
      </c>
      <c r="D868" s="5">
        <v>8.7366333333333301</v>
      </c>
      <c r="E868" s="39">
        <v>150</v>
      </c>
      <c r="F868" s="5">
        <v>6.6093834902450244</v>
      </c>
      <c r="G868" s="5">
        <v>1.3357755319398394</v>
      </c>
      <c r="I868" s="43">
        <v>0</v>
      </c>
      <c r="M868" s="62" t="s">
        <v>361</v>
      </c>
      <c r="N868" s="62">
        <v>0.30509915014164302</v>
      </c>
      <c r="O868" s="62">
        <v>16.894900849858356</v>
      </c>
    </row>
    <row r="869" spans="2:15" x14ac:dyDescent="0.2">
      <c r="B869" s="23">
        <v>42376</v>
      </c>
      <c r="C869" s="5">
        <v>-45.998666666666665</v>
      </c>
      <c r="D869" s="5">
        <v>5.5926499999999999</v>
      </c>
      <c r="E869" s="39">
        <v>10</v>
      </c>
      <c r="F869" s="5">
        <v>5.6674072765325514</v>
      </c>
      <c r="G869" s="5">
        <v>0.30054955145341111</v>
      </c>
      <c r="I869" s="43">
        <v>0.55000000000000004</v>
      </c>
      <c r="M869" s="62">
        <v>0.1994866556443658</v>
      </c>
      <c r="N869" s="62">
        <v>0.37677053824362611</v>
      </c>
      <c r="O869" s="62">
        <v>17.723229461756375</v>
      </c>
    </row>
    <row r="870" spans="2:15" x14ac:dyDescent="0.2">
      <c r="B870" s="23">
        <v>42376</v>
      </c>
      <c r="C870" s="5">
        <v>-45.998666666666665</v>
      </c>
      <c r="D870" s="5">
        <v>5.5926499999999999</v>
      </c>
      <c r="E870" s="39">
        <v>20</v>
      </c>
      <c r="F870" s="5" t="s">
        <v>361</v>
      </c>
      <c r="G870" s="5" t="s">
        <v>510</v>
      </c>
      <c r="I870" s="43">
        <v>0.3</v>
      </c>
      <c r="M870" s="62">
        <v>0.2</v>
      </c>
      <c r="N870" s="62">
        <v>0.39093484419263458</v>
      </c>
      <c r="O870" s="62">
        <v>19.209065155807366</v>
      </c>
    </row>
    <row r="871" spans="2:15" x14ac:dyDescent="0.2">
      <c r="B871" s="23">
        <v>42376</v>
      </c>
      <c r="C871" s="5">
        <v>-45.998666666666665</v>
      </c>
      <c r="D871" s="5">
        <v>5.5926499999999999</v>
      </c>
      <c r="E871" s="39">
        <v>30</v>
      </c>
      <c r="F871" s="5">
        <v>2.7546259306199854</v>
      </c>
      <c r="G871" s="5" t="s">
        <v>510</v>
      </c>
      <c r="I871" s="43">
        <v>0.1</v>
      </c>
      <c r="M871" s="62">
        <v>0.19420423551216839</v>
      </c>
      <c r="N871" s="62">
        <v>0.36260623229461758</v>
      </c>
      <c r="O871" s="62">
        <v>18.337393767705382</v>
      </c>
    </row>
    <row r="872" spans="2:15" x14ac:dyDescent="0.2">
      <c r="B872" s="23">
        <v>42376</v>
      </c>
      <c r="C872" s="5">
        <v>-45.998666666666665</v>
      </c>
      <c r="D872" s="5">
        <v>5.5926499999999999</v>
      </c>
      <c r="E872" s="39">
        <v>80</v>
      </c>
      <c r="F872" s="5" t="s">
        <v>361</v>
      </c>
      <c r="G872" s="5" t="s">
        <v>510</v>
      </c>
      <c r="I872" s="43">
        <v>0.01</v>
      </c>
      <c r="M872" s="62">
        <v>0.35790163825089422</v>
      </c>
      <c r="N872" s="62">
        <v>0.40509915014164311</v>
      </c>
      <c r="O872" s="62">
        <v>16.294900849858355</v>
      </c>
    </row>
    <row r="873" spans="2:15" x14ac:dyDescent="0.2">
      <c r="B873" s="23">
        <v>42376</v>
      </c>
      <c r="C873" s="5">
        <v>-45.998666666666665</v>
      </c>
      <c r="D873" s="5">
        <v>5.5926499999999999</v>
      </c>
      <c r="E873" s="39">
        <v>200</v>
      </c>
      <c r="F873" s="5">
        <v>3.0953655165133265</v>
      </c>
      <c r="G873" s="5">
        <v>0.50636213356365833</v>
      </c>
      <c r="I873" s="43">
        <v>0</v>
      </c>
      <c r="M873" s="62" t="s">
        <v>361</v>
      </c>
      <c r="N873" s="62">
        <v>0.41926345609065158</v>
      </c>
      <c r="O873" s="62">
        <v>23.180736543909351</v>
      </c>
    </row>
    <row r="874" spans="2:15" x14ac:dyDescent="0.2">
      <c r="B874" s="23">
        <v>42377</v>
      </c>
      <c r="C874" s="5">
        <v>-50.45151666666667</v>
      </c>
      <c r="D874" s="5">
        <v>1.0429166666666667</v>
      </c>
      <c r="E874" s="39">
        <v>10</v>
      </c>
      <c r="F874" s="5" t="s">
        <v>361</v>
      </c>
      <c r="G874" s="5" t="s">
        <v>510</v>
      </c>
      <c r="I874" s="43">
        <v>0.55000000000000004</v>
      </c>
      <c r="M874" s="62">
        <v>0.08</v>
      </c>
      <c r="N874" s="62">
        <v>0.47592067988668557</v>
      </c>
      <c r="O874" s="62">
        <v>19.924079320113314</v>
      </c>
    </row>
    <row r="875" spans="2:15" x14ac:dyDescent="0.2">
      <c r="B875" s="23">
        <v>42377</v>
      </c>
      <c r="C875" s="5">
        <v>-50.45151666666667</v>
      </c>
      <c r="D875" s="5">
        <v>1.0429166666666667</v>
      </c>
      <c r="E875" s="39">
        <v>15</v>
      </c>
      <c r="F875" s="5" t="s">
        <v>361</v>
      </c>
      <c r="G875" s="5" t="s">
        <v>510</v>
      </c>
      <c r="I875" s="43">
        <v>0.3</v>
      </c>
      <c r="M875" s="62">
        <v>0.06</v>
      </c>
      <c r="N875" s="62">
        <v>0.47592067988668557</v>
      </c>
      <c r="O875" s="62">
        <v>27.324079320113317</v>
      </c>
    </row>
    <row r="876" spans="2:15" x14ac:dyDescent="0.2">
      <c r="B876" s="23">
        <v>42377</v>
      </c>
      <c r="C876" s="5">
        <v>-50.45151666666667</v>
      </c>
      <c r="D876" s="5">
        <v>1.0429166666666667</v>
      </c>
      <c r="E876" s="39">
        <v>26</v>
      </c>
      <c r="F876" s="5">
        <v>1.4847724989062714</v>
      </c>
      <c r="G876" s="5">
        <v>0.74238774535255969</v>
      </c>
      <c r="I876" s="43">
        <v>0.1</v>
      </c>
      <c r="M876" s="62">
        <v>7.0000000000000007E-2</v>
      </c>
      <c r="N876" s="62">
        <v>0.32011331444759211</v>
      </c>
      <c r="O876" s="62">
        <v>19.279886685552409</v>
      </c>
    </row>
    <row r="877" spans="2:15" x14ac:dyDescent="0.2">
      <c r="B877" s="23">
        <v>42377</v>
      </c>
      <c r="C877" s="5">
        <v>-50.45151666666667</v>
      </c>
      <c r="D877" s="5">
        <v>1.0429166666666667</v>
      </c>
      <c r="E877" s="39">
        <v>48</v>
      </c>
      <c r="F877" s="5" t="s">
        <v>361</v>
      </c>
      <c r="G877" s="5" t="s">
        <v>510</v>
      </c>
      <c r="I877" s="43">
        <v>0.01</v>
      </c>
      <c r="M877" s="62">
        <v>0.06</v>
      </c>
      <c r="N877" s="62">
        <v>0.36260623229461758</v>
      </c>
      <c r="O877" s="62">
        <v>21.237393767705385</v>
      </c>
    </row>
    <row r="878" spans="2:15" x14ac:dyDescent="0.2">
      <c r="B878" s="23">
        <v>42377</v>
      </c>
      <c r="C878" s="5">
        <v>-50.45151666666667</v>
      </c>
      <c r="D878" s="5">
        <v>1.0429166666666667</v>
      </c>
      <c r="E878" s="39">
        <v>200</v>
      </c>
      <c r="F878" s="5">
        <v>1.877508990755766</v>
      </c>
      <c r="G878" s="5">
        <v>0.29433250640406372</v>
      </c>
      <c r="I878" s="43">
        <v>0</v>
      </c>
      <c r="M878" s="62" t="s">
        <v>361</v>
      </c>
      <c r="N878" s="62">
        <v>0.22096317280453259</v>
      </c>
      <c r="O878" s="62">
        <v>23.979036827195468</v>
      </c>
    </row>
    <row r="879" spans="2:15" x14ac:dyDescent="0.2">
      <c r="B879" s="23">
        <v>42378</v>
      </c>
      <c r="C879" s="5">
        <v>-55.700333333333333</v>
      </c>
      <c r="D879" s="5">
        <v>0</v>
      </c>
      <c r="E879" s="39">
        <v>9</v>
      </c>
      <c r="F879" s="5">
        <v>1.2048085369375203</v>
      </c>
      <c r="G879" s="5" t="s">
        <v>510</v>
      </c>
      <c r="I879" s="43">
        <v>0.55000000000000004</v>
      </c>
      <c r="M879" s="62">
        <v>0.05</v>
      </c>
      <c r="N879" s="62">
        <v>0.1926345609065156</v>
      </c>
      <c r="O879" s="62">
        <v>21.607365439093485</v>
      </c>
    </row>
    <row r="880" spans="2:15" x14ac:dyDescent="0.2">
      <c r="B880" s="23">
        <v>42378</v>
      </c>
      <c r="C880" s="5">
        <v>-55.700333333333333</v>
      </c>
      <c r="D880" s="5">
        <v>0</v>
      </c>
      <c r="E880" s="39">
        <v>18</v>
      </c>
      <c r="F880" s="5">
        <v>0.83128557209572884</v>
      </c>
      <c r="G880" s="5" t="s">
        <v>510</v>
      </c>
      <c r="I880" s="43">
        <v>0.3</v>
      </c>
      <c r="M880" s="62">
        <v>2.0270213119731668E-2</v>
      </c>
      <c r="N880" s="62">
        <v>0.1643059490084986</v>
      </c>
      <c r="O880" s="62">
        <v>21.735694050991501</v>
      </c>
    </row>
    <row r="881" spans="1:17" x14ac:dyDescent="0.2">
      <c r="B881" s="23">
        <v>42378</v>
      </c>
      <c r="C881" s="5">
        <v>-55.700333333333333</v>
      </c>
      <c r="D881" s="5">
        <v>0</v>
      </c>
      <c r="E881" s="39">
        <v>37</v>
      </c>
      <c r="F881" s="5">
        <v>0.96074242352640271</v>
      </c>
      <c r="G881" s="5">
        <v>3.5122151672706617E-2</v>
      </c>
      <c r="I881" s="43">
        <v>0.1</v>
      </c>
      <c r="M881" s="62">
        <v>1.8900116391712348E-2</v>
      </c>
      <c r="N881" s="62">
        <v>0.27762039660056659</v>
      </c>
      <c r="O881" s="62">
        <v>24.12237960339943</v>
      </c>
    </row>
    <row r="882" spans="1:17" x14ac:dyDescent="0.2">
      <c r="B882" s="23">
        <v>42378</v>
      </c>
      <c r="C882" s="5">
        <v>-55.700333333333333</v>
      </c>
      <c r="D882" s="5">
        <v>0</v>
      </c>
      <c r="E882" s="39">
        <v>68</v>
      </c>
      <c r="F882" s="5" t="s">
        <v>361</v>
      </c>
      <c r="G882" s="5" t="s">
        <v>510</v>
      </c>
      <c r="I882" s="43">
        <v>0.01</v>
      </c>
      <c r="M882" s="62">
        <v>0.84459141809927285</v>
      </c>
      <c r="N882" s="62">
        <v>0.36260623229461758</v>
      </c>
      <c r="O882" s="62">
        <v>27.337393767705382</v>
      </c>
    </row>
    <row r="883" spans="1:17" x14ac:dyDescent="0.2">
      <c r="B883" s="23">
        <v>42378</v>
      </c>
      <c r="C883" s="5">
        <v>-55.700333333333333</v>
      </c>
      <c r="D883" s="5">
        <v>0</v>
      </c>
      <c r="E883" s="39">
        <v>200</v>
      </c>
      <c r="F883" s="5">
        <v>2.4012988039297332</v>
      </c>
      <c r="G883" s="5">
        <v>0.15860842043933621</v>
      </c>
      <c r="I883" s="43">
        <v>0</v>
      </c>
      <c r="M883" s="62" t="s">
        <v>361</v>
      </c>
      <c r="N883" s="62">
        <v>0.1359773371104816</v>
      </c>
      <c r="O883" s="62">
        <v>34.464022662889519</v>
      </c>
    </row>
    <row r="884" spans="1:17" x14ac:dyDescent="0.2">
      <c r="B884" s="23">
        <v>42367</v>
      </c>
      <c r="C884" s="5">
        <v>-55.692366666666665</v>
      </c>
      <c r="D884" s="5">
        <v>-33.985349999999997</v>
      </c>
      <c r="E884" s="39">
        <v>7</v>
      </c>
      <c r="F884" s="5">
        <v>0.7384857831870395</v>
      </c>
      <c r="G884" s="5">
        <v>0.52218830510141412</v>
      </c>
      <c r="I884" s="43">
        <v>0.55000000000000004</v>
      </c>
      <c r="M884" s="62">
        <v>0.01</v>
      </c>
      <c r="N884" s="62">
        <v>0.32011331444759211</v>
      </c>
      <c r="O884" s="62">
        <v>19.379886685552407</v>
      </c>
    </row>
    <row r="885" spans="1:17" x14ac:dyDescent="0.2">
      <c r="B885" s="23">
        <v>42367</v>
      </c>
      <c r="C885" s="5">
        <v>-55.692366666666665</v>
      </c>
      <c r="D885" s="5">
        <v>-33.985349999999997</v>
      </c>
      <c r="E885" s="39">
        <v>15</v>
      </c>
      <c r="F885" s="5">
        <v>0.97433447599204148</v>
      </c>
      <c r="G885" s="5">
        <v>8.349390689603494E-3</v>
      </c>
      <c r="I885" s="43">
        <v>0.3</v>
      </c>
      <c r="M885" s="62">
        <v>1.5730032676431076E-2</v>
      </c>
      <c r="N885" s="62">
        <v>0.29178470254957511</v>
      </c>
      <c r="O885" s="62">
        <v>23.608215297450425</v>
      </c>
    </row>
    <row r="886" spans="1:17" x14ac:dyDescent="0.2">
      <c r="B886" s="23">
        <v>42367</v>
      </c>
      <c r="C886" s="5">
        <v>-55.692366666666665</v>
      </c>
      <c r="D886" s="5">
        <v>-33.985349999999997</v>
      </c>
      <c r="E886" s="39">
        <v>30</v>
      </c>
      <c r="F886" s="5">
        <v>2.0647456415198278</v>
      </c>
      <c r="G886" s="5">
        <v>6.7911460172453419E-2</v>
      </c>
      <c r="I886" s="43">
        <v>0.1</v>
      </c>
      <c r="M886" s="62">
        <v>0.06</v>
      </c>
      <c r="N886" s="62">
        <v>0.1926345609065156</v>
      </c>
      <c r="O886" s="62">
        <v>19.507365439093483</v>
      </c>
    </row>
    <row r="887" spans="1:17" x14ac:dyDescent="0.2">
      <c r="B887" s="23">
        <v>42367</v>
      </c>
      <c r="C887" s="5">
        <v>-55.692366666666665</v>
      </c>
      <c r="D887" s="5">
        <v>-33.985349999999997</v>
      </c>
      <c r="E887" s="39">
        <v>55</v>
      </c>
      <c r="F887" s="5">
        <v>8.0553574001802417</v>
      </c>
      <c r="G887" s="5">
        <v>0.17237019082067806</v>
      </c>
      <c r="I887" s="43">
        <v>0.01</v>
      </c>
      <c r="M887" s="62">
        <v>0.28999999999999998</v>
      </c>
      <c r="N887" s="62">
        <v>0.40509915014164311</v>
      </c>
      <c r="O887" s="62">
        <v>26.794900849858355</v>
      </c>
    </row>
    <row r="888" spans="1:17" x14ac:dyDescent="0.2">
      <c r="B888" s="23">
        <v>42367</v>
      </c>
      <c r="C888" s="5">
        <v>-55.692366666666665</v>
      </c>
      <c r="D888" s="5">
        <v>-33.985349999999997</v>
      </c>
      <c r="E888" s="39">
        <v>200</v>
      </c>
      <c r="F888" s="5">
        <v>30.072820152762521</v>
      </c>
      <c r="G888" s="5">
        <v>4.1246137470281568</v>
      </c>
      <c r="I888" s="43">
        <v>0</v>
      </c>
      <c r="M888" s="62" t="s">
        <v>361</v>
      </c>
      <c r="N888" s="62">
        <v>0.24929178470254959</v>
      </c>
      <c r="O888" s="62">
        <v>34.950708215297453</v>
      </c>
    </row>
    <row r="889" spans="1:17" x14ac:dyDescent="0.2">
      <c r="B889" s="23">
        <v>42395</v>
      </c>
      <c r="C889" s="5">
        <v>-70.442499999999995</v>
      </c>
      <c r="D889" s="5">
        <v>7.8249666666666702</v>
      </c>
      <c r="E889" s="39">
        <v>10</v>
      </c>
      <c r="F889" s="5" t="s">
        <v>361</v>
      </c>
      <c r="G889" s="5" t="s">
        <v>510</v>
      </c>
      <c r="I889" s="43">
        <v>0.55000000000000004</v>
      </c>
      <c r="M889" s="62">
        <v>0.17</v>
      </c>
      <c r="N889" s="62">
        <v>0.1926345609065156</v>
      </c>
      <c r="O889" s="62">
        <v>20.207365439093483</v>
      </c>
    </row>
    <row r="890" spans="1:17" x14ac:dyDescent="0.2">
      <c r="B890" s="23">
        <v>42395</v>
      </c>
      <c r="C890" s="5">
        <v>-70.442499999999995</v>
      </c>
      <c r="D890" s="5">
        <v>7.8249666666666702</v>
      </c>
      <c r="E890" s="39">
        <v>20</v>
      </c>
      <c r="F890" s="5" t="s">
        <v>361</v>
      </c>
      <c r="G890" s="5" t="s">
        <v>510</v>
      </c>
      <c r="I890" s="43">
        <v>0.3</v>
      </c>
      <c r="M890" s="62">
        <v>0.16</v>
      </c>
      <c r="N890" s="62">
        <v>0.1784702549575071</v>
      </c>
      <c r="O890" s="62">
        <v>17.521529745042493</v>
      </c>
    </row>
    <row r="891" spans="1:17" x14ac:dyDescent="0.2">
      <c r="B891" s="23">
        <v>42395</v>
      </c>
      <c r="C891" s="5">
        <v>-70.442499999999995</v>
      </c>
      <c r="D891" s="5">
        <v>7.8249666666666702</v>
      </c>
      <c r="E891" s="39">
        <v>42</v>
      </c>
      <c r="F891" s="5" t="s">
        <v>361</v>
      </c>
      <c r="G891" s="5" t="s">
        <v>510</v>
      </c>
      <c r="I891" s="43">
        <v>0.1</v>
      </c>
      <c r="M891" s="62">
        <v>0.24</v>
      </c>
      <c r="N891" s="62">
        <v>0.10764872521246459</v>
      </c>
      <c r="O891" s="62">
        <v>18.892351274787536</v>
      </c>
    </row>
    <row r="892" spans="1:17" x14ac:dyDescent="0.2">
      <c r="B892" s="23">
        <v>42395</v>
      </c>
      <c r="C892" s="5">
        <v>-70.442499999999995</v>
      </c>
      <c r="D892" s="5">
        <v>7.8249666666666702</v>
      </c>
      <c r="E892" s="39">
        <v>70</v>
      </c>
      <c r="F892" s="5">
        <v>5.9646656115683818</v>
      </c>
      <c r="G892" s="5">
        <v>0.93700142060739444</v>
      </c>
      <c r="I892" s="43">
        <v>0.01</v>
      </c>
      <c r="M892" s="62">
        <v>0.38</v>
      </c>
      <c r="N892" s="62">
        <v>0.1359773371104816</v>
      </c>
      <c r="O892" s="62">
        <v>21.164022662889519</v>
      </c>
    </row>
    <row r="893" spans="1:17" s="14" customFormat="1" x14ac:dyDescent="0.2">
      <c r="A893" s="10"/>
      <c r="B893" s="24">
        <v>42395</v>
      </c>
      <c r="C893" s="12">
        <v>-70.442499999999995</v>
      </c>
      <c r="D893" s="12">
        <v>7.8249666666666702</v>
      </c>
      <c r="E893" s="42">
        <v>200</v>
      </c>
      <c r="F893" s="12">
        <v>9.4084182998951549E-2</v>
      </c>
      <c r="G893" s="12">
        <v>5.5765273418515587E-2</v>
      </c>
      <c r="H893" s="12"/>
      <c r="I893" s="45">
        <v>0</v>
      </c>
      <c r="J893" s="12"/>
      <c r="K893" s="28"/>
      <c r="L893" s="28"/>
      <c r="M893" s="63" t="s">
        <v>361</v>
      </c>
      <c r="N893" s="63">
        <v>0.67422096317280455</v>
      </c>
      <c r="O893" s="62">
        <v>22.925779036827198</v>
      </c>
      <c r="P893" s="12"/>
      <c r="Q893" s="12"/>
    </row>
    <row r="894" spans="1:17" x14ac:dyDescent="0.2">
      <c r="A894" s="1" t="s">
        <v>453</v>
      </c>
      <c r="B894" s="23">
        <v>42922</v>
      </c>
      <c r="C894" s="5">
        <v>-58.500833333333297</v>
      </c>
      <c r="D894" s="5">
        <v>30</v>
      </c>
      <c r="E894" s="39">
        <v>10</v>
      </c>
      <c r="F894" s="5">
        <v>13.681147552816036</v>
      </c>
      <c r="G894" s="5">
        <v>1.1401281561053098</v>
      </c>
      <c r="I894" s="43">
        <v>0.55000000000000004</v>
      </c>
      <c r="M894" s="62">
        <v>0.63428241347616932</v>
      </c>
      <c r="N894" s="62">
        <v>0.39130434782608692</v>
      </c>
      <c r="O894" s="100">
        <v>28.366594720000002</v>
      </c>
    </row>
    <row r="895" spans="1:17" x14ac:dyDescent="0.2">
      <c r="B895" s="23">
        <v>42922</v>
      </c>
      <c r="C895" s="5">
        <v>-58.500833333333297</v>
      </c>
      <c r="D895" s="5">
        <v>30</v>
      </c>
      <c r="E895" s="39">
        <v>25</v>
      </c>
      <c r="F895" s="5">
        <v>13.691582099694191</v>
      </c>
      <c r="G895" s="5">
        <v>1.4654418513886918</v>
      </c>
      <c r="I895" s="43">
        <v>0.3</v>
      </c>
      <c r="M895" s="62">
        <v>0.65112386888203122</v>
      </c>
      <c r="N895" s="62">
        <v>0.33043478260869563</v>
      </c>
      <c r="O895" s="62">
        <v>28.545791900000001</v>
      </c>
    </row>
    <row r="896" spans="1:17" x14ac:dyDescent="0.2">
      <c r="A896" s="1" t="s">
        <v>540</v>
      </c>
      <c r="B896" s="23">
        <v>42922</v>
      </c>
      <c r="C896" s="5">
        <v>-58.500833333333297</v>
      </c>
      <c r="D896" s="5">
        <v>30</v>
      </c>
      <c r="E896" s="39">
        <v>50</v>
      </c>
      <c r="F896" s="5">
        <v>13.933700010554983</v>
      </c>
      <c r="G896" s="5">
        <v>0.60694121685295865</v>
      </c>
      <c r="I896" s="43">
        <v>0.1</v>
      </c>
      <c r="M896" s="62">
        <v>0.65915868170778269</v>
      </c>
      <c r="N896" s="62">
        <v>0.33913043478260868</v>
      </c>
      <c r="O896" s="62">
        <v>28.462559720000005</v>
      </c>
    </row>
    <row r="897" spans="2:15" x14ac:dyDescent="0.2">
      <c r="B897" s="23">
        <v>42922</v>
      </c>
      <c r="C897" s="5">
        <v>-58.500833333333297</v>
      </c>
      <c r="D897" s="5">
        <v>30</v>
      </c>
      <c r="E897" s="39">
        <v>75</v>
      </c>
      <c r="F897" s="5">
        <v>14.516148304960868</v>
      </c>
      <c r="G897" s="5">
        <v>1.1142367196014369</v>
      </c>
      <c r="I897" s="43">
        <v>0.01</v>
      </c>
      <c r="M897" s="62">
        <v>0.67506201397562382</v>
      </c>
      <c r="N897" s="62">
        <v>0.36521739130434783</v>
      </c>
      <c r="O897" s="62">
        <v>28.646849960000001</v>
      </c>
    </row>
    <row r="898" spans="2:15" x14ac:dyDescent="0.2">
      <c r="B898" s="23">
        <v>42922</v>
      </c>
      <c r="C898" s="5">
        <v>-58.500833333333297</v>
      </c>
      <c r="D898" s="5">
        <v>30</v>
      </c>
      <c r="E898" s="39">
        <v>200</v>
      </c>
      <c r="F898" s="5">
        <v>4.9528787975040185</v>
      </c>
      <c r="G898" s="5">
        <v>0.15834438928323502</v>
      </c>
      <c r="I898" s="43">
        <v>0</v>
      </c>
      <c r="M898" s="62" t="s">
        <v>361</v>
      </c>
      <c r="N898" s="62" t="s">
        <v>361</v>
      </c>
      <c r="O898" s="62">
        <v>34.522559720000004</v>
      </c>
    </row>
    <row r="899" spans="2:15" x14ac:dyDescent="0.2">
      <c r="B899" s="23">
        <v>42922</v>
      </c>
      <c r="C899" s="5">
        <v>-58.500833333333297</v>
      </c>
      <c r="D899" s="5">
        <v>30</v>
      </c>
      <c r="E899" s="39">
        <v>500</v>
      </c>
      <c r="F899" s="5">
        <v>2.4445346380642787</v>
      </c>
      <c r="G899" s="5">
        <v>0.22939535043459711</v>
      </c>
      <c r="I899" s="43">
        <v>0</v>
      </c>
      <c r="M899" s="62" t="s">
        <v>361</v>
      </c>
      <c r="N899" s="62" t="s">
        <v>361</v>
      </c>
      <c r="O899" s="62">
        <v>34.617866720000009</v>
      </c>
    </row>
    <row r="900" spans="2:15" x14ac:dyDescent="0.2">
      <c r="B900" s="23">
        <v>42923</v>
      </c>
      <c r="C900" s="5">
        <v>-53.501600000000003</v>
      </c>
      <c r="D900" s="5">
        <v>29.999766666666666</v>
      </c>
      <c r="E900" s="39">
        <v>10</v>
      </c>
      <c r="F900" s="5">
        <v>15.515255789994384</v>
      </c>
      <c r="G900" s="5">
        <v>0.60965581881127573</v>
      </c>
      <c r="I900" s="43">
        <v>0.55000000000000004</v>
      </c>
      <c r="M900" s="62">
        <v>0.48842985430638097</v>
      </c>
      <c r="N900" s="62">
        <v>0.16782006920415227</v>
      </c>
      <c r="O900" s="62">
        <v>24.65</v>
      </c>
    </row>
    <row r="901" spans="2:15" x14ac:dyDescent="0.2">
      <c r="B901" s="23">
        <v>42923</v>
      </c>
      <c r="C901" s="5">
        <v>-53.501600000000003</v>
      </c>
      <c r="D901" s="5">
        <v>29.999766666666666</v>
      </c>
      <c r="E901" s="39">
        <v>25</v>
      </c>
      <c r="F901" s="5">
        <v>13.408505415614266</v>
      </c>
      <c r="G901" s="5">
        <v>1.4322254971045871</v>
      </c>
      <c r="I901" s="43">
        <v>0.3</v>
      </c>
      <c r="M901" s="62">
        <v>0.43643818553970909</v>
      </c>
      <c r="N901" s="62">
        <v>0.15916955017301038</v>
      </c>
      <c r="O901" s="62">
        <v>24.65</v>
      </c>
    </row>
    <row r="902" spans="2:15" x14ac:dyDescent="0.2">
      <c r="B902" s="23">
        <v>42923</v>
      </c>
      <c r="C902" s="5">
        <v>-53.501600000000003</v>
      </c>
      <c r="D902" s="5">
        <v>29.999766666666666</v>
      </c>
      <c r="E902" s="39">
        <v>50</v>
      </c>
      <c r="F902" s="5">
        <v>21.349415768567127</v>
      </c>
      <c r="G902" s="88" t="s">
        <v>510</v>
      </c>
      <c r="I902" s="43">
        <v>0.1</v>
      </c>
      <c r="M902" s="62">
        <v>0.41554610916014334</v>
      </c>
      <c r="N902" s="62">
        <v>0.15051903114186851</v>
      </c>
      <c r="O902" s="62">
        <v>25.03</v>
      </c>
    </row>
    <row r="903" spans="2:15" x14ac:dyDescent="0.2">
      <c r="B903" s="23">
        <v>42923</v>
      </c>
      <c r="C903" s="5">
        <v>-53.501600000000003</v>
      </c>
      <c r="D903" s="5">
        <v>29.999766666666666</v>
      </c>
      <c r="E903" s="39">
        <v>75</v>
      </c>
      <c r="F903" s="5">
        <v>15.684828183056521</v>
      </c>
      <c r="G903" s="5">
        <v>0.32186255290381549</v>
      </c>
      <c r="I903" s="43">
        <v>0.01</v>
      </c>
      <c r="M903" s="62">
        <v>0.44134410341817482</v>
      </c>
      <c r="N903" s="62">
        <v>0.16782006920415224</v>
      </c>
      <c r="O903" s="62">
        <v>27.680791719999998</v>
      </c>
    </row>
    <row r="904" spans="2:15" x14ac:dyDescent="0.2">
      <c r="B904" s="23">
        <v>42923</v>
      </c>
      <c r="C904" s="5">
        <v>-53.501600000000003</v>
      </c>
      <c r="D904" s="5">
        <v>29.999766666666666</v>
      </c>
      <c r="E904" s="39">
        <v>200</v>
      </c>
      <c r="F904" s="5">
        <v>3.4801381659679311</v>
      </c>
      <c r="G904" s="5">
        <v>0.14728596940530192</v>
      </c>
      <c r="I904" s="43">
        <v>0</v>
      </c>
      <c r="M904" s="62">
        <v>9.3482040264173966E-3</v>
      </c>
      <c r="N904" s="62" t="s">
        <v>361</v>
      </c>
      <c r="O904" s="62">
        <v>37.113104719999995</v>
      </c>
    </row>
    <row r="905" spans="2:15" x14ac:dyDescent="0.2">
      <c r="B905" s="23">
        <v>42923</v>
      </c>
      <c r="C905" s="5">
        <v>-53.501600000000003</v>
      </c>
      <c r="D905" s="5">
        <v>29.999766666666666</v>
      </c>
      <c r="E905" s="39">
        <v>500</v>
      </c>
      <c r="F905" s="5">
        <v>3.4670189188740004</v>
      </c>
      <c r="G905" s="5">
        <v>1.1069430588348239</v>
      </c>
      <c r="I905" s="43">
        <v>0</v>
      </c>
      <c r="M905" s="62">
        <v>2.2221240234013083E-2</v>
      </c>
      <c r="N905" s="62">
        <v>7.7854671280276812E-3</v>
      </c>
      <c r="O905" s="62">
        <v>34.13167172</v>
      </c>
    </row>
    <row r="906" spans="2:15" x14ac:dyDescent="0.2">
      <c r="B906" s="23">
        <v>42925</v>
      </c>
      <c r="C906" s="5">
        <v>-47.84975</v>
      </c>
      <c r="D906" s="5">
        <v>30.000916666666665</v>
      </c>
      <c r="E906" s="39">
        <v>10</v>
      </c>
      <c r="F906" s="5">
        <v>11.375724506461065</v>
      </c>
      <c r="G906" s="5">
        <v>1.7836081782742316E-2</v>
      </c>
      <c r="I906" s="43">
        <v>0.55000000000000004</v>
      </c>
      <c r="M906" s="62">
        <v>0.25763689119658134</v>
      </c>
      <c r="N906" s="62">
        <v>0.28549999999999998</v>
      </c>
      <c r="O906" s="62">
        <v>18.920000000000002</v>
      </c>
    </row>
    <row r="907" spans="2:15" x14ac:dyDescent="0.2">
      <c r="B907" s="23">
        <v>42925</v>
      </c>
      <c r="C907" s="5">
        <v>-47.84975</v>
      </c>
      <c r="D907" s="5">
        <v>30.000916666666665</v>
      </c>
      <c r="E907" s="39">
        <v>25</v>
      </c>
      <c r="F907" s="5">
        <v>9.4323805079953313</v>
      </c>
      <c r="G907" s="5">
        <v>0.1389512844185532</v>
      </c>
      <c r="I907" s="43">
        <v>0.3</v>
      </c>
      <c r="M907" s="62">
        <v>0.26174154914957015</v>
      </c>
      <c r="N907" s="62">
        <v>0.37808641999999998</v>
      </c>
      <c r="O907" s="62">
        <v>22.829140540000001</v>
      </c>
    </row>
    <row r="908" spans="2:15" x14ac:dyDescent="0.2">
      <c r="B908" s="23">
        <v>42925</v>
      </c>
      <c r="C908" s="5">
        <v>-47.84975</v>
      </c>
      <c r="D908" s="5">
        <v>30.000916666666665</v>
      </c>
      <c r="E908" s="39">
        <v>50</v>
      </c>
      <c r="F908" s="5">
        <v>16.486467881122287</v>
      </c>
      <c r="G908" s="5">
        <v>1.0198868450739216</v>
      </c>
      <c r="I908" s="43">
        <v>0.1</v>
      </c>
      <c r="M908" s="62">
        <v>0.2696886789631292</v>
      </c>
      <c r="N908" s="62">
        <v>0.37037037</v>
      </c>
      <c r="O908" s="62">
        <v>22.910963089999999</v>
      </c>
    </row>
    <row r="909" spans="2:15" x14ac:dyDescent="0.2">
      <c r="B909" s="23">
        <v>42925</v>
      </c>
      <c r="C909" s="5">
        <v>-47.84975</v>
      </c>
      <c r="D909" s="5">
        <v>30.000916666666665</v>
      </c>
      <c r="E909" s="39">
        <v>75</v>
      </c>
      <c r="F909" s="5">
        <v>13.033503661748998</v>
      </c>
      <c r="G909" s="5">
        <v>1.7840314371766623</v>
      </c>
      <c r="I909" s="43">
        <v>0.01</v>
      </c>
      <c r="M909" s="62">
        <v>0.26302237310309357</v>
      </c>
      <c r="N909" s="62">
        <v>0.33950617300000002</v>
      </c>
      <c r="O909" s="62">
        <v>23.052971459999998</v>
      </c>
    </row>
    <row r="910" spans="2:15" x14ac:dyDescent="0.2">
      <c r="B910" s="23">
        <v>42925</v>
      </c>
      <c r="C910" s="5">
        <v>-47.84975</v>
      </c>
      <c r="D910" s="5">
        <v>30.000916666666665</v>
      </c>
      <c r="E910" s="39">
        <v>200</v>
      </c>
      <c r="F910" s="5">
        <v>10.373175577473095</v>
      </c>
      <c r="G910" s="5">
        <v>0.30336879786039977</v>
      </c>
      <c r="I910" s="43">
        <v>0</v>
      </c>
      <c r="M910" s="62">
        <v>7.8956822100976848E-2</v>
      </c>
      <c r="N910" s="62">
        <v>1.1574074E-2</v>
      </c>
      <c r="O910" s="62">
        <v>24.37090946</v>
      </c>
    </row>
    <row r="911" spans="2:15" x14ac:dyDescent="0.2">
      <c r="B911" s="23">
        <v>42925</v>
      </c>
      <c r="C911" s="5">
        <v>-47.84975</v>
      </c>
      <c r="D911" s="5">
        <v>30.000916666666665</v>
      </c>
      <c r="E911" s="39">
        <v>500</v>
      </c>
      <c r="F911" s="5">
        <v>3.7168175354845774</v>
      </c>
      <c r="G911" s="5">
        <v>1.161402781687592</v>
      </c>
      <c r="I911" s="43">
        <v>0</v>
      </c>
      <c r="M911" s="62" t="s">
        <v>361</v>
      </c>
      <c r="N911" s="62">
        <v>1.3503085999999999E-2</v>
      </c>
      <c r="O911" s="62">
        <v>30.974580150000001</v>
      </c>
    </row>
    <row r="912" spans="2:15" x14ac:dyDescent="0.2">
      <c r="B912" s="23">
        <v>42926</v>
      </c>
      <c r="C912" s="5">
        <v>-42.994233333333298</v>
      </c>
      <c r="D912" s="5">
        <v>29.997499999999999</v>
      </c>
      <c r="E912" s="39">
        <v>10</v>
      </c>
      <c r="F912" s="5">
        <v>18.664458927369221</v>
      </c>
      <c r="G912" s="88" t="s">
        <v>510</v>
      </c>
      <c r="I912" s="43">
        <v>0.55000000000000004</v>
      </c>
      <c r="M912" s="62">
        <v>1.3134310999999999E-2</v>
      </c>
      <c r="N912" s="62">
        <v>0.3022690437601297</v>
      </c>
      <c r="O912" s="62">
        <v>7.3735031200000005</v>
      </c>
    </row>
    <row r="913" spans="1:17" x14ac:dyDescent="0.2">
      <c r="A913" s="2"/>
      <c r="B913" s="23">
        <v>42926</v>
      </c>
      <c r="C913" s="5">
        <v>-42.994233333333298</v>
      </c>
      <c r="D913" s="5">
        <v>29.997499999999999</v>
      </c>
      <c r="E913" s="39">
        <v>25</v>
      </c>
      <c r="F913" s="5">
        <v>18.322418398574321</v>
      </c>
      <c r="G913" s="5">
        <v>1.8816024208240627</v>
      </c>
      <c r="I913" s="47">
        <v>0.3</v>
      </c>
      <c r="M913" s="62">
        <v>1.0672002999999999E-2</v>
      </c>
      <c r="N913" s="62">
        <v>0.29009724473257698</v>
      </c>
      <c r="O913" s="62">
        <v>8.43</v>
      </c>
    </row>
    <row r="914" spans="1:17" x14ac:dyDescent="0.2">
      <c r="B914" s="23">
        <v>42926</v>
      </c>
      <c r="C914" s="5">
        <v>-42.994233333333298</v>
      </c>
      <c r="D914" s="5">
        <v>29.997499999999999</v>
      </c>
      <c r="E914" s="39">
        <v>50</v>
      </c>
      <c r="F914" s="5">
        <v>24</v>
      </c>
      <c r="G914" s="5">
        <v>0.78297551319584535</v>
      </c>
      <c r="I914" s="43">
        <v>0.1</v>
      </c>
      <c r="M914" s="62">
        <v>1.3013661333333332E-2</v>
      </c>
      <c r="N914" s="62">
        <v>0.41572123176661269</v>
      </c>
      <c r="O914" s="62">
        <v>10.14325762208</v>
      </c>
    </row>
    <row r="915" spans="1:17" x14ac:dyDescent="0.2">
      <c r="B915" s="23">
        <v>42926</v>
      </c>
      <c r="C915" s="5">
        <v>-42.994233333333298</v>
      </c>
      <c r="D915" s="5">
        <v>29.997499999999999</v>
      </c>
      <c r="E915" s="39">
        <v>75</v>
      </c>
      <c r="F915" s="5">
        <v>24.324416609441673</v>
      </c>
      <c r="G915" s="5">
        <v>2.2878213084596126</v>
      </c>
      <c r="I915" s="43">
        <v>0.01</v>
      </c>
      <c r="M915" s="62">
        <v>1.5234670000000001E-2</v>
      </c>
      <c r="N915" s="62">
        <v>0.41369529983792547</v>
      </c>
      <c r="O915" s="62">
        <v>10.789236450000001</v>
      </c>
    </row>
    <row r="916" spans="1:17" x14ac:dyDescent="0.2">
      <c r="B916" s="23">
        <v>42926</v>
      </c>
      <c r="C916" s="5">
        <v>-42.994233333333298</v>
      </c>
      <c r="D916" s="5">
        <v>29.997499999999999</v>
      </c>
      <c r="E916" s="39">
        <v>200</v>
      </c>
      <c r="F916" s="5">
        <v>14.561698902177929</v>
      </c>
      <c r="G916" s="5">
        <v>9.8918077601854986E-3</v>
      </c>
      <c r="I916" s="43">
        <v>0</v>
      </c>
      <c r="M916" s="62" t="s">
        <v>361</v>
      </c>
      <c r="N916" s="62">
        <v>7.3338735818476497E-2</v>
      </c>
      <c r="O916" s="62">
        <v>11.83</v>
      </c>
    </row>
    <row r="917" spans="1:17" s="14" customFormat="1" x14ac:dyDescent="0.2">
      <c r="A917" s="10"/>
      <c r="B917" s="24">
        <v>42926</v>
      </c>
      <c r="C917" s="12">
        <v>-42.994233333333298</v>
      </c>
      <c r="D917" s="12">
        <v>29.997499999999999</v>
      </c>
      <c r="E917" s="42">
        <v>500</v>
      </c>
      <c r="F917" s="12">
        <v>3.8947320691776173</v>
      </c>
      <c r="G917" s="12">
        <v>0.5074541754348777</v>
      </c>
      <c r="H917" s="12"/>
      <c r="I917" s="45">
        <v>0</v>
      </c>
      <c r="J917" s="12"/>
      <c r="K917" s="28"/>
      <c r="L917" s="28"/>
      <c r="M917" s="63" t="s">
        <v>361</v>
      </c>
      <c r="N917" s="63">
        <v>3.8897893030794176E-2</v>
      </c>
      <c r="O917" s="63">
        <v>26.998588085000005</v>
      </c>
      <c r="P917" s="12"/>
      <c r="Q917" s="12"/>
    </row>
    <row r="918" spans="1:17" x14ac:dyDescent="0.2">
      <c r="A918" s="18" t="s">
        <v>82</v>
      </c>
      <c r="B918" s="23">
        <v>40157</v>
      </c>
      <c r="C918" s="5">
        <v>31.67</v>
      </c>
      <c r="D918" s="5">
        <v>-64.17</v>
      </c>
      <c r="E918" s="39">
        <v>20</v>
      </c>
      <c r="F918" s="5" t="s">
        <v>361</v>
      </c>
      <c r="J918" s="5">
        <v>23.6</v>
      </c>
      <c r="M918" s="62">
        <v>1.18546E-2</v>
      </c>
      <c r="N918" s="62" t="s">
        <v>361</v>
      </c>
    </row>
    <row r="919" spans="1:17" x14ac:dyDescent="0.2">
      <c r="A919" s="18"/>
      <c r="B919" s="23">
        <v>40157</v>
      </c>
      <c r="C919" s="5">
        <v>31.67</v>
      </c>
      <c r="D919" s="5">
        <v>-64.17</v>
      </c>
      <c r="E919" s="39">
        <v>60</v>
      </c>
      <c r="F919" s="5" t="s">
        <v>361</v>
      </c>
      <c r="J919" s="5">
        <v>23.6</v>
      </c>
      <c r="M919" s="62">
        <v>9.0208300000000005E-3</v>
      </c>
      <c r="N919" s="62" t="s">
        <v>361</v>
      </c>
    </row>
    <row r="920" spans="1:17" x14ac:dyDescent="0.2">
      <c r="A920" s="18" t="s">
        <v>83</v>
      </c>
      <c r="B920" s="23">
        <v>40157</v>
      </c>
      <c r="C920" s="5">
        <v>31.67</v>
      </c>
      <c r="D920" s="5">
        <v>-64.17</v>
      </c>
      <c r="E920" s="39">
        <v>80</v>
      </c>
      <c r="F920" s="5" t="s">
        <v>361</v>
      </c>
      <c r="J920" s="5">
        <v>23.6</v>
      </c>
      <c r="M920" s="62">
        <v>6.8645099999999999E-3</v>
      </c>
      <c r="N920" s="62">
        <v>4.3997200000000002E-3</v>
      </c>
    </row>
    <row r="921" spans="1:17" x14ac:dyDescent="0.2">
      <c r="A921" s="18"/>
      <c r="B921" s="23">
        <v>40157</v>
      </c>
      <c r="C921" s="5">
        <v>31.67</v>
      </c>
      <c r="D921" s="5">
        <v>-64.17</v>
      </c>
      <c r="E921" s="39">
        <v>100</v>
      </c>
      <c r="F921" s="5">
        <v>0.55212000000000006</v>
      </c>
      <c r="J921" s="5">
        <v>23.6</v>
      </c>
      <c r="M921" s="62">
        <v>8.1323300000000001E-3</v>
      </c>
      <c r="N921" s="62">
        <v>6.0385849999999998E-2</v>
      </c>
    </row>
    <row r="922" spans="1:17" x14ac:dyDescent="0.2">
      <c r="B922" s="23">
        <v>40157</v>
      </c>
      <c r="C922" s="5">
        <v>31.67</v>
      </c>
      <c r="D922" s="5">
        <v>-64.17</v>
      </c>
      <c r="E922" s="39">
        <v>120</v>
      </c>
      <c r="F922" s="5">
        <v>1.99292</v>
      </c>
      <c r="J922" s="5">
        <v>23.6</v>
      </c>
      <c r="M922" s="62">
        <v>7.68807E-3</v>
      </c>
      <c r="N922" s="62">
        <v>6.4624689999999999E-2</v>
      </c>
    </row>
    <row r="923" spans="1:17" x14ac:dyDescent="0.2">
      <c r="A923" s="1" t="s">
        <v>416</v>
      </c>
      <c r="B923" s="23">
        <v>40157</v>
      </c>
      <c r="C923" s="5">
        <v>31.67</v>
      </c>
      <c r="D923" s="5">
        <v>-64.17</v>
      </c>
      <c r="E923" s="39">
        <v>140</v>
      </c>
      <c r="F923" s="5">
        <v>0.15637000000000001</v>
      </c>
      <c r="J923" s="5">
        <v>23.6</v>
      </c>
      <c r="M923" s="62">
        <v>2.1812639999999998E-2</v>
      </c>
      <c r="N923" s="62">
        <v>3.0439399999999998E-2</v>
      </c>
    </row>
    <row r="924" spans="1:17" x14ac:dyDescent="0.2">
      <c r="B924" s="23">
        <v>40157</v>
      </c>
      <c r="C924" s="5">
        <v>31.67</v>
      </c>
      <c r="D924" s="5">
        <v>-64.17</v>
      </c>
      <c r="E924" s="39">
        <v>1000</v>
      </c>
      <c r="F924" s="5">
        <v>0.05</v>
      </c>
      <c r="J924" s="5">
        <v>4</v>
      </c>
      <c r="M924" s="62">
        <v>4.1901400000000002E-3</v>
      </c>
      <c r="N924" s="62" t="s">
        <v>361</v>
      </c>
    </row>
    <row r="925" spans="1:17" s="14" customFormat="1" x14ac:dyDescent="0.2">
      <c r="A925" s="10"/>
      <c r="B925" s="24">
        <v>40157</v>
      </c>
      <c r="C925" s="12">
        <v>31.67</v>
      </c>
      <c r="D925" s="12">
        <v>-64.17</v>
      </c>
      <c r="E925" s="42">
        <v>2000</v>
      </c>
      <c r="F925" s="12" t="s">
        <v>361</v>
      </c>
      <c r="G925" s="12"/>
      <c r="H925" s="12"/>
      <c r="I925" s="45"/>
      <c r="J925" s="12">
        <v>4</v>
      </c>
      <c r="K925" s="28"/>
      <c r="L925" s="28"/>
      <c r="M925" s="63" t="s">
        <v>361</v>
      </c>
      <c r="N925" s="63" t="s">
        <v>361</v>
      </c>
      <c r="O925" s="63"/>
      <c r="P925" s="12"/>
      <c r="Q925" s="12"/>
    </row>
    <row r="926" spans="1:17" x14ac:dyDescent="0.2">
      <c r="A926" s="1" t="s">
        <v>93</v>
      </c>
      <c r="B926" s="23" t="s">
        <v>545</v>
      </c>
      <c r="C926" s="5">
        <v>20.141500000000001</v>
      </c>
      <c r="D926" s="5">
        <v>-105.98633333333333</v>
      </c>
      <c r="E926" s="39">
        <v>20</v>
      </c>
      <c r="F926" s="5">
        <v>5.7974613619275654</v>
      </c>
      <c r="G926" s="5">
        <v>0.67335672453526729</v>
      </c>
      <c r="J926" s="5">
        <v>22.415900000000001</v>
      </c>
      <c r="K926" s="5">
        <v>34.646299999999997</v>
      </c>
      <c r="L926" s="5">
        <v>23.833600000000001</v>
      </c>
      <c r="M926" s="62">
        <v>0.08</v>
      </c>
      <c r="N926" s="62">
        <v>0.12</v>
      </c>
      <c r="O926" s="62">
        <v>2.82</v>
      </c>
      <c r="Q926" s="5">
        <v>211.92</v>
      </c>
    </row>
    <row r="927" spans="1:17" x14ac:dyDescent="0.2">
      <c r="B927" s="23" t="s">
        <v>545</v>
      </c>
      <c r="C927" s="5">
        <v>20.141500000000001</v>
      </c>
      <c r="D927" s="5">
        <v>-105.98633333333333</v>
      </c>
      <c r="E927" s="39">
        <v>50</v>
      </c>
      <c r="F927" s="5">
        <v>8.8835555337989831</v>
      </c>
      <c r="G927" s="5">
        <v>0.14368573869783954</v>
      </c>
      <c r="J927" s="5">
        <v>15.972799999999999</v>
      </c>
      <c r="K927" s="5">
        <v>34.7029</v>
      </c>
      <c r="L927" s="5">
        <v>25.5261</v>
      </c>
      <c r="M927" s="62">
        <v>0.02</v>
      </c>
      <c r="N927" s="62">
        <v>2.3199999999999998</v>
      </c>
      <c r="O927" s="62">
        <v>20.14</v>
      </c>
      <c r="Q927" s="5">
        <v>0.61</v>
      </c>
    </row>
    <row r="928" spans="1:17" x14ac:dyDescent="0.2">
      <c r="A928" s="1" t="s">
        <v>102</v>
      </c>
      <c r="B928" s="23" t="s">
        <v>545</v>
      </c>
      <c r="C928" s="5">
        <v>20.141500000000001</v>
      </c>
      <c r="D928" s="5">
        <v>-105.98633333333299</v>
      </c>
      <c r="E928" s="39">
        <v>100</v>
      </c>
      <c r="F928" s="5" t="s">
        <v>361</v>
      </c>
      <c r="G928" s="5" t="s">
        <v>510</v>
      </c>
      <c r="J928" s="5">
        <v>13.3332</v>
      </c>
      <c r="K928" s="5">
        <v>34.792499999999997</v>
      </c>
      <c r="L928" s="5">
        <v>26.165400000000002</v>
      </c>
      <c r="M928" s="62">
        <v>0.01</v>
      </c>
      <c r="N928" s="62">
        <v>7.06</v>
      </c>
      <c r="O928" s="62">
        <v>15.27</v>
      </c>
      <c r="Q928" s="5">
        <v>0.75</v>
      </c>
    </row>
    <row r="929" spans="1:17" x14ac:dyDescent="0.2">
      <c r="B929" s="23" t="s">
        <v>545</v>
      </c>
      <c r="C929" s="5">
        <v>20.141500000000001</v>
      </c>
      <c r="D929" s="5">
        <v>-105.98633333333299</v>
      </c>
      <c r="E929" s="39">
        <v>150</v>
      </c>
      <c r="F929" s="5" t="s">
        <v>361</v>
      </c>
      <c r="G929" s="5" t="s">
        <v>510</v>
      </c>
      <c r="J929" s="5">
        <v>12.436199999999999</v>
      </c>
      <c r="K929" s="5">
        <v>34.791600000000003</v>
      </c>
      <c r="L929" s="5">
        <v>26.343599999999999</v>
      </c>
      <c r="M929" s="62">
        <v>0</v>
      </c>
      <c r="N929" s="62">
        <v>5.12</v>
      </c>
      <c r="O929" s="62">
        <v>20.13</v>
      </c>
      <c r="Q929" s="5">
        <v>1.61</v>
      </c>
    </row>
    <row r="930" spans="1:17" x14ac:dyDescent="0.2">
      <c r="B930" s="23" t="s">
        <v>545</v>
      </c>
      <c r="C930" s="5">
        <v>20.141500000000001</v>
      </c>
      <c r="D930" s="5">
        <v>-105.98633333333299</v>
      </c>
      <c r="E930" s="39">
        <v>1100</v>
      </c>
      <c r="F930" s="5">
        <v>0.70974031112921532</v>
      </c>
      <c r="G930" s="5">
        <v>4.5080765562312546E-2</v>
      </c>
      <c r="J930" s="5">
        <v>4.1818</v>
      </c>
      <c r="K930" s="5">
        <v>34.546399999999998</v>
      </c>
      <c r="L930" s="5">
        <v>27.406400000000001</v>
      </c>
      <c r="M930" s="62">
        <v>0</v>
      </c>
      <c r="N930" s="62">
        <v>0</v>
      </c>
      <c r="O930" s="62">
        <v>45.26</v>
      </c>
      <c r="Q930" s="5">
        <v>14.39</v>
      </c>
    </row>
    <row r="931" spans="1:17" x14ac:dyDescent="0.2">
      <c r="A931" s="74"/>
      <c r="B931" s="23" t="s">
        <v>545</v>
      </c>
      <c r="C931" s="5">
        <v>17.553609999999999</v>
      </c>
      <c r="D931" s="5">
        <v>-105.96701</v>
      </c>
      <c r="E931" s="39">
        <v>20</v>
      </c>
      <c r="F931" s="5">
        <v>8.6525442686208764E-2</v>
      </c>
      <c r="G931" s="5">
        <v>1.701650376807223E-2</v>
      </c>
      <c r="J931" s="5">
        <v>25.736000000000001</v>
      </c>
      <c r="K931" s="5">
        <v>34.065100000000001</v>
      </c>
      <c r="L931" s="5">
        <v>22.411799999999999</v>
      </c>
      <c r="M931" s="62">
        <v>0</v>
      </c>
      <c r="N931" s="62">
        <v>0.34</v>
      </c>
      <c r="O931" s="62">
        <v>0</v>
      </c>
      <c r="Q931" s="5">
        <v>202.51</v>
      </c>
    </row>
    <row r="932" spans="1:17" x14ac:dyDescent="0.2">
      <c r="A932" s="1" t="s">
        <v>417</v>
      </c>
      <c r="B932" s="23" t="s">
        <v>545</v>
      </c>
      <c r="C932" s="5">
        <v>17.553609999999999</v>
      </c>
      <c r="D932" s="5">
        <v>-105.96701</v>
      </c>
      <c r="E932" s="39">
        <v>80</v>
      </c>
      <c r="F932" s="5">
        <v>37.114273123595382</v>
      </c>
      <c r="G932" s="5">
        <v>1.7699749861794651</v>
      </c>
      <c r="J932" s="5">
        <v>18.592300000000002</v>
      </c>
      <c r="K932" s="5">
        <v>34.488500000000002</v>
      </c>
      <c r="L932" s="5">
        <v>24.734400000000001</v>
      </c>
      <c r="M932" s="62">
        <v>0</v>
      </c>
      <c r="N932" s="62">
        <v>1.45</v>
      </c>
      <c r="O932" s="62">
        <v>18.54</v>
      </c>
      <c r="Q932" s="5">
        <v>44.16</v>
      </c>
    </row>
    <row r="933" spans="1:17" x14ac:dyDescent="0.2">
      <c r="A933" s="1" t="s">
        <v>418</v>
      </c>
      <c r="B933" s="23" t="s">
        <v>545</v>
      </c>
      <c r="C933" s="5">
        <v>17.553609999999999</v>
      </c>
      <c r="D933" s="5">
        <v>-105.96701</v>
      </c>
      <c r="E933" s="39">
        <v>105</v>
      </c>
      <c r="F933" s="5">
        <v>27.960991359528919</v>
      </c>
      <c r="G933" s="5">
        <v>0.52163920408853115</v>
      </c>
      <c r="J933" s="5">
        <v>15.02</v>
      </c>
      <c r="K933" s="5">
        <v>34.608400000000003</v>
      </c>
      <c r="L933" s="5">
        <v>25.666399999999999</v>
      </c>
      <c r="M933" s="62">
        <v>0</v>
      </c>
      <c r="N933" s="62">
        <v>0.4</v>
      </c>
      <c r="O933" s="62">
        <v>24.41</v>
      </c>
      <c r="Q933" s="5">
        <v>7.74</v>
      </c>
    </row>
    <row r="934" spans="1:17" x14ac:dyDescent="0.2">
      <c r="A934" s="2"/>
      <c r="B934" s="23" t="s">
        <v>545</v>
      </c>
      <c r="C934" s="5">
        <v>17.553609999999999</v>
      </c>
      <c r="D934" s="5">
        <v>-105.96701</v>
      </c>
      <c r="E934" s="39">
        <v>150</v>
      </c>
      <c r="F934" s="5">
        <v>0.4545573000565577</v>
      </c>
      <c r="G934" s="5">
        <v>4.0807833775837687E-2</v>
      </c>
      <c r="J934" s="5">
        <v>13.0623</v>
      </c>
      <c r="K934" s="5">
        <v>34.818800000000003</v>
      </c>
      <c r="L934" s="5">
        <v>26.240600000000001</v>
      </c>
      <c r="M934" s="62">
        <v>0</v>
      </c>
      <c r="N934" s="62">
        <v>5.82</v>
      </c>
      <c r="O934" s="62">
        <v>20.38</v>
      </c>
      <c r="Q934" s="5">
        <v>1.58</v>
      </c>
    </row>
    <row r="935" spans="1:17" x14ac:dyDescent="0.2">
      <c r="A935" s="2"/>
      <c r="B935" s="23" t="s">
        <v>545</v>
      </c>
      <c r="C935" s="5">
        <v>17.553609999999999</v>
      </c>
      <c r="D935" s="5">
        <v>-105.96701</v>
      </c>
      <c r="E935" s="39">
        <v>500</v>
      </c>
      <c r="F935" s="5">
        <v>3.2018445879481654E-2</v>
      </c>
      <c r="G935" s="5">
        <v>1.412022422273544E-2</v>
      </c>
      <c r="J935" s="5">
        <v>7.7168000000000001</v>
      </c>
      <c r="K935" s="5">
        <v>34.556899999999999</v>
      </c>
      <c r="L935" s="5">
        <v>26.968</v>
      </c>
      <c r="M935" s="62">
        <v>0</v>
      </c>
      <c r="N935" s="62">
        <v>0.6</v>
      </c>
      <c r="O935" s="62">
        <v>34.11</v>
      </c>
      <c r="Q935" s="5">
        <v>1.89</v>
      </c>
    </row>
    <row r="936" spans="1:17" x14ac:dyDescent="0.2">
      <c r="B936" s="23" t="s">
        <v>545</v>
      </c>
      <c r="C936" s="5">
        <v>16.516366666666666</v>
      </c>
      <c r="D936" s="5">
        <v>-107.14212499999999</v>
      </c>
      <c r="E936" s="39">
        <v>30</v>
      </c>
      <c r="F936" s="5" t="s">
        <v>361</v>
      </c>
      <c r="G936" s="5">
        <v>0</v>
      </c>
      <c r="J936" s="5">
        <v>26.325800000000001</v>
      </c>
      <c r="K936" s="5">
        <v>33.918500000000002</v>
      </c>
      <c r="L936" s="5">
        <v>22.118099999999998</v>
      </c>
      <c r="M936" s="62">
        <v>0</v>
      </c>
      <c r="N936" s="62">
        <v>0.01</v>
      </c>
      <c r="O936" s="62">
        <v>0.25</v>
      </c>
      <c r="Q936" s="5">
        <v>204.14</v>
      </c>
    </row>
    <row r="937" spans="1:17" x14ac:dyDescent="0.2">
      <c r="B937" s="23" t="s">
        <v>545</v>
      </c>
      <c r="C937" s="5">
        <v>16.516366666666666</v>
      </c>
      <c r="D937" s="5">
        <v>-107.14212499999999</v>
      </c>
      <c r="E937" s="39">
        <v>70</v>
      </c>
      <c r="F937" s="5">
        <v>21.279360788505652</v>
      </c>
      <c r="G937" s="5">
        <v>5.7783864250906243</v>
      </c>
      <c r="J937" s="5">
        <v>19.934999999999999</v>
      </c>
      <c r="K937" s="5">
        <v>34.431899999999999</v>
      </c>
      <c r="L937" s="5">
        <v>24.346800000000002</v>
      </c>
      <c r="M937" s="62">
        <v>0.01</v>
      </c>
      <c r="N937" s="62">
        <v>1.38</v>
      </c>
      <c r="O937" s="62">
        <v>17.12</v>
      </c>
      <c r="Q937" s="5">
        <v>61.62</v>
      </c>
    </row>
    <row r="938" spans="1:17" x14ac:dyDescent="0.2">
      <c r="B938" s="23" t="s">
        <v>545</v>
      </c>
      <c r="C938" s="5">
        <v>16.516366666666698</v>
      </c>
      <c r="D938" s="5">
        <v>-107.14212499999999</v>
      </c>
      <c r="E938" s="39">
        <v>90</v>
      </c>
      <c r="F938" s="5">
        <v>23.771875545779029</v>
      </c>
      <c r="G938" s="5">
        <v>4.7093433284906272</v>
      </c>
      <c r="J938" s="5">
        <v>16.578499999999998</v>
      </c>
      <c r="K938" s="5">
        <v>34.629899999999999</v>
      </c>
      <c r="L938" s="5">
        <v>25.330300000000001</v>
      </c>
      <c r="M938" s="62">
        <v>0</v>
      </c>
      <c r="N938" s="62">
        <v>0.14000000000000001</v>
      </c>
      <c r="O938" s="62">
        <v>25.23</v>
      </c>
      <c r="Q938" s="5">
        <v>4.7</v>
      </c>
    </row>
    <row r="939" spans="1:17" x14ac:dyDescent="0.2">
      <c r="B939" s="23" t="s">
        <v>545</v>
      </c>
      <c r="C939" s="5">
        <v>16.516366666666698</v>
      </c>
      <c r="D939" s="5">
        <v>-107.14212499999999</v>
      </c>
      <c r="E939" s="39">
        <v>150</v>
      </c>
      <c r="F939" s="5">
        <v>0.53734057402792779</v>
      </c>
      <c r="G939" s="5">
        <v>0.19648348175566085</v>
      </c>
      <c r="J939" s="5">
        <v>13.026</v>
      </c>
      <c r="K939" s="5">
        <v>34.814100000000003</v>
      </c>
      <c r="L939" s="5">
        <v>26.244299999999999</v>
      </c>
      <c r="M939" s="62">
        <v>0</v>
      </c>
      <c r="N939" s="62">
        <v>6.11</v>
      </c>
      <c r="O939" s="62">
        <v>19.79</v>
      </c>
      <c r="Q939" s="5">
        <v>1.7</v>
      </c>
    </row>
    <row r="940" spans="1:17" x14ac:dyDescent="0.2">
      <c r="B940" s="23" t="s">
        <v>545</v>
      </c>
      <c r="C940" s="5">
        <v>16.516366666666698</v>
      </c>
      <c r="D940" s="5">
        <v>-107.14212499999999</v>
      </c>
      <c r="E940" s="39">
        <v>500</v>
      </c>
      <c r="F940" s="5">
        <v>3.9742218437462937E-2</v>
      </c>
      <c r="G940" s="5">
        <v>5.6203984313054157E-2</v>
      </c>
      <c r="J940" s="5">
        <v>8.3325999999999993</v>
      </c>
      <c r="K940" s="5">
        <v>34.579000000000001</v>
      </c>
      <c r="L940" s="5">
        <v>26.8932</v>
      </c>
      <c r="M940" s="62">
        <v>0</v>
      </c>
      <c r="N940" s="62">
        <v>0.5</v>
      </c>
      <c r="O940" s="62">
        <v>31.43</v>
      </c>
      <c r="Q940" s="5">
        <v>1.87</v>
      </c>
    </row>
    <row r="941" spans="1:17" x14ac:dyDescent="0.2">
      <c r="B941" s="23" t="s">
        <v>545</v>
      </c>
      <c r="C941" s="5">
        <v>16.577706666666668</v>
      </c>
      <c r="D941" s="5">
        <v>-107.07687833333334</v>
      </c>
      <c r="E941" s="39">
        <v>60</v>
      </c>
      <c r="F941" s="5">
        <v>0.37376972393625152</v>
      </c>
      <c r="G941" s="5">
        <v>1.9269157199796862E-2</v>
      </c>
      <c r="J941" s="5">
        <v>25.657599999999999</v>
      </c>
      <c r="K941" s="5">
        <v>34.024799999999999</v>
      </c>
      <c r="L941" s="5">
        <v>22.4055</v>
      </c>
      <c r="M941" s="62">
        <v>0</v>
      </c>
      <c r="N941" s="62">
        <v>0.06</v>
      </c>
      <c r="O941" s="62">
        <v>0.1</v>
      </c>
      <c r="Q941" s="5">
        <v>199.19</v>
      </c>
    </row>
    <row r="942" spans="1:17" x14ac:dyDescent="0.2">
      <c r="B942" s="23" t="s">
        <v>545</v>
      </c>
      <c r="C942" s="5">
        <v>16.577706666666668</v>
      </c>
      <c r="D942" s="5">
        <v>-107.07687833333334</v>
      </c>
      <c r="E942" s="39">
        <v>80</v>
      </c>
      <c r="F942" s="5">
        <v>29.05519347305507</v>
      </c>
      <c r="G942" s="5">
        <v>0.76011633975010895</v>
      </c>
      <c r="J942" s="5">
        <v>18.151700000000002</v>
      </c>
      <c r="K942" s="5">
        <v>34.541200000000003</v>
      </c>
      <c r="L942" s="5">
        <v>24.8843</v>
      </c>
      <c r="M942" s="62">
        <v>0</v>
      </c>
      <c r="N942" s="62">
        <v>0.45</v>
      </c>
      <c r="O942" s="62">
        <v>22.91</v>
      </c>
      <c r="Q942" s="5">
        <v>23.46</v>
      </c>
    </row>
    <row r="943" spans="1:17" x14ac:dyDescent="0.2">
      <c r="B943" s="23" t="s">
        <v>545</v>
      </c>
      <c r="C943" s="5">
        <v>16.5777066666667</v>
      </c>
      <c r="D943" s="5">
        <v>-107.076878333333</v>
      </c>
      <c r="E943" s="39">
        <v>103</v>
      </c>
      <c r="F943" s="5">
        <v>10.155694979994358</v>
      </c>
      <c r="G943" s="5">
        <v>0.51069499461527035</v>
      </c>
      <c r="J943" s="5">
        <v>15.0794</v>
      </c>
      <c r="K943" s="5">
        <v>34.721699999999998</v>
      </c>
      <c r="L943" s="5">
        <v>25.7407</v>
      </c>
      <c r="M943" s="62">
        <v>0.04</v>
      </c>
      <c r="N943" s="62">
        <v>0.11</v>
      </c>
      <c r="O943" s="62">
        <v>24.26</v>
      </c>
      <c r="Q943" s="5">
        <v>1.1200000000000001</v>
      </c>
    </row>
    <row r="944" spans="1:17" x14ac:dyDescent="0.2">
      <c r="B944" s="23" t="s">
        <v>545</v>
      </c>
      <c r="C944" s="5">
        <v>16.5777066666667</v>
      </c>
      <c r="D944" s="5">
        <v>-107.076878333333</v>
      </c>
      <c r="E944" s="39">
        <v>250</v>
      </c>
      <c r="F944" s="5" t="s">
        <v>361</v>
      </c>
      <c r="G944" s="5" t="s">
        <v>510</v>
      </c>
      <c r="J944" s="5">
        <v>11.558400000000001</v>
      </c>
      <c r="K944" s="5">
        <v>34.7545</v>
      </c>
      <c r="L944" s="5">
        <v>26.482299999999999</v>
      </c>
      <c r="M944" s="62">
        <v>0.03</v>
      </c>
      <c r="N944" s="62">
        <v>3.03</v>
      </c>
      <c r="O944" s="62">
        <v>26.96</v>
      </c>
      <c r="Q944" s="5">
        <v>0.92</v>
      </c>
    </row>
    <row r="945" spans="1:17" x14ac:dyDescent="0.2">
      <c r="B945" s="23" t="s">
        <v>545</v>
      </c>
      <c r="C945" s="5">
        <v>16.5777066666667</v>
      </c>
      <c r="D945" s="5">
        <v>-107.076878333333</v>
      </c>
      <c r="E945" s="39">
        <v>1100</v>
      </c>
      <c r="F945" s="5">
        <v>0.83263390053532071</v>
      </c>
      <c r="G945" s="5">
        <v>0.20189354033080378</v>
      </c>
      <c r="J945" s="5">
        <v>4.2190000000000003</v>
      </c>
      <c r="K945" s="5">
        <v>34.551099999999998</v>
      </c>
      <c r="L945" s="5">
        <v>27.406199999999998</v>
      </c>
      <c r="M945" s="62">
        <v>0</v>
      </c>
      <c r="N945" s="62">
        <v>0.01</v>
      </c>
      <c r="O945" s="62">
        <v>46.27</v>
      </c>
      <c r="Q945" s="5">
        <v>14.29</v>
      </c>
    </row>
    <row r="946" spans="1:17" x14ac:dyDescent="0.2">
      <c r="B946" s="23" t="s">
        <v>545</v>
      </c>
      <c r="C946" s="5">
        <v>14.000028333333333</v>
      </c>
      <c r="D946" s="5">
        <v>-109.99916666666667</v>
      </c>
      <c r="E946" s="39">
        <v>30</v>
      </c>
      <c r="F946" s="5">
        <v>0.4856000406671393</v>
      </c>
      <c r="G946" s="5">
        <v>1.6045192030268454E-2</v>
      </c>
      <c r="J946" s="5">
        <v>26.018000000000001</v>
      </c>
      <c r="K946" s="5">
        <v>33.941299999999998</v>
      </c>
      <c r="L946" s="5">
        <v>22.231200000000001</v>
      </c>
      <c r="M946" s="62">
        <v>0</v>
      </c>
      <c r="N946" s="62">
        <v>0</v>
      </c>
      <c r="O946" s="62">
        <v>0.92</v>
      </c>
      <c r="Q946" s="5">
        <v>203.53</v>
      </c>
    </row>
    <row r="947" spans="1:17" x14ac:dyDescent="0.2">
      <c r="B947" s="23" t="s">
        <v>545</v>
      </c>
      <c r="C947" s="5">
        <v>14.000028333333333</v>
      </c>
      <c r="D947" s="5">
        <v>-109.99916666666667</v>
      </c>
      <c r="E947" s="39">
        <v>70</v>
      </c>
      <c r="F947" s="5">
        <v>27.010395761979517</v>
      </c>
      <c r="G947" s="5">
        <v>2.7222244877638593</v>
      </c>
      <c r="J947" s="5">
        <v>19.933900000000001</v>
      </c>
      <c r="K947" s="5">
        <v>34.382199999999997</v>
      </c>
      <c r="L947" s="5">
        <v>24.309100000000001</v>
      </c>
      <c r="M947" s="62">
        <v>0.05</v>
      </c>
      <c r="N947" s="62">
        <v>1.41</v>
      </c>
      <c r="O947" s="62">
        <v>12.38</v>
      </c>
      <c r="Q947" s="5">
        <v>98.23</v>
      </c>
    </row>
    <row r="948" spans="1:17" x14ac:dyDescent="0.2">
      <c r="B948" s="23" t="s">
        <v>545</v>
      </c>
      <c r="C948" s="5">
        <v>14.000028333333301</v>
      </c>
      <c r="D948" s="5">
        <v>-109.99916666666699</v>
      </c>
      <c r="E948" s="39">
        <v>105</v>
      </c>
      <c r="F948" s="5">
        <v>5.0442431832357952</v>
      </c>
      <c r="G948" s="5">
        <v>8.8160383085452182E-2</v>
      </c>
      <c r="J948" s="5">
        <v>14.5989</v>
      </c>
      <c r="K948" s="5">
        <v>34.741500000000002</v>
      </c>
      <c r="L948" s="5">
        <v>25.860600000000002</v>
      </c>
      <c r="M948" s="62">
        <v>0</v>
      </c>
      <c r="N948" s="62">
        <v>0.08</v>
      </c>
      <c r="O948" s="62">
        <v>23.99</v>
      </c>
      <c r="Q948" s="5">
        <v>0.81</v>
      </c>
    </row>
    <row r="949" spans="1:17" x14ac:dyDescent="0.2">
      <c r="B949" s="23" t="s">
        <v>545</v>
      </c>
      <c r="C949" s="5">
        <v>14.000028333333301</v>
      </c>
      <c r="D949" s="5">
        <v>-109.99916666666699</v>
      </c>
      <c r="E949" s="39">
        <v>150</v>
      </c>
      <c r="F949" s="5">
        <v>1.0373874415610593</v>
      </c>
      <c r="G949" s="5">
        <v>2.1879685397431372E-2</v>
      </c>
      <c r="J949" s="5">
        <v>12.7249</v>
      </c>
      <c r="K949" s="5">
        <v>34.793399999999998</v>
      </c>
      <c r="L949" s="5">
        <v>26.2883</v>
      </c>
      <c r="M949" s="62">
        <v>0</v>
      </c>
      <c r="N949" s="62">
        <v>4.8</v>
      </c>
      <c r="O949" s="62">
        <v>21.57</v>
      </c>
      <c r="Q949" s="5">
        <v>1.63</v>
      </c>
    </row>
    <row r="950" spans="1:17" x14ac:dyDescent="0.2">
      <c r="B950" s="23" t="s">
        <v>545</v>
      </c>
      <c r="C950" s="5">
        <v>14.000028333333301</v>
      </c>
      <c r="D950" s="5">
        <v>-109.99916666666699</v>
      </c>
      <c r="E950" s="39">
        <v>500</v>
      </c>
      <c r="F950" s="5">
        <v>0.7650727208074426</v>
      </c>
      <c r="G950" s="5">
        <v>2.2961646180544741E-2</v>
      </c>
      <c r="J950" s="5">
        <v>7.8441999999999998</v>
      </c>
      <c r="K950" s="5">
        <v>34.569699999999997</v>
      </c>
      <c r="L950" s="5">
        <v>26.959299999999999</v>
      </c>
      <c r="M950" s="62">
        <v>0</v>
      </c>
      <c r="N950" s="62">
        <v>0.45</v>
      </c>
      <c r="O950" s="62">
        <v>33.29</v>
      </c>
      <c r="Q950" s="5">
        <v>2.0299999999999998</v>
      </c>
    </row>
    <row r="951" spans="1:17" x14ac:dyDescent="0.2">
      <c r="B951" s="23" t="s">
        <v>545</v>
      </c>
      <c r="C951" s="5">
        <v>21</v>
      </c>
      <c r="D951" s="5">
        <v>-110.01</v>
      </c>
      <c r="E951" s="39">
        <v>50</v>
      </c>
      <c r="F951" s="5">
        <v>9.8991773939612782E-2</v>
      </c>
      <c r="G951" s="5">
        <v>3.4242865706987986E-2</v>
      </c>
      <c r="J951" s="5">
        <v>22.882000000000001</v>
      </c>
      <c r="K951" s="5">
        <v>34.792999999999999</v>
      </c>
      <c r="L951" s="5">
        <v>23.812100000000001</v>
      </c>
      <c r="M951" s="62">
        <v>0.01</v>
      </c>
      <c r="N951" s="62">
        <v>0</v>
      </c>
      <c r="O951" s="62">
        <v>0.98</v>
      </c>
      <c r="Q951" s="5">
        <v>213.49</v>
      </c>
    </row>
    <row r="952" spans="1:17" x14ac:dyDescent="0.2">
      <c r="B952" s="23" t="s">
        <v>545</v>
      </c>
      <c r="C952" s="5">
        <v>21</v>
      </c>
      <c r="D952" s="5">
        <v>-110.01</v>
      </c>
      <c r="E952" s="39">
        <v>90</v>
      </c>
      <c r="F952" s="5">
        <v>36.457116977528777</v>
      </c>
      <c r="G952" s="5">
        <v>1.0272773179425758</v>
      </c>
      <c r="J952" s="5">
        <v>20.806999999999999</v>
      </c>
      <c r="K952" s="5">
        <v>34.623899999999999</v>
      </c>
      <c r="L952" s="5">
        <v>24.261199999999999</v>
      </c>
      <c r="M952" s="62">
        <v>0.01</v>
      </c>
      <c r="N952" s="62">
        <v>0.18</v>
      </c>
      <c r="O952" s="62">
        <v>6.35</v>
      </c>
      <c r="Q952" s="5">
        <v>163.16</v>
      </c>
    </row>
    <row r="953" spans="1:17" x14ac:dyDescent="0.2">
      <c r="B953" s="23" t="s">
        <v>545</v>
      </c>
      <c r="C953" s="5">
        <v>21</v>
      </c>
      <c r="D953" s="5">
        <v>-110.01</v>
      </c>
      <c r="E953" s="39">
        <v>175</v>
      </c>
      <c r="F953" s="5">
        <v>1.9750919985409263</v>
      </c>
      <c r="G953" s="5">
        <v>1.1413946436137794E-2</v>
      </c>
      <c r="J953" s="5">
        <v>13.339700000000001</v>
      </c>
      <c r="K953" s="5">
        <v>34.770000000000003</v>
      </c>
      <c r="L953" s="5">
        <v>26.146699999999999</v>
      </c>
      <c r="M953" s="62">
        <v>0.01</v>
      </c>
      <c r="N953" s="62">
        <v>2.31</v>
      </c>
      <c r="O953" s="62">
        <v>21.27</v>
      </c>
      <c r="Q953" s="5">
        <v>0.7</v>
      </c>
    </row>
    <row r="954" spans="1:17" x14ac:dyDescent="0.2">
      <c r="B954" s="23" t="s">
        <v>545</v>
      </c>
      <c r="C954" s="5">
        <v>21</v>
      </c>
      <c r="D954" s="5">
        <v>-110.01</v>
      </c>
      <c r="E954" s="39">
        <v>250</v>
      </c>
      <c r="F954" s="5">
        <v>1.0760242505388271</v>
      </c>
      <c r="G954" s="5">
        <v>1.1715005507141781E-2</v>
      </c>
      <c r="J954" s="5">
        <v>11.5083</v>
      </c>
      <c r="K954" s="5">
        <v>34.693300000000001</v>
      </c>
      <c r="L954" s="5">
        <v>26.443999999999999</v>
      </c>
      <c r="M954" s="62">
        <v>0.01</v>
      </c>
      <c r="N954" s="62">
        <v>0</v>
      </c>
      <c r="O954" s="62">
        <v>26.21</v>
      </c>
      <c r="Q954" s="5">
        <v>2.2000000000000002</v>
      </c>
    </row>
    <row r="955" spans="1:17" s="14" customFormat="1" x14ac:dyDescent="0.2">
      <c r="A955" s="10"/>
      <c r="B955" s="24" t="s">
        <v>545</v>
      </c>
      <c r="C955" s="12">
        <v>21</v>
      </c>
      <c r="D955" s="12">
        <v>-110.01</v>
      </c>
      <c r="E955" s="42">
        <v>500</v>
      </c>
      <c r="F955" s="12">
        <v>0.10800433670815071</v>
      </c>
      <c r="G955" s="12">
        <v>2.2693109283526487E-2</v>
      </c>
      <c r="H955" s="12"/>
      <c r="I955" s="45"/>
      <c r="J955" s="12">
        <v>8.2209000000000003</v>
      </c>
      <c r="K955" s="12">
        <v>34.549799999999998</v>
      </c>
      <c r="L955" s="12">
        <v>26.8873</v>
      </c>
      <c r="M955" s="63">
        <v>0.01</v>
      </c>
      <c r="N955" s="63">
        <v>0</v>
      </c>
      <c r="O955" s="63">
        <v>33.26</v>
      </c>
      <c r="P955" s="12"/>
      <c r="Q955" s="12">
        <v>1.82</v>
      </c>
    </row>
    <row r="956" spans="1:17" x14ac:dyDescent="0.2">
      <c r="A956" s="1" t="s">
        <v>84</v>
      </c>
      <c r="B956" s="23" t="s">
        <v>546</v>
      </c>
      <c r="C956" s="5">
        <v>-19.93394</v>
      </c>
      <c r="D956" s="5">
        <v>-75.833669999999998</v>
      </c>
      <c r="E956" s="39">
        <v>20</v>
      </c>
      <c r="F956" s="5">
        <v>1.3594633870587112</v>
      </c>
      <c r="G956" s="5">
        <v>0.821126401349909</v>
      </c>
      <c r="J956" s="5">
        <v>17.8019</v>
      </c>
      <c r="K956" s="5">
        <v>35.1449</v>
      </c>
      <c r="L956" s="5">
        <v>25.432700000000001</v>
      </c>
      <c r="M956" s="62">
        <v>4.9460780006385451E-2</v>
      </c>
      <c r="N956" s="62">
        <v>0.10239884260663629</v>
      </c>
      <c r="O956" s="62">
        <v>0.68481591892542293</v>
      </c>
      <c r="Q956" s="5">
        <v>223.96799999999999</v>
      </c>
    </row>
    <row r="957" spans="1:17" x14ac:dyDescent="0.2">
      <c r="B957" s="23" t="s">
        <v>546</v>
      </c>
      <c r="C957" s="5">
        <v>-19.93394</v>
      </c>
      <c r="D957" s="5">
        <v>-75.833669999999998</v>
      </c>
      <c r="E957" s="39">
        <v>55</v>
      </c>
      <c r="F957" s="5">
        <v>1.0059174815941765</v>
      </c>
      <c r="G957" s="5">
        <v>0.46889322183192411</v>
      </c>
      <c r="J957" s="5">
        <v>17.748699999999999</v>
      </c>
      <c r="K957" s="5">
        <v>35.135100000000001</v>
      </c>
      <c r="L957" s="5">
        <v>25.439599999999999</v>
      </c>
      <c r="M957" s="62">
        <v>0.10851038516007151</v>
      </c>
      <c r="N957" s="62">
        <v>0.11054788762547921</v>
      </c>
      <c r="O957" s="62">
        <v>0.86346569063184075</v>
      </c>
      <c r="Q957" s="5">
        <v>222.53200000000001</v>
      </c>
    </row>
    <row r="958" spans="1:17" x14ac:dyDescent="0.2">
      <c r="A958" s="1" t="s">
        <v>99</v>
      </c>
      <c r="B958" s="23" t="s">
        <v>546</v>
      </c>
      <c r="C958" s="5">
        <v>-19.93394</v>
      </c>
      <c r="D958" s="5">
        <v>-75.833669999999998</v>
      </c>
      <c r="E958" s="39">
        <v>115</v>
      </c>
      <c r="F958" s="5">
        <v>7.1393778913238677</v>
      </c>
      <c r="G958" s="5">
        <v>0.73732380241842632</v>
      </c>
      <c r="J958" s="5">
        <v>13.159599999999999</v>
      </c>
      <c r="K958" s="5">
        <v>34.786499999999997</v>
      </c>
      <c r="L958" s="5">
        <v>26.198499999999999</v>
      </c>
      <c r="M958" s="62">
        <v>4.7322460927792222E-2</v>
      </c>
      <c r="N958" s="62">
        <v>1.3743447025336289E-2</v>
      </c>
      <c r="O958" s="62">
        <v>19.931634663857121</v>
      </c>
      <c r="Q958" s="5">
        <v>5.5590000000000002</v>
      </c>
    </row>
    <row r="959" spans="1:17" x14ac:dyDescent="0.2">
      <c r="B959" s="23" t="s">
        <v>546</v>
      </c>
      <c r="C959" s="5">
        <v>-19.93394</v>
      </c>
      <c r="D959" s="5">
        <v>-75.833669999999998</v>
      </c>
      <c r="E959" s="39">
        <v>250</v>
      </c>
      <c r="F959" s="5">
        <v>0.34727812364834032</v>
      </c>
      <c r="G959" s="5">
        <v>6.6131493279696831E-3</v>
      </c>
      <c r="J959" s="5">
        <v>11.149900000000001</v>
      </c>
      <c r="K959" s="5">
        <v>34.759799999999998</v>
      </c>
      <c r="L959" s="5">
        <v>26.567</v>
      </c>
      <c r="M959" s="62">
        <v>6.869236105874256E-2</v>
      </c>
      <c r="N959" s="62">
        <v>2.0371366241378066</v>
      </c>
      <c r="O959" s="62">
        <v>24.572883027971187</v>
      </c>
      <c r="Q959" s="5">
        <v>2.3149999999999999</v>
      </c>
    </row>
    <row r="960" spans="1:17" x14ac:dyDescent="0.2">
      <c r="B960" s="23" t="s">
        <v>546</v>
      </c>
      <c r="C960" s="5">
        <v>-19.93394</v>
      </c>
      <c r="D960" s="5">
        <v>-75.833669999999998</v>
      </c>
      <c r="E960" s="39">
        <v>500</v>
      </c>
      <c r="F960" s="5">
        <v>0.87675782776525746</v>
      </c>
      <c r="G960" s="5">
        <v>1.2722674517241656E-2</v>
      </c>
      <c r="J960" s="5">
        <v>7.6818</v>
      </c>
      <c r="K960" s="5">
        <v>34.547899999999998</v>
      </c>
      <c r="L960" s="5">
        <v>26.973099999999999</v>
      </c>
      <c r="M960" s="62">
        <v>0</v>
      </c>
      <c r="N960" s="62">
        <v>9.4172219055356065E-4</v>
      </c>
      <c r="O960" s="62">
        <v>41.372107929550268</v>
      </c>
      <c r="Q960" s="5">
        <v>24.067</v>
      </c>
    </row>
    <row r="961" spans="1:17" x14ac:dyDescent="0.2">
      <c r="A961" s="74"/>
      <c r="B961" s="23" t="s">
        <v>546</v>
      </c>
      <c r="C961" s="5">
        <v>-17.09215</v>
      </c>
      <c r="D961" s="5">
        <v>-78.634100000000004</v>
      </c>
      <c r="E961" s="39">
        <v>20</v>
      </c>
      <c r="F961" s="5">
        <v>0.84869313969553672</v>
      </c>
      <c r="G961" s="5">
        <v>0.39982756946499964</v>
      </c>
      <c r="J961" s="5">
        <v>18.166599999999999</v>
      </c>
      <c r="K961" s="5">
        <v>35.220300000000002</v>
      </c>
      <c r="L961" s="5">
        <v>25.400500000000001</v>
      </c>
      <c r="M961" s="62">
        <v>0.42728791363785767</v>
      </c>
      <c r="N961" s="62">
        <v>0.22283213961443477</v>
      </c>
      <c r="O961" s="62">
        <v>1.3737388724518143</v>
      </c>
      <c r="Q961" s="5">
        <v>221.25800000000001</v>
      </c>
    </row>
    <row r="962" spans="1:17" x14ac:dyDescent="0.2">
      <c r="A962" s="1" t="s">
        <v>419</v>
      </c>
      <c r="B962" s="23" t="s">
        <v>546</v>
      </c>
      <c r="C962" s="5">
        <v>-17.09215</v>
      </c>
      <c r="D962" s="5">
        <v>-78.634100000000004</v>
      </c>
      <c r="E962" s="39">
        <v>70</v>
      </c>
      <c r="F962" s="5">
        <v>21.853855656101125</v>
      </c>
      <c r="G962" s="5">
        <v>1.6499733112732995</v>
      </c>
      <c r="J962" s="5">
        <v>16.6494</v>
      </c>
      <c r="K962" s="5">
        <v>34.985700000000001</v>
      </c>
      <c r="L962" s="5">
        <v>25.588799999999999</v>
      </c>
      <c r="M962" s="62">
        <v>0.22232625950972512</v>
      </c>
      <c r="N962" s="62">
        <v>0.32295117755804692</v>
      </c>
      <c r="O962" s="62">
        <v>5.7610123668800686</v>
      </c>
      <c r="Q962" s="5">
        <v>200.42599999999999</v>
      </c>
    </row>
    <row r="963" spans="1:17" x14ac:dyDescent="0.2">
      <c r="A963" s="1" t="s">
        <v>420</v>
      </c>
      <c r="B963" s="23" t="s">
        <v>546</v>
      </c>
      <c r="C963" s="5">
        <v>-17.09215</v>
      </c>
      <c r="D963" s="5">
        <v>-78.634100000000004</v>
      </c>
      <c r="E963" s="39">
        <v>180</v>
      </c>
      <c r="F963" s="5">
        <v>1.5843219008927663</v>
      </c>
      <c r="G963" s="5">
        <v>6.9709973783253582E-2</v>
      </c>
      <c r="J963" s="5">
        <v>11.9268</v>
      </c>
      <c r="K963" s="5">
        <v>34.782699999999998</v>
      </c>
      <c r="L963" s="5">
        <v>26.438700000000001</v>
      </c>
      <c r="M963" s="62">
        <v>2.3359865521603889E-2</v>
      </c>
      <c r="N963" s="62">
        <v>4.4605844402040441E-2</v>
      </c>
      <c r="O963" s="62">
        <v>22.160183140960012</v>
      </c>
      <c r="Q963" s="5">
        <v>2.2010000000000001</v>
      </c>
    </row>
    <row r="964" spans="1:17" x14ac:dyDescent="0.2">
      <c r="B964" s="23" t="s">
        <v>546</v>
      </c>
      <c r="C964" s="5">
        <v>-17.09215</v>
      </c>
      <c r="D964" s="5">
        <v>-78.634100000000004</v>
      </c>
      <c r="E964" s="39">
        <v>275</v>
      </c>
      <c r="F964" s="5">
        <v>0.44288859534964209</v>
      </c>
      <c r="G964" s="5">
        <v>1.1681789555517958E-2</v>
      </c>
      <c r="J964" s="5">
        <v>10.7568</v>
      </c>
      <c r="K964" s="5">
        <v>34.729900000000001</v>
      </c>
      <c r="L964" s="5">
        <v>26.614799999999999</v>
      </c>
      <c r="M964" s="62">
        <v>1.8065760655274071E-2</v>
      </c>
      <c r="N964" s="62">
        <v>0.54236006396860759</v>
      </c>
      <c r="O964" s="62">
        <v>28.600394308827248</v>
      </c>
      <c r="Q964" s="5">
        <v>2.4160714285714286</v>
      </c>
    </row>
    <row r="965" spans="1:17" x14ac:dyDescent="0.2">
      <c r="B965" s="23" t="s">
        <v>546</v>
      </c>
      <c r="C965" s="5">
        <v>-17.09215</v>
      </c>
      <c r="D965" s="5">
        <v>-78.634100000000004</v>
      </c>
      <c r="E965" s="39">
        <v>500</v>
      </c>
      <c r="F965" s="5">
        <v>0.97941802951127166</v>
      </c>
      <c r="G965" s="5">
        <v>1.4174163371312276E-3</v>
      </c>
      <c r="J965" s="5">
        <v>7.4161999999999999</v>
      </c>
      <c r="K965" s="5">
        <v>34.544899999999998</v>
      </c>
      <c r="L965" s="5">
        <v>27.008800000000001</v>
      </c>
      <c r="M965" s="62">
        <v>1.8377333249202567E-2</v>
      </c>
      <c r="N965" s="62">
        <v>1.5084236643503763E-2</v>
      </c>
      <c r="O965" s="62">
        <v>42.235003686882536</v>
      </c>
      <c r="Q965" s="5">
        <v>23.988392857142856</v>
      </c>
    </row>
    <row r="966" spans="1:17" x14ac:dyDescent="0.2">
      <c r="B966" s="23" t="s">
        <v>546</v>
      </c>
      <c r="C966" s="5">
        <v>-13.99959</v>
      </c>
      <c r="D966" s="5">
        <v>-81.200599999999994</v>
      </c>
      <c r="E966" s="39">
        <v>75</v>
      </c>
      <c r="F966" s="5">
        <v>18.21517529309736</v>
      </c>
      <c r="G966" s="5">
        <v>6.3838089764306432</v>
      </c>
      <c r="J966" s="5">
        <v>15.8758</v>
      </c>
      <c r="K966" s="5">
        <v>34.945900000000002</v>
      </c>
      <c r="L966" s="5">
        <v>25.737100000000002</v>
      </c>
      <c r="M966" s="62">
        <v>3.0728733197098201E-3</v>
      </c>
      <c r="N966" s="62">
        <v>0.11016467275875261</v>
      </c>
      <c r="O966" s="62">
        <v>16.009543144648994</v>
      </c>
      <c r="Q966" s="5">
        <v>127.447</v>
      </c>
    </row>
    <row r="967" spans="1:17" x14ac:dyDescent="0.2">
      <c r="B967" s="23" t="s">
        <v>546</v>
      </c>
      <c r="C967" s="5">
        <v>-13.99959</v>
      </c>
      <c r="D967" s="5">
        <v>-81.200599999999994</v>
      </c>
      <c r="E967" s="39">
        <v>130</v>
      </c>
      <c r="F967" s="5">
        <v>7.9633764123779898</v>
      </c>
      <c r="G967" s="5">
        <v>0.42989985500739308</v>
      </c>
      <c r="J967" s="5">
        <v>12.988</v>
      </c>
      <c r="K967" s="5">
        <v>34.7958</v>
      </c>
      <c r="L967" s="5">
        <v>26.2407</v>
      </c>
      <c r="M967" s="62">
        <v>9.3773197928143301E-3</v>
      </c>
      <c r="N967" s="62">
        <v>7.0571235185068151E-2</v>
      </c>
      <c r="O967" s="62">
        <v>19.860616139547979</v>
      </c>
      <c r="Q967" s="5">
        <v>4.2350000000000003</v>
      </c>
    </row>
    <row r="968" spans="1:17" x14ac:dyDescent="0.2">
      <c r="B968" s="23" t="s">
        <v>546</v>
      </c>
      <c r="C968" s="5">
        <v>-13.99959</v>
      </c>
      <c r="D968" s="5">
        <v>-81.200599999999994</v>
      </c>
      <c r="E968" s="39">
        <v>150</v>
      </c>
      <c r="F968" s="5">
        <v>3.3633518695789282</v>
      </c>
      <c r="G968" s="5">
        <v>7.6728876076024091E-2</v>
      </c>
      <c r="J968" s="5">
        <v>12.684799999999999</v>
      </c>
      <c r="K968" s="5">
        <v>34.815600000000003</v>
      </c>
      <c r="L968" s="5">
        <v>26.316800000000001</v>
      </c>
      <c r="M968" s="62">
        <v>5.3112195853790298E-3</v>
      </c>
      <c r="N968" s="62">
        <v>1.3113553518170746E-2</v>
      </c>
      <c r="O968" s="62">
        <v>19.899891910744344</v>
      </c>
      <c r="Q968" s="5">
        <v>2.2789999999999999</v>
      </c>
    </row>
    <row r="969" spans="1:17" x14ac:dyDescent="0.2">
      <c r="B969" s="23" t="s">
        <v>546</v>
      </c>
      <c r="C969" s="5">
        <v>-13.99959</v>
      </c>
      <c r="D969" s="5">
        <v>-81.200599999999994</v>
      </c>
      <c r="E969" s="39">
        <v>250</v>
      </c>
      <c r="F969" s="5" t="s">
        <v>361</v>
      </c>
      <c r="G969" s="5" t="s">
        <v>510</v>
      </c>
      <c r="J969" s="5">
        <v>11.230499999999999</v>
      </c>
      <c r="K969" s="5">
        <v>34.793999999999997</v>
      </c>
      <c r="L969" s="5">
        <v>26.578900000000001</v>
      </c>
      <c r="M969" s="62">
        <v>4.5492180581446197E-2</v>
      </c>
      <c r="N969" s="62">
        <v>7.2063323925924916</v>
      </c>
      <c r="O969" s="62">
        <v>20.890784570707048</v>
      </c>
      <c r="Q969" s="5">
        <v>2.2530000000000001</v>
      </c>
    </row>
    <row r="970" spans="1:17" x14ac:dyDescent="0.2">
      <c r="B970" s="23" t="s">
        <v>546</v>
      </c>
      <c r="C970" s="5">
        <v>-13.99959</v>
      </c>
      <c r="D970" s="5">
        <v>-81.200599999999994</v>
      </c>
      <c r="E970" s="39">
        <v>500</v>
      </c>
      <c r="F970" s="5">
        <v>0.93204423374051903</v>
      </c>
      <c r="G970" s="5">
        <v>0.11156379480709656</v>
      </c>
      <c r="J970" s="5">
        <v>7.4987000000000004</v>
      </c>
      <c r="K970" s="5">
        <v>34.567500000000003</v>
      </c>
      <c r="L970" s="5">
        <v>27.014800000000001</v>
      </c>
      <c r="M970" s="62">
        <v>5.7247504004918296E-3</v>
      </c>
      <c r="N970" s="62">
        <v>1.315231121752323E-2</v>
      </c>
      <c r="O970" s="62">
        <v>43.022159987453882</v>
      </c>
      <c r="Q970" s="5">
        <v>17.081</v>
      </c>
    </row>
    <row r="971" spans="1:17" x14ac:dyDescent="0.2">
      <c r="B971" s="23" t="s">
        <v>546</v>
      </c>
      <c r="C971" s="5">
        <v>-13.9221</v>
      </c>
      <c r="D971" s="5">
        <v>-81.277199999999993</v>
      </c>
      <c r="E971" s="39">
        <v>20</v>
      </c>
      <c r="F971" s="5">
        <v>0.40555314010516114</v>
      </c>
      <c r="G971" s="5">
        <v>4.9616208707226701E-4</v>
      </c>
      <c r="J971" s="5">
        <v>18.788</v>
      </c>
      <c r="K971" s="5">
        <v>35.384999999999998</v>
      </c>
      <c r="L971" s="5">
        <v>25.3704</v>
      </c>
      <c r="M971" s="62">
        <v>0.4002214887786435</v>
      </c>
      <c r="N971" s="62">
        <v>0.19051701969407989</v>
      </c>
      <c r="O971" s="62">
        <v>3.2712557036562493</v>
      </c>
      <c r="Q971" s="5">
        <v>213.71100000000001</v>
      </c>
    </row>
    <row r="972" spans="1:17" x14ac:dyDescent="0.2">
      <c r="B972" s="23" t="s">
        <v>546</v>
      </c>
      <c r="C972" s="5">
        <v>-13.9221</v>
      </c>
      <c r="D972" s="5">
        <v>-81.277199999999993</v>
      </c>
      <c r="E972" s="39">
        <v>60</v>
      </c>
      <c r="F972" s="5">
        <v>7.4041636562784836</v>
      </c>
      <c r="G972" s="5">
        <v>2.3373885290530891</v>
      </c>
      <c r="J972" s="5">
        <v>18.736799999999999</v>
      </c>
      <c r="K972" s="5">
        <v>35.374200000000002</v>
      </c>
      <c r="L972" s="5">
        <v>25.376899999999999</v>
      </c>
      <c r="M972" s="62">
        <v>0.3914056082263318</v>
      </c>
      <c r="N972" s="62">
        <v>0.19100071684573811</v>
      </c>
      <c r="O972" s="62">
        <v>3.305149528375678</v>
      </c>
      <c r="Q972" s="5">
        <v>209.37299999999999</v>
      </c>
    </row>
    <row r="973" spans="1:17" x14ac:dyDescent="0.2">
      <c r="B973" s="23" t="s">
        <v>546</v>
      </c>
      <c r="C973" s="5">
        <v>-13.9221</v>
      </c>
      <c r="D973" s="5">
        <v>-81.277199999999993</v>
      </c>
      <c r="E973" s="39">
        <v>100</v>
      </c>
      <c r="F973" s="5">
        <v>20.183243319856828</v>
      </c>
      <c r="G973" s="5">
        <v>1.904108076833154</v>
      </c>
      <c r="J973" s="5">
        <v>14.4339</v>
      </c>
      <c r="K973" s="5">
        <v>34.811599999999999</v>
      </c>
      <c r="L973" s="5">
        <v>25.9526</v>
      </c>
      <c r="M973" s="62">
        <v>1.3285627187710567E-2</v>
      </c>
      <c r="N973" s="62">
        <v>6.1552279907915404E-2</v>
      </c>
      <c r="O973" s="62">
        <v>21.904118903334815</v>
      </c>
      <c r="Q973" s="5">
        <v>73.031999999999996</v>
      </c>
    </row>
    <row r="974" spans="1:17" x14ac:dyDescent="0.2">
      <c r="B974" s="23" t="s">
        <v>546</v>
      </c>
      <c r="C974" s="5">
        <v>-13.9221</v>
      </c>
      <c r="D974" s="5">
        <v>-81.277199999999993</v>
      </c>
      <c r="E974" s="39">
        <v>140</v>
      </c>
      <c r="F974" s="5">
        <v>8.2881335831794036</v>
      </c>
      <c r="G974" s="5">
        <v>0.29890716831271119</v>
      </c>
      <c r="J974" s="5">
        <v>12.986700000000001</v>
      </c>
      <c r="K974" s="5">
        <v>34.746899999999997</v>
      </c>
      <c r="L974" s="5">
        <v>26.203299999999999</v>
      </c>
      <c r="M974" s="62">
        <v>2.1638514951710052E-2</v>
      </c>
      <c r="N974" s="62">
        <v>2.9869621846901218E-2</v>
      </c>
      <c r="O974" s="62">
        <v>22.246104084260764</v>
      </c>
      <c r="Q974" s="5">
        <v>21.629000000000001</v>
      </c>
    </row>
    <row r="975" spans="1:17" x14ac:dyDescent="0.2">
      <c r="B975" s="23" t="s">
        <v>546</v>
      </c>
      <c r="C975" s="5">
        <v>-13.9221</v>
      </c>
      <c r="D975" s="5">
        <v>-81.277199999999993</v>
      </c>
      <c r="E975" s="39">
        <v>1000</v>
      </c>
      <c r="F975" s="5">
        <v>0.44158975699104497</v>
      </c>
      <c r="G975" s="5">
        <v>7.8167324688348718E-3</v>
      </c>
      <c r="J975" s="5">
        <v>4.3307000000000002</v>
      </c>
      <c r="K975" s="5">
        <v>34.534100000000002</v>
      </c>
      <c r="L975" s="5">
        <v>27.388999999999999</v>
      </c>
      <c r="M975" s="62">
        <v>1.7951508133919783E-2</v>
      </c>
      <c r="N975" s="62">
        <v>1.4217258940074112E-2</v>
      </c>
      <c r="O975" s="62">
        <v>44.172555616827594</v>
      </c>
      <c r="Q975" s="5">
        <v>54.533999999999999</v>
      </c>
    </row>
    <row r="976" spans="1:17" x14ac:dyDescent="0.2">
      <c r="B976" s="23" t="s">
        <v>546</v>
      </c>
      <c r="C976" s="5">
        <v>-12.999459999999999</v>
      </c>
      <c r="D976" s="5">
        <v>-82.200159999999997</v>
      </c>
      <c r="E976" s="39">
        <v>125</v>
      </c>
      <c r="F976" s="5">
        <v>1.1879306339811952</v>
      </c>
      <c r="G976" s="5">
        <v>1.171763580364656E-2</v>
      </c>
      <c r="J976" s="5">
        <v>13.6525</v>
      </c>
      <c r="K976" s="5">
        <v>34.932699999999997</v>
      </c>
      <c r="L976" s="5">
        <v>26.211300000000001</v>
      </c>
      <c r="M976" s="62">
        <v>2.4563873592535094E-2</v>
      </c>
      <c r="N976" s="62">
        <v>8.3719681346009587</v>
      </c>
      <c r="O976" s="62">
        <v>10.164779661382852</v>
      </c>
      <c r="Q976" s="5">
        <v>2.0630000000000002</v>
      </c>
    </row>
    <row r="977" spans="2:17" x14ac:dyDescent="0.2">
      <c r="B977" s="23" t="s">
        <v>546</v>
      </c>
      <c r="C977" s="5">
        <v>-12.999459999999999</v>
      </c>
      <c r="D977" s="5">
        <v>-82.200159999999997</v>
      </c>
      <c r="E977" s="39">
        <v>275</v>
      </c>
      <c r="F977" s="5">
        <v>0.39426834035613245</v>
      </c>
      <c r="G977" s="5">
        <v>1.0410285266930325E-2</v>
      </c>
      <c r="J977" s="5">
        <v>11.282400000000001</v>
      </c>
      <c r="K977" s="5">
        <v>34.805599999999998</v>
      </c>
      <c r="L977" s="5">
        <v>26.578900000000001</v>
      </c>
      <c r="M977" s="62">
        <v>2.7076298273775053E-2</v>
      </c>
      <c r="N977" s="62">
        <v>7.1440440183437532</v>
      </c>
      <c r="O977" s="62">
        <v>21.46085434700958</v>
      </c>
      <c r="Q977" s="5">
        <v>2.2290000000000001</v>
      </c>
    </row>
    <row r="978" spans="2:17" x14ac:dyDescent="0.2">
      <c r="B978" s="23" t="s">
        <v>546</v>
      </c>
      <c r="C978" s="5">
        <v>-16.749320000000001</v>
      </c>
      <c r="D978" s="5">
        <v>-85.998859999999993</v>
      </c>
      <c r="E978" s="39">
        <v>20</v>
      </c>
      <c r="F978" s="5">
        <v>0.12249130917067319</v>
      </c>
      <c r="G978" s="5">
        <v>3.2684877973909121E-2</v>
      </c>
      <c r="J978" s="5">
        <v>19.741199999999999</v>
      </c>
      <c r="K978" s="5">
        <v>35.540700000000001</v>
      </c>
      <c r="L978" s="5">
        <v>25.243300000000001</v>
      </c>
      <c r="M978" s="62">
        <v>2.3832922605879991E-2</v>
      </c>
      <c r="N978" s="62">
        <v>0.10969035834824527</v>
      </c>
      <c r="O978" s="62">
        <v>0.27784566842238179</v>
      </c>
      <c r="Q978" s="5">
        <v>217.512</v>
      </c>
    </row>
    <row r="979" spans="2:17" x14ac:dyDescent="0.2">
      <c r="B979" s="23" t="s">
        <v>546</v>
      </c>
      <c r="C979" s="5">
        <v>-16.749320000000001</v>
      </c>
      <c r="D979" s="5">
        <v>-85.998859999999993</v>
      </c>
      <c r="E979" s="39">
        <v>100</v>
      </c>
      <c r="F979" s="5">
        <v>5.6561812800239526</v>
      </c>
      <c r="G979" s="5">
        <v>0.77047921530633223</v>
      </c>
      <c r="J979" s="5">
        <v>19.1464</v>
      </c>
      <c r="K979" s="5">
        <v>35.412700000000001</v>
      </c>
      <c r="L979" s="5">
        <v>25.303699999999999</v>
      </c>
      <c r="M979" s="62">
        <v>0.28010354045469815</v>
      </c>
      <c r="N979" s="62">
        <v>0.40255236842157605</v>
      </c>
      <c r="O979" s="62">
        <v>1.2894256683260741</v>
      </c>
      <c r="Q979" s="5">
        <v>211.78100000000001</v>
      </c>
    </row>
    <row r="980" spans="2:17" x14ac:dyDescent="0.2">
      <c r="B980" s="23" t="s">
        <v>546</v>
      </c>
      <c r="C980" s="5">
        <v>-16.749320000000001</v>
      </c>
      <c r="D980" s="5">
        <v>-85.998859999999993</v>
      </c>
      <c r="E980" s="39">
        <v>200</v>
      </c>
      <c r="F980" s="5">
        <v>2.7996121349063063</v>
      </c>
      <c r="G980" s="5">
        <v>0.2444927771130431</v>
      </c>
      <c r="J980" s="5">
        <v>12.2087</v>
      </c>
      <c r="K980" s="5">
        <v>34.513100000000001</v>
      </c>
      <c r="L980" s="5">
        <v>26.176100000000002</v>
      </c>
      <c r="M980" s="62">
        <v>2.7368218483705051E-2</v>
      </c>
      <c r="N980" s="62">
        <v>1.5638257122216132E-2</v>
      </c>
      <c r="O980" s="62">
        <v>21.340773531544411</v>
      </c>
      <c r="Q980" s="5">
        <v>94.756</v>
      </c>
    </row>
    <row r="981" spans="2:17" x14ac:dyDescent="0.2">
      <c r="B981" s="23" t="s">
        <v>546</v>
      </c>
      <c r="C981" s="5">
        <v>-16.749320000000001</v>
      </c>
      <c r="D981" s="5">
        <v>-85.998859999999993</v>
      </c>
      <c r="E981" s="39">
        <v>340</v>
      </c>
      <c r="F981" s="5">
        <v>0.18956695320526645</v>
      </c>
      <c r="G981" s="5">
        <v>4.4761004444339066E-3</v>
      </c>
      <c r="J981" s="5">
        <v>9.9113000000000007</v>
      </c>
      <c r="K981" s="5">
        <v>34.697400000000002</v>
      </c>
      <c r="L981" s="5">
        <v>26.737500000000001</v>
      </c>
      <c r="M981" s="62">
        <v>5.3056772233582593E-2</v>
      </c>
      <c r="N981" s="62">
        <v>3.700443421043996E-2</v>
      </c>
      <c r="O981" s="62">
        <v>33.216434654914416</v>
      </c>
      <c r="Q981" s="5">
        <v>5.5890000000000004</v>
      </c>
    </row>
    <row r="982" spans="2:17" x14ac:dyDescent="0.2">
      <c r="B982" s="23" t="s">
        <v>546</v>
      </c>
      <c r="C982" s="5">
        <v>-16.749320000000001</v>
      </c>
      <c r="D982" s="5">
        <v>-85.998859999999993</v>
      </c>
      <c r="E982" s="39">
        <v>400</v>
      </c>
      <c r="F982" s="5">
        <v>1.1562122866281248</v>
      </c>
      <c r="G982" s="5">
        <v>2.7787331628194582E-2</v>
      </c>
      <c r="J982" s="5">
        <v>7.7651000000000003</v>
      </c>
      <c r="K982" s="5">
        <v>34.589300000000001</v>
      </c>
      <c r="L982" s="5">
        <v>26.992000000000001</v>
      </c>
      <c r="M982" s="62">
        <v>2.3010909497947152E-2</v>
      </c>
      <c r="N982" s="62">
        <v>1.2639149664309459E-2</v>
      </c>
      <c r="O982" s="62">
        <v>41.975188534410115</v>
      </c>
      <c r="Q982" s="5">
        <v>13.962</v>
      </c>
    </row>
    <row r="983" spans="2:17" x14ac:dyDescent="0.2">
      <c r="B983" s="23" t="s">
        <v>546</v>
      </c>
      <c r="C983" s="5">
        <v>-21.499739999999999</v>
      </c>
      <c r="D983" s="5">
        <v>-72.499939999999995</v>
      </c>
      <c r="E983" s="39">
        <v>20</v>
      </c>
      <c r="F983" s="5">
        <v>1.1836876587276766</v>
      </c>
      <c r="G983" s="5">
        <v>0.33659512506837208</v>
      </c>
      <c r="J983" s="5">
        <v>16.3186</v>
      </c>
      <c r="K983" s="5">
        <v>34.866599999999998</v>
      </c>
      <c r="L983" s="5">
        <v>25.572500000000002</v>
      </c>
      <c r="M983" s="62">
        <v>0.18538037256201687</v>
      </c>
      <c r="N983" s="62">
        <v>0.16816468212079738</v>
      </c>
      <c r="O983" s="62">
        <v>2.9181876570220293</v>
      </c>
      <c r="Q983" s="5">
        <v>229.917</v>
      </c>
    </row>
    <row r="984" spans="2:17" x14ac:dyDescent="0.2">
      <c r="B984" s="23" t="s">
        <v>546</v>
      </c>
      <c r="C984" s="5">
        <v>-21.499739999999999</v>
      </c>
      <c r="D984" s="5">
        <v>-72.499939999999995</v>
      </c>
      <c r="E984" s="39">
        <v>60</v>
      </c>
      <c r="F984" s="5">
        <v>26.5506623447998</v>
      </c>
      <c r="G984" s="5">
        <v>3.7460402249826688</v>
      </c>
      <c r="J984" s="5">
        <v>14.816700000000001</v>
      </c>
      <c r="K984" s="5">
        <v>34.644799999999996</v>
      </c>
      <c r="L984" s="5">
        <v>25.740100000000002</v>
      </c>
      <c r="M984" s="62">
        <v>0.12221192610562992</v>
      </c>
      <c r="N984" s="62">
        <v>0.2393423236954742</v>
      </c>
      <c r="O984" s="62">
        <v>9.8644711625384325</v>
      </c>
      <c r="Q984" s="5">
        <v>184.37299999999999</v>
      </c>
    </row>
    <row r="985" spans="2:17" x14ac:dyDescent="0.2">
      <c r="B985" s="23" t="s">
        <v>546</v>
      </c>
      <c r="C985" s="5">
        <v>-21.499739999999999</v>
      </c>
      <c r="D985" s="5">
        <v>-72.499939999999995</v>
      </c>
      <c r="E985" s="39">
        <v>150</v>
      </c>
      <c r="F985" s="5">
        <v>3.2066544166385329</v>
      </c>
      <c r="G985" s="5">
        <v>8.894244430670345E-2</v>
      </c>
      <c r="J985" s="5">
        <v>11.9457</v>
      </c>
      <c r="K985" s="5">
        <v>34.726900000000001</v>
      </c>
      <c r="L985" s="5">
        <v>26.390999999999998</v>
      </c>
      <c r="M985" s="62">
        <v>1.8798961875815132E-2</v>
      </c>
      <c r="N985" s="62">
        <v>1.4660128078053324E-2</v>
      </c>
      <c r="O985" s="62">
        <v>20.800170476873337</v>
      </c>
      <c r="Q985" s="5">
        <v>9.4629999999999992</v>
      </c>
    </row>
    <row r="986" spans="2:17" x14ac:dyDescent="0.2">
      <c r="B986" s="23" t="s">
        <v>546</v>
      </c>
      <c r="C986" s="5">
        <v>-21.499739999999999</v>
      </c>
      <c r="D986" s="5">
        <v>-72.499939999999995</v>
      </c>
      <c r="E986" s="39">
        <v>250</v>
      </c>
      <c r="F986" s="5">
        <v>1.1465226724247213</v>
      </c>
      <c r="G986" s="5">
        <v>3.0973740011103472E-2</v>
      </c>
      <c r="J986" s="5">
        <v>10.6084</v>
      </c>
      <c r="K986" s="5">
        <v>34.699599999999997</v>
      </c>
      <c r="L986" s="5">
        <v>26.617000000000001</v>
      </c>
      <c r="M986" s="62">
        <v>1.2121344549769266E-2</v>
      </c>
      <c r="N986" s="62">
        <v>1.2240820675096492E-2</v>
      </c>
      <c r="O986" s="62">
        <v>29.706208278298497</v>
      </c>
      <c r="Q986" s="5">
        <v>3.94</v>
      </c>
    </row>
    <row r="987" spans="2:17" x14ac:dyDescent="0.2">
      <c r="B987" s="23" t="s">
        <v>546</v>
      </c>
      <c r="C987" s="5">
        <v>-21.499739999999999</v>
      </c>
      <c r="D987" s="5">
        <v>-72.499939999999995</v>
      </c>
      <c r="E987" s="39">
        <v>500</v>
      </c>
      <c r="F987" s="5">
        <v>1.0991275353369114</v>
      </c>
      <c r="G987" s="5">
        <v>4.5044146376184403E-2</v>
      </c>
      <c r="J987" s="5">
        <v>7.3867000000000003</v>
      </c>
      <c r="K987" s="5">
        <v>34.527299999999997</v>
      </c>
      <c r="L987" s="5">
        <v>26.999099999999999</v>
      </c>
      <c r="M987" s="62">
        <v>1.6441388958651618E-2</v>
      </c>
      <c r="N987" s="62">
        <v>1.0133677587740166E-2</v>
      </c>
      <c r="O987" s="62">
        <v>41.955867294588245</v>
      </c>
      <c r="Q987" s="5">
        <v>32.970999999999997</v>
      </c>
    </row>
    <row r="988" spans="2:17" x14ac:dyDescent="0.2">
      <c r="B988" s="23" t="s">
        <v>546</v>
      </c>
      <c r="C988" s="5">
        <v>-21.50018</v>
      </c>
      <c r="D988" s="5">
        <v>-70.581739999999996</v>
      </c>
      <c r="E988" s="39">
        <v>20</v>
      </c>
      <c r="F988" s="5">
        <v>26.350186688813842</v>
      </c>
      <c r="G988" s="5">
        <v>2.4747119482321422</v>
      </c>
      <c r="J988" s="5">
        <v>14.615399999999999</v>
      </c>
      <c r="K988" s="5">
        <v>34.733899999999998</v>
      </c>
      <c r="L988" s="5">
        <v>25.851099999999999</v>
      </c>
      <c r="M988" s="62">
        <v>0.40345363321339633</v>
      </c>
      <c r="N988" s="62">
        <v>0.11965534955745416</v>
      </c>
      <c r="O988" s="62">
        <v>4.2290616230289322</v>
      </c>
      <c r="Q988" s="5">
        <v>127.458</v>
      </c>
    </row>
    <row r="989" spans="2:17" x14ac:dyDescent="0.2">
      <c r="B989" s="23" t="s">
        <v>546</v>
      </c>
      <c r="C989" s="5">
        <v>-21.50018</v>
      </c>
      <c r="D989" s="5">
        <v>-70.581739999999996</v>
      </c>
      <c r="E989" s="39">
        <v>30</v>
      </c>
      <c r="F989" s="5">
        <v>27.956962179805409</v>
      </c>
      <c r="G989" s="5">
        <v>0.5960589994882215</v>
      </c>
      <c r="J989" s="5">
        <v>13.8817</v>
      </c>
      <c r="K989" s="5">
        <v>34.642800000000001</v>
      </c>
      <c r="L989" s="5">
        <v>25.936699999999998</v>
      </c>
      <c r="M989" s="62">
        <v>0.27407465142893322</v>
      </c>
      <c r="N989" s="62">
        <v>0.10098929257620652</v>
      </c>
      <c r="O989" s="62">
        <v>11.076995658023556</v>
      </c>
      <c r="Q989" s="5">
        <v>99.400999999999996</v>
      </c>
    </row>
    <row r="990" spans="2:17" x14ac:dyDescent="0.2">
      <c r="B990" s="23" t="s">
        <v>546</v>
      </c>
      <c r="C990" s="5">
        <v>-21.50018</v>
      </c>
      <c r="D990" s="5">
        <v>-70.581739999999996</v>
      </c>
      <c r="E990" s="39">
        <v>60</v>
      </c>
      <c r="F990" s="5">
        <v>12.943602058649496</v>
      </c>
      <c r="G990" s="5">
        <v>0.39902980974701208</v>
      </c>
      <c r="J990" s="5">
        <v>12.9025</v>
      </c>
      <c r="K990" s="5">
        <v>34.667099999999998</v>
      </c>
      <c r="L990" s="5">
        <v>26.156099999999999</v>
      </c>
      <c r="M990" s="62">
        <v>3.9886402019849443E-2</v>
      </c>
      <c r="N990" s="62">
        <v>4.3869583337818305E-2</v>
      </c>
      <c r="O990" s="62">
        <v>23.043965502472812</v>
      </c>
      <c r="Q990" s="5">
        <v>27.361000000000001</v>
      </c>
    </row>
    <row r="991" spans="2:17" x14ac:dyDescent="0.2">
      <c r="B991" s="23" t="s">
        <v>546</v>
      </c>
      <c r="C991" s="5">
        <v>-21.50018</v>
      </c>
      <c r="D991" s="5">
        <v>-70.581739999999996</v>
      </c>
      <c r="E991" s="39">
        <v>250</v>
      </c>
      <c r="F991" s="5" t="s">
        <v>361</v>
      </c>
      <c r="G991" s="5" t="s">
        <v>510</v>
      </c>
      <c r="J991" s="5">
        <v>11.2499</v>
      </c>
      <c r="K991" s="5">
        <v>34.783200000000001</v>
      </c>
      <c r="L991" s="5">
        <v>26.567</v>
      </c>
      <c r="M991" s="62">
        <v>2.0456413209944315E-2</v>
      </c>
      <c r="N991" s="62">
        <v>7.621537314173497</v>
      </c>
      <c r="O991" s="62">
        <v>18.152567944229439</v>
      </c>
      <c r="Q991" s="5">
        <v>2.375</v>
      </c>
    </row>
    <row r="992" spans="2:17" x14ac:dyDescent="0.2">
      <c r="B992" s="23" t="s">
        <v>546</v>
      </c>
      <c r="C992" s="5">
        <v>-21.50018</v>
      </c>
      <c r="D992" s="5">
        <v>-70.581739999999996</v>
      </c>
      <c r="E992" s="39">
        <v>500</v>
      </c>
      <c r="F992" s="5">
        <v>1.8459742817914386</v>
      </c>
      <c r="G992" s="5">
        <v>3.3555854079239951E-2</v>
      </c>
      <c r="J992" s="5">
        <v>7.8228999999999997</v>
      </c>
      <c r="K992" s="5">
        <v>34.546199999999999</v>
      </c>
      <c r="L992" s="5">
        <v>26.9512</v>
      </c>
      <c r="M992" s="62">
        <v>7.7028591066170887E-3</v>
      </c>
      <c r="N992" s="62">
        <v>2.230105107984081E-2</v>
      </c>
      <c r="O992" s="62">
        <v>40.646891053855036</v>
      </c>
      <c r="Q992" s="5">
        <v>24.141999999999999</v>
      </c>
    </row>
    <row r="993" spans="1:17" x14ac:dyDescent="0.2">
      <c r="B993" s="23" t="s">
        <v>546</v>
      </c>
      <c r="C993" s="5">
        <v>-20.46508</v>
      </c>
      <c r="D993" s="5">
        <v>-70.687960000000004</v>
      </c>
      <c r="E993" s="39">
        <v>30</v>
      </c>
      <c r="F993" s="5">
        <v>0.71968969276626948</v>
      </c>
      <c r="G993" s="5">
        <v>0.406567253025723</v>
      </c>
      <c r="J993" s="5">
        <v>16.9392</v>
      </c>
      <c r="K993" s="5">
        <v>35.087699999999998</v>
      </c>
      <c r="L993" s="5">
        <v>25.597200000000001</v>
      </c>
      <c r="M993" s="62">
        <v>0.42102334007591563</v>
      </c>
      <c r="N993" s="62">
        <v>0.15683245626410322</v>
      </c>
      <c r="O993" s="62">
        <v>3.6280721662838364</v>
      </c>
      <c r="Q993" s="5">
        <v>213.846</v>
      </c>
    </row>
    <row r="994" spans="1:17" x14ac:dyDescent="0.2">
      <c r="B994" s="23" t="s">
        <v>546</v>
      </c>
      <c r="C994" s="5">
        <v>-20.46508</v>
      </c>
      <c r="D994" s="5">
        <v>-70.687960000000004</v>
      </c>
      <c r="E994" s="39">
        <v>60</v>
      </c>
      <c r="F994" s="5">
        <v>24.815897838997294</v>
      </c>
      <c r="G994" s="5">
        <v>3.7513161829653252</v>
      </c>
      <c r="J994" s="5">
        <v>13.480600000000001</v>
      </c>
      <c r="K994" s="5">
        <v>34.678600000000003</v>
      </c>
      <c r="L994" s="5">
        <v>26.048200000000001</v>
      </c>
      <c r="M994" s="62">
        <v>4.7881746249249568E-2</v>
      </c>
      <c r="N994" s="62">
        <v>8.4638060554847294E-2</v>
      </c>
      <c r="O994" s="62">
        <v>23.28144007191581</v>
      </c>
      <c r="Q994" s="5">
        <v>27.873000000000001</v>
      </c>
    </row>
    <row r="995" spans="1:17" x14ac:dyDescent="0.2">
      <c r="B995" s="23" t="s">
        <v>546</v>
      </c>
      <c r="C995" s="5">
        <v>-20.46508</v>
      </c>
      <c r="D995" s="5">
        <v>-70.687960000000004</v>
      </c>
      <c r="E995" s="39">
        <v>80</v>
      </c>
      <c r="F995" s="5">
        <v>12.069192854249962</v>
      </c>
      <c r="G995" s="5">
        <v>0.51947868750018211</v>
      </c>
      <c r="J995" s="5">
        <v>13.1358</v>
      </c>
      <c r="K995" s="5">
        <v>34.770099999999999</v>
      </c>
      <c r="L995" s="5">
        <v>26.189699999999998</v>
      </c>
      <c r="M995" s="62">
        <v>9.4748019758547686E-2</v>
      </c>
      <c r="N995" s="62">
        <v>0.26050446512698888</v>
      </c>
      <c r="O995" s="62">
        <v>19.037625678804826</v>
      </c>
      <c r="Q995" s="5">
        <v>3.1970000000000001</v>
      </c>
    </row>
    <row r="996" spans="1:17" x14ac:dyDescent="0.2">
      <c r="B996" s="23" t="s">
        <v>546</v>
      </c>
      <c r="C996" s="5">
        <v>-20.46508</v>
      </c>
      <c r="D996" s="5">
        <v>-70.687960000000004</v>
      </c>
      <c r="E996" s="39">
        <v>250</v>
      </c>
      <c r="F996" s="5" t="s">
        <v>361</v>
      </c>
      <c r="G996" s="5" t="s">
        <v>510</v>
      </c>
      <c r="J996" s="5">
        <v>11.4938</v>
      </c>
      <c r="K996" s="5">
        <v>34.797600000000003</v>
      </c>
      <c r="L996" s="5">
        <v>26.533200000000001</v>
      </c>
      <c r="M996" s="62">
        <v>1.969472526601351E-2</v>
      </c>
      <c r="N996" s="62">
        <v>6.4057444727567319</v>
      </c>
      <c r="O996" s="62">
        <v>18.714576973174477</v>
      </c>
      <c r="Q996" s="5">
        <v>2.3149999999999999</v>
      </c>
    </row>
    <row r="997" spans="1:17" x14ac:dyDescent="0.2">
      <c r="B997" s="23" t="s">
        <v>546</v>
      </c>
      <c r="C997" s="5">
        <v>-20.46508</v>
      </c>
      <c r="D997" s="5">
        <v>-70.687960000000004</v>
      </c>
      <c r="E997" s="39">
        <v>500</v>
      </c>
      <c r="F997" s="5">
        <v>2.6664811086007454</v>
      </c>
      <c r="G997" s="5">
        <v>4.9708087381853609E-2</v>
      </c>
      <c r="J997" s="5">
        <v>7.9265999999999996</v>
      </c>
      <c r="K997" s="5">
        <v>34.567999999999998</v>
      </c>
      <c r="L997" s="5">
        <v>26.953099999999999</v>
      </c>
      <c r="M997" s="62">
        <v>2.1500684403631985E-2</v>
      </c>
      <c r="N997" s="62">
        <v>1.7205602097749188E-2</v>
      </c>
      <c r="O997" s="62">
        <v>41.832303433974587</v>
      </c>
      <c r="Q997" s="5">
        <v>14.746</v>
      </c>
    </row>
    <row r="998" spans="1:17" x14ac:dyDescent="0.2">
      <c r="B998" s="23" t="s">
        <v>546</v>
      </c>
      <c r="C998" s="5">
        <v>-20.748899999999999</v>
      </c>
      <c r="D998" s="5">
        <v>-70.657660000000007</v>
      </c>
      <c r="E998" s="39">
        <v>10</v>
      </c>
      <c r="F998" s="5">
        <v>1.7893838194744713</v>
      </c>
      <c r="G998" s="5">
        <v>1.2747616018901196</v>
      </c>
      <c r="J998" s="5">
        <v>16.9923</v>
      </c>
      <c r="K998" s="5">
        <v>35.128599999999999</v>
      </c>
      <c r="L998" s="5">
        <v>25.615200000000002</v>
      </c>
      <c r="M998" s="62">
        <v>0.31971184158619026</v>
      </c>
      <c r="N998" s="62">
        <v>0.14664062759540503</v>
      </c>
      <c r="O998" s="62">
        <v>3.4725305481869078</v>
      </c>
      <c r="Q998" s="5">
        <v>212.255</v>
      </c>
    </row>
    <row r="999" spans="1:17" x14ac:dyDescent="0.2">
      <c r="B999" s="23" t="s">
        <v>546</v>
      </c>
      <c r="C999" s="5">
        <v>-20.748899999999999</v>
      </c>
      <c r="D999" s="5">
        <v>-70.657660000000007</v>
      </c>
      <c r="E999" s="39">
        <v>20</v>
      </c>
      <c r="F999" s="5">
        <v>4.4553052597036276</v>
      </c>
      <c r="G999" s="5">
        <v>1.2320265768330512</v>
      </c>
      <c r="J999" s="5">
        <v>16.985099999999999</v>
      </c>
      <c r="K999" s="5">
        <v>35.122900000000001</v>
      </c>
      <c r="L999" s="5">
        <v>25.6129</v>
      </c>
      <c r="M999" s="62">
        <v>0.34703727987843802</v>
      </c>
      <c r="N999" s="62">
        <v>0.15864491110555129</v>
      </c>
      <c r="O999" s="62">
        <v>4.2576976820732337</v>
      </c>
      <c r="Q999" s="5">
        <v>213.928</v>
      </c>
    </row>
    <row r="1000" spans="1:17" x14ac:dyDescent="0.2">
      <c r="B1000" s="23" t="s">
        <v>546</v>
      </c>
      <c r="C1000" s="5">
        <v>-20.748899999999999</v>
      </c>
      <c r="D1000" s="5">
        <v>-70.657660000000007</v>
      </c>
      <c r="E1000" s="39">
        <v>40</v>
      </c>
      <c r="F1000" s="5">
        <v>35.851329156317519</v>
      </c>
      <c r="G1000" s="5">
        <v>1.6224822043153102</v>
      </c>
      <c r="J1000" s="5">
        <v>14.9674</v>
      </c>
      <c r="K1000" s="5">
        <v>34.810200000000002</v>
      </c>
      <c r="L1000" s="5">
        <v>25.834099999999999</v>
      </c>
      <c r="M1000" s="62">
        <v>1.0393723687330669</v>
      </c>
      <c r="N1000" s="62">
        <v>0.47620616489110601</v>
      </c>
      <c r="O1000" s="62">
        <v>15.109708401887531</v>
      </c>
      <c r="Q1000" s="5">
        <v>106.827</v>
      </c>
    </row>
    <row r="1001" spans="1:17" x14ac:dyDescent="0.2">
      <c r="B1001" s="23" t="s">
        <v>546</v>
      </c>
      <c r="C1001" s="5">
        <v>-20.748899999999999</v>
      </c>
      <c r="D1001" s="5">
        <v>-70.657660000000007</v>
      </c>
      <c r="E1001" s="39">
        <v>50</v>
      </c>
      <c r="F1001" s="5">
        <v>77.184066883310109</v>
      </c>
      <c r="G1001" s="5">
        <v>0.59978765699168413</v>
      </c>
      <c r="J1001" s="5">
        <v>14.2103</v>
      </c>
      <c r="K1001" s="5">
        <v>34.765000000000001</v>
      </c>
      <c r="L1001" s="5">
        <v>25.962700000000002</v>
      </c>
      <c r="M1001" s="62">
        <v>0.70012130942082618</v>
      </c>
      <c r="N1001" s="62">
        <v>0.59410380713378852</v>
      </c>
      <c r="O1001" s="62">
        <v>19.451028664534462</v>
      </c>
      <c r="Q1001" s="5">
        <v>44.383000000000003</v>
      </c>
    </row>
    <row r="1002" spans="1:17" s="14" customFormat="1" x14ac:dyDescent="0.2">
      <c r="A1002" s="10"/>
      <c r="B1002" s="24" t="s">
        <v>546</v>
      </c>
      <c r="C1002" s="12">
        <v>-20.748899999999999</v>
      </c>
      <c r="D1002" s="12">
        <v>-70.657660000000007</v>
      </c>
      <c r="E1002" s="42">
        <v>1000</v>
      </c>
      <c r="F1002" s="12">
        <v>0.67525660654783004</v>
      </c>
      <c r="G1002" s="12">
        <v>9.2741312296099106E-3</v>
      </c>
      <c r="H1002" s="12"/>
      <c r="I1002" s="45"/>
      <c r="J1002" s="12">
        <v>4.2446999999999999</v>
      </c>
      <c r="K1002" s="12">
        <v>34.517099999999999</v>
      </c>
      <c r="L1002" s="12">
        <v>27.384599999999999</v>
      </c>
      <c r="M1002" s="63">
        <v>0.12089849009296849</v>
      </c>
      <c r="N1002" s="63">
        <v>3.114880551804383E-3</v>
      </c>
      <c r="O1002" s="63">
        <v>43.525116436170705</v>
      </c>
      <c r="P1002" s="12"/>
      <c r="Q1002" s="12">
        <v>65.153000000000006</v>
      </c>
    </row>
    <row r="1003" spans="1:17" x14ac:dyDescent="0.2">
      <c r="A1003" s="1" t="s">
        <v>54</v>
      </c>
      <c r="B1003" s="23">
        <v>41523</v>
      </c>
      <c r="C1003" s="1">
        <v>54</v>
      </c>
      <c r="D1003" s="1">
        <v>-20</v>
      </c>
      <c r="E1003" s="39">
        <v>20</v>
      </c>
      <c r="F1003" s="5">
        <v>0.68829099348504053</v>
      </c>
      <c r="G1003" s="5">
        <v>1.536934897411266E-2</v>
      </c>
      <c r="H1003" s="5">
        <v>42.402114521619133</v>
      </c>
      <c r="I1003" s="43">
        <f>H1003/535.9</f>
        <v>7.9123184403095972E-2</v>
      </c>
      <c r="J1003" s="5">
        <v>13.940072730000001</v>
      </c>
      <c r="K1003" s="40">
        <v>35.291561360000003</v>
      </c>
      <c r="L1003" s="5">
        <v>26.433803912606663</v>
      </c>
      <c r="M1003" s="62">
        <v>3.7107000000000001E-2</v>
      </c>
      <c r="N1003" s="62">
        <v>0.11865000000000001</v>
      </c>
      <c r="O1003" s="62">
        <v>0.97450000000000014</v>
      </c>
      <c r="Q1003" s="5">
        <v>263.06818659999999</v>
      </c>
    </row>
    <row r="1004" spans="1:17" x14ac:dyDescent="0.2">
      <c r="B1004" s="23">
        <v>41523</v>
      </c>
      <c r="C1004" s="1">
        <v>54</v>
      </c>
      <c r="D1004" s="1">
        <v>-20</v>
      </c>
      <c r="E1004" s="39">
        <v>40</v>
      </c>
      <c r="F1004" s="5">
        <v>0.9758152367627877</v>
      </c>
      <c r="G1004" s="5">
        <v>0.13466520872681478</v>
      </c>
      <c r="H1004" s="5">
        <v>6.5142720331186741</v>
      </c>
      <c r="I1004" s="43">
        <f t="shared" ref="I1004:I1009" si="12">H1004/535.9</f>
        <v>1.2155760464860374E-2</v>
      </c>
      <c r="J1004" s="5">
        <v>13.873435479999999</v>
      </c>
      <c r="K1004" s="40">
        <v>35.290335480000003</v>
      </c>
      <c r="L1004" s="5">
        <v>26.446953217848886</v>
      </c>
      <c r="M1004" s="62">
        <v>4.1961600000000002E-2</v>
      </c>
      <c r="N1004" s="62">
        <v>0.1331</v>
      </c>
      <c r="O1004" s="62">
        <v>1.1196000000000002</v>
      </c>
      <c r="Q1004" s="5">
        <v>261.2053803</v>
      </c>
    </row>
    <row r="1005" spans="1:17" x14ac:dyDescent="0.2">
      <c r="A1005" s="1" t="s">
        <v>58</v>
      </c>
      <c r="B1005" s="23">
        <v>41523</v>
      </c>
      <c r="C1005" s="1">
        <v>54</v>
      </c>
      <c r="D1005" s="1">
        <v>-20</v>
      </c>
      <c r="E1005" s="39">
        <v>50</v>
      </c>
      <c r="F1005" s="5">
        <v>7.6373177842747779</v>
      </c>
      <c r="G1005" s="5">
        <v>8.5793232423368573E-2</v>
      </c>
      <c r="H1005" s="5">
        <v>2.7525354185832565</v>
      </c>
      <c r="I1005" s="43">
        <f t="shared" si="12"/>
        <v>5.1362855357030349E-3</v>
      </c>
      <c r="J1005" s="5">
        <v>13.794393100000001</v>
      </c>
      <c r="K1005" s="40">
        <v>35.307862069999999</v>
      </c>
      <c r="L1005" s="5">
        <v>26.478079759323464</v>
      </c>
      <c r="M1005" s="62">
        <v>0.85162000000000004</v>
      </c>
      <c r="N1005" s="62">
        <v>0.21074999999999999</v>
      </c>
      <c r="O1005" s="62">
        <v>1.9401000000000004</v>
      </c>
      <c r="Q1005" s="5">
        <v>258.97051449999998</v>
      </c>
    </row>
    <row r="1006" spans="1:17" x14ac:dyDescent="0.2">
      <c r="B1006" s="23">
        <v>41523</v>
      </c>
      <c r="C1006" s="1">
        <v>54</v>
      </c>
      <c r="D1006" s="1">
        <v>-20</v>
      </c>
      <c r="E1006" s="39">
        <v>60</v>
      </c>
      <c r="F1006" s="5">
        <v>15.794239100786935</v>
      </c>
      <c r="G1006" s="5">
        <v>0.29708132490177019</v>
      </c>
      <c r="H1006" s="5">
        <v>1.2681109337626493</v>
      </c>
      <c r="I1006" s="43">
        <f t="shared" si="12"/>
        <v>2.366320085394009E-3</v>
      </c>
      <c r="J1006" s="5">
        <v>13.47660789</v>
      </c>
      <c r="K1006" s="40">
        <v>35.321176319999999</v>
      </c>
      <c r="L1006" s="5">
        <v>26.553549472302393</v>
      </c>
      <c r="M1006" s="62">
        <v>0.49287999999999993</v>
      </c>
      <c r="N1006" s="62">
        <v>0.29189999999999999</v>
      </c>
      <c r="O1006" s="62">
        <v>2.77515</v>
      </c>
      <c r="Q1006" s="5">
        <v>255.94494159999999</v>
      </c>
    </row>
    <row r="1007" spans="1:17" x14ac:dyDescent="0.2">
      <c r="B1007" s="23">
        <v>41523</v>
      </c>
      <c r="C1007" s="1">
        <v>54</v>
      </c>
      <c r="D1007" s="1">
        <v>-20</v>
      </c>
      <c r="E1007" s="39">
        <v>100</v>
      </c>
      <c r="F1007" s="5">
        <v>17.223749327977668</v>
      </c>
      <c r="G1007" s="5">
        <v>0.70618774596847611</v>
      </c>
      <c r="H1007" s="5">
        <v>0</v>
      </c>
      <c r="I1007" s="43">
        <f t="shared" si="12"/>
        <v>0</v>
      </c>
      <c r="J1007" s="5">
        <v>12.06253214</v>
      </c>
      <c r="K1007" s="40">
        <v>35.366503569999999</v>
      </c>
      <c r="L1007" s="5">
        <v>26.865356466879803</v>
      </c>
      <c r="M1007" s="62">
        <v>2.6409180000000001</v>
      </c>
      <c r="N1007" s="62">
        <v>0.4955</v>
      </c>
      <c r="O1007" s="62">
        <v>5.4509999999999996</v>
      </c>
      <c r="Q1007" s="5">
        <v>256.4191161</v>
      </c>
    </row>
    <row r="1008" spans="1:17" x14ac:dyDescent="0.2">
      <c r="A1008" s="74"/>
      <c r="B1008" s="23">
        <v>41523</v>
      </c>
      <c r="C1008" s="1">
        <v>54</v>
      </c>
      <c r="D1008" s="1">
        <v>-20</v>
      </c>
      <c r="E1008" s="39">
        <v>250</v>
      </c>
      <c r="F1008" s="5">
        <v>2.1022273910330651</v>
      </c>
      <c r="G1008" s="5">
        <v>0.17860812975041487</v>
      </c>
      <c r="H1008" s="5">
        <v>0</v>
      </c>
      <c r="I1008" s="43">
        <f t="shared" si="12"/>
        <v>0</v>
      </c>
      <c r="J1008" s="5">
        <v>9.2284458330000003</v>
      </c>
      <c r="K1008" s="40">
        <v>35.154787499999998</v>
      </c>
      <c r="L1008" s="5">
        <v>27.179859825677113</v>
      </c>
      <c r="M1008" s="62">
        <v>1.1634300000000002E-2</v>
      </c>
      <c r="N1008" s="62">
        <v>1.9200000000000002E-2</v>
      </c>
      <c r="O1008" s="62">
        <v>15.4757</v>
      </c>
      <c r="Q1008" s="5">
        <v>229.3987908</v>
      </c>
    </row>
    <row r="1009" spans="1:17" x14ac:dyDescent="0.2">
      <c r="A1009" s="32" t="s">
        <v>551</v>
      </c>
      <c r="B1009" s="23">
        <v>41523</v>
      </c>
      <c r="C1009" s="1">
        <v>54</v>
      </c>
      <c r="D1009" s="1">
        <v>-20</v>
      </c>
      <c r="E1009" s="39">
        <v>500</v>
      </c>
      <c r="F1009" s="5">
        <v>0.59285433705531276</v>
      </c>
      <c r="G1009" s="5">
        <v>5.5364103103602139E-2</v>
      </c>
      <c r="H1009" s="5">
        <v>0</v>
      </c>
      <c r="I1009" s="43">
        <f t="shared" si="12"/>
        <v>0</v>
      </c>
      <c r="J1009" s="5">
        <v>8.2625163379999993</v>
      </c>
      <c r="K1009" s="40">
        <v>35.256686790000003</v>
      </c>
      <c r="L1009" s="5">
        <v>27.417263257819968</v>
      </c>
      <c r="M1009" s="62">
        <v>1.0323000000000001E-2</v>
      </c>
      <c r="N1009" s="62">
        <v>1.37E-2</v>
      </c>
      <c r="O1009" s="62">
        <v>18.141200000000001</v>
      </c>
      <c r="Q1009" s="5">
        <v>205.47949130000001</v>
      </c>
    </row>
    <row r="1010" spans="1:17" x14ac:dyDescent="0.2">
      <c r="A1010" s="32"/>
      <c r="B1010" s="23">
        <v>41524</v>
      </c>
      <c r="C1010" s="1">
        <v>50</v>
      </c>
      <c r="D1010" s="1">
        <v>-20</v>
      </c>
      <c r="E1010" s="39">
        <v>20</v>
      </c>
      <c r="F1010" s="5">
        <v>1.1277463001942609</v>
      </c>
      <c r="G1010" s="5">
        <v>0.44826277609910076</v>
      </c>
      <c r="H1010" s="5">
        <v>78.259938040478374</v>
      </c>
      <c r="I1010" s="43">
        <f>H1010/1044.2</f>
        <v>7.4947268761231922E-2</v>
      </c>
      <c r="J1010" s="5">
        <v>14.885596769999999</v>
      </c>
      <c r="K1010" s="40">
        <v>35.138246770000002</v>
      </c>
      <c r="L1010" s="5">
        <v>26.106737844265808</v>
      </c>
      <c r="M1010" s="62">
        <v>3.0253400000000003E-2</v>
      </c>
      <c r="N1010" s="62">
        <v>0.1</v>
      </c>
      <c r="O1010" s="62" t="s">
        <v>361</v>
      </c>
      <c r="Q1010" s="5">
        <v>260.01033790000002</v>
      </c>
    </row>
    <row r="1011" spans="1:17" x14ac:dyDescent="0.2">
      <c r="B1011" s="23">
        <v>41524</v>
      </c>
      <c r="C1011" s="1">
        <v>50</v>
      </c>
      <c r="D1011" s="1">
        <v>-20</v>
      </c>
      <c r="E1011" s="39">
        <v>40</v>
      </c>
      <c r="F1011" s="5">
        <v>4.7754357311080735</v>
      </c>
      <c r="G1011" s="5">
        <v>1.2855799727845183</v>
      </c>
      <c r="H1011" s="5">
        <v>8.429852805887764</v>
      </c>
      <c r="I1011" s="43">
        <f t="shared" ref="I1011:I1016" si="13">H1011/1044.2</f>
        <v>8.0730250966172794E-3</v>
      </c>
      <c r="J1011" s="5">
        <v>14.45761731</v>
      </c>
      <c r="K1011" s="40">
        <v>35.151459619999997</v>
      </c>
      <c r="L1011" s="5">
        <v>26.209126630429409</v>
      </c>
      <c r="M1011" s="62">
        <v>0.24166560000000004</v>
      </c>
      <c r="N1011" s="62">
        <v>3.7000000000000005E-2</v>
      </c>
      <c r="O1011" s="62">
        <v>0.1552</v>
      </c>
      <c r="Q1011" s="5">
        <v>257.4076369</v>
      </c>
    </row>
    <row r="1012" spans="1:17" x14ac:dyDescent="0.2">
      <c r="B1012" s="23">
        <v>41524</v>
      </c>
      <c r="C1012" s="1">
        <v>50</v>
      </c>
      <c r="D1012" s="1">
        <v>-20</v>
      </c>
      <c r="E1012" s="39">
        <v>50</v>
      </c>
      <c r="F1012" s="5">
        <v>30.99730020829827</v>
      </c>
      <c r="G1012" s="5">
        <v>1.2237724126853047</v>
      </c>
      <c r="H1012" s="5">
        <v>3.4327090708371664</v>
      </c>
      <c r="I1012" s="43">
        <f t="shared" si="13"/>
        <v>3.287405737250686E-3</v>
      </c>
      <c r="J1012" s="5">
        <v>13.284754550000001</v>
      </c>
      <c r="K1012" s="40">
        <v>35.252012120000003</v>
      </c>
      <c r="L1012" s="5">
        <v>26.533215793150703</v>
      </c>
      <c r="M1012" s="62">
        <v>0.24357600000000001</v>
      </c>
      <c r="N1012" s="62">
        <v>0.28160000000000002</v>
      </c>
      <c r="O1012" s="62">
        <v>2.2992000000000004</v>
      </c>
      <c r="Q1012" s="5">
        <v>249.97798520000001</v>
      </c>
    </row>
    <row r="1013" spans="1:17" x14ac:dyDescent="0.2">
      <c r="B1013" s="23">
        <v>41524</v>
      </c>
      <c r="C1013" s="1">
        <v>50</v>
      </c>
      <c r="D1013" s="1">
        <v>-20</v>
      </c>
      <c r="E1013" s="39">
        <v>60</v>
      </c>
      <c r="F1013" s="5">
        <v>25.528721251180279</v>
      </c>
      <c r="G1013" s="5">
        <v>2.1824188644094642</v>
      </c>
      <c r="H1013" s="5">
        <v>1.7183974011039558</v>
      </c>
      <c r="I1013" s="43">
        <f t="shared" si="13"/>
        <v>1.6456592617352574E-3</v>
      </c>
      <c r="J1013" s="5">
        <v>12.281388460000001</v>
      </c>
      <c r="K1013" s="40">
        <v>35.306415379999997</v>
      </c>
      <c r="L1013" s="5">
        <v>26.773006215852092</v>
      </c>
      <c r="M1013" s="62">
        <v>1.28428E-2</v>
      </c>
      <c r="N1013" s="62">
        <v>0.42210000000000003</v>
      </c>
      <c r="O1013" s="62">
        <v>5.6675999999999993</v>
      </c>
      <c r="Q1013" s="5">
        <v>245.4472677</v>
      </c>
    </row>
    <row r="1014" spans="1:17" x14ac:dyDescent="0.2">
      <c r="B1014" s="23">
        <v>41524</v>
      </c>
      <c r="C1014" s="1">
        <v>50</v>
      </c>
      <c r="D1014" s="1">
        <v>-20</v>
      </c>
      <c r="E1014" s="39">
        <v>100</v>
      </c>
      <c r="F1014" s="5">
        <v>24.283096685449657</v>
      </c>
      <c r="G1014" s="5">
        <v>0.21341293237106984</v>
      </c>
      <c r="H1014" s="5">
        <v>0</v>
      </c>
      <c r="I1014" s="43">
        <f t="shared" si="13"/>
        <v>0</v>
      </c>
      <c r="J1014" s="5">
        <v>11.24162791</v>
      </c>
      <c r="K1014" s="40">
        <v>35.321004649999999</v>
      </c>
      <c r="L1014" s="5">
        <v>26.976626577950583</v>
      </c>
      <c r="M1014" s="62">
        <v>1.324E-2</v>
      </c>
      <c r="N1014" s="62">
        <v>1.8200000000000001E-2</v>
      </c>
      <c r="O1014" s="62">
        <v>9.5553999999999988</v>
      </c>
      <c r="Q1014" s="5">
        <v>246.5106802</v>
      </c>
    </row>
    <row r="1015" spans="1:17" x14ac:dyDescent="0.2">
      <c r="B1015" s="23">
        <v>41524</v>
      </c>
      <c r="C1015" s="1">
        <v>50</v>
      </c>
      <c r="D1015" s="1">
        <v>-20</v>
      </c>
      <c r="E1015" s="39">
        <v>250</v>
      </c>
      <c r="F1015" s="5">
        <v>29.856557042442113</v>
      </c>
      <c r="G1015" s="5">
        <v>1.3182844725649264E-2</v>
      </c>
      <c r="H1015" s="5">
        <v>0</v>
      </c>
      <c r="I1015" s="43">
        <f t="shared" si="13"/>
        <v>0</v>
      </c>
      <c r="J1015" s="5">
        <v>10.158655</v>
      </c>
      <c r="K1015" s="40">
        <v>35.219839999999998</v>
      </c>
      <c r="L1015" s="5">
        <v>27.082344914452051</v>
      </c>
      <c r="M1015" s="62">
        <v>1.8370500000000001E-2</v>
      </c>
      <c r="N1015" s="62">
        <v>9.4000000000000004E-3</v>
      </c>
      <c r="O1015" s="62">
        <v>12.532400000000001</v>
      </c>
      <c r="Q1015" s="5">
        <v>238.74283199999999</v>
      </c>
    </row>
    <row r="1016" spans="1:17" x14ac:dyDescent="0.2">
      <c r="B1016" s="23">
        <v>41524</v>
      </c>
      <c r="C1016" s="1">
        <v>50</v>
      </c>
      <c r="D1016" s="1">
        <v>-20</v>
      </c>
      <c r="E1016" s="39">
        <v>500</v>
      </c>
      <c r="F1016" s="5">
        <v>4.2563041100162069</v>
      </c>
      <c r="G1016" s="5">
        <v>0.87718401080470187</v>
      </c>
      <c r="H1016" s="5">
        <v>0</v>
      </c>
      <c r="I1016" s="43">
        <f t="shared" si="13"/>
        <v>0</v>
      </c>
      <c r="J1016" s="5">
        <v>7.5734101789999997</v>
      </c>
      <c r="K1016" s="40">
        <v>35.048480609999999</v>
      </c>
      <c r="L1016" s="5">
        <v>27.344929409855467</v>
      </c>
      <c r="M1016" s="62">
        <v>1.7046500000000003E-2</v>
      </c>
      <c r="N1016" s="62">
        <v>0.1</v>
      </c>
      <c r="O1016" s="62">
        <v>19.614799999999999</v>
      </c>
      <c r="Q1016" s="5">
        <v>198.2326156</v>
      </c>
    </row>
    <row r="1017" spans="1:17" x14ac:dyDescent="0.2">
      <c r="B1017" s="23">
        <v>41774</v>
      </c>
      <c r="C1017" s="1">
        <v>58</v>
      </c>
      <c r="D1017" s="1">
        <v>-20</v>
      </c>
      <c r="E1017" s="39">
        <v>25</v>
      </c>
      <c r="F1017" s="5" t="s">
        <v>361</v>
      </c>
      <c r="G1017" s="88" t="s">
        <v>510</v>
      </c>
      <c r="H1017" s="5">
        <v>17.856814300827963</v>
      </c>
      <c r="I1017" s="43">
        <f>H1017/115.7</f>
        <v>0.15433720225434713</v>
      </c>
      <c r="J1017" s="5">
        <v>10.07873929</v>
      </c>
      <c r="K1017" s="40">
        <v>35.272557140000004</v>
      </c>
      <c r="L1017" s="5">
        <v>27.135325415278885</v>
      </c>
      <c r="M1017" s="62">
        <v>0.498</v>
      </c>
      <c r="N1017" s="62">
        <v>0.17</v>
      </c>
      <c r="O1017" s="62">
        <v>6.17</v>
      </c>
      <c r="Q1017" s="5">
        <v>286.11289140000002</v>
      </c>
    </row>
    <row r="1018" spans="1:17" x14ac:dyDescent="0.2">
      <c r="B1018" s="23">
        <v>41774</v>
      </c>
      <c r="C1018" s="1">
        <v>58</v>
      </c>
      <c r="D1018" s="1">
        <v>-20</v>
      </c>
      <c r="E1018" s="39">
        <v>37</v>
      </c>
      <c r="F1018" s="5">
        <v>3.1626549616904449</v>
      </c>
      <c r="G1018" s="5">
        <v>8.4370917491846352E-3</v>
      </c>
      <c r="H1018" s="5">
        <v>6.0923643054277834</v>
      </c>
      <c r="I1018" s="43">
        <f t="shared" ref="I1018:I1023" si="14">H1018/115.7</f>
        <v>5.2656562708969602E-2</v>
      </c>
      <c r="J1018" s="5">
        <v>10.085084999999999</v>
      </c>
      <c r="K1018" s="40">
        <v>35.268948999999999</v>
      </c>
      <c r="L1018" s="5">
        <v>27.131484547822538</v>
      </c>
      <c r="M1018" s="62">
        <v>0.82699999999999996</v>
      </c>
      <c r="N1018" s="62">
        <v>0.21199999999999999</v>
      </c>
      <c r="O1018" s="62">
        <v>8.8260000000000005</v>
      </c>
      <c r="Q1018" s="5">
        <v>286.42146739999998</v>
      </c>
    </row>
    <row r="1019" spans="1:17" x14ac:dyDescent="0.2">
      <c r="B1019" s="23">
        <v>41774</v>
      </c>
      <c r="C1019" s="1">
        <v>58</v>
      </c>
      <c r="D1019" s="1">
        <v>-20</v>
      </c>
      <c r="E1019" s="39">
        <v>60</v>
      </c>
      <c r="F1019" s="5">
        <v>14.845494844150721</v>
      </c>
      <c r="G1019" s="5">
        <v>1.2737777904843348</v>
      </c>
      <c r="H1019" s="5">
        <v>1.3487637994480219</v>
      </c>
      <c r="I1019" s="43">
        <f t="shared" si="14"/>
        <v>1.1657422640000189E-2</v>
      </c>
      <c r="J1019" s="5">
        <v>9.7070000000000007</v>
      </c>
      <c r="K1019" s="40">
        <v>35.341450000000002</v>
      </c>
      <c r="L1019" s="5">
        <v>27.254884592201279</v>
      </c>
      <c r="M1019" s="62">
        <v>0.307</v>
      </c>
      <c r="N1019" s="62">
        <v>0.40300000000000002</v>
      </c>
      <c r="O1019" s="62">
        <v>11.3</v>
      </c>
      <c r="Q1019" s="5">
        <v>264.54336039999998</v>
      </c>
    </row>
    <row r="1020" spans="1:17" x14ac:dyDescent="0.2">
      <c r="B1020" s="23">
        <v>41774</v>
      </c>
      <c r="C1020" s="1">
        <v>58</v>
      </c>
      <c r="D1020" s="1">
        <v>-20</v>
      </c>
      <c r="E1020" s="39">
        <v>80</v>
      </c>
      <c r="F1020" s="5">
        <v>8.93185696540389</v>
      </c>
      <c r="G1020" s="5">
        <v>0.68851678291153984</v>
      </c>
      <c r="H1020" s="5">
        <v>0.64937996320147195</v>
      </c>
      <c r="I1020" s="43">
        <f t="shared" si="14"/>
        <v>5.6126185237810886E-3</v>
      </c>
      <c r="J1020" s="5">
        <v>9.6804663269999995</v>
      </c>
      <c r="K1020" s="40">
        <v>35.344960200000003</v>
      </c>
      <c r="L1020" s="5">
        <v>27.262509774281625</v>
      </c>
      <c r="M1020" s="62">
        <v>0</v>
      </c>
      <c r="N1020" s="62">
        <v>0.29099999999999998</v>
      </c>
      <c r="O1020" s="62">
        <v>11.42</v>
      </c>
      <c r="Q1020" s="5">
        <v>261.01684610000001</v>
      </c>
    </row>
    <row r="1021" spans="1:17" x14ac:dyDescent="0.2">
      <c r="B1021" s="23">
        <v>41774</v>
      </c>
      <c r="C1021" s="1">
        <v>58</v>
      </c>
      <c r="D1021" s="1">
        <v>-20</v>
      </c>
      <c r="E1021" s="39">
        <v>100</v>
      </c>
      <c r="F1021" s="5">
        <v>7.9718616217382019</v>
      </c>
      <c r="G1021" s="5">
        <v>0.79548299963071922</v>
      </c>
      <c r="H1021" s="5">
        <v>0</v>
      </c>
      <c r="I1021" s="43">
        <f t="shared" si="14"/>
        <v>0</v>
      </c>
      <c r="J1021" s="5">
        <v>9.6655149999999992</v>
      </c>
      <c r="K1021" s="40">
        <v>35.344915</v>
      </c>
      <c r="L1021" s="5">
        <v>27.265276656742799</v>
      </c>
      <c r="M1021" s="62">
        <v>0</v>
      </c>
      <c r="N1021" s="62">
        <v>0.32400000000000001</v>
      </c>
      <c r="O1021" s="62">
        <v>11.33</v>
      </c>
      <c r="Q1021" s="5">
        <v>261.05707699999999</v>
      </c>
    </row>
    <row r="1022" spans="1:17" x14ac:dyDescent="0.2">
      <c r="B1022" s="23">
        <v>41774</v>
      </c>
      <c r="C1022" s="1">
        <v>58</v>
      </c>
      <c r="D1022" s="1">
        <v>-20</v>
      </c>
      <c r="E1022" s="39">
        <v>300</v>
      </c>
      <c r="F1022" s="5">
        <v>8.070947605150204</v>
      </c>
      <c r="G1022" s="5">
        <v>1.7757202571867821</v>
      </c>
      <c r="H1022" s="5">
        <v>0</v>
      </c>
      <c r="I1022" s="43">
        <f t="shared" si="14"/>
        <v>0</v>
      </c>
      <c r="J1022" s="5">
        <v>8.9612878790000003</v>
      </c>
      <c r="K1022" s="40">
        <v>35.244857580000001</v>
      </c>
      <c r="L1022" s="5">
        <v>27.297718563781473</v>
      </c>
      <c r="M1022" s="62">
        <v>0</v>
      </c>
      <c r="N1022" s="62">
        <v>8.9999999999999993E-3</v>
      </c>
      <c r="O1022" s="62">
        <v>11.91</v>
      </c>
      <c r="Q1022" s="5">
        <v>263.61259209999997</v>
      </c>
    </row>
    <row r="1023" spans="1:17" x14ac:dyDescent="0.2">
      <c r="B1023" s="23">
        <v>41774</v>
      </c>
      <c r="C1023" s="1">
        <v>58</v>
      </c>
      <c r="D1023" s="1">
        <v>-20</v>
      </c>
      <c r="E1023" s="39">
        <v>1000</v>
      </c>
      <c r="F1023" s="5">
        <v>6.3736492337688126</v>
      </c>
      <c r="G1023" s="5">
        <v>0.40349395362597551</v>
      </c>
      <c r="H1023" s="5">
        <v>0</v>
      </c>
      <c r="I1023" s="43">
        <f t="shared" si="14"/>
        <v>0</v>
      </c>
      <c r="J1023" s="5">
        <v>5.6967970440000002</v>
      </c>
      <c r="K1023" s="40">
        <v>35.079412320000003</v>
      </c>
      <c r="L1023" s="5">
        <v>27.626897078498814</v>
      </c>
      <c r="M1023" s="62">
        <v>0</v>
      </c>
      <c r="N1023" s="62">
        <v>0</v>
      </c>
      <c r="O1023" s="62">
        <v>18.079999999999998</v>
      </c>
      <c r="Q1023" s="5">
        <v>228.20439690000001</v>
      </c>
    </row>
    <row r="1024" spans="1:17" x14ac:dyDescent="0.2">
      <c r="B1024" s="23">
        <v>41778</v>
      </c>
      <c r="C1024" s="1">
        <v>59.5</v>
      </c>
      <c r="D1024" s="1">
        <v>-21.35</v>
      </c>
      <c r="E1024" s="39">
        <v>50</v>
      </c>
      <c r="F1024" s="5" t="s">
        <v>361</v>
      </c>
      <c r="G1024" s="88" t="s">
        <v>510</v>
      </c>
      <c r="H1024" s="5">
        <v>20.700077842686291</v>
      </c>
      <c r="I1024" s="43">
        <f>H1024/1179.7</f>
        <v>1.7546899925986514E-2</v>
      </c>
      <c r="J1024" s="5">
        <v>9.5658830770000005</v>
      </c>
      <c r="K1024" s="40">
        <v>35.25789846</v>
      </c>
      <c r="L1024" s="5">
        <v>27.208025839777974</v>
      </c>
      <c r="M1024" s="62">
        <v>0.5047109077040427</v>
      </c>
      <c r="N1024" s="62">
        <v>0.20684126651289581</v>
      </c>
      <c r="O1024" s="62">
        <v>7.8191117205108132</v>
      </c>
      <c r="Q1024" s="5">
        <v>279.15062749999998</v>
      </c>
    </row>
    <row r="1025" spans="1:17" x14ac:dyDescent="0.2">
      <c r="B1025" s="23">
        <v>41778</v>
      </c>
      <c r="C1025" s="1">
        <v>59.5</v>
      </c>
      <c r="D1025" s="1">
        <v>-21.35</v>
      </c>
      <c r="E1025" s="39">
        <v>80</v>
      </c>
      <c r="F1025" s="5">
        <v>38.000638068272892</v>
      </c>
      <c r="G1025" s="5">
        <v>0.67857850502434425</v>
      </c>
      <c r="H1025" s="5">
        <v>3.39072881324747</v>
      </c>
      <c r="I1025" s="43">
        <f t="shared" ref="I1025:I1030" si="15">H1025/1179.7</f>
        <v>2.8742297306497159E-3</v>
      </c>
      <c r="J1025" s="5">
        <v>9.2595314809999998</v>
      </c>
      <c r="K1025" s="40">
        <v>35.295485190000001</v>
      </c>
      <c r="L1025" s="5">
        <v>27.289084751914743</v>
      </c>
      <c r="M1025" s="62">
        <v>3.6735316552250186E-3</v>
      </c>
      <c r="N1025" s="62">
        <v>0.17014594254560705</v>
      </c>
      <c r="O1025" s="62">
        <v>11.965442972880322</v>
      </c>
      <c r="Q1025" s="5">
        <v>262.5090687</v>
      </c>
    </row>
    <row r="1026" spans="1:17" x14ac:dyDescent="0.2">
      <c r="B1026" s="23">
        <v>41778</v>
      </c>
      <c r="C1026" s="1">
        <v>59.5</v>
      </c>
      <c r="D1026" s="1">
        <v>-21.35</v>
      </c>
      <c r="E1026" s="39">
        <v>90</v>
      </c>
      <c r="F1026" s="5">
        <v>27.666332559344816</v>
      </c>
      <c r="G1026" s="5">
        <v>1.036089790947013</v>
      </c>
      <c r="H1026" s="5">
        <v>2.2924261177552898</v>
      </c>
      <c r="I1026" s="43">
        <f t="shared" si="15"/>
        <v>1.9432280391245991E-3</v>
      </c>
      <c r="J1026" s="5">
        <v>9.2219312500000008</v>
      </c>
      <c r="K1026" s="40">
        <v>35.293410940000001</v>
      </c>
      <c r="L1026" s="5">
        <v>27.293506713837132</v>
      </c>
      <c r="M1026" s="62">
        <v>2.3234172387490461E-3</v>
      </c>
      <c r="N1026" s="62">
        <v>0.15756468861396519</v>
      </c>
      <c r="O1026" s="62">
        <v>12.011325881183664</v>
      </c>
      <c r="Q1026" s="5">
        <v>262.08418419999998</v>
      </c>
    </row>
    <row r="1027" spans="1:17" x14ac:dyDescent="0.2">
      <c r="B1027" s="23">
        <v>41778</v>
      </c>
      <c r="C1027" s="1">
        <v>59.5</v>
      </c>
      <c r="D1027" s="1">
        <v>-21.35</v>
      </c>
      <c r="E1027" s="39">
        <v>100</v>
      </c>
      <c r="F1027" s="5">
        <v>26.113300114044723</v>
      </c>
      <c r="G1027" s="5">
        <v>0.874037020767648</v>
      </c>
      <c r="H1027" s="5">
        <v>1.5882424195032196</v>
      </c>
      <c r="I1027" s="43">
        <f t="shared" si="15"/>
        <v>1.3463104344352121E-3</v>
      </c>
      <c r="J1027" s="5">
        <v>9.2031463410000001</v>
      </c>
      <c r="K1027" s="40">
        <v>35.292678049999999</v>
      </c>
      <c r="L1027" s="5">
        <v>27.296049905365408</v>
      </c>
      <c r="M1027" s="62">
        <v>6.0717009916094527E-4</v>
      </c>
      <c r="N1027" s="62">
        <v>0.10828811071503461</v>
      </c>
      <c r="O1027" s="62">
        <v>12.042267695705757</v>
      </c>
      <c r="Q1027" s="5">
        <v>262.86913440000001</v>
      </c>
    </row>
    <row r="1028" spans="1:17" x14ac:dyDescent="0.2">
      <c r="B1028" s="23">
        <v>41778</v>
      </c>
      <c r="C1028" s="1">
        <v>59.5</v>
      </c>
      <c r="D1028" s="1">
        <v>-21.35</v>
      </c>
      <c r="E1028" s="39">
        <v>125</v>
      </c>
      <c r="F1028" s="5">
        <v>17.972422282683752</v>
      </c>
      <c r="G1028" s="5">
        <v>1.4057944349953471</v>
      </c>
      <c r="H1028" s="5">
        <v>0.74513514719411211</v>
      </c>
      <c r="I1028" s="43">
        <f t="shared" si="15"/>
        <v>6.3163104788854123E-4</v>
      </c>
      <c r="J1028" s="5">
        <v>9.1814619050000008</v>
      </c>
      <c r="K1028" s="40">
        <v>35.291380949999997</v>
      </c>
      <c r="L1028" s="5">
        <v>27.29883869787318</v>
      </c>
      <c r="M1028" s="62">
        <v>2.6971777269260101E-3</v>
      </c>
      <c r="N1028" s="62">
        <v>7.1592786747745857E-2</v>
      </c>
      <c r="O1028" s="62">
        <v>11.964125549040492</v>
      </c>
      <c r="Q1028" s="5">
        <v>263.2158167</v>
      </c>
    </row>
    <row r="1029" spans="1:17" x14ac:dyDescent="0.2">
      <c r="B1029" s="23">
        <v>41778</v>
      </c>
      <c r="C1029" s="1">
        <v>59.5</v>
      </c>
      <c r="D1029" s="1">
        <v>-21.35</v>
      </c>
      <c r="E1029" s="39">
        <v>250</v>
      </c>
      <c r="F1029" s="5">
        <v>16.208705211054596</v>
      </c>
      <c r="G1029" s="5">
        <v>0.91895303343230661</v>
      </c>
      <c r="H1029" s="5">
        <v>0</v>
      </c>
      <c r="I1029" s="43">
        <f t="shared" si="15"/>
        <v>0</v>
      </c>
      <c r="J1029" s="5">
        <v>8.9215142860000007</v>
      </c>
      <c r="K1029" s="40">
        <v>35.255195239999999</v>
      </c>
      <c r="L1029" s="5">
        <v>27.311658258081707</v>
      </c>
      <c r="M1029" s="62">
        <v>4.2951945080091525E-3</v>
      </c>
      <c r="N1029" s="62">
        <v>6.1108408471377648E-2</v>
      </c>
      <c r="O1029" s="62">
        <v>12.507234098008684</v>
      </c>
      <c r="Q1029" s="5">
        <v>259.80093520000003</v>
      </c>
    </row>
    <row r="1030" spans="1:17" s="14" customFormat="1" x14ac:dyDescent="0.2">
      <c r="A1030" s="10"/>
      <c r="B1030" s="24">
        <v>41778</v>
      </c>
      <c r="C1030" s="10">
        <v>59.5</v>
      </c>
      <c r="D1030" s="10">
        <v>-21.35</v>
      </c>
      <c r="E1030" s="42">
        <v>1000</v>
      </c>
      <c r="F1030" s="12">
        <v>0.95661477321295674</v>
      </c>
      <c r="G1030" s="12">
        <v>0.69139910859397546</v>
      </c>
      <c r="H1030" s="12">
        <v>0</v>
      </c>
      <c r="I1030" s="45">
        <f t="shared" si="15"/>
        <v>0</v>
      </c>
      <c r="J1030" s="12">
        <v>5.0060799999999999</v>
      </c>
      <c r="K1030" s="46">
        <v>34.994908000000002</v>
      </c>
      <c r="L1030" s="12">
        <v>27.640609439284844</v>
      </c>
      <c r="M1030" s="63">
        <v>5.7330282227307395E-3</v>
      </c>
      <c r="N1030" s="63">
        <v>1.812245753826798E-2</v>
      </c>
      <c r="O1030" s="63">
        <v>18.196321290829868</v>
      </c>
      <c r="P1030" s="12"/>
      <c r="Q1030" s="12">
        <v>241.06873920000001</v>
      </c>
    </row>
    <row r="1031" spans="1:17" x14ac:dyDescent="0.2">
      <c r="A1031" s="1" t="s">
        <v>376</v>
      </c>
      <c r="B1031" s="23">
        <v>42495</v>
      </c>
      <c r="C1031" s="5">
        <v>-65.667500000000004</v>
      </c>
      <c r="D1031" s="5">
        <v>-170.01070000000001</v>
      </c>
      <c r="E1031" s="39">
        <v>125.3</v>
      </c>
      <c r="F1031" s="5">
        <v>85.176000000000002</v>
      </c>
    </row>
    <row r="1032" spans="1:17" x14ac:dyDescent="0.2">
      <c r="B1032" s="23">
        <v>42496</v>
      </c>
      <c r="C1032" s="5">
        <v>-63.993099999999998</v>
      </c>
      <c r="D1032" s="5">
        <v>-170.05940000000001</v>
      </c>
      <c r="E1032" s="39">
        <v>98.1</v>
      </c>
      <c r="F1032" s="5" t="s">
        <v>547</v>
      </c>
    </row>
    <row r="1033" spans="1:17" x14ac:dyDescent="0.2">
      <c r="B1033" s="23">
        <v>42498</v>
      </c>
      <c r="C1033" s="5">
        <v>-63.004199999999997</v>
      </c>
      <c r="D1033" s="5">
        <v>-170.03700000000001</v>
      </c>
      <c r="E1033" s="39">
        <v>111.9</v>
      </c>
      <c r="F1033" s="5">
        <v>970.48799999999994</v>
      </c>
    </row>
    <row r="1034" spans="1:17" x14ac:dyDescent="0.2">
      <c r="B1034" s="23">
        <v>42498</v>
      </c>
      <c r="C1034" s="5">
        <v>-63.004199999999997</v>
      </c>
      <c r="D1034" s="5">
        <v>-170.03700000000001</v>
      </c>
      <c r="E1034" s="39">
        <v>111.9</v>
      </c>
      <c r="F1034" s="5">
        <v>975.86400000000003</v>
      </c>
    </row>
    <row r="1035" spans="1:17" x14ac:dyDescent="0.2">
      <c r="A1035" s="1" t="s">
        <v>452</v>
      </c>
      <c r="B1035" s="23">
        <v>42498</v>
      </c>
      <c r="C1035" s="5">
        <v>-62.498800000000003</v>
      </c>
      <c r="D1035" s="5">
        <v>-169.99799999999999</v>
      </c>
      <c r="E1035" s="39">
        <v>139.4</v>
      </c>
      <c r="F1035" s="5">
        <v>1193.4960000000001</v>
      </c>
    </row>
    <row r="1036" spans="1:17" x14ac:dyDescent="0.2">
      <c r="B1036" s="23">
        <v>42499</v>
      </c>
      <c r="C1036" s="5">
        <v>-61.491900000000001</v>
      </c>
      <c r="D1036" s="5">
        <v>-169.99260000000001</v>
      </c>
      <c r="E1036" s="39">
        <v>136.30000000000001</v>
      </c>
      <c r="F1036" s="5">
        <v>196.72799999999998</v>
      </c>
    </row>
    <row r="1037" spans="1:17" x14ac:dyDescent="0.2">
      <c r="A1037" s="2"/>
      <c r="B1037" s="23">
        <v>42499</v>
      </c>
      <c r="C1037" s="5">
        <v>-61.006399999999999</v>
      </c>
      <c r="D1037" s="5">
        <v>-170.0018</v>
      </c>
      <c r="E1037" s="39">
        <v>134.9</v>
      </c>
      <c r="F1037" s="5" t="s">
        <v>547</v>
      </c>
    </row>
    <row r="1038" spans="1:17" x14ac:dyDescent="0.2">
      <c r="B1038" s="23">
        <v>42499</v>
      </c>
      <c r="C1038" s="5">
        <v>-61.006399999999999</v>
      </c>
      <c r="D1038" s="5">
        <v>-170.0018</v>
      </c>
      <c r="E1038" s="39">
        <v>134.9</v>
      </c>
      <c r="F1038" s="5" t="s">
        <v>547</v>
      </c>
    </row>
    <row r="1039" spans="1:17" x14ac:dyDescent="0.2">
      <c r="B1039" s="23">
        <v>42502</v>
      </c>
      <c r="C1039" s="5">
        <v>-58.997100000000003</v>
      </c>
      <c r="D1039" s="5">
        <v>-170.00059999999999</v>
      </c>
      <c r="E1039" s="39">
        <v>135.6</v>
      </c>
      <c r="F1039" s="5">
        <v>198.48</v>
      </c>
    </row>
    <row r="1040" spans="1:17" x14ac:dyDescent="0.2">
      <c r="B1040" s="23">
        <v>42502</v>
      </c>
      <c r="C1040" s="5">
        <v>-58.997100000000003</v>
      </c>
      <c r="D1040" s="5">
        <v>-170.00059999999999</v>
      </c>
      <c r="E1040" s="39">
        <v>135.6</v>
      </c>
      <c r="F1040" s="5">
        <v>1117.6559999999999</v>
      </c>
    </row>
    <row r="1041" spans="2:6" x14ac:dyDescent="0.2">
      <c r="B1041" s="23">
        <v>42503</v>
      </c>
      <c r="C1041" s="5">
        <v>-57.506100000000004</v>
      </c>
      <c r="D1041" s="5">
        <v>-170.00569999999999</v>
      </c>
      <c r="E1041" s="39">
        <v>112.5</v>
      </c>
      <c r="F1041" s="5">
        <v>586.53600000000006</v>
      </c>
    </row>
    <row r="1042" spans="2:6" x14ac:dyDescent="0.2">
      <c r="B1042" s="23">
        <v>42503</v>
      </c>
      <c r="C1042" s="5">
        <v>-57.506100000000004</v>
      </c>
      <c r="D1042" s="5">
        <v>-170.00569999999999</v>
      </c>
      <c r="E1042" s="39">
        <v>14.2</v>
      </c>
      <c r="F1042" s="5">
        <v>355.08</v>
      </c>
    </row>
    <row r="1043" spans="2:6" x14ac:dyDescent="0.2">
      <c r="B1043" s="23">
        <v>42504</v>
      </c>
      <c r="C1043" s="5">
        <v>-57.008699999999997</v>
      </c>
      <c r="D1043" s="5">
        <v>-170.00069999999999</v>
      </c>
      <c r="E1043" s="39">
        <v>235.3</v>
      </c>
      <c r="F1043" s="5">
        <v>71.688000000000002</v>
      </c>
    </row>
    <row r="1044" spans="2:6" x14ac:dyDescent="0.2">
      <c r="B1044" s="23">
        <v>42504</v>
      </c>
      <c r="C1044" s="5">
        <v>-57.008699999999997</v>
      </c>
      <c r="D1044" s="5">
        <v>-170.00069999999999</v>
      </c>
      <c r="E1044" s="39">
        <v>5.8</v>
      </c>
      <c r="F1044" s="5">
        <v>313.75200000000001</v>
      </c>
    </row>
    <row r="1045" spans="2:6" x14ac:dyDescent="0.2">
      <c r="B1045" s="23">
        <v>42504</v>
      </c>
      <c r="C1045" s="5">
        <v>-55.9863</v>
      </c>
      <c r="D1045" s="5">
        <v>-170.0181</v>
      </c>
      <c r="E1045" s="39">
        <v>164.4</v>
      </c>
      <c r="F1045" s="5">
        <v>166.03200000000001</v>
      </c>
    </row>
    <row r="1046" spans="2:6" x14ac:dyDescent="0.2">
      <c r="B1046" s="23">
        <v>42504</v>
      </c>
      <c r="C1046" s="5">
        <v>-55.9863</v>
      </c>
      <c r="D1046" s="5">
        <v>-170.0181</v>
      </c>
      <c r="E1046" s="39">
        <v>7</v>
      </c>
      <c r="F1046" s="5">
        <v>213.38400000000001</v>
      </c>
    </row>
    <row r="1047" spans="2:6" x14ac:dyDescent="0.2">
      <c r="B1047" s="23">
        <v>42504</v>
      </c>
      <c r="C1047" s="5">
        <v>-55.9863</v>
      </c>
      <c r="D1047" s="5">
        <v>-170.0181</v>
      </c>
      <c r="E1047" s="39">
        <v>7</v>
      </c>
      <c r="F1047" s="5" t="s">
        <v>547</v>
      </c>
    </row>
    <row r="1048" spans="2:6" x14ac:dyDescent="0.2">
      <c r="B1048" s="23">
        <v>42505</v>
      </c>
      <c r="C1048" s="5">
        <v>-55.500999999999998</v>
      </c>
      <c r="D1048" s="5">
        <v>-169.9888</v>
      </c>
      <c r="E1048" s="39">
        <v>134.9</v>
      </c>
      <c r="F1048" s="5" t="s">
        <v>547</v>
      </c>
    </row>
    <row r="1049" spans="2:6" x14ac:dyDescent="0.2">
      <c r="B1049" s="23">
        <v>42505</v>
      </c>
      <c r="C1049" s="5">
        <v>-55.500999999999998</v>
      </c>
      <c r="D1049" s="5">
        <v>-169.9888</v>
      </c>
      <c r="E1049" s="39">
        <v>134.9</v>
      </c>
      <c r="F1049" s="5" t="s">
        <v>547</v>
      </c>
    </row>
    <row r="1050" spans="2:6" x14ac:dyDescent="0.2">
      <c r="B1050" s="23">
        <v>42505</v>
      </c>
      <c r="C1050" s="5">
        <v>-54.498100000000001</v>
      </c>
      <c r="D1050" s="5">
        <v>-170.0026</v>
      </c>
      <c r="E1050" s="39">
        <v>116.8</v>
      </c>
      <c r="F1050" s="5" t="s">
        <v>547</v>
      </c>
    </row>
    <row r="1051" spans="2:6" x14ac:dyDescent="0.2">
      <c r="B1051" s="23">
        <v>42505</v>
      </c>
      <c r="C1051" s="5">
        <v>-54.498100000000001</v>
      </c>
      <c r="D1051" s="5">
        <v>-170.0026</v>
      </c>
      <c r="E1051" s="39">
        <v>8.8000000000000007</v>
      </c>
      <c r="F1051" s="5">
        <v>226.05600000000001</v>
      </c>
    </row>
    <row r="1052" spans="2:6" x14ac:dyDescent="0.2">
      <c r="B1052" s="23">
        <v>42506</v>
      </c>
      <c r="C1052" s="5">
        <v>-53.991</v>
      </c>
      <c r="D1052" s="5">
        <v>-169.9486</v>
      </c>
      <c r="E1052" s="39">
        <v>234.9</v>
      </c>
      <c r="F1052" s="5" t="s">
        <v>547</v>
      </c>
    </row>
    <row r="1053" spans="2:6" x14ac:dyDescent="0.2">
      <c r="B1053" s="23">
        <v>42506</v>
      </c>
      <c r="C1053" s="5">
        <v>-53.991</v>
      </c>
      <c r="D1053" s="5">
        <v>-169.9486</v>
      </c>
      <c r="E1053" s="39">
        <v>6.2</v>
      </c>
      <c r="F1053" s="5">
        <v>203.64</v>
      </c>
    </row>
    <row r="1054" spans="2:6" x14ac:dyDescent="0.2">
      <c r="B1054" s="23">
        <v>42506</v>
      </c>
      <c r="C1054" s="5">
        <v>-53.991</v>
      </c>
      <c r="D1054" s="5">
        <v>-169.9486</v>
      </c>
      <c r="E1054" s="39">
        <v>6.2</v>
      </c>
      <c r="F1054" s="5">
        <v>202.56</v>
      </c>
    </row>
    <row r="1055" spans="2:6" x14ac:dyDescent="0.2">
      <c r="B1055" s="23">
        <v>42507</v>
      </c>
      <c r="C1055" s="5">
        <v>-52.502699999999997</v>
      </c>
      <c r="D1055" s="5">
        <v>-169.9829</v>
      </c>
      <c r="E1055" s="39">
        <v>184.6</v>
      </c>
      <c r="F1055" s="5">
        <v>40.176000000000002</v>
      </c>
    </row>
    <row r="1056" spans="2:6" x14ac:dyDescent="0.2">
      <c r="B1056" s="23">
        <v>42507</v>
      </c>
      <c r="C1056" s="5">
        <v>-52.502699999999997</v>
      </c>
      <c r="D1056" s="5">
        <v>-169.9829</v>
      </c>
      <c r="E1056" s="39">
        <v>184.6</v>
      </c>
      <c r="F1056" s="5">
        <v>40.44</v>
      </c>
    </row>
    <row r="1057" spans="2:6" x14ac:dyDescent="0.2">
      <c r="B1057" s="23">
        <v>42507</v>
      </c>
      <c r="C1057" s="5">
        <v>-52.502699999999997</v>
      </c>
      <c r="D1057" s="5">
        <v>-169.9829</v>
      </c>
      <c r="E1057" s="39">
        <v>4.9000000000000004</v>
      </c>
      <c r="F1057" s="5">
        <v>1188.96</v>
      </c>
    </row>
    <row r="1058" spans="2:6" x14ac:dyDescent="0.2">
      <c r="B1058" s="23">
        <v>42507</v>
      </c>
      <c r="C1058" s="5">
        <v>-52.002800000000001</v>
      </c>
      <c r="D1058" s="5">
        <v>-170.06880000000001</v>
      </c>
      <c r="E1058" s="39">
        <v>199.7</v>
      </c>
      <c r="F1058" s="5" t="s">
        <v>547</v>
      </c>
    </row>
    <row r="1059" spans="2:6" x14ac:dyDescent="0.2">
      <c r="B1059" s="23">
        <v>42507</v>
      </c>
      <c r="C1059" s="5">
        <v>-52.002800000000001</v>
      </c>
      <c r="D1059" s="5">
        <v>-170.06880000000001</v>
      </c>
      <c r="E1059" s="39">
        <v>5.2</v>
      </c>
      <c r="F1059" s="5">
        <v>96.671999999999997</v>
      </c>
    </row>
    <row r="1060" spans="2:6" x14ac:dyDescent="0.2">
      <c r="B1060" s="23">
        <v>42507</v>
      </c>
      <c r="C1060" s="5">
        <v>-51.000500000000002</v>
      </c>
      <c r="D1060" s="5">
        <v>-170.01570000000001</v>
      </c>
      <c r="E1060" s="39">
        <v>133</v>
      </c>
      <c r="F1060" s="5">
        <v>223.89600000000002</v>
      </c>
    </row>
    <row r="1061" spans="2:6" x14ac:dyDescent="0.2">
      <c r="B1061" s="23">
        <v>42507</v>
      </c>
      <c r="C1061" s="5">
        <v>-51.000500000000002</v>
      </c>
      <c r="D1061" s="5">
        <v>-170.01570000000001</v>
      </c>
      <c r="E1061" s="39">
        <v>10.7</v>
      </c>
      <c r="F1061" s="5">
        <v>224.28000000000003</v>
      </c>
    </row>
    <row r="1062" spans="2:6" x14ac:dyDescent="0.2">
      <c r="B1062" s="23">
        <v>42508</v>
      </c>
      <c r="C1062" s="5">
        <v>-50.503100000000003</v>
      </c>
      <c r="D1062" s="5">
        <v>-170.01599999999999</v>
      </c>
      <c r="E1062" s="39">
        <v>199.6</v>
      </c>
      <c r="F1062" s="5" t="s">
        <v>547</v>
      </c>
    </row>
    <row r="1063" spans="2:6" x14ac:dyDescent="0.2">
      <c r="B1063" s="23">
        <v>42508</v>
      </c>
      <c r="C1063" s="5">
        <v>-49.493099999999998</v>
      </c>
      <c r="D1063" s="5">
        <v>-170.01570000000001</v>
      </c>
      <c r="E1063" s="39">
        <v>199.6</v>
      </c>
      <c r="F1063" s="5">
        <v>151.99200000000002</v>
      </c>
    </row>
    <row r="1064" spans="2:6" x14ac:dyDescent="0.2">
      <c r="B1064" s="23">
        <v>42508</v>
      </c>
      <c r="C1064" s="5">
        <v>-49.493099999999998</v>
      </c>
      <c r="D1064" s="5">
        <v>-170.01570000000001</v>
      </c>
      <c r="E1064" s="39">
        <v>14.5</v>
      </c>
      <c r="F1064" s="5">
        <v>1135.2240000000002</v>
      </c>
    </row>
    <row r="1065" spans="2:6" x14ac:dyDescent="0.2">
      <c r="B1065" s="23">
        <v>42509</v>
      </c>
      <c r="C1065" s="5">
        <v>-48.998600000000003</v>
      </c>
      <c r="D1065" s="5">
        <v>-170.00489999999999</v>
      </c>
      <c r="E1065" s="39">
        <v>150.1</v>
      </c>
      <c r="F1065" s="5">
        <v>61.320000000000007</v>
      </c>
    </row>
    <row r="1066" spans="2:6" x14ac:dyDescent="0.2">
      <c r="B1066" s="23">
        <v>42509</v>
      </c>
      <c r="C1066" s="5">
        <v>-48.998600000000003</v>
      </c>
      <c r="D1066" s="5">
        <v>-170.00489999999999</v>
      </c>
      <c r="E1066" s="39">
        <v>150.1</v>
      </c>
      <c r="F1066" s="5">
        <v>61.56</v>
      </c>
    </row>
    <row r="1067" spans="2:6" x14ac:dyDescent="0.2">
      <c r="B1067" s="23">
        <v>42509</v>
      </c>
      <c r="C1067" s="5">
        <v>-48.998600000000003</v>
      </c>
      <c r="D1067" s="5">
        <v>-170.00489999999999</v>
      </c>
      <c r="E1067" s="39">
        <v>8.4</v>
      </c>
      <c r="F1067" s="5">
        <v>556.12800000000004</v>
      </c>
    </row>
    <row r="1068" spans="2:6" x14ac:dyDescent="0.2">
      <c r="B1068" s="23">
        <v>42509</v>
      </c>
      <c r="C1068" s="5">
        <v>-48.508200000000002</v>
      </c>
      <c r="D1068" s="5">
        <v>-170.00370000000001</v>
      </c>
      <c r="E1068" s="39">
        <v>6.7</v>
      </c>
      <c r="F1068" s="5">
        <v>589.00800000000004</v>
      </c>
    </row>
    <row r="1069" spans="2:6" x14ac:dyDescent="0.2">
      <c r="B1069" s="23">
        <v>42509</v>
      </c>
      <c r="C1069" s="5">
        <v>-47.989699999999999</v>
      </c>
      <c r="D1069" s="5">
        <v>-169.99100000000001</v>
      </c>
      <c r="E1069" s="39">
        <v>91.5</v>
      </c>
      <c r="F1069" s="5">
        <v>103.05599999999998</v>
      </c>
    </row>
    <row r="1070" spans="2:6" x14ac:dyDescent="0.2">
      <c r="B1070" s="23">
        <v>42509</v>
      </c>
      <c r="C1070" s="5">
        <v>-47.989699999999999</v>
      </c>
      <c r="D1070" s="5">
        <v>-169.99100000000001</v>
      </c>
      <c r="E1070" s="39">
        <v>6.5</v>
      </c>
      <c r="F1070" s="5">
        <v>520.70400000000006</v>
      </c>
    </row>
    <row r="1071" spans="2:6" x14ac:dyDescent="0.2">
      <c r="B1071" s="23">
        <v>42509</v>
      </c>
      <c r="C1071" s="5">
        <v>-47.488300000000002</v>
      </c>
      <c r="D1071" s="5">
        <v>-169.9838</v>
      </c>
      <c r="E1071" s="39">
        <v>149.69999999999999</v>
      </c>
      <c r="F1071" s="5">
        <v>635.23199999999997</v>
      </c>
    </row>
    <row r="1072" spans="2:6" x14ac:dyDescent="0.2">
      <c r="B1072" s="23">
        <v>42509</v>
      </c>
      <c r="C1072" s="5">
        <v>-47.488300000000002</v>
      </c>
      <c r="D1072" s="5">
        <v>-169.9838</v>
      </c>
      <c r="E1072" s="39">
        <v>149.69999999999999</v>
      </c>
      <c r="F1072" s="5">
        <v>624.36</v>
      </c>
    </row>
    <row r="1073" spans="2:6" x14ac:dyDescent="0.2">
      <c r="B1073" s="23">
        <v>42509</v>
      </c>
      <c r="C1073" s="5">
        <v>-47.488300000000002</v>
      </c>
      <c r="D1073" s="5">
        <v>-169.9838</v>
      </c>
      <c r="E1073" s="39">
        <v>5.0999999999999996</v>
      </c>
      <c r="F1073" s="5">
        <v>344.88</v>
      </c>
    </row>
    <row r="1074" spans="2:6" x14ac:dyDescent="0.2">
      <c r="B1074" s="23">
        <v>42511</v>
      </c>
      <c r="C1074" s="5">
        <v>-46.329700000000003</v>
      </c>
      <c r="D1074" s="5">
        <v>-171.37459999999999</v>
      </c>
      <c r="E1074" s="39">
        <v>149.9</v>
      </c>
      <c r="F1074" s="5" t="s">
        <v>547</v>
      </c>
    </row>
    <row r="1075" spans="2:6" x14ac:dyDescent="0.2">
      <c r="B1075" s="23">
        <v>42511</v>
      </c>
      <c r="C1075" s="5">
        <v>-46.329700000000003</v>
      </c>
      <c r="D1075" s="5">
        <v>-171.37459999999999</v>
      </c>
      <c r="E1075" s="39">
        <v>149.9</v>
      </c>
      <c r="F1075" s="5" t="s">
        <v>547</v>
      </c>
    </row>
    <row r="1076" spans="2:6" x14ac:dyDescent="0.2">
      <c r="B1076" s="23">
        <v>42512</v>
      </c>
      <c r="C1076" s="5">
        <v>-45.177300000000002</v>
      </c>
      <c r="D1076" s="5">
        <v>-172.7354</v>
      </c>
      <c r="E1076" s="39">
        <v>116.4</v>
      </c>
      <c r="F1076" s="5">
        <v>111.312</v>
      </c>
    </row>
    <row r="1077" spans="2:6" x14ac:dyDescent="0.2">
      <c r="B1077" s="23">
        <v>42512</v>
      </c>
      <c r="C1077" s="5">
        <v>-45.177300000000002</v>
      </c>
      <c r="D1077" s="5">
        <v>-172.7354</v>
      </c>
      <c r="E1077" s="39">
        <v>116.4</v>
      </c>
      <c r="F1077" s="5">
        <v>110.28</v>
      </c>
    </row>
    <row r="1078" spans="2:6" x14ac:dyDescent="0.2">
      <c r="B1078" s="23">
        <v>42512</v>
      </c>
      <c r="C1078" s="5">
        <v>-45.177300000000002</v>
      </c>
      <c r="D1078" s="5">
        <v>-172.7354</v>
      </c>
      <c r="E1078" s="39">
        <v>4.8</v>
      </c>
      <c r="F1078" s="5">
        <v>1154.0639999999999</v>
      </c>
    </row>
    <row r="1079" spans="2:6" x14ac:dyDescent="0.2">
      <c r="B1079" s="23">
        <v>42513</v>
      </c>
      <c r="C1079" s="5">
        <v>-44.518599999999999</v>
      </c>
      <c r="D1079" s="5">
        <v>-173.50190000000001</v>
      </c>
      <c r="E1079" s="39">
        <v>110.1</v>
      </c>
      <c r="F1079" s="5">
        <v>154.10400000000001</v>
      </c>
    </row>
    <row r="1080" spans="2:6" x14ac:dyDescent="0.2">
      <c r="B1080" s="23">
        <v>42513</v>
      </c>
      <c r="C1080" s="5">
        <v>-44.518599999999999</v>
      </c>
      <c r="D1080" s="5">
        <v>-173.50190000000001</v>
      </c>
      <c r="E1080" s="39">
        <v>1.3</v>
      </c>
      <c r="F1080" s="5">
        <v>1066.0319999999999</v>
      </c>
    </row>
    <row r="1081" spans="2:6" x14ac:dyDescent="0.2">
      <c r="B1081" s="23">
        <v>42513</v>
      </c>
      <c r="C1081" s="5">
        <v>-44.518599999999999</v>
      </c>
      <c r="D1081" s="5">
        <v>-173.50190000000001</v>
      </c>
      <c r="E1081" s="39">
        <v>110.1</v>
      </c>
      <c r="F1081" s="5">
        <v>180.91200000000001</v>
      </c>
    </row>
    <row r="1082" spans="2:6" x14ac:dyDescent="0.2">
      <c r="B1082" s="23">
        <v>42513</v>
      </c>
      <c r="C1082" s="5">
        <v>-44.518599999999999</v>
      </c>
      <c r="D1082" s="5">
        <v>-173.50190000000001</v>
      </c>
      <c r="E1082" s="39">
        <v>1.3</v>
      </c>
      <c r="F1082" s="5">
        <v>1136.904</v>
      </c>
    </row>
    <row r="1083" spans="2:6" x14ac:dyDescent="0.2">
      <c r="B1083" s="23">
        <v>42513</v>
      </c>
      <c r="C1083" s="5">
        <v>-42.751300000000001</v>
      </c>
      <c r="D1083" s="5">
        <v>-174.6465</v>
      </c>
      <c r="E1083" s="39">
        <v>5.8</v>
      </c>
      <c r="F1083" s="5">
        <v>1077.9360000000001</v>
      </c>
    </row>
    <row r="1084" spans="2:6" x14ac:dyDescent="0.2">
      <c r="B1084" s="23">
        <v>42513</v>
      </c>
      <c r="C1084" s="5">
        <v>-42.751300000000001</v>
      </c>
      <c r="D1084" s="5">
        <v>-174.6465</v>
      </c>
      <c r="E1084" s="39">
        <v>5.8</v>
      </c>
      <c r="F1084" s="5">
        <v>1075.896</v>
      </c>
    </row>
    <row r="1085" spans="2:6" x14ac:dyDescent="0.2">
      <c r="B1085" s="23">
        <v>42519</v>
      </c>
      <c r="C1085" s="5">
        <v>-42.168999999999997</v>
      </c>
      <c r="D1085" s="5">
        <v>-174.25460000000001</v>
      </c>
      <c r="E1085" s="39">
        <v>100.6</v>
      </c>
      <c r="F1085" s="5">
        <v>1273.8720000000001</v>
      </c>
    </row>
    <row r="1086" spans="2:6" x14ac:dyDescent="0.2">
      <c r="B1086" s="23">
        <v>42519</v>
      </c>
      <c r="C1086" s="5">
        <v>-41.727600000000002</v>
      </c>
      <c r="D1086" s="5">
        <v>-173.95140000000001</v>
      </c>
      <c r="E1086" s="39">
        <v>85.2</v>
      </c>
      <c r="F1086" s="5">
        <v>1387.92</v>
      </c>
    </row>
    <row r="1087" spans="2:6" x14ac:dyDescent="0.2">
      <c r="B1087" s="23">
        <v>42519</v>
      </c>
      <c r="C1087" s="5">
        <v>-41.727600000000002</v>
      </c>
      <c r="D1087" s="5">
        <v>-173.95140000000001</v>
      </c>
      <c r="E1087" s="39">
        <v>85.2</v>
      </c>
      <c r="F1087" s="5">
        <v>1456.5840000000001</v>
      </c>
    </row>
    <row r="1088" spans="2:6" x14ac:dyDescent="0.2">
      <c r="B1088" s="23">
        <v>42519</v>
      </c>
      <c r="C1088" s="5">
        <v>-40.397399999999998</v>
      </c>
      <c r="D1088" s="5">
        <v>-173.02199999999999</v>
      </c>
      <c r="E1088" s="39">
        <v>86.8</v>
      </c>
      <c r="F1088" s="5">
        <v>34.799999999999997</v>
      </c>
    </row>
    <row r="1089" spans="1:17" x14ac:dyDescent="0.2">
      <c r="B1089" s="23">
        <v>42526</v>
      </c>
      <c r="C1089" s="5">
        <v>-31.000599999999999</v>
      </c>
      <c r="D1089" s="5">
        <v>-169.9958</v>
      </c>
      <c r="E1089" s="39">
        <v>116.5</v>
      </c>
      <c r="F1089" s="5">
        <v>347.52</v>
      </c>
    </row>
    <row r="1090" spans="1:17" x14ac:dyDescent="0.2">
      <c r="B1090" s="23">
        <v>42539</v>
      </c>
      <c r="C1090" s="5">
        <v>-10.9976</v>
      </c>
      <c r="D1090" s="5">
        <v>-169.99940000000001</v>
      </c>
      <c r="E1090" s="39">
        <v>85.8</v>
      </c>
      <c r="F1090" s="5">
        <v>13.272000000000002</v>
      </c>
    </row>
    <row r="1091" spans="1:17" x14ac:dyDescent="0.2">
      <c r="B1091" s="23">
        <v>42539</v>
      </c>
      <c r="C1091" s="5">
        <v>-9.4990000000000006</v>
      </c>
      <c r="D1091" s="5">
        <v>-168.9991</v>
      </c>
      <c r="E1091" s="39">
        <v>62.1</v>
      </c>
      <c r="F1091" s="5" t="s">
        <v>547</v>
      </c>
    </row>
    <row r="1092" spans="1:17" x14ac:dyDescent="0.2">
      <c r="B1092" s="23">
        <v>42539</v>
      </c>
      <c r="C1092" s="5">
        <v>-9.4990000000000006</v>
      </c>
      <c r="D1092" s="5">
        <v>-168.9991</v>
      </c>
      <c r="E1092" s="39">
        <v>62.1</v>
      </c>
      <c r="F1092" s="5" t="s">
        <v>547</v>
      </c>
    </row>
    <row r="1093" spans="1:17" x14ac:dyDescent="0.2">
      <c r="B1093" s="23">
        <v>42540</v>
      </c>
      <c r="C1093" s="5">
        <v>-8.0002999999999993</v>
      </c>
      <c r="D1093" s="5">
        <v>-168.61609999999999</v>
      </c>
      <c r="E1093" s="39">
        <v>61.5</v>
      </c>
      <c r="F1093" s="5" t="s">
        <v>547</v>
      </c>
    </row>
    <row r="1094" spans="1:17" x14ac:dyDescent="0.2">
      <c r="B1094" s="23">
        <v>42541</v>
      </c>
      <c r="C1094" s="5">
        <v>-5.9992999999999999</v>
      </c>
      <c r="D1094" s="5">
        <v>-168.75129999999999</v>
      </c>
      <c r="E1094" s="39">
        <v>105.5</v>
      </c>
      <c r="F1094" s="5">
        <v>20.327999999999999</v>
      </c>
    </row>
    <row r="1095" spans="1:17" x14ac:dyDescent="0.2">
      <c r="B1095" s="23">
        <v>42541</v>
      </c>
      <c r="C1095" s="5">
        <v>-5.9992999999999999</v>
      </c>
      <c r="D1095" s="5">
        <v>-168.75129999999999</v>
      </c>
      <c r="E1095" s="39">
        <v>105.5</v>
      </c>
      <c r="F1095" s="5">
        <v>20.783999999999999</v>
      </c>
    </row>
    <row r="1096" spans="1:17" x14ac:dyDescent="0.2">
      <c r="B1096" s="23">
        <v>42542</v>
      </c>
      <c r="C1096" s="5">
        <v>-4.5004</v>
      </c>
      <c r="D1096" s="5">
        <v>-168.75020000000001</v>
      </c>
      <c r="E1096" s="39">
        <v>91.7</v>
      </c>
      <c r="F1096" s="5">
        <v>57.576000000000001</v>
      </c>
    </row>
    <row r="1097" spans="1:17" x14ac:dyDescent="0.2">
      <c r="B1097" s="23">
        <v>42542</v>
      </c>
      <c r="C1097" s="5">
        <v>-4.5004</v>
      </c>
      <c r="D1097" s="5">
        <v>-168.75020000000001</v>
      </c>
      <c r="E1097" s="39">
        <v>91.7</v>
      </c>
      <c r="F1097" s="5">
        <v>57.024000000000001</v>
      </c>
    </row>
    <row r="1098" spans="1:17" x14ac:dyDescent="0.2">
      <c r="B1098" s="23">
        <v>42544</v>
      </c>
      <c r="C1098" s="5">
        <v>-2.0011000000000001</v>
      </c>
      <c r="D1098" s="5">
        <v>-168.7501</v>
      </c>
      <c r="E1098" s="39">
        <v>87.1</v>
      </c>
      <c r="F1098" s="5">
        <v>94.944000000000003</v>
      </c>
    </row>
    <row r="1099" spans="1:17" x14ac:dyDescent="0.2">
      <c r="B1099" s="23">
        <v>42544</v>
      </c>
      <c r="C1099" s="5">
        <v>-2.0011000000000001</v>
      </c>
      <c r="D1099" s="5">
        <v>-168.7501</v>
      </c>
      <c r="E1099" s="39">
        <v>87.1</v>
      </c>
      <c r="F1099" s="5" t="s">
        <v>547</v>
      </c>
    </row>
    <row r="1100" spans="1:17" x14ac:dyDescent="0.2">
      <c r="B1100" s="23">
        <v>42544</v>
      </c>
      <c r="C1100" s="5">
        <v>-0.49680000000000002</v>
      </c>
      <c r="D1100" s="5">
        <v>-168.74369999999999</v>
      </c>
      <c r="E1100" s="39">
        <v>50.5</v>
      </c>
      <c r="F1100" s="5">
        <v>142.70400000000001</v>
      </c>
    </row>
    <row r="1101" spans="1:17" s="14" customFormat="1" x14ac:dyDescent="0.2">
      <c r="A1101" s="10"/>
      <c r="B1101" s="24">
        <v>42545</v>
      </c>
      <c r="C1101" s="12">
        <v>3.8E-3</v>
      </c>
      <c r="D1101" s="12">
        <v>-168.73660000000001</v>
      </c>
      <c r="E1101" s="42">
        <v>65.2</v>
      </c>
      <c r="F1101" s="12">
        <v>110.352</v>
      </c>
      <c r="G1101" s="12"/>
      <c r="H1101" s="12"/>
      <c r="I1101" s="45"/>
      <c r="J1101" s="12"/>
      <c r="K1101" s="28"/>
      <c r="L1101" s="28"/>
      <c r="M1101" s="63"/>
      <c r="N1101" s="63"/>
      <c r="O1101" s="63"/>
      <c r="P1101" s="12"/>
      <c r="Q1101" s="12"/>
    </row>
    <row r="1102" spans="1:17" x14ac:dyDescent="0.2">
      <c r="A1102" s="1" t="s">
        <v>401</v>
      </c>
      <c r="B1102" s="23" t="s">
        <v>402</v>
      </c>
      <c r="C1102" s="18">
        <v>-16</v>
      </c>
      <c r="D1102" s="1">
        <v>-150</v>
      </c>
      <c r="E1102" s="39">
        <v>140</v>
      </c>
      <c r="F1102" s="5">
        <v>0.4</v>
      </c>
      <c r="I1102" s="47"/>
    </row>
    <row r="1103" spans="1:17" x14ac:dyDescent="0.2">
      <c r="B1103" s="23" t="s">
        <v>402</v>
      </c>
      <c r="C1103" s="1">
        <v>-16</v>
      </c>
      <c r="D1103" s="1">
        <v>-150</v>
      </c>
      <c r="E1103" s="39">
        <v>130</v>
      </c>
      <c r="F1103" s="5">
        <v>0.2</v>
      </c>
      <c r="I1103" s="47"/>
    </row>
    <row r="1104" spans="1:17" x14ac:dyDescent="0.2">
      <c r="A1104" s="1" t="s">
        <v>178</v>
      </c>
      <c r="B1104" s="23" t="s">
        <v>402</v>
      </c>
      <c r="C1104" s="1">
        <v>-16</v>
      </c>
      <c r="D1104" s="1">
        <v>-150</v>
      </c>
      <c r="E1104" s="39">
        <v>120</v>
      </c>
      <c r="F1104" s="5" t="s">
        <v>361</v>
      </c>
      <c r="I1104" s="47"/>
    </row>
    <row r="1105" spans="2:9" x14ac:dyDescent="0.2">
      <c r="B1105" s="23" t="s">
        <v>402</v>
      </c>
      <c r="C1105" s="1">
        <v>-16</v>
      </c>
      <c r="D1105" s="1">
        <v>-150</v>
      </c>
      <c r="E1105" s="39">
        <v>100</v>
      </c>
      <c r="F1105" s="5">
        <v>0.2</v>
      </c>
      <c r="I1105" s="47"/>
    </row>
    <row r="1106" spans="2:9" x14ac:dyDescent="0.2">
      <c r="B1106" s="23" t="s">
        <v>402</v>
      </c>
      <c r="C1106" s="1">
        <v>-16</v>
      </c>
      <c r="D1106" s="1">
        <v>-150</v>
      </c>
      <c r="E1106" s="39">
        <v>80</v>
      </c>
      <c r="F1106" s="5">
        <v>0.3</v>
      </c>
      <c r="I1106" s="47"/>
    </row>
    <row r="1107" spans="2:9" x14ac:dyDescent="0.2">
      <c r="B1107" s="23" t="s">
        <v>402</v>
      </c>
      <c r="C1107" s="1">
        <v>-16</v>
      </c>
      <c r="D1107" s="1">
        <v>-150</v>
      </c>
      <c r="E1107" s="39">
        <v>60</v>
      </c>
      <c r="F1107" s="5">
        <v>0.2</v>
      </c>
      <c r="I1107" s="47"/>
    </row>
    <row r="1108" spans="2:9" x14ac:dyDescent="0.2">
      <c r="B1108" s="23" t="s">
        <v>402</v>
      </c>
      <c r="C1108" s="1">
        <v>-16</v>
      </c>
      <c r="D1108" s="1">
        <v>-150</v>
      </c>
      <c r="E1108" s="39">
        <v>30</v>
      </c>
      <c r="F1108" s="5">
        <v>0.2</v>
      </c>
      <c r="I1108" s="47"/>
    </row>
    <row r="1109" spans="2:9" x14ac:dyDescent="0.2">
      <c r="B1109" s="23" t="s">
        <v>402</v>
      </c>
      <c r="C1109" s="1">
        <v>-16</v>
      </c>
      <c r="D1109" s="1">
        <v>-150</v>
      </c>
      <c r="E1109" s="39">
        <v>5</v>
      </c>
      <c r="F1109" s="5">
        <v>0.2</v>
      </c>
      <c r="I1109" s="47"/>
    </row>
    <row r="1110" spans="2:9" x14ac:dyDescent="0.2">
      <c r="B1110" s="23" t="s">
        <v>402</v>
      </c>
      <c r="C1110" s="1">
        <v>-16</v>
      </c>
      <c r="D1110" s="1">
        <v>-150</v>
      </c>
      <c r="E1110" s="39">
        <v>140</v>
      </c>
      <c r="F1110" s="5">
        <v>1.2</v>
      </c>
      <c r="I1110" s="47"/>
    </row>
    <row r="1111" spans="2:9" x14ac:dyDescent="0.2">
      <c r="B1111" s="23" t="s">
        <v>402</v>
      </c>
      <c r="C1111" s="1">
        <v>-16</v>
      </c>
      <c r="D1111" s="1">
        <v>-150</v>
      </c>
      <c r="E1111" s="39">
        <v>100</v>
      </c>
      <c r="F1111" s="5">
        <v>0.5</v>
      </c>
      <c r="I1111" s="47"/>
    </row>
    <row r="1112" spans="2:9" x14ac:dyDescent="0.2">
      <c r="B1112" s="23" t="s">
        <v>402</v>
      </c>
      <c r="C1112" s="1">
        <v>-16</v>
      </c>
      <c r="D1112" s="1">
        <v>-150</v>
      </c>
      <c r="E1112" s="39">
        <v>130</v>
      </c>
      <c r="F1112" s="5">
        <v>0.4</v>
      </c>
      <c r="I1112" s="47"/>
    </row>
    <row r="1113" spans="2:9" x14ac:dyDescent="0.2">
      <c r="B1113" s="23" t="s">
        <v>402</v>
      </c>
      <c r="C1113" s="1">
        <v>-16</v>
      </c>
      <c r="D1113" s="1">
        <v>-150</v>
      </c>
      <c r="E1113" s="39">
        <v>120</v>
      </c>
      <c r="F1113" s="5">
        <v>0.4</v>
      </c>
      <c r="I1113" s="47"/>
    </row>
    <row r="1114" spans="2:9" x14ac:dyDescent="0.2">
      <c r="B1114" s="23" t="s">
        <v>402</v>
      </c>
      <c r="C1114" s="1">
        <v>-16</v>
      </c>
      <c r="D1114" s="1">
        <v>-150</v>
      </c>
      <c r="E1114" s="39">
        <v>80</v>
      </c>
      <c r="F1114" s="5">
        <v>0.2</v>
      </c>
      <c r="I1114" s="47"/>
    </row>
    <row r="1115" spans="2:9" x14ac:dyDescent="0.2">
      <c r="B1115" s="23" t="s">
        <v>402</v>
      </c>
      <c r="C1115" s="1">
        <v>-16</v>
      </c>
      <c r="D1115" s="1">
        <v>-150</v>
      </c>
      <c r="E1115" s="39">
        <v>60</v>
      </c>
      <c r="F1115" s="5">
        <v>0.9</v>
      </c>
      <c r="I1115" s="47"/>
    </row>
    <row r="1116" spans="2:9" x14ac:dyDescent="0.2">
      <c r="B1116" s="23" t="s">
        <v>402</v>
      </c>
      <c r="C1116" s="1">
        <v>-16</v>
      </c>
      <c r="D1116" s="1">
        <v>-150</v>
      </c>
      <c r="E1116" s="39">
        <v>30</v>
      </c>
      <c r="F1116" s="5">
        <v>0.3</v>
      </c>
      <c r="I1116" s="47"/>
    </row>
    <row r="1117" spans="2:9" x14ac:dyDescent="0.2">
      <c r="B1117" s="23" t="s">
        <v>402</v>
      </c>
      <c r="C1117" s="1">
        <v>-16</v>
      </c>
      <c r="D1117" s="1">
        <v>-150</v>
      </c>
      <c r="E1117" s="39">
        <v>5</v>
      </c>
      <c r="F1117" s="5">
        <v>0.3</v>
      </c>
      <c r="I1117" s="47"/>
    </row>
    <row r="1118" spans="2:9" x14ac:dyDescent="0.2">
      <c r="B1118" s="23" t="s">
        <v>402</v>
      </c>
      <c r="C1118" s="1">
        <v>-10</v>
      </c>
      <c r="D1118" s="1">
        <v>-150</v>
      </c>
      <c r="E1118" s="39">
        <v>120</v>
      </c>
      <c r="F1118" s="5">
        <v>1.7</v>
      </c>
      <c r="I1118" s="47"/>
    </row>
    <row r="1119" spans="2:9" x14ac:dyDescent="0.2">
      <c r="B1119" s="23" t="s">
        <v>402</v>
      </c>
      <c r="C1119" s="1">
        <v>-10</v>
      </c>
      <c r="D1119" s="1">
        <v>-150</v>
      </c>
      <c r="E1119" s="39">
        <v>100</v>
      </c>
      <c r="F1119" s="5">
        <v>2.2999999999999998</v>
      </c>
      <c r="I1119" s="47"/>
    </row>
    <row r="1120" spans="2:9" x14ac:dyDescent="0.2">
      <c r="B1120" s="23" t="s">
        <v>402</v>
      </c>
      <c r="C1120" s="1">
        <v>-10</v>
      </c>
      <c r="D1120" s="1">
        <v>-150</v>
      </c>
      <c r="E1120" s="39">
        <v>90</v>
      </c>
      <c r="F1120" s="5">
        <v>2.2999999999999998</v>
      </c>
      <c r="I1120" s="47"/>
    </row>
    <row r="1121" spans="2:9" x14ac:dyDescent="0.2">
      <c r="B1121" s="23" t="s">
        <v>402</v>
      </c>
      <c r="C1121" s="1">
        <v>-10</v>
      </c>
      <c r="D1121" s="1">
        <v>-150</v>
      </c>
      <c r="E1121" s="39">
        <v>80</v>
      </c>
      <c r="F1121" s="5">
        <v>1.6</v>
      </c>
      <c r="I1121" s="47"/>
    </row>
    <row r="1122" spans="2:9" x14ac:dyDescent="0.2">
      <c r="B1122" s="23" t="s">
        <v>402</v>
      </c>
      <c r="C1122" s="1">
        <v>-10</v>
      </c>
      <c r="D1122" s="1">
        <v>-150</v>
      </c>
      <c r="E1122" s="39">
        <v>70</v>
      </c>
      <c r="F1122" s="5">
        <v>1.3</v>
      </c>
      <c r="I1122" s="47"/>
    </row>
    <row r="1123" spans="2:9" x14ac:dyDescent="0.2">
      <c r="B1123" s="23" t="s">
        <v>402</v>
      </c>
      <c r="C1123" s="1">
        <v>-10</v>
      </c>
      <c r="D1123" s="1">
        <v>-150</v>
      </c>
      <c r="E1123" s="39">
        <v>60</v>
      </c>
      <c r="F1123" s="5">
        <v>1.5</v>
      </c>
      <c r="I1123" s="47"/>
    </row>
    <row r="1124" spans="2:9" x14ac:dyDescent="0.2">
      <c r="B1124" s="23" t="s">
        <v>402</v>
      </c>
      <c r="C1124" s="1">
        <v>-10</v>
      </c>
      <c r="D1124" s="1">
        <v>-150</v>
      </c>
      <c r="E1124" s="39">
        <v>50</v>
      </c>
      <c r="F1124" s="5">
        <v>0.6</v>
      </c>
      <c r="I1124" s="47"/>
    </row>
    <row r="1125" spans="2:9" x14ac:dyDescent="0.2">
      <c r="B1125" s="23" t="s">
        <v>402</v>
      </c>
      <c r="C1125" s="1">
        <v>-10</v>
      </c>
      <c r="D1125" s="1">
        <v>-150</v>
      </c>
      <c r="E1125" s="39">
        <v>30</v>
      </c>
      <c r="F1125" s="5">
        <v>0.6</v>
      </c>
      <c r="I1125" s="47"/>
    </row>
    <row r="1126" spans="2:9" x14ac:dyDescent="0.2">
      <c r="B1126" s="23" t="s">
        <v>402</v>
      </c>
      <c r="C1126" s="1">
        <v>-8.5</v>
      </c>
      <c r="D1126" s="1">
        <v>-150</v>
      </c>
      <c r="E1126" s="39">
        <v>90</v>
      </c>
      <c r="F1126" s="5">
        <v>0.9</v>
      </c>
      <c r="I1126" s="47"/>
    </row>
    <row r="1127" spans="2:9" x14ac:dyDescent="0.2">
      <c r="B1127" s="23" t="s">
        <v>402</v>
      </c>
      <c r="C1127" s="1">
        <v>-8.5</v>
      </c>
      <c r="D1127" s="1">
        <v>-150</v>
      </c>
      <c r="E1127" s="71">
        <v>80</v>
      </c>
      <c r="F1127" s="5">
        <v>0.8</v>
      </c>
      <c r="I1127" s="47"/>
    </row>
    <row r="1128" spans="2:9" x14ac:dyDescent="0.2">
      <c r="B1128" s="23" t="s">
        <v>402</v>
      </c>
      <c r="C1128" s="1">
        <v>-8.5</v>
      </c>
      <c r="D1128" s="1">
        <v>-150</v>
      </c>
      <c r="E1128" s="71">
        <v>70</v>
      </c>
      <c r="F1128" s="5">
        <v>0.6</v>
      </c>
      <c r="I1128" s="47"/>
    </row>
    <row r="1129" spans="2:9" x14ac:dyDescent="0.2">
      <c r="B1129" s="23" t="s">
        <v>402</v>
      </c>
      <c r="C1129" s="1">
        <v>-8.5</v>
      </c>
      <c r="D1129" s="1">
        <v>-150</v>
      </c>
      <c r="E1129" s="71">
        <v>50</v>
      </c>
      <c r="F1129" s="5">
        <v>1.1000000000000001</v>
      </c>
      <c r="I1129" s="47"/>
    </row>
    <row r="1130" spans="2:9" x14ac:dyDescent="0.2">
      <c r="B1130" s="23" t="s">
        <v>402</v>
      </c>
      <c r="C1130" s="1">
        <v>-8.5</v>
      </c>
      <c r="D1130" s="1">
        <v>-150</v>
      </c>
      <c r="E1130" s="71">
        <v>30</v>
      </c>
      <c r="F1130" s="5">
        <v>0.8</v>
      </c>
      <c r="I1130" s="47"/>
    </row>
    <row r="1131" spans="2:9" x14ac:dyDescent="0.2">
      <c r="B1131" s="23" t="s">
        <v>402</v>
      </c>
      <c r="C1131" s="1">
        <v>-5.5</v>
      </c>
      <c r="D1131" s="1">
        <v>-150</v>
      </c>
      <c r="E1131" s="71">
        <v>100</v>
      </c>
      <c r="F1131" s="5">
        <v>1.3</v>
      </c>
      <c r="I1131" s="47"/>
    </row>
    <row r="1132" spans="2:9" x14ac:dyDescent="0.2">
      <c r="B1132" s="23" t="s">
        <v>402</v>
      </c>
      <c r="C1132" s="1">
        <v>-5.5</v>
      </c>
      <c r="D1132" s="1">
        <v>-150</v>
      </c>
      <c r="E1132" s="71">
        <v>90</v>
      </c>
      <c r="F1132" s="5">
        <v>1.3</v>
      </c>
      <c r="I1132" s="47"/>
    </row>
    <row r="1133" spans="2:9" x14ac:dyDescent="0.2">
      <c r="B1133" s="23" t="s">
        <v>402</v>
      </c>
      <c r="C1133" s="1">
        <v>-5.5</v>
      </c>
      <c r="D1133" s="1">
        <v>-150</v>
      </c>
      <c r="E1133" s="71">
        <v>60</v>
      </c>
      <c r="F1133" s="5">
        <v>0.5</v>
      </c>
      <c r="I1133" s="47"/>
    </row>
    <row r="1134" spans="2:9" x14ac:dyDescent="0.2">
      <c r="B1134" s="23" t="s">
        <v>402</v>
      </c>
      <c r="C1134" s="1">
        <v>-5.5</v>
      </c>
      <c r="D1134" s="1">
        <v>-150</v>
      </c>
      <c r="E1134" s="71">
        <v>50</v>
      </c>
      <c r="F1134" s="5">
        <v>0.6</v>
      </c>
      <c r="I1134" s="47"/>
    </row>
    <row r="1135" spans="2:9" x14ac:dyDescent="0.2">
      <c r="B1135" s="23" t="s">
        <v>402</v>
      </c>
      <c r="C1135" s="1">
        <v>-5.5</v>
      </c>
      <c r="D1135" s="1">
        <v>-150</v>
      </c>
      <c r="E1135" s="71">
        <v>30</v>
      </c>
      <c r="F1135" s="5">
        <v>0.3</v>
      </c>
      <c r="I1135" s="47"/>
    </row>
    <row r="1136" spans="2:9" x14ac:dyDescent="0.2">
      <c r="B1136" s="23" t="s">
        <v>402</v>
      </c>
      <c r="C1136" s="1">
        <v>-5.5</v>
      </c>
      <c r="D1136" s="1">
        <v>-150</v>
      </c>
      <c r="E1136" s="71">
        <v>5</v>
      </c>
      <c r="F1136" s="5">
        <v>0.6</v>
      </c>
      <c r="I1136" s="47"/>
    </row>
    <row r="1137" spans="1:17" x14ac:dyDescent="0.2">
      <c r="B1137" s="23" t="s">
        <v>402</v>
      </c>
      <c r="C1137" s="1">
        <v>0</v>
      </c>
      <c r="D1137" s="1">
        <v>-150</v>
      </c>
      <c r="E1137" s="39">
        <v>70</v>
      </c>
      <c r="F1137" s="5">
        <v>2.5</v>
      </c>
      <c r="I1137" s="47"/>
    </row>
    <row r="1138" spans="1:17" x14ac:dyDescent="0.2">
      <c r="B1138" s="23" t="s">
        <v>402</v>
      </c>
      <c r="C1138" s="1">
        <v>0</v>
      </c>
      <c r="D1138" s="1">
        <v>-150</v>
      </c>
      <c r="E1138" s="39">
        <v>70</v>
      </c>
      <c r="F1138" s="5">
        <v>3</v>
      </c>
      <c r="I1138" s="47"/>
    </row>
    <row r="1139" spans="1:17" x14ac:dyDescent="0.2">
      <c r="B1139" s="23" t="s">
        <v>402</v>
      </c>
      <c r="C1139" s="1">
        <v>0</v>
      </c>
      <c r="D1139" s="1">
        <v>-150</v>
      </c>
      <c r="E1139" s="39">
        <v>60</v>
      </c>
      <c r="F1139" s="5">
        <v>2.5</v>
      </c>
      <c r="I1139" s="47"/>
    </row>
    <row r="1140" spans="1:17" x14ac:dyDescent="0.2">
      <c r="B1140" s="23" t="s">
        <v>402</v>
      </c>
      <c r="C1140" s="1">
        <v>0</v>
      </c>
      <c r="D1140" s="1">
        <v>-150</v>
      </c>
      <c r="E1140" s="39">
        <v>50</v>
      </c>
      <c r="F1140" s="5">
        <v>1.3</v>
      </c>
      <c r="I1140" s="47"/>
    </row>
    <row r="1141" spans="1:17" x14ac:dyDescent="0.2">
      <c r="B1141" s="23" t="s">
        <v>402</v>
      </c>
      <c r="C1141" s="1">
        <v>0</v>
      </c>
      <c r="D1141" s="1">
        <v>-150</v>
      </c>
      <c r="E1141" s="39">
        <v>30</v>
      </c>
      <c r="F1141" s="5">
        <v>2.9</v>
      </c>
      <c r="I1141" s="47"/>
    </row>
    <row r="1142" spans="1:17" s="14" customFormat="1" x14ac:dyDescent="0.2">
      <c r="A1142" s="10"/>
      <c r="B1142" s="24" t="s">
        <v>402</v>
      </c>
      <c r="C1142" s="10">
        <v>0</v>
      </c>
      <c r="D1142" s="10">
        <v>-150</v>
      </c>
      <c r="E1142" s="42">
        <v>5</v>
      </c>
      <c r="F1142" s="12">
        <v>2.2000000000000002</v>
      </c>
      <c r="G1142" s="12"/>
      <c r="H1142" s="12"/>
      <c r="I1142" s="45"/>
      <c r="J1142" s="12"/>
      <c r="K1142" s="28"/>
      <c r="L1142" s="28"/>
      <c r="M1142" s="63"/>
      <c r="N1142" s="63"/>
      <c r="O1142" s="63"/>
      <c r="P1142" s="12"/>
      <c r="Q1142" s="12"/>
    </row>
    <row r="1143" spans="1:17" x14ac:dyDescent="0.2">
      <c r="A1143" s="1" t="s">
        <v>212</v>
      </c>
      <c r="B1143" s="23" t="s">
        <v>541</v>
      </c>
      <c r="C1143" s="5">
        <v>36.453629999999997</v>
      </c>
      <c r="D1143" s="5">
        <v>-122.77254000000001</v>
      </c>
      <c r="E1143" s="39">
        <v>25</v>
      </c>
      <c r="F1143" s="5">
        <v>45.5</v>
      </c>
      <c r="L1143" s="5">
        <v>25.37</v>
      </c>
    </row>
    <row r="1144" spans="1:17" x14ac:dyDescent="0.2">
      <c r="B1144" s="23" t="s">
        <v>541</v>
      </c>
      <c r="C1144" s="5">
        <v>36.453629999999997</v>
      </c>
      <c r="D1144" s="5">
        <v>-122.77254000000001</v>
      </c>
      <c r="E1144" s="39">
        <v>50</v>
      </c>
      <c r="F1144" s="5">
        <v>178</v>
      </c>
      <c r="L1144" s="5">
        <v>25.704999999999998</v>
      </c>
    </row>
    <row r="1145" spans="1:17" x14ac:dyDescent="0.2">
      <c r="A1145" s="1" t="s">
        <v>117</v>
      </c>
      <c r="B1145" s="23" t="s">
        <v>541</v>
      </c>
      <c r="C1145" s="5">
        <v>36.453629999999997</v>
      </c>
      <c r="D1145" s="5">
        <v>-122.77254000000001</v>
      </c>
      <c r="E1145" s="39">
        <v>75</v>
      </c>
      <c r="F1145" s="5">
        <v>210</v>
      </c>
      <c r="L1145" s="5">
        <v>26.015000000000001</v>
      </c>
    </row>
    <row r="1146" spans="1:17" x14ac:dyDescent="0.2">
      <c r="B1146" s="23" t="s">
        <v>541</v>
      </c>
      <c r="C1146" s="5">
        <v>36.453629999999997</v>
      </c>
      <c r="D1146" s="5">
        <v>-122.77254000000001</v>
      </c>
      <c r="E1146" s="39">
        <v>200</v>
      </c>
      <c r="F1146" s="5">
        <v>124.5</v>
      </c>
      <c r="L1146" s="5">
        <v>26.556999999999999</v>
      </c>
    </row>
    <row r="1147" spans="1:17" x14ac:dyDescent="0.2">
      <c r="B1147" s="23" t="s">
        <v>541</v>
      </c>
      <c r="C1147" s="5">
        <v>36.453629999999997</v>
      </c>
      <c r="D1147" s="5">
        <v>-122.77254000000001</v>
      </c>
      <c r="E1147" s="39">
        <v>500</v>
      </c>
      <c r="F1147" s="5">
        <v>16.5</v>
      </c>
      <c r="L1147" s="5">
        <v>27.02</v>
      </c>
    </row>
    <row r="1148" spans="1:17" x14ac:dyDescent="0.2">
      <c r="B1148" s="23" t="s">
        <v>541</v>
      </c>
      <c r="C1148" s="5">
        <v>35.453629999999997</v>
      </c>
      <c r="D1148" s="5">
        <v>-124.90278000000001</v>
      </c>
      <c r="E1148" s="39">
        <v>25</v>
      </c>
      <c r="F1148" s="5">
        <v>1</v>
      </c>
      <c r="L1148" s="5">
        <v>24.3476</v>
      </c>
    </row>
    <row r="1149" spans="1:17" x14ac:dyDescent="0.2">
      <c r="B1149" s="23" t="s">
        <v>541</v>
      </c>
      <c r="C1149" s="5">
        <v>35.453629999999997</v>
      </c>
      <c r="D1149" s="5">
        <v>-124.90278000000001</v>
      </c>
      <c r="E1149" s="39">
        <v>75</v>
      </c>
      <c r="F1149" s="5">
        <v>135.5</v>
      </c>
      <c r="L1149" s="5">
        <v>24.7883</v>
      </c>
    </row>
    <row r="1150" spans="1:17" x14ac:dyDescent="0.2">
      <c r="B1150" s="23" t="s">
        <v>541</v>
      </c>
      <c r="C1150" s="5">
        <v>35.453629999999997</v>
      </c>
      <c r="D1150" s="5">
        <v>-124.90278000000001</v>
      </c>
      <c r="E1150" s="39">
        <v>100</v>
      </c>
      <c r="F1150" s="5">
        <v>110</v>
      </c>
      <c r="L1150" s="5">
        <v>25.029800000000002</v>
      </c>
    </row>
    <row r="1151" spans="1:17" x14ac:dyDescent="0.2">
      <c r="B1151" s="23" t="s">
        <v>541</v>
      </c>
      <c r="C1151" s="5">
        <v>35.453629999999997</v>
      </c>
      <c r="D1151" s="5">
        <v>-124.90278000000001</v>
      </c>
      <c r="E1151" s="39">
        <v>150</v>
      </c>
      <c r="F1151" s="5">
        <v>188.5</v>
      </c>
      <c r="L1151" s="5">
        <v>25.677199999999999</v>
      </c>
    </row>
    <row r="1152" spans="1:17" x14ac:dyDescent="0.2">
      <c r="B1152" s="23" t="s">
        <v>541</v>
      </c>
      <c r="C1152" s="5">
        <v>35.453629999999997</v>
      </c>
      <c r="D1152" s="5">
        <v>-124.90278000000001</v>
      </c>
      <c r="E1152" s="39">
        <v>200</v>
      </c>
      <c r="F1152" s="5">
        <v>169</v>
      </c>
      <c r="L1152" s="5">
        <v>26.2715</v>
      </c>
    </row>
    <row r="1153" spans="1:17" s="14" customFormat="1" x14ac:dyDescent="0.2">
      <c r="A1153" s="10"/>
      <c r="B1153" s="24" t="s">
        <v>541</v>
      </c>
      <c r="C1153" s="12">
        <v>35.453629999999997</v>
      </c>
      <c r="D1153" s="12">
        <v>-124.90278000000001</v>
      </c>
      <c r="E1153" s="42">
        <v>500</v>
      </c>
      <c r="F1153" s="12">
        <v>8.5</v>
      </c>
      <c r="G1153" s="12"/>
      <c r="H1153" s="12"/>
      <c r="I1153" s="45"/>
      <c r="J1153" s="12"/>
      <c r="K1153" s="28"/>
      <c r="L1153" s="12">
        <v>26.912099999999999</v>
      </c>
      <c r="M1153" s="63"/>
      <c r="N1153" s="63"/>
      <c r="O1153" s="63"/>
      <c r="P1153" s="12"/>
      <c r="Q1153" s="12"/>
    </row>
    <row r="1154" spans="1:17" x14ac:dyDescent="0.2">
      <c r="A1154" s="1" t="s">
        <v>211</v>
      </c>
      <c r="B1154" s="23" t="s">
        <v>548</v>
      </c>
      <c r="C1154" s="9">
        <v>33.270000000000003</v>
      </c>
      <c r="D1154" s="9">
        <v>-129.43</v>
      </c>
      <c r="E1154" s="39">
        <v>50</v>
      </c>
      <c r="F1154" s="5" t="s">
        <v>361</v>
      </c>
      <c r="H1154" s="5">
        <v>19.899999999999999</v>
      </c>
      <c r="I1154" s="43">
        <v>9.9500000000000005E-2</v>
      </c>
      <c r="J1154" s="5">
        <v>17.614999999999998</v>
      </c>
      <c r="K1154" s="5">
        <v>33.445999999999998</v>
      </c>
      <c r="M1154" s="62" t="s">
        <v>361</v>
      </c>
      <c r="N1154" s="62" t="s">
        <v>361</v>
      </c>
      <c r="Q1154" s="5">
        <v>262.5</v>
      </c>
    </row>
    <row r="1155" spans="1:17" x14ac:dyDescent="0.2">
      <c r="B1155" s="23" t="s">
        <v>548</v>
      </c>
      <c r="C1155" s="9">
        <v>33.270000000000003</v>
      </c>
      <c r="D1155" s="9">
        <v>-129.43</v>
      </c>
      <c r="E1155" s="39">
        <v>110</v>
      </c>
      <c r="F1155" s="5">
        <v>1.23</v>
      </c>
      <c r="H1155" s="5">
        <v>0.7</v>
      </c>
      <c r="I1155" s="43">
        <v>3.5000000000000001E-3</v>
      </c>
      <c r="J1155" s="5">
        <v>13.856</v>
      </c>
      <c r="K1155" s="5">
        <v>33.445999999999998</v>
      </c>
      <c r="M1155" s="62">
        <v>1.0999999999999999E-2</v>
      </c>
      <c r="N1155" s="62">
        <v>5.1999999999999998E-2</v>
      </c>
      <c r="Q1155" s="5">
        <v>247.84</v>
      </c>
    </row>
    <row r="1156" spans="1:17" x14ac:dyDescent="0.2">
      <c r="A1156" s="1" t="s">
        <v>117</v>
      </c>
      <c r="B1156" s="23" t="s">
        <v>548</v>
      </c>
      <c r="C1156" s="9">
        <v>33.270000000000003</v>
      </c>
      <c r="D1156" s="9">
        <v>-129.43</v>
      </c>
      <c r="E1156" s="39">
        <v>125</v>
      </c>
      <c r="F1156" s="5">
        <v>2.5</v>
      </c>
      <c r="H1156" s="5">
        <v>0.5</v>
      </c>
      <c r="I1156" s="43">
        <v>1.5E-3</v>
      </c>
      <c r="J1156" s="5">
        <v>13.337</v>
      </c>
      <c r="K1156" s="5">
        <v>33.417999999999999</v>
      </c>
      <c r="M1156" s="62">
        <v>7.0000000000000001E-3</v>
      </c>
      <c r="N1156" s="62">
        <v>0.17599999999999999</v>
      </c>
      <c r="Q1156" s="5">
        <v>242.55</v>
      </c>
    </row>
    <row r="1157" spans="1:17" x14ac:dyDescent="0.2">
      <c r="B1157" s="23" t="s">
        <v>548</v>
      </c>
      <c r="C1157" s="9">
        <v>33.270000000000003</v>
      </c>
      <c r="D1157" s="9">
        <v>-129.43</v>
      </c>
      <c r="E1157" s="39">
        <v>150</v>
      </c>
      <c r="F1157" s="5">
        <v>7.49</v>
      </c>
      <c r="H1157" s="5">
        <v>0.3</v>
      </c>
      <c r="I1157" s="43">
        <v>1E-3</v>
      </c>
      <c r="J1157" s="5">
        <v>11.747</v>
      </c>
      <c r="K1157" s="5">
        <v>33.362000000000002</v>
      </c>
      <c r="M1157" s="62">
        <v>5.0000000000000001E-3</v>
      </c>
      <c r="N1157" s="62">
        <v>1.4E-2</v>
      </c>
      <c r="Q1157" s="5">
        <v>233.48</v>
      </c>
    </row>
    <row r="1158" spans="1:17" x14ac:dyDescent="0.2">
      <c r="B1158" s="23" t="s">
        <v>548</v>
      </c>
      <c r="C1158" s="9">
        <v>33.270000000000003</v>
      </c>
      <c r="D1158" s="9">
        <v>-129.43</v>
      </c>
      <c r="E1158" s="39">
        <v>500</v>
      </c>
      <c r="F1158" s="5">
        <v>4.93</v>
      </c>
      <c r="H1158" s="5">
        <v>0</v>
      </c>
      <c r="I1158" s="43">
        <v>0</v>
      </c>
      <c r="J1158" s="5">
        <v>5.593</v>
      </c>
      <c r="K1158" s="5">
        <v>34.118000000000002</v>
      </c>
      <c r="M1158" s="62">
        <v>7.0000000000000001E-3</v>
      </c>
      <c r="N1158" s="62">
        <v>1E-3</v>
      </c>
      <c r="Q1158" s="5">
        <v>39.56</v>
      </c>
    </row>
    <row r="1159" spans="1:17" x14ac:dyDescent="0.2">
      <c r="A1159" s="74"/>
      <c r="B1159" s="23" t="s">
        <v>548</v>
      </c>
      <c r="C1159" s="9">
        <v>36.130000000000003</v>
      </c>
      <c r="D1159" s="9">
        <v>-123.49</v>
      </c>
      <c r="E1159" s="39">
        <v>20</v>
      </c>
      <c r="F1159" s="5">
        <v>1.7</v>
      </c>
      <c r="H1159" s="5">
        <v>124.9</v>
      </c>
      <c r="I1159" s="43">
        <v>0.18</v>
      </c>
      <c r="J1159" s="5">
        <v>16.376000000000001</v>
      </c>
      <c r="K1159" s="5">
        <v>33.189</v>
      </c>
      <c r="M1159" s="62">
        <v>6.0000000000000001E-3</v>
      </c>
      <c r="N1159" s="62">
        <v>3.1E-2</v>
      </c>
      <c r="Q1159" s="5">
        <v>247.21</v>
      </c>
    </row>
    <row r="1160" spans="1:17" x14ac:dyDescent="0.2">
      <c r="A1160" s="32" t="s">
        <v>552</v>
      </c>
      <c r="B1160" s="23" t="s">
        <v>548</v>
      </c>
      <c r="C1160" s="9">
        <v>36.130000000000003</v>
      </c>
      <c r="D1160" s="9">
        <v>-123.49</v>
      </c>
      <c r="E1160" s="39">
        <v>33</v>
      </c>
      <c r="F1160" s="5">
        <v>0.7</v>
      </c>
      <c r="H1160" s="5">
        <v>30.9</v>
      </c>
      <c r="I1160" s="43">
        <v>4.5499999999999999E-2</v>
      </c>
      <c r="J1160" s="5">
        <v>13.388</v>
      </c>
      <c r="K1160" s="5">
        <v>33.029000000000003</v>
      </c>
      <c r="M1160" s="62">
        <v>0.17799999999999999</v>
      </c>
      <c r="N1160" s="62">
        <v>0.224</v>
      </c>
      <c r="Q1160" s="5">
        <v>258.79000000000002</v>
      </c>
    </row>
    <row r="1161" spans="1:17" x14ac:dyDescent="0.2">
      <c r="A1161" s="32"/>
      <c r="B1161" s="23" t="s">
        <v>548</v>
      </c>
      <c r="C1161" s="9">
        <v>36.130000000000003</v>
      </c>
      <c r="D1161" s="9">
        <v>-123.49</v>
      </c>
      <c r="E1161" s="39">
        <v>41</v>
      </c>
      <c r="F1161" s="5">
        <v>1.1000000000000001</v>
      </c>
      <c r="H1161" s="5">
        <v>17.8</v>
      </c>
      <c r="I1161" s="43">
        <v>2.6200000000000001E-2</v>
      </c>
      <c r="J1161" s="5">
        <v>11.654</v>
      </c>
      <c r="K1161" s="5">
        <v>33.003999999999998</v>
      </c>
      <c r="M1161" s="62">
        <v>0.109</v>
      </c>
      <c r="N1161" s="62">
        <v>0.35699999999999998</v>
      </c>
      <c r="Q1161" s="5">
        <v>243.83</v>
      </c>
    </row>
    <row r="1162" spans="1:17" x14ac:dyDescent="0.2">
      <c r="B1162" s="23" t="s">
        <v>548</v>
      </c>
      <c r="C1162" s="9">
        <v>36.130000000000003</v>
      </c>
      <c r="D1162" s="9">
        <v>-123.49</v>
      </c>
      <c r="E1162" s="39">
        <v>55</v>
      </c>
      <c r="F1162" s="5">
        <v>19.3</v>
      </c>
      <c r="H1162" s="5">
        <v>2.5</v>
      </c>
      <c r="I1162" s="43">
        <v>3.5999999999999999E-3</v>
      </c>
      <c r="J1162" s="5">
        <v>10.827</v>
      </c>
      <c r="K1162" s="5">
        <v>33.305999999999997</v>
      </c>
      <c r="M1162" s="62">
        <v>3.0000000000000001E-3</v>
      </c>
      <c r="N1162" s="62">
        <v>3.5999999999999997E-2</v>
      </c>
      <c r="Q1162" s="5">
        <v>208.42</v>
      </c>
    </row>
    <row r="1163" spans="1:17" s="14" customFormat="1" x14ac:dyDescent="0.2">
      <c r="A1163" s="10"/>
      <c r="B1163" s="24" t="s">
        <v>548</v>
      </c>
      <c r="C1163" s="13">
        <v>36.130000000000003</v>
      </c>
      <c r="D1163" s="13">
        <v>-123.49</v>
      </c>
      <c r="E1163" s="42">
        <v>500</v>
      </c>
      <c r="F1163" s="12">
        <v>0.4</v>
      </c>
      <c r="G1163" s="12"/>
      <c r="H1163" s="12">
        <v>0</v>
      </c>
      <c r="I1163" s="45">
        <v>0</v>
      </c>
      <c r="J1163" s="12"/>
      <c r="K1163" s="28"/>
      <c r="L1163" s="28"/>
      <c r="M1163" s="63"/>
      <c r="N1163" s="63"/>
      <c r="O1163" s="63"/>
      <c r="P1163" s="12"/>
      <c r="Q1163" s="12"/>
    </row>
    <row r="1164" spans="1:17" x14ac:dyDescent="0.2">
      <c r="A1164" s="1" t="s">
        <v>210</v>
      </c>
      <c r="B1164" s="23">
        <v>40819</v>
      </c>
      <c r="C1164" s="5">
        <v>17</v>
      </c>
      <c r="D1164" s="5">
        <v>-154.4</v>
      </c>
      <c r="E1164" s="39">
        <v>140</v>
      </c>
      <c r="F1164" s="5">
        <v>0.5</v>
      </c>
      <c r="G1164" s="5">
        <v>0.5</v>
      </c>
      <c r="M1164" s="62">
        <v>8.0000000000000002E-3</v>
      </c>
      <c r="N1164" s="62">
        <v>4.2999999999999997E-2</v>
      </c>
      <c r="O1164" s="62">
        <v>1.6870000000000001</v>
      </c>
      <c r="Q1164" s="5">
        <v>205.49100000000001</v>
      </c>
    </row>
    <row r="1165" spans="1:17" x14ac:dyDescent="0.2">
      <c r="B1165" s="23">
        <v>40819</v>
      </c>
      <c r="C1165" s="5">
        <v>17</v>
      </c>
      <c r="D1165" s="5">
        <v>-154.4</v>
      </c>
      <c r="E1165" s="39">
        <v>175</v>
      </c>
      <c r="F1165" s="5">
        <v>3.07</v>
      </c>
      <c r="G1165" s="5">
        <v>2.67</v>
      </c>
      <c r="M1165" s="62">
        <v>3.5000000000000003E-2</v>
      </c>
      <c r="N1165" s="62">
        <v>4.2000000000000003E-2</v>
      </c>
      <c r="O1165" s="62">
        <v>2.278</v>
      </c>
      <c r="Q1165" s="5">
        <v>204.495</v>
      </c>
    </row>
    <row r="1166" spans="1:17" x14ac:dyDescent="0.2">
      <c r="A1166" s="1" t="s">
        <v>213</v>
      </c>
      <c r="B1166" s="23">
        <v>40819</v>
      </c>
      <c r="C1166" s="5">
        <v>17</v>
      </c>
      <c r="D1166" s="5">
        <v>-154.4</v>
      </c>
      <c r="E1166" s="39">
        <v>225</v>
      </c>
      <c r="F1166" s="5">
        <v>2</v>
      </c>
      <c r="G1166" s="5">
        <v>1.95</v>
      </c>
      <c r="I1166" s="43">
        <v>0</v>
      </c>
      <c r="M1166" s="62">
        <v>6.5000000000000002E-2</v>
      </c>
      <c r="N1166" s="62">
        <v>3.3000000000000002E-2</v>
      </c>
      <c r="O1166" s="62">
        <v>10.217000000000001</v>
      </c>
      <c r="Q1166" s="5">
        <v>187.38800000000001</v>
      </c>
    </row>
    <row r="1167" spans="1:17" x14ac:dyDescent="0.2">
      <c r="B1167" s="23">
        <v>40819</v>
      </c>
      <c r="C1167" s="5">
        <v>17</v>
      </c>
      <c r="D1167" s="5">
        <v>-154.4</v>
      </c>
      <c r="E1167" s="39">
        <v>300</v>
      </c>
      <c r="F1167" s="5">
        <v>1.63</v>
      </c>
      <c r="G1167" s="5">
        <v>1.42</v>
      </c>
      <c r="I1167" s="43">
        <v>0</v>
      </c>
      <c r="M1167" s="62">
        <v>2.7E-2</v>
      </c>
      <c r="N1167" s="62">
        <v>2.1000000000000001E-2</v>
      </c>
      <c r="O1167" s="62">
        <v>21.759</v>
      </c>
      <c r="Q1167" s="5">
        <v>173.166</v>
      </c>
    </row>
    <row r="1168" spans="1:17" x14ac:dyDescent="0.2">
      <c r="A1168" s="51"/>
      <c r="B1168" s="23">
        <v>40824</v>
      </c>
      <c r="C1168" s="5">
        <v>8</v>
      </c>
      <c r="D1168" s="5">
        <v>-156</v>
      </c>
      <c r="E1168" s="39">
        <v>110</v>
      </c>
      <c r="F1168" s="5">
        <v>2.73</v>
      </c>
      <c r="G1168" s="5">
        <v>2.61</v>
      </c>
      <c r="M1168" s="62">
        <v>3.9E-2</v>
      </c>
      <c r="N1168" s="62">
        <v>6.9000000000000006E-2</v>
      </c>
      <c r="O1168" s="62">
        <v>16.481000000000002</v>
      </c>
      <c r="Q1168" s="5">
        <v>154.13200000000001</v>
      </c>
    </row>
    <row r="1169" spans="1:17" x14ac:dyDescent="0.2">
      <c r="B1169" s="23">
        <v>40824</v>
      </c>
      <c r="C1169" s="5">
        <v>8</v>
      </c>
      <c r="D1169" s="5">
        <v>-156</v>
      </c>
      <c r="E1169" s="39">
        <v>150</v>
      </c>
      <c r="F1169" s="5">
        <v>2.93</v>
      </c>
      <c r="G1169" s="5">
        <v>2.57</v>
      </c>
      <c r="M1169" s="62">
        <v>0.03</v>
      </c>
      <c r="N1169" s="62">
        <v>2.5999999999999999E-2</v>
      </c>
      <c r="O1169" s="62">
        <v>33.293999999999997</v>
      </c>
      <c r="Q1169" s="5">
        <v>15.305999999999999</v>
      </c>
    </row>
    <row r="1170" spans="1:17" x14ac:dyDescent="0.2">
      <c r="B1170" s="23">
        <v>40824</v>
      </c>
      <c r="C1170" s="5">
        <v>8</v>
      </c>
      <c r="D1170" s="5">
        <v>-156</v>
      </c>
      <c r="E1170" s="39">
        <v>225</v>
      </c>
      <c r="F1170" s="5">
        <v>2.97</v>
      </c>
      <c r="G1170" s="5">
        <v>2.48</v>
      </c>
      <c r="I1170" s="43">
        <v>0</v>
      </c>
      <c r="M1170" s="62">
        <v>0.02</v>
      </c>
      <c r="N1170" s="62">
        <v>2.9000000000000001E-2</v>
      </c>
      <c r="O1170" s="62">
        <v>35.180999999999997</v>
      </c>
      <c r="Q1170" s="5">
        <v>27.591999999999999</v>
      </c>
    </row>
    <row r="1171" spans="1:17" x14ac:dyDescent="0.2">
      <c r="B1171" s="23">
        <v>40824</v>
      </c>
      <c r="C1171" s="5">
        <v>8</v>
      </c>
      <c r="D1171" s="5">
        <v>-156</v>
      </c>
      <c r="E1171" s="39">
        <v>300</v>
      </c>
      <c r="F1171" s="5">
        <v>2.4300000000000002</v>
      </c>
      <c r="G1171" s="5">
        <v>1.95</v>
      </c>
      <c r="I1171" s="43">
        <v>0</v>
      </c>
      <c r="M1171" s="62">
        <v>3.7999999999999999E-2</v>
      </c>
      <c r="N1171" s="62">
        <v>2.8000000000000001E-2</v>
      </c>
      <c r="O1171" s="62">
        <v>35.701999999999998</v>
      </c>
      <c r="Q1171" s="5">
        <v>25.419</v>
      </c>
    </row>
    <row r="1172" spans="1:17" x14ac:dyDescent="0.2">
      <c r="B1172" s="23">
        <v>40829</v>
      </c>
      <c r="C1172" s="5">
        <v>0</v>
      </c>
      <c r="D1172" s="5">
        <v>-157.1</v>
      </c>
      <c r="E1172" s="39">
        <v>100</v>
      </c>
      <c r="F1172" s="5">
        <v>20.37</v>
      </c>
      <c r="G1172" s="5">
        <v>17.86</v>
      </c>
      <c r="M1172" s="62">
        <v>3.4000000000000002E-2</v>
      </c>
      <c r="N1172" s="62">
        <v>0.255</v>
      </c>
      <c r="O1172" s="62">
        <v>9.7650000000000006</v>
      </c>
      <c r="Q1172" s="5">
        <v>165.35499999999999</v>
      </c>
    </row>
    <row r="1173" spans="1:17" x14ac:dyDescent="0.2">
      <c r="B1173" s="23">
        <v>40829</v>
      </c>
      <c r="C1173" s="5">
        <v>0</v>
      </c>
      <c r="D1173" s="5">
        <v>-157.1</v>
      </c>
      <c r="E1173" s="39">
        <v>150</v>
      </c>
      <c r="F1173" s="5">
        <v>5.53</v>
      </c>
      <c r="G1173" s="5">
        <v>4.84</v>
      </c>
      <c r="M1173" s="62">
        <v>2.5999999999999999E-2</v>
      </c>
      <c r="N1173" s="62">
        <v>3.4000000000000002E-2</v>
      </c>
      <c r="O1173" s="62">
        <v>15.526</v>
      </c>
      <c r="Q1173" s="5">
        <v>138.96199999999999</v>
      </c>
    </row>
    <row r="1174" spans="1:17" x14ac:dyDescent="0.2">
      <c r="B1174" s="23">
        <v>40829</v>
      </c>
      <c r="C1174" s="5">
        <v>0</v>
      </c>
      <c r="D1174" s="5">
        <v>-157.1</v>
      </c>
      <c r="E1174" s="39">
        <v>200</v>
      </c>
      <c r="F1174" s="5">
        <v>3.1</v>
      </c>
      <c r="G1174" s="5">
        <v>2.76</v>
      </c>
      <c r="I1174" s="43">
        <v>0</v>
      </c>
      <c r="M1174" s="62">
        <v>4.2999999999999997E-2</v>
      </c>
      <c r="N1174" s="62">
        <v>0.02</v>
      </c>
      <c r="O1174" s="62">
        <v>21.4</v>
      </c>
      <c r="Q1174" s="5">
        <v>126.357</v>
      </c>
    </row>
    <row r="1175" spans="1:17" s="14" customFormat="1" x14ac:dyDescent="0.2">
      <c r="A1175" s="10"/>
      <c r="B1175" s="24">
        <v>40829</v>
      </c>
      <c r="C1175" s="12">
        <v>0</v>
      </c>
      <c r="D1175" s="12">
        <v>-157.1</v>
      </c>
      <c r="E1175" s="42">
        <v>300</v>
      </c>
      <c r="F1175" s="12">
        <v>4.5999999999999996</v>
      </c>
      <c r="G1175" s="12">
        <v>4</v>
      </c>
      <c r="H1175" s="12"/>
      <c r="I1175" s="45">
        <v>0</v>
      </c>
      <c r="J1175" s="12"/>
      <c r="K1175" s="28"/>
      <c r="L1175" s="28"/>
      <c r="M1175" s="63">
        <v>2.5999999999999999E-2</v>
      </c>
      <c r="N1175" s="63">
        <v>1.9E-2</v>
      </c>
      <c r="O1175" s="63">
        <v>30.280999999999999</v>
      </c>
      <c r="P1175" s="12"/>
      <c r="Q1175" s="12">
        <v>66.602999999999994</v>
      </c>
    </row>
    <row r="1176" spans="1:17" x14ac:dyDescent="0.2">
      <c r="A1176" s="1" t="s">
        <v>433</v>
      </c>
      <c r="B1176" s="23">
        <v>40211</v>
      </c>
      <c r="C1176" s="5">
        <v>-19.9999</v>
      </c>
      <c r="D1176" s="5">
        <v>-80</v>
      </c>
      <c r="E1176" s="39">
        <v>60</v>
      </c>
      <c r="F1176" s="5">
        <v>1.6962000000000001E-2</v>
      </c>
      <c r="J1176" s="5">
        <v>16.821999999999999</v>
      </c>
      <c r="K1176" s="5">
        <v>34.746000000000002</v>
      </c>
      <c r="L1176" s="5">
        <v>25.599999999999909</v>
      </c>
      <c r="M1176" s="62">
        <v>0.04</v>
      </c>
      <c r="N1176" s="62" t="s">
        <v>361</v>
      </c>
      <c r="Q1176" s="5">
        <v>245.67222399999994</v>
      </c>
    </row>
    <row r="1177" spans="1:17" x14ac:dyDescent="0.2">
      <c r="B1177" s="23">
        <v>40211</v>
      </c>
      <c r="C1177" s="5">
        <v>-19.9999</v>
      </c>
      <c r="D1177" s="5">
        <v>-80</v>
      </c>
      <c r="E1177" s="39">
        <v>80</v>
      </c>
      <c r="F1177" s="5">
        <v>0.27454000000000001</v>
      </c>
      <c r="J1177" s="5">
        <v>16.55</v>
      </c>
      <c r="K1177" s="5">
        <v>34.817</v>
      </c>
      <c r="L1177" s="5">
        <v>25.799999999999955</v>
      </c>
      <c r="M1177" s="62">
        <v>5.5E-2</v>
      </c>
      <c r="N1177" s="62">
        <v>4.3999999999999997E-2</v>
      </c>
      <c r="Q1177" s="5">
        <v>233.98498000000001</v>
      </c>
    </row>
    <row r="1178" spans="1:17" x14ac:dyDescent="0.2">
      <c r="A1178" s="32"/>
      <c r="B1178" s="23">
        <v>40211</v>
      </c>
      <c r="C1178" s="5">
        <v>-19.9999</v>
      </c>
      <c r="D1178" s="5">
        <v>-80</v>
      </c>
      <c r="E1178" s="39">
        <v>120</v>
      </c>
      <c r="F1178" s="5">
        <v>1.4027000000000001</v>
      </c>
      <c r="J1178" s="5">
        <v>12.311</v>
      </c>
      <c r="K1178" s="5">
        <v>34.228999999999999</v>
      </c>
      <c r="L1178" s="5">
        <v>26.5</v>
      </c>
      <c r="M1178" s="62">
        <v>7.0000000000000001E-3</v>
      </c>
      <c r="N1178" s="62" t="s">
        <v>361</v>
      </c>
      <c r="Q1178" s="5">
        <v>184.513375</v>
      </c>
    </row>
    <row r="1179" spans="1:17" x14ac:dyDescent="0.2">
      <c r="A1179" s="32" t="s">
        <v>416</v>
      </c>
      <c r="B1179" s="23">
        <v>40211</v>
      </c>
      <c r="C1179" s="5">
        <v>-19.9999</v>
      </c>
      <c r="D1179" s="5">
        <v>-80</v>
      </c>
      <c r="E1179" s="39">
        <v>235</v>
      </c>
      <c r="F1179" s="5">
        <v>0.87683</v>
      </c>
      <c r="J1179" s="5">
        <v>10.499000000000001</v>
      </c>
      <c r="K1179" s="5">
        <v>34.636000000000003</v>
      </c>
      <c r="L1179" s="5">
        <v>27.599999999999909</v>
      </c>
      <c r="M1179" s="62">
        <v>2.1000000000000001E-2</v>
      </c>
      <c r="N1179" s="62" t="s">
        <v>361</v>
      </c>
      <c r="Q1179" s="5">
        <v>20.327983199999998</v>
      </c>
    </row>
    <row r="1180" spans="1:17" x14ac:dyDescent="0.2">
      <c r="B1180" s="23">
        <v>40214</v>
      </c>
      <c r="C1180" s="5">
        <v>-20.00028</v>
      </c>
      <c r="D1180" s="5">
        <v>-89.979799999999997</v>
      </c>
      <c r="E1180" s="39">
        <v>80</v>
      </c>
      <c r="F1180" s="5" t="s">
        <v>361</v>
      </c>
      <c r="J1180" s="5">
        <v>19.548999999999999</v>
      </c>
      <c r="K1180" s="5">
        <v>35.401000000000003</v>
      </c>
      <c r="L1180" s="5">
        <v>25.5</v>
      </c>
      <c r="M1180" s="62" t="s">
        <v>361</v>
      </c>
      <c r="N1180" s="62">
        <v>3.9E-2</v>
      </c>
      <c r="Q1180" s="5">
        <v>231.76300000000001</v>
      </c>
    </row>
    <row r="1181" spans="1:17" x14ac:dyDescent="0.2">
      <c r="A1181" s="1" t="s">
        <v>569</v>
      </c>
      <c r="B1181" s="23">
        <v>40214</v>
      </c>
      <c r="C1181" s="5">
        <v>-20.00028</v>
      </c>
      <c r="D1181" s="5">
        <v>-89.979799999999997</v>
      </c>
      <c r="E1181" s="39">
        <v>153</v>
      </c>
      <c r="F1181" s="5">
        <v>0.97236</v>
      </c>
      <c r="J1181" s="5">
        <v>18.440999999999999</v>
      </c>
      <c r="K1181" s="5">
        <v>35.283999999999999</v>
      </c>
      <c r="L1181" s="5">
        <v>26.099999999999909</v>
      </c>
      <c r="M1181" s="62">
        <v>7.0000000000000001E-3</v>
      </c>
      <c r="N1181" s="62">
        <v>0.95199999999999996</v>
      </c>
      <c r="Q1181" s="5">
        <v>217.912857</v>
      </c>
    </row>
    <row r="1182" spans="1:17" x14ac:dyDescent="0.2">
      <c r="A1182" s="1" t="s">
        <v>570</v>
      </c>
      <c r="B1182" s="23">
        <v>40214</v>
      </c>
      <c r="C1182" s="5">
        <v>-20.00028</v>
      </c>
      <c r="D1182" s="5">
        <v>-89.979799999999997</v>
      </c>
      <c r="E1182" s="39">
        <v>180</v>
      </c>
      <c r="F1182" s="5">
        <v>0.79986999999999997</v>
      </c>
      <c r="J1182" s="5">
        <v>15.834</v>
      </c>
      <c r="K1182" s="5">
        <v>34.817</v>
      </c>
      <c r="L1182" s="5">
        <v>26.400000000000091</v>
      </c>
      <c r="M1182" s="62">
        <v>2E-3</v>
      </c>
      <c r="N1182" s="62">
        <v>6.2E-2</v>
      </c>
      <c r="Q1182" s="5">
        <v>207.44570400000006</v>
      </c>
    </row>
    <row r="1183" spans="1:17" x14ac:dyDescent="0.2">
      <c r="B1183" s="23">
        <v>40214</v>
      </c>
      <c r="C1183" s="5">
        <v>-20.00028</v>
      </c>
      <c r="D1183" s="5">
        <v>-89.979799999999997</v>
      </c>
      <c r="E1183" s="39">
        <v>250</v>
      </c>
      <c r="F1183" s="5">
        <v>0.62082999999999999</v>
      </c>
      <c r="J1183" s="5">
        <v>11.339</v>
      </c>
      <c r="K1183" s="5">
        <v>34.417000000000002</v>
      </c>
      <c r="L1183" s="5">
        <v>27.400000000000091</v>
      </c>
      <c r="M1183" s="62">
        <v>6.0000000000000001E-3</v>
      </c>
      <c r="N1183" s="62">
        <v>2.1000000000000001E-2</v>
      </c>
      <c r="Q1183" s="5">
        <v>119.70237400000002</v>
      </c>
    </row>
    <row r="1184" spans="1:17" x14ac:dyDescent="0.2">
      <c r="B1184" s="23">
        <v>40218</v>
      </c>
      <c r="C1184" s="5">
        <v>-19.999359999999999</v>
      </c>
      <c r="D1184" s="5">
        <v>-99.999459999999999</v>
      </c>
      <c r="E1184" s="39">
        <v>250</v>
      </c>
      <c r="F1184" s="5">
        <v>1.6059000000000001</v>
      </c>
      <c r="J1184" s="5">
        <v>14.606999999999999</v>
      </c>
      <c r="K1184" s="5">
        <v>34.744999999999997</v>
      </c>
      <c r="L1184" s="5">
        <v>27</v>
      </c>
      <c r="M1184" s="62">
        <v>0</v>
      </c>
      <c r="N1184" s="62" t="s">
        <v>361</v>
      </c>
      <c r="Q1184" s="5">
        <v>190.15931999999998</v>
      </c>
    </row>
    <row r="1185" spans="2:17" x14ac:dyDescent="0.2">
      <c r="B1185" s="23">
        <v>40224</v>
      </c>
      <c r="C1185" s="5">
        <v>-10</v>
      </c>
      <c r="D1185" s="5">
        <v>-100</v>
      </c>
      <c r="E1185" s="39">
        <v>50</v>
      </c>
      <c r="F1185" s="5">
        <v>0.39795000000000003</v>
      </c>
      <c r="J1185" s="5">
        <v>23.734000000000002</v>
      </c>
      <c r="K1185" s="5">
        <v>35.604999999999997</v>
      </c>
      <c r="L1185" s="5">
        <v>24.400000000000091</v>
      </c>
      <c r="M1185" s="62">
        <v>0.36299999999999999</v>
      </c>
      <c r="N1185" s="62" t="s">
        <v>361</v>
      </c>
      <c r="Q1185" s="5">
        <v>210.82152000000005</v>
      </c>
    </row>
    <row r="1186" spans="2:17" x14ac:dyDescent="0.2">
      <c r="B1186" s="23">
        <v>40224</v>
      </c>
      <c r="C1186" s="5">
        <v>-10</v>
      </c>
      <c r="D1186" s="5">
        <v>-100</v>
      </c>
      <c r="E1186" s="39">
        <v>80</v>
      </c>
      <c r="F1186" s="5">
        <v>1.3747</v>
      </c>
      <c r="J1186" s="5">
        <v>20.596</v>
      </c>
      <c r="K1186" s="5">
        <v>35.543999999999997</v>
      </c>
      <c r="L1186" s="5">
        <v>25.400000000000091</v>
      </c>
      <c r="M1186" s="62">
        <v>0.33900000000000002</v>
      </c>
      <c r="N1186" s="62">
        <v>0.21</v>
      </c>
      <c r="Q1186" s="5">
        <v>200.61951000000002</v>
      </c>
    </row>
    <row r="1187" spans="2:17" x14ac:dyDescent="0.2">
      <c r="B1187" s="23">
        <v>40224</v>
      </c>
      <c r="C1187" s="5">
        <v>-10</v>
      </c>
      <c r="D1187" s="5">
        <v>-100</v>
      </c>
      <c r="E1187" s="39">
        <v>100</v>
      </c>
      <c r="F1187" s="5">
        <v>3.7526999999999999</v>
      </c>
      <c r="J1187" s="5">
        <v>18.145</v>
      </c>
      <c r="K1187" s="5">
        <v>35.271999999999998</v>
      </c>
      <c r="L1187" s="5">
        <v>25.900000000000091</v>
      </c>
      <c r="M1187" s="62" t="s">
        <v>361</v>
      </c>
      <c r="N1187" s="62">
        <v>1.46</v>
      </c>
      <c r="Q1187" s="5">
        <v>169.04780200000002</v>
      </c>
    </row>
    <row r="1188" spans="2:17" x14ac:dyDescent="0.2">
      <c r="B1188" s="23">
        <v>40224</v>
      </c>
      <c r="C1188" s="5">
        <v>-10</v>
      </c>
      <c r="D1188" s="5">
        <v>-100</v>
      </c>
      <c r="E1188" s="39">
        <v>135</v>
      </c>
      <c r="F1188" s="5">
        <v>2.3386999999999998</v>
      </c>
      <c r="J1188" s="5">
        <v>14.218999999999999</v>
      </c>
      <c r="K1188" s="5">
        <v>34.909999999999997</v>
      </c>
      <c r="L1188" s="5">
        <v>26.700000000000045</v>
      </c>
      <c r="M1188" s="62">
        <v>2E-3</v>
      </c>
      <c r="N1188" s="62" t="s">
        <v>361</v>
      </c>
      <c r="Q1188" s="5">
        <v>41.641925299999997</v>
      </c>
    </row>
    <row r="1189" spans="2:17" x14ac:dyDescent="0.2">
      <c r="B1189" s="23">
        <v>40229</v>
      </c>
      <c r="C1189" s="5">
        <v>-10.0002</v>
      </c>
      <c r="D1189" s="5">
        <v>-90.666719999999998</v>
      </c>
      <c r="E1189" s="39">
        <v>40</v>
      </c>
      <c r="F1189" s="5">
        <v>9.9024000000000004E-3</v>
      </c>
      <c r="J1189" s="5">
        <v>24.033000000000001</v>
      </c>
      <c r="K1189" s="5">
        <v>35.570999999999998</v>
      </c>
      <c r="L1189" s="5">
        <v>24.200000000000045</v>
      </c>
      <c r="M1189" s="62">
        <v>0.373</v>
      </c>
      <c r="N1189" s="62">
        <v>0.32</v>
      </c>
      <c r="Q1189" s="5">
        <v>219.02517</v>
      </c>
    </row>
    <row r="1190" spans="2:17" x14ac:dyDescent="0.2">
      <c r="B1190" s="23">
        <v>40229</v>
      </c>
      <c r="C1190" s="5">
        <v>-10.0002</v>
      </c>
      <c r="D1190" s="5">
        <v>-90.666719999999998</v>
      </c>
      <c r="E1190" s="39">
        <v>85</v>
      </c>
      <c r="F1190" s="5">
        <v>0.89166999999999996</v>
      </c>
      <c r="J1190" s="5">
        <v>18.777999999999999</v>
      </c>
      <c r="K1190" s="5">
        <v>35.359000000000002</v>
      </c>
      <c r="L1190" s="5">
        <v>25.700000000000045</v>
      </c>
      <c r="M1190" s="62">
        <v>0.33300000000000002</v>
      </c>
      <c r="N1190" s="62">
        <v>1.99</v>
      </c>
      <c r="Q1190" s="5">
        <v>200.56537800000001</v>
      </c>
    </row>
    <row r="1191" spans="2:17" x14ac:dyDescent="0.2">
      <c r="B1191" s="23">
        <v>40229</v>
      </c>
      <c r="C1191" s="5">
        <v>-10.0002</v>
      </c>
      <c r="D1191" s="5">
        <v>-90.666719999999998</v>
      </c>
      <c r="E1191" s="39">
        <v>110</v>
      </c>
      <c r="F1191" s="5">
        <v>0.78632999999999997</v>
      </c>
      <c r="J1191" s="5">
        <v>15.324999999999999</v>
      </c>
      <c r="K1191" s="5">
        <v>34.978000000000002</v>
      </c>
      <c r="L1191" s="5">
        <v>26.400000000000091</v>
      </c>
      <c r="M1191" s="62" t="s">
        <v>361</v>
      </c>
      <c r="N1191" s="62">
        <v>0.4</v>
      </c>
      <c r="Q1191" s="5">
        <v>73.384520800000018</v>
      </c>
    </row>
    <row r="1192" spans="2:17" x14ac:dyDescent="0.2">
      <c r="B1192" s="23">
        <v>40229</v>
      </c>
      <c r="C1192" s="5">
        <v>-10.0002</v>
      </c>
      <c r="D1192" s="5">
        <v>-90.666719999999998</v>
      </c>
      <c r="E1192" s="39">
        <v>120</v>
      </c>
      <c r="F1192" s="5">
        <v>2.0306999999999999</v>
      </c>
      <c r="J1192" s="5">
        <v>14.31</v>
      </c>
      <c r="K1192" s="5">
        <v>34.927999999999997</v>
      </c>
      <c r="L1192" s="5">
        <v>26.599999999999909</v>
      </c>
      <c r="M1192" s="62" t="s">
        <v>361</v>
      </c>
      <c r="N1192" s="62">
        <v>0.19</v>
      </c>
      <c r="Q1192" s="5">
        <v>20.4868296</v>
      </c>
    </row>
    <row r="1193" spans="2:17" x14ac:dyDescent="0.2">
      <c r="B1193" s="23">
        <v>40234</v>
      </c>
      <c r="C1193" s="5">
        <v>-9.9989000000000008</v>
      </c>
      <c r="D1193" s="5">
        <v>-82.499840000000006</v>
      </c>
      <c r="E1193" s="39">
        <v>40</v>
      </c>
      <c r="F1193" s="5" t="s">
        <v>361</v>
      </c>
      <c r="J1193" s="5">
        <v>23.209</v>
      </c>
      <c r="K1193" s="5">
        <v>35.317</v>
      </c>
      <c r="L1193" s="5">
        <v>24.299999999999955</v>
      </c>
      <c r="M1193" s="62">
        <v>1.9</v>
      </c>
      <c r="N1193" s="62">
        <v>0.19</v>
      </c>
      <c r="Q1193" s="5">
        <v>195.67202900000001</v>
      </c>
    </row>
    <row r="1194" spans="2:17" x14ac:dyDescent="0.2">
      <c r="B1194" s="23">
        <v>40234</v>
      </c>
      <c r="C1194" s="5">
        <v>-9.9989000000000008</v>
      </c>
      <c r="D1194" s="5">
        <v>-82.499840000000006</v>
      </c>
      <c r="E1194" s="39">
        <v>70</v>
      </c>
      <c r="F1194" s="5">
        <v>2.8473999999999999</v>
      </c>
      <c r="J1194" s="5">
        <v>17.661000000000001</v>
      </c>
      <c r="K1194" s="5">
        <v>35.161000000000001</v>
      </c>
      <c r="L1194" s="5">
        <v>25.799999999999955</v>
      </c>
      <c r="M1194" s="62">
        <v>3.52</v>
      </c>
      <c r="N1194" s="62">
        <v>1.32</v>
      </c>
      <c r="Q1194" s="5">
        <v>93.14264</v>
      </c>
    </row>
    <row r="1195" spans="2:17" x14ac:dyDescent="0.2">
      <c r="B1195" s="23">
        <v>40234</v>
      </c>
      <c r="C1195" s="5">
        <v>-9.9989000000000008</v>
      </c>
      <c r="D1195" s="5">
        <v>-82.499840000000006</v>
      </c>
      <c r="E1195" s="39">
        <v>90</v>
      </c>
      <c r="F1195" s="5">
        <v>10.743</v>
      </c>
      <c r="J1195" s="5">
        <v>16.087</v>
      </c>
      <c r="K1195" s="5">
        <v>35.095999999999997</v>
      </c>
      <c r="L1195" s="5">
        <v>26.200000000000045</v>
      </c>
      <c r="M1195" s="62">
        <v>0.151</v>
      </c>
      <c r="N1195" s="62">
        <v>0.02</v>
      </c>
      <c r="Q1195" s="5">
        <v>47.826051</v>
      </c>
    </row>
    <row r="1196" spans="2:17" x14ac:dyDescent="0.2">
      <c r="B1196" s="23">
        <v>40234</v>
      </c>
      <c r="C1196" s="5">
        <v>-9.9989000000000008</v>
      </c>
      <c r="D1196" s="5">
        <v>-82.499840000000006</v>
      </c>
      <c r="E1196" s="39">
        <v>240</v>
      </c>
      <c r="F1196" s="5">
        <v>3.9794</v>
      </c>
      <c r="J1196" s="5">
        <v>12.384</v>
      </c>
      <c r="K1196" s="5">
        <v>34.890999999999998</v>
      </c>
      <c r="L1196" s="5">
        <v>27.5</v>
      </c>
      <c r="M1196" s="62">
        <v>0.14599999999999999</v>
      </c>
      <c r="N1196" s="62" t="s">
        <v>361</v>
      </c>
      <c r="Q1196" s="5">
        <v>6.3602250000000007</v>
      </c>
    </row>
    <row r="1197" spans="2:17" x14ac:dyDescent="0.2">
      <c r="B1197" s="23">
        <v>40629</v>
      </c>
      <c r="C1197" s="5">
        <v>-19.989719999999998</v>
      </c>
      <c r="D1197" s="5">
        <v>-80.033739999999995</v>
      </c>
      <c r="E1197" s="39">
        <v>26</v>
      </c>
      <c r="F1197" s="5" t="s">
        <v>361</v>
      </c>
      <c r="J1197" s="5">
        <v>22.117999999999999</v>
      </c>
      <c r="K1197" s="5">
        <v>35.299999999999997</v>
      </c>
      <c r="L1197" s="5">
        <v>24.5</v>
      </c>
      <c r="M1197" s="62">
        <v>0</v>
      </c>
      <c r="N1197" s="62" t="s">
        <v>361</v>
      </c>
      <c r="Q1197" s="5">
        <v>217.32718499999999</v>
      </c>
    </row>
    <row r="1198" spans="2:17" x14ac:dyDescent="0.2">
      <c r="B1198" s="23">
        <v>40629</v>
      </c>
      <c r="C1198" s="5">
        <v>-19.989719999999998</v>
      </c>
      <c r="D1198" s="5">
        <v>-80.033739999999995</v>
      </c>
      <c r="E1198" s="39">
        <v>91</v>
      </c>
      <c r="F1198" s="5">
        <v>0.1</v>
      </c>
      <c r="J1198" s="5">
        <v>16.501999999999999</v>
      </c>
      <c r="K1198" s="5">
        <v>34.811999999999998</v>
      </c>
      <c r="L1198" s="5">
        <v>25.900000000000091</v>
      </c>
      <c r="M1198" s="62">
        <v>0.05</v>
      </c>
      <c r="N1198" s="62">
        <v>0.49</v>
      </c>
      <c r="Q1198" s="5">
        <v>229.97600299999999</v>
      </c>
    </row>
    <row r="1199" spans="2:17" x14ac:dyDescent="0.2">
      <c r="B1199" s="23">
        <v>40629</v>
      </c>
      <c r="C1199" s="5">
        <v>-19.989719999999998</v>
      </c>
      <c r="D1199" s="5">
        <v>-80.033739999999995</v>
      </c>
      <c r="E1199" s="39">
        <v>126</v>
      </c>
      <c r="F1199" s="5">
        <v>5.0999999999999996</v>
      </c>
      <c r="J1199" s="5">
        <v>16.044</v>
      </c>
      <c r="K1199" s="5">
        <v>34.847000000000001</v>
      </c>
      <c r="L1199" s="5">
        <v>26.200000000000045</v>
      </c>
      <c r="M1199" s="62" t="s">
        <v>361</v>
      </c>
      <c r="N1199" s="62">
        <v>0.02</v>
      </c>
      <c r="Q1199" s="5">
        <v>211.47929600000001</v>
      </c>
    </row>
    <row r="1200" spans="2:17" x14ac:dyDescent="0.2">
      <c r="B1200" s="23">
        <v>40629</v>
      </c>
      <c r="C1200" s="5">
        <v>-19.989719999999998</v>
      </c>
      <c r="D1200" s="5">
        <v>-80.033739999999995</v>
      </c>
      <c r="E1200" s="39">
        <v>201</v>
      </c>
      <c r="F1200" s="5">
        <v>1.9</v>
      </c>
      <c r="J1200" s="5">
        <v>11.851000000000001</v>
      </c>
      <c r="K1200" s="5">
        <v>34.509</v>
      </c>
      <c r="L1200" s="5">
        <v>27.099999999999909</v>
      </c>
      <c r="M1200" s="62" t="s">
        <v>361</v>
      </c>
      <c r="N1200" s="62" t="s">
        <v>361</v>
      </c>
      <c r="Q1200" s="5">
        <v>77.133155799999997</v>
      </c>
    </row>
    <row r="1201" spans="2:17" x14ac:dyDescent="0.2">
      <c r="B1201" s="23">
        <v>40629</v>
      </c>
      <c r="C1201" s="5">
        <v>-19.989719999999998</v>
      </c>
      <c r="D1201" s="5">
        <v>-80.033739999999995</v>
      </c>
      <c r="E1201" s="39">
        <v>325</v>
      </c>
      <c r="F1201" s="5">
        <v>0.4</v>
      </c>
      <c r="J1201" s="5">
        <v>9.9222000000000001</v>
      </c>
      <c r="K1201" s="5">
        <v>34.646999999999998</v>
      </c>
      <c r="L1201" s="5">
        <v>28.200000000000045</v>
      </c>
      <c r="M1201" s="62" t="s">
        <v>361</v>
      </c>
      <c r="N1201" s="62" t="s">
        <v>361</v>
      </c>
      <c r="Q1201" s="5">
        <v>9.5766548</v>
      </c>
    </row>
    <row r="1202" spans="2:17" x14ac:dyDescent="0.2">
      <c r="B1202" s="23">
        <v>40629</v>
      </c>
      <c r="C1202" s="5">
        <v>-19.989719999999998</v>
      </c>
      <c r="D1202" s="5">
        <v>-80.033739999999995</v>
      </c>
      <c r="E1202" s="39">
        <v>401</v>
      </c>
      <c r="F1202" s="5">
        <v>0.7</v>
      </c>
      <c r="J1202" s="5">
        <v>8.4726999999999997</v>
      </c>
      <c r="K1202" s="5">
        <v>34.576000000000001</v>
      </c>
      <c r="L1202" s="5">
        <v>28.700000000000045</v>
      </c>
      <c r="M1202" s="62" t="s">
        <v>361</v>
      </c>
      <c r="N1202" s="62" t="s">
        <v>361</v>
      </c>
      <c r="Q1202" s="5">
        <v>21.853702799999997</v>
      </c>
    </row>
    <row r="1203" spans="2:17" x14ac:dyDescent="0.2">
      <c r="B1203" s="23">
        <v>40649</v>
      </c>
      <c r="C1203" s="5">
        <v>-20.00996</v>
      </c>
      <c r="D1203" s="5">
        <v>-90.019930000000002</v>
      </c>
      <c r="E1203" s="39">
        <v>40</v>
      </c>
      <c r="F1203" s="5">
        <v>0.01</v>
      </c>
      <c r="J1203" s="5">
        <v>22.1</v>
      </c>
      <c r="K1203" s="5">
        <v>35.661000000000001</v>
      </c>
      <c r="L1203" s="5">
        <v>24.900000000000091</v>
      </c>
      <c r="M1203" s="62">
        <v>4.8000000000000001E-2</v>
      </c>
      <c r="N1203" s="62">
        <v>0.03</v>
      </c>
      <c r="Q1203" s="5">
        <v>222.24956500000002</v>
      </c>
    </row>
    <row r="1204" spans="2:17" x14ac:dyDescent="0.2">
      <c r="B1204" s="23">
        <v>40649</v>
      </c>
      <c r="C1204" s="5">
        <v>-20.00996</v>
      </c>
      <c r="D1204" s="5">
        <v>-90.019930000000002</v>
      </c>
      <c r="E1204" s="39">
        <v>130</v>
      </c>
      <c r="F1204" s="5">
        <v>1.66</v>
      </c>
      <c r="J1204" s="5">
        <v>17.925000000000001</v>
      </c>
      <c r="K1204" s="5">
        <v>35.237000000000002</v>
      </c>
      <c r="L1204" s="5">
        <v>26</v>
      </c>
      <c r="M1204" s="62">
        <v>0.04</v>
      </c>
      <c r="N1204" s="62">
        <v>0.49</v>
      </c>
      <c r="Q1204" s="5">
        <v>225.24804</v>
      </c>
    </row>
    <row r="1205" spans="2:17" x14ac:dyDescent="0.2">
      <c r="B1205" s="23">
        <v>40649</v>
      </c>
      <c r="C1205" s="5">
        <v>-20.00996</v>
      </c>
      <c r="D1205" s="5">
        <v>-90.019930000000002</v>
      </c>
      <c r="E1205" s="39">
        <v>175</v>
      </c>
      <c r="F1205" s="5">
        <v>1.57</v>
      </c>
      <c r="J1205" s="5">
        <v>17.175999999999998</v>
      </c>
      <c r="K1205" s="5">
        <v>35.116999999999997</v>
      </c>
      <c r="L1205" s="5">
        <v>26.299999999999955</v>
      </c>
      <c r="M1205" s="62" t="s">
        <v>361</v>
      </c>
      <c r="N1205" s="62">
        <v>0.02</v>
      </c>
      <c r="Q1205" s="5">
        <v>217.12402800000001</v>
      </c>
    </row>
    <row r="1206" spans="2:17" x14ac:dyDescent="0.2">
      <c r="B1206" s="23">
        <v>40649</v>
      </c>
      <c r="C1206" s="5">
        <v>-20.00996</v>
      </c>
      <c r="D1206" s="5">
        <v>-90.019930000000002</v>
      </c>
      <c r="E1206" s="39">
        <v>275</v>
      </c>
      <c r="F1206" s="5">
        <v>0.76</v>
      </c>
      <c r="J1206" s="5">
        <v>10.77</v>
      </c>
      <c r="K1206" s="5">
        <v>34.406999999999996</v>
      </c>
      <c r="L1206" s="5">
        <v>27.599999999999909</v>
      </c>
      <c r="M1206" s="62" t="s">
        <v>361</v>
      </c>
      <c r="N1206" s="62">
        <v>0.01</v>
      </c>
      <c r="Q1206" s="5">
        <v>122.60295599999998</v>
      </c>
    </row>
    <row r="1207" spans="2:17" x14ac:dyDescent="0.2">
      <c r="B1207" s="23">
        <v>40649</v>
      </c>
      <c r="C1207" s="5">
        <v>-20.00996</v>
      </c>
      <c r="D1207" s="5">
        <v>-90.019930000000002</v>
      </c>
      <c r="E1207" s="39">
        <v>351</v>
      </c>
      <c r="F1207" s="5">
        <v>0.67</v>
      </c>
      <c r="J1207" s="5">
        <v>9.2690000000000001</v>
      </c>
      <c r="K1207" s="5">
        <v>34.548000000000002</v>
      </c>
      <c r="L1207" s="5">
        <v>28.299999999999955</v>
      </c>
      <c r="M1207" s="62" t="s">
        <v>361</v>
      </c>
      <c r="N1207" s="62">
        <v>0.02</v>
      </c>
      <c r="Q1207" s="5">
        <v>40.282624200000001</v>
      </c>
    </row>
    <row r="1208" spans="2:17" x14ac:dyDescent="0.2">
      <c r="B1208" s="23">
        <v>40649</v>
      </c>
      <c r="C1208" s="5">
        <v>-20.00996</v>
      </c>
      <c r="D1208" s="5">
        <v>-90.019930000000002</v>
      </c>
      <c r="E1208" s="39">
        <v>501</v>
      </c>
      <c r="F1208" s="5">
        <v>0.35</v>
      </c>
      <c r="J1208" s="5">
        <v>7.0682</v>
      </c>
      <c r="K1208" s="5">
        <v>34.497</v>
      </c>
      <c r="L1208" s="5">
        <v>29.299999999999955</v>
      </c>
      <c r="M1208" s="62" t="s">
        <v>361</v>
      </c>
      <c r="N1208" s="62">
        <v>0.01</v>
      </c>
      <c r="Q1208" s="5">
        <v>54.69803129999999</v>
      </c>
    </row>
    <row r="1209" spans="2:17" x14ac:dyDescent="0.2">
      <c r="B1209" s="23">
        <v>40640</v>
      </c>
      <c r="C1209" s="5">
        <v>-9.9429999999999996</v>
      </c>
      <c r="D1209" s="5">
        <v>-99.967259999999996</v>
      </c>
      <c r="E1209" s="39">
        <v>30</v>
      </c>
      <c r="F1209" s="5" t="s">
        <v>361</v>
      </c>
      <c r="J1209" s="5">
        <v>26.137</v>
      </c>
      <c r="K1209" s="5">
        <v>35.369999999999997</v>
      </c>
      <c r="L1209" s="5">
        <v>23.399999999999977</v>
      </c>
      <c r="M1209" s="62">
        <v>0.14599999999999999</v>
      </c>
      <c r="N1209" s="62">
        <v>0.22</v>
      </c>
      <c r="Q1209" s="5">
        <v>212.44760600000001</v>
      </c>
    </row>
    <row r="1210" spans="2:17" x14ac:dyDescent="0.2">
      <c r="B1210" s="23">
        <v>40640</v>
      </c>
      <c r="C1210" s="5">
        <v>-9.9429999999999996</v>
      </c>
      <c r="D1210" s="5">
        <v>-99.967259999999996</v>
      </c>
      <c r="E1210" s="39">
        <v>85</v>
      </c>
      <c r="F1210" s="5" t="s">
        <v>361</v>
      </c>
      <c r="J1210" s="5">
        <v>20.003</v>
      </c>
      <c r="K1210" s="5">
        <v>35.606000000000002</v>
      </c>
      <c r="L1210" s="5">
        <v>25.599999999999909</v>
      </c>
      <c r="M1210" s="62">
        <v>0.79600000000000004</v>
      </c>
      <c r="N1210" s="62">
        <v>1.22</v>
      </c>
      <c r="Q1210" s="5">
        <v>218.71945599999995</v>
      </c>
    </row>
    <row r="1211" spans="2:17" x14ac:dyDescent="0.2">
      <c r="B1211" s="23">
        <v>40640</v>
      </c>
      <c r="C1211" s="5">
        <v>-9.9429999999999996</v>
      </c>
      <c r="D1211" s="5">
        <v>-99.967259999999996</v>
      </c>
      <c r="E1211" s="39">
        <v>140</v>
      </c>
      <c r="F1211" s="5">
        <v>5.07</v>
      </c>
      <c r="J1211" s="5">
        <v>14.356</v>
      </c>
      <c r="K1211" s="5">
        <v>34.883000000000003</v>
      </c>
      <c r="L1211" s="5">
        <v>26.599999999999909</v>
      </c>
      <c r="M1211" s="62">
        <v>1E-3</v>
      </c>
      <c r="N1211" s="62" t="s">
        <v>361</v>
      </c>
      <c r="Q1211" s="5">
        <v>68.140574999999998</v>
      </c>
    </row>
    <row r="1212" spans="2:17" x14ac:dyDescent="0.2">
      <c r="B1212" s="23">
        <v>40640</v>
      </c>
      <c r="C1212" s="5">
        <v>-9.9429999999999996</v>
      </c>
      <c r="D1212" s="5">
        <v>-99.967259999999996</v>
      </c>
      <c r="E1212" s="39">
        <v>180</v>
      </c>
      <c r="F1212" s="5">
        <v>1.31</v>
      </c>
      <c r="J1212" s="5">
        <v>12.371</v>
      </c>
      <c r="K1212" s="5">
        <v>34.817</v>
      </c>
      <c r="L1212" s="5">
        <v>27.200000000000045</v>
      </c>
      <c r="M1212" s="62" t="s">
        <v>361</v>
      </c>
      <c r="N1212" s="62" t="s">
        <v>361</v>
      </c>
      <c r="Q1212" s="5">
        <v>7.3865952000000004</v>
      </c>
    </row>
    <row r="1213" spans="2:17" x14ac:dyDescent="0.2">
      <c r="B1213" s="23">
        <v>40640</v>
      </c>
      <c r="C1213" s="5">
        <v>-9.9429999999999996</v>
      </c>
      <c r="D1213" s="5">
        <v>-99.967259999999996</v>
      </c>
      <c r="E1213" s="39">
        <v>260</v>
      </c>
      <c r="F1213" s="5">
        <v>1.58</v>
      </c>
      <c r="J1213" s="5">
        <v>10.984999999999999</v>
      </c>
      <c r="K1213" s="5">
        <v>34.811999999999998</v>
      </c>
      <c r="L1213" s="5">
        <v>27.799999999999955</v>
      </c>
      <c r="M1213" s="62" t="s">
        <v>361</v>
      </c>
      <c r="N1213" s="62" t="s">
        <v>361</v>
      </c>
      <c r="Q1213" s="5">
        <v>20.380246200000002</v>
      </c>
    </row>
    <row r="1214" spans="2:17" x14ac:dyDescent="0.2">
      <c r="B1214" s="23">
        <v>40640</v>
      </c>
      <c r="C1214" s="5">
        <v>-9.9429999999999996</v>
      </c>
      <c r="D1214" s="5">
        <v>-99.967259999999996</v>
      </c>
      <c r="E1214" s="39">
        <v>350</v>
      </c>
      <c r="F1214" s="5">
        <v>0.61</v>
      </c>
      <c r="J1214" s="5">
        <v>9.9705999999999992</v>
      </c>
      <c r="K1214" s="5">
        <v>34.744999999999997</v>
      </c>
      <c r="L1214" s="5">
        <v>28.299999999999955</v>
      </c>
      <c r="M1214" s="62" t="s">
        <v>361</v>
      </c>
      <c r="N1214" s="62" t="s">
        <v>361</v>
      </c>
      <c r="Q1214" s="5">
        <v>14.248124799999999</v>
      </c>
    </row>
    <row r="1215" spans="2:17" x14ac:dyDescent="0.2">
      <c r="B1215" s="23">
        <v>40636</v>
      </c>
      <c r="C1215" s="5">
        <v>-10.00666</v>
      </c>
      <c r="D1215" s="5">
        <v>-89.993319999999997</v>
      </c>
      <c r="E1215" s="39">
        <v>30</v>
      </c>
      <c r="F1215" s="5" t="s">
        <v>361</v>
      </c>
      <c r="J1215" s="5">
        <v>26.888999999999999</v>
      </c>
      <c r="K1215" s="5">
        <v>35.08</v>
      </c>
      <c r="L1215" s="5">
        <v>22.899999999999977</v>
      </c>
      <c r="M1215" s="62">
        <v>0.36</v>
      </c>
      <c r="N1215" s="62">
        <v>0.2</v>
      </c>
      <c r="Q1215" s="5">
        <v>207.85327999999998</v>
      </c>
    </row>
    <row r="1216" spans="2:17" x14ac:dyDescent="0.2">
      <c r="B1216" s="23">
        <v>40636</v>
      </c>
      <c r="C1216" s="5">
        <v>-10.00666</v>
      </c>
      <c r="D1216" s="5">
        <v>-89.993319999999997</v>
      </c>
      <c r="E1216" s="39">
        <v>55</v>
      </c>
      <c r="F1216" s="5">
        <v>1.1499999999999999</v>
      </c>
      <c r="J1216" s="5">
        <v>18.231999999999999</v>
      </c>
      <c r="K1216" s="5">
        <v>35.241</v>
      </c>
      <c r="L1216" s="5">
        <v>25.599999999999909</v>
      </c>
      <c r="M1216" s="62">
        <v>0.27200000000000002</v>
      </c>
      <c r="N1216" s="62">
        <v>1.8</v>
      </c>
      <c r="Q1216" s="5">
        <v>127.51284799999998</v>
      </c>
    </row>
    <row r="1217" spans="1:17" x14ac:dyDescent="0.2">
      <c r="B1217" s="23">
        <v>40636</v>
      </c>
      <c r="C1217" s="5">
        <v>-10.00666</v>
      </c>
      <c r="D1217" s="5">
        <v>-89.993319999999997</v>
      </c>
      <c r="E1217" s="39">
        <v>80</v>
      </c>
      <c r="F1217" s="5">
        <v>1.29</v>
      </c>
      <c r="J1217" s="5">
        <v>14.347</v>
      </c>
      <c r="K1217" s="5">
        <v>34.985999999999997</v>
      </c>
      <c r="L1217" s="5">
        <v>26.5</v>
      </c>
      <c r="M1217" s="62">
        <v>0.05</v>
      </c>
      <c r="N1217" s="62" t="s">
        <v>361</v>
      </c>
      <c r="Q1217" s="5">
        <v>3.5054974999999997</v>
      </c>
    </row>
    <row r="1218" spans="1:17" x14ac:dyDescent="0.2">
      <c r="B1218" s="23">
        <v>40636</v>
      </c>
      <c r="C1218" s="5">
        <v>-10.00666</v>
      </c>
      <c r="D1218" s="5">
        <v>-89.993319999999997</v>
      </c>
      <c r="E1218" s="39">
        <v>110</v>
      </c>
      <c r="F1218" s="5">
        <v>2.39</v>
      </c>
      <c r="J1218" s="5">
        <v>13.298</v>
      </c>
      <c r="K1218" s="5">
        <v>34.951999999999998</v>
      </c>
      <c r="L1218" s="5">
        <v>26.799999999999955</v>
      </c>
      <c r="M1218" s="62">
        <v>8.9999999999999993E-3</v>
      </c>
      <c r="N1218" s="62" t="s">
        <v>361</v>
      </c>
      <c r="Q1218" s="5">
        <v>7.0489819999999996</v>
      </c>
    </row>
    <row r="1219" spans="1:17" x14ac:dyDescent="0.2">
      <c r="B1219" s="23">
        <v>40636</v>
      </c>
      <c r="C1219" s="5">
        <v>-10.00666</v>
      </c>
      <c r="D1219" s="5">
        <v>-89.993319999999997</v>
      </c>
      <c r="E1219" s="39">
        <v>200</v>
      </c>
      <c r="F1219" s="5">
        <v>1.0900000000000001</v>
      </c>
      <c r="J1219" s="5">
        <v>11.964</v>
      </c>
      <c r="K1219" s="5">
        <v>34.881</v>
      </c>
      <c r="L1219" s="5">
        <v>27.400000000000091</v>
      </c>
      <c r="M1219" s="62">
        <v>8.9999999999999993E-3</v>
      </c>
      <c r="N1219" s="62" t="s">
        <v>361</v>
      </c>
      <c r="Q1219" s="5">
        <v>17.5911428</v>
      </c>
    </row>
    <row r="1220" spans="1:17" x14ac:dyDescent="0.2">
      <c r="B1220" s="23">
        <v>40636</v>
      </c>
      <c r="C1220" s="5">
        <v>-10.00666</v>
      </c>
      <c r="D1220" s="5">
        <v>-89.993319999999997</v>
      </c>
      <c r="E1220" s="39">
        <v>400</v>
      </c>
      <c r="F1220" s="5">
        <v>0.15</v>
      </c>
      <c r="J1220" s="5">
        <v>9.8245000000000005</v>
      </c>
      <c r="K1220" s="5">
        <v>34.732999999999997</v>
      </c>
      <c r="L1220" s="5">
        <v>28.599999999999909</v>
      </c>
      <c r="M1220" s="62" t="s">
        <v>361</v>
      </c>
      <c r="N1220" s="62" t="s">
        <v>361</v>
      </c>
      <c r="Q1220" s="5">
        <v>2.3009781999999999</v>
      </c>
    </row>
    <row r="1221" spans="1:17" x14ac:dyDescent="0.2">
      <c r="B1221" s="23">
        <v>40633</v>
      </c>
      <c r="C1221" s="5">
        <v>-10.015280000000001</v>
      </c>
      <c r="D1221" s="5">
        <v>-82.511229999999998</v>
      </c>
      <c r="E1221" s="39">
        <v>14</v>
      </c>
      <c r="F1221" s="5">
        <v>0.04</v>
      </c>
      <c r="J1221" s="5">
        <v>25.19</v>
      </c>
      <c r="K1221" s="5">
        <v>35.262999999999998</v>
      </c>
      <c r="L1221" s="5">
        <v>23.5</v>
      </c>
      <c r="M1221" s="62">
        <v>0.60199999999999998</v>
      </c>
      <c r="N1221" s="62">
        <v>0.13</v>
      </c>
      <c r="Q1221" s="5">
        <v>207.92402500000003</v>
      </c>
    </row>
    <row r="1222" spans="1:17" x14ac:dyDescent="0.2">
      <c r="B1222" s="23">
        <v>40633</v>
      </c>
      <c r="C1222" s="5">
        <v>-10.015280000000001</v>
      </c>
      <c r="D1222" s="5">
        <v>-82.511229999999998</v>
      </c>
      <c r="E1222" s="39">
        <v>55</v>
      </c>
      <c r="F1222" s="5">
        <v>7.2</v>
      </c>
      <c r="J1222" s="5">
        <v>18.641999999999999</v>
      </c>
      <c r="K1222" s="5">
        <v>35.24</v>
      </c>
      <c r="L1222" s="5">
        <v>25.5</v>
      </c>
      <c r="M1222" s="62">
        <v>0.01</v>
      </c>
      <c r="N1222" s="62">
        <v>1.65</v>
      </c>
      <c r="Q1222" s="5">
        <v>176.57059000000001</v>
      </c>
    </row>
    <row r="1223" spans="1:17" x14ac:dyDescent="0.2">
      <c r="B1223" s="23">
        <v>40633</v>
      </c>
      <c r="C1223" s="5">
        <v>-10.015280000000001</v>
      </c>
      <c r="D1223" s="5">
        <v>-82.511229999999998</v>
      </c>
      <c r="E1223" s="39">
        <v>70</v>
      </c>
      <c r="F1223" s="5">
        <v>50.81</v>
      </c>
      <c r="J1223" s="5">
        <v>16.576000000000001</v>
      </c>
      <c r="K1223" s="5">
        <v>35.122999999999998</v>
      </c>
      <c r="L1223" s="5">
        <v>26</v>
      </c>
      <c r="M1223" s="62">
        <v>1.2E-2</v>
      </c>
      <c r="N1223" s="62">
        <v>0.02</v>
      </c>
      <c r="Q1223" s="5">
        <v>63.534024000000002</v>
      </c>
    </row>
    <row r="1224" spans="1:17" x14ac:dyDescent="0.2">
      <c r="B1224" s="23">
        <v>40633</v>
      </c>
      <c r="C1224" s="5">
        <v>-10.015280000000001</v>
      </c>
      <c r="D1224" s="5">
        <v>-82.511229999999998</v>
      </c>
      <c r="E1224" s="39">
        <v>116</v>
      </c>
      <c r="F1224" s="5">
        <v>1.74</v>
      </c>
      <c r="J1224" s="5">
        <v>13.721</v>
      </c>
      <c r="K1224" s="5">
        <v>34.973999999999997</v>
      </c>
      <c r="L1224" s="5">
        <v>26.700000000000045</v>
      </c>
      <c r="M1224" s="62">
        <v>7.0000000000000001E-3</v>
      </c>
      <c r="N1224" s="62">
        <v>0.04</v>
      </c>
      <c r="Q1224" s="5">
        <v>1.9076086000000001</v>
      </c>
    </row>
    <row r="1225" spans="1:17" x14ac:dyDescent="0.2">
      <c r="B1225" s="23">
        <v>40633</v>
      </c>
      <c r="C1225" s="5">
        <v>-10.015280000000001</v>
      </c>
      <c r="D1225" s="5">
        <v>-82.511229999999998</v>
      </c>
      <c r="E1225" s="39">
        <v>201</v>
      </c>
      <c r="F1225" s="5">
        <v>0.49</v>
      </c>
      <c r="J1225" s="5">
        <v>12.531000000000001</v>
      </c>
      <c r="K1225" s="5">
        <v>34.912999999999997</v>
      </c>
      <c r="L1225" s="5">
        <v>27.299999999999955</v>
      </c>
      <c r="M1225" s="62">
        <v>2E-3</v>
      </c>
      <c r="N1225" s="62" t="s">
        <v>361</v>
      </c>
      <c r="Q1225" s="5">
        <v>5.1159539999999994</v>
      </c>
    </row>
    <row r="1226" spans="1:17" x14ac:dyDescent="0.2">
      <c r="B1226" s="23">
        <v>40633</v>
      </c>
      <c r="C1226" s="5">
        <v>-10.015280000000001</v>
      </c>
      <c r="D1226" s="5">
        <v>-82.511229999999998</v>
      </c>
      <c r="E1226" s="39">
        <v>300</v>
      </c>
      <c r="F1226" s="5">
        <v>0.11</v>
      </c>
      <c r="J1226" s="5">
        <v>11.271000000000001</v>
      </c>
      <c r="K1226" s="5">
        <v>34.826999999999998</v>
      </c>
      <c r="L1226" s="5">
        <v>27.900000000000091</v>
      </c>
      <c r="M1226" s="62">
        <v>0</v>
      </c>
      <c r="N1226" s="62" t="s">
        <v>361</v>
      </c>
      <c r="Q1226" s="5">
        <v>1.4719528</v>
      </c>
    </row>
    <row r="1227" spans="1:17" x14ac:dyDescent="0.2">
      <c r="B1227" s="23">
        <v>40653</v>
      </c>
      <c r="C1227" s="5">
        <v>-14.965</v>
      </c>
      <c r="D1227" s="5">
        <v>-81.98</v>
      </c>
      <c r="E1227" s="39">
        <v>20</v>
      </c>
      <c r="F1227" s="5">
        <v>7.0000000000000007E-2</v>
      </c>
      <c r="J1227" s="5">
        <v>22.643000000000001</v>
      </c>
      <c r="K1227" s="5">
        <v>35.274000000000001</v>
      </c>
      <c r="L1227" s="5">
        <v>24.299999999999955</v>
      </c>
      <c r="M1227" s="62">
        <v>0.24</v>
      </c>
      <c r="N1227" s="62">
        <v>0.04</v>
      </c>
      <c r="Q1227" s="5">
        <v>220.28595799999999</v>
      </c>
    </row>
    <row r="1228" spans="1:17" x14ac:dyDescent="0.2">
      <c r="B1228" s="23">
        <v>40653</v>
      </c>
      <c r="C1228" s="5">
        <v>-14.965</v>
      </c>
      <c r="D1228" s="5">
        <v>-81.98</v>
      </c>
      <c r="E1228" s="39">
        <v>40</v>
      </c>
      <c r="F1228" s="5">
        <v>4.55</v>
      </c>
      <c r="J1228" s="5">
        <v>17.219000000000001</v>
      </c>
      <c r="K1228" s="5">
        <v>35.106999999999999</v>
      </c>
      <c r="L1228" s="5">
        <v>25.700000000000045</v>
      </c>
      <c r="M1228" s="62">
        <v>0.02</v>
      </c>
      <c r="N1228" s="62">
        <v>0.9</v>
      </c>
      <c r="Q1228" s="5">
        <v>210.40184100000002</v>
      </c>
    </row>
    <row r="1229" spans="1:17" x14ac:dyDescent="0.2">
      <c r="B1229" s="23">
        <v>40653</v>
      </c>
      <c r="C1229" s="5">
        <v>-14.965</v>
      </c>
      <c r="D1229" s="5">
        <v>-81.98</v>
      </c>
      <c r="E1229" s="39">
        <v>60</v>
      </c>
      <c r="F1229" s="5">
        <v>13.84</v>
      </c>
      <c r="J1229" s="5">
        <v>15.862</v>
      </c>
      <c r="K1229" s="5">
        <v>35.021999999999998</v>
      </c>
      <c r="L1229" s="5">
        <v>26.099999999999909</v>
      </c>
      <c r="M1229" s="62">
        <v>0.01</v>
      </c>
      <c r="N1229" s="62">
        <v>0.19</v>
      </c>
      <c r="Q1229" s="5">
        <v>168.38300999999998</v>
      </c>
    </row>
    <row r="1230" spans="1:17" x14ac:dyDescent="0.2">
      <c r="B1230" s="23">
        <v>40653</v>
      </c>
      <c r="C1230" s="5">
        <v>-14.965</v>
      </c>
      <c r="D1230" s="5">
        <v>-81.98</v>
      </c>
      <c r="E1230" s="39">
        <v>80</v>
      </c>
      <c r="F1230" s="5">
        <v>31.1</v>
      </c>
      <c r="J1230" s="5">
        <v>14.457000000000001</v>
      </c>
      <c r="K1230" s="5">
        <v>34.874000000000002</v>
      </c>
      <c r="L1230" s="5">
        <v>26.400000000000091</v>
      </c>
      <c r="M1230" s="62">
        <v>0.26</v>
      </c>
      <c r="N1230" s="62">
        <v>0.08</v>
      </c>
      <c r="Q1230" s="5">
        <v>92.306204800000017</v>
      </c>
    </row>
    <row r="1231" spans="1:17" x14ac:dyDescent="0.2">
      <c r="B1231" s="23">
        <v>40653</v>
      </c>
      <c r="C1231" s="5">
        <v>-14.965</v>
      </c>
      <c r="D1231" s="5">
        <v>-81.98</v>
      </c>
      <c r="E1231" s="39">
        <v>100</v>
      </c>
      <c r="F1231" s="5">
        <v>20.79</v>
      </c>
      <c r="J1231" s="5">
        <v>13.414</v>
      </c>
      <c r="K1231" s="5">
        <v>34.869</v>
      </c>
      <c r="L1231" s="5">
        <v>26.700000000000045</v>
      </c>
      <c r="M1231" s="62" t="s">
        <v>361</v>
      </c>
      <c r="N1231" s="62">
        <v>7.0000000000000007E-2</v>
      </c>
      <c r="Q1231" s="5">
        <v>2.5852305999999996</v>
      </c>
    </row>
    <row r="1232" spans="1:17" s="14" customFormat="1" x14ac:dyDescent="0.2">
      <c r="A1232" s="10"/>
      <c r="B1232" s="24">
        <v>40653</v>
      </c>
      <c r="C1232" s="12">
        <v>-14.965</v>
      </c>
      <c r="D1232" s="12">
        <v>-81.98</v>
      </c>
      <c r="E1232" s="42">
        <v>400</v>
      </c>
      <c r="F1232" s="12">
        <v>0.21</v>
      </c>
      <c r="G1232" s="12"/>
      <c r="H1232" s="12"/>
      <c r="I1232" s="45"/>
      <c r="J1232" s="12">
        <v>9.6119000000000003</v>
      </c>
      <c r="K1232" s="12">
        <v>34.707999999999998</v>
      </c>
      <c r="L1232" s="12">
        <v>28.599999999999909</v>
      </c>
      <c r="M1232" s="63" t="s">
        <v>361</v>
      </c>
      <c r="N1232" s="63">
        <v>1.51</v>
      </c>
      <c r="O1232" s="63"/>
      <c r="P1232" s="12"/>
      <c r="Q1232" s="12">
        <v>1.4564975999999998</v>
      </c>
    </row>
    <row r="1233" spans="1:15" x14ac:dyDescent="0.2">
      <c r="A1233" s="1" t="s">
        <v>49</v>
      </c>
      <c r="B1233" s="23">
        <v>41823</v>
      </c>
      <c r="C1233" s="1">
        <v>0</v>
      </c>
      <c r="D1233" s="1">
        <v>-170</v>
      </c>
      <c r="E1233" s="39">
        <v>0</v>
      </c>
      <c r="F1233" s="5">
        <v>7.0000000000000007E-2</v>
      </c>
      <c r="I1233" s="43">
        <v>1</v>
      </c>
      <c r="M1233" s="62">
        <v>1.4E-2</v>
      </c>
      <c r="O1233" s="62">
        <v>4.0999999999999996</v>
      </c>
    </row>
    <row r="1234" spans="1:15" x14ac:dyDescent="0.2">
      <c r="B1234" s="23">
        <v>41823</v>
      </c>
      <c r="C1234" s="1">
        <v>0</v>
      </c>
      <c r="D1234" s="1">
        <v>-170</v>
      </c>
      <c r="E1234" s="39">
        <v>37</v>
      </c>
      <c r="F1234" s="5">
        <v>0.39</v>
      </c>
      <c r="I1234" s="43">
        <v>0.1</v>
      </c>
      <c r="M1234" s="62">
        <v>4.2999999999999997E-2</v>
      </c>
      <c r="O1234" s="62">
        <v>4.38</v>
      </c>
    </row>
    <row r="1235" spans="1:15" x14ac:dyDescent="0.2">
      <c r="A1235" s="1" t="s">
        <v>51</v>
      </c>
      <c r="B1235" s="23">
        <v>41823</v>
      </c>
      <c r="C1235" s="1">
        <v>0</v>
      </c>
      <c r="D1235" s="1">
        <v>-170</v>
      </c>
      <c r="E1235" s="39">
        <v>70</v>
      </c>
      <c r="F1235" s="5">
        <v>11.7</v>
      </c>
      <c r="I1235" s="43">
        <v>0.01</v>
      </c>
      <c r="M1235" s="62">
        <v>5.7000000000000002E-2</v>
      </c>
      <c r="O1235" s="62">
        <v>6.91</v>
      </c>
    </row>
    <row r="1236" spans="1:15" x14ac:dyDescent="0.2">
      <c r="B1236" s="23">
        <v>41823</v>
      </c>
      <c r="C1236" s="1">
        <v>0</v>
      </c>
      <c r="D1236" s="1">
        <v>-170</v>
      </c>
      <c r="E1236" s="39">
        <v>89</v>
      </c>
      <c r="F1236" s="5">
        <v>24.5</v>
      </c>
      <c r="I1236" s="43">
        <v>3.0000000000000001E-3</v>
      </c>
      <c r="M1236" s="62">
        <v>2.5999999999999999E-2</v>
      </c>
      <c r="O1236" s="62">
        <v>9.1199999999999992</v>
      </c>
    </row>
    <row r="1237" spans="1:15" x14ac:dyDescent="0.2">
      <c r="B1237" s="23">
        <v>41823</v>
      </c>
      <c r="C1237" s="1">
        <v>0</v>
      </c>
      <c r="D1237" s="1">
        <v>-170</v>
      </c>
      <c r="E1237" s="39">
        <v>104</v>
      </c>
      <c r="F1237" s="5">
        <v>7.33</v>
      </c>
      <c r="I1237" s="43">
        <v>1E-3</v>
      </c>
      <c r="M1237" s="62">
        <v>1.6E-2</v>
      </c>
      <c r="O1237" s="62">
        <v>10.199999999999999</v>
      </c>
    </row>
    <row r="1238" spans="1:15" x14ac:dyDescent="0.2">
      <c r="A1238" s="1" t="s">
        <v>571</v>
      </c>
      <c r="B1238" s="23">
        <v>41823</v>
      </c>
      <c r="C1238" s="1">
        <v>0</v>
      </c>
      <c r="D1238" s="1">
        <v>-170</v>
      </c>
      <c r="E1238" s="39">
        <v>200</v>
      </c>
      <c r="F1238" s="5">
        <v>2.82</v>
      </c>
      <c r="I1238" s="43" t="s">
        <v>510</v>
      </c>
      <c r="M1238" s="62">
        <v>2.3E-2</v>
      </c>
      <c r="O1238" s="62">
        <v>15.2</v>
      </c>
    </row>
    <row r="1239" spans="1:15" x14ac:dyDescent="0.2">
      <c r="A1239" s="1" t="s">
        <v>572</v>
      </c>
      <c r="B1239" s="23">
        <v>41824</v>
      </c>
      <c r="C1239" s="1">
        <v>5</v>
      </c>
      <c r="D1239" s="1">
        <v>-170</v>
      </c>
      <c r="E1239" s="39">
        <v>0</v>
      </c>
      <c r="F1239" s="5" t="s">
        <v>361</v>
      </c>
      <c r="I1239" s="43">
        <v>1</v>
      </c>
      <c r="M1239" s="62">
        <v>2.4E-2</v>
      </c>
      <c r="O1239" s="66" t="s">
        <v>361</v>
      </c>
    </row>
    <row r="1240" spans="1:15" x14ac:dyDescent="0.2">
      <c r="B1240" s="23">
        <v>41824</v>
      </c>
      <c r="C1240" s="1">
        <v>5</v>
      </c>
      <c r="D1240" s="1">
        <v>-170</v>
      </c>
      <c r="E1240" s="39">
        <v>37</v>
      </c>
      <c r="F1240" s="5" t="s">
        <v>361</v>
      </c>
      <c r="I1240" s="43">
        <v>0.1</v>
      </c>
      <c r="M1240" s="62">
        <v>1.7999999999999999E-2</v>
      </c>
      <c r="O1240" s="66" t="s">
        <v>361</v>
      </c>
    </row>
    <row r="1241" spans="1:15" x14ac:dyDescent="0.2">
      <c r="B1241" s="23">
        <v>41824</v>
      </c>
      <c r="C1241" s="1">
        <v>5</v>
      </c>
      <c r="D1241" s="1">
        <v>-170</v>
      </c>
      <c r="E1241" s="39">
        <v>94</v>
      </c>
      <c r="F1241" s="5" t="s">
        <v>361</v>
      </c>
      <c r="I1241" s="43">
        <v>0.01</v>
      </c>
      <c r="M1241" s="62">
        <v>3.5000000000000003E-2</v>
      </c>
      <c r="O1241" s="62">
        <v>3.1E-2</v>
      </c>
    </row>
    <row r="1242" spans="1:15" x14ac:dyDescent="0.2">
      <c r="B1242" s="23">
        <v>41824</v>
      </c>
      <c r="C1242" s="1">
        <v>5</v>
      </c>
      <c r="D1242" s="1">
        <v>-170</v>
      </c>
      <c r="E1242" s="39">
        <v>121</v>
      </c>
      <c r="F1242" s="5">
        <v>13.7</v>
      </c>
      <c r="I1242" s="43">
        <v>3.0000000000000001E-3</v>
      </c>
      <c r="M1242" s="62">
        <v>3.4000000000000002E-2</v>
      </c>
      <c r="O1242" s="62">
        <v>6.83</v>
      </c>
    </row>
    <row r="1243" spans="1:15" x14ac:dyDescent="0.2">
      <c r="B1243" s="23">
        <v>41824</v>
      </c>
      <c r="C1243" s="1">
        <v>5</v>
      </c>
      <c r="D1243" s="1">
        <v>-170</v>
      </c>
      <c r="E1243" s="39">
        <v>153</v>
      </c>
      <c r="F1243" s="5">
        <v>4.99</v>
      </c>
      <c r="I1243" s="43">
        <v>1E-3</v>
      </c>
      <c r="M1243" s="62">
        <v>1.7000000000000001E-2</v>
      </c>
      <c r="O1243" s="62">
        <v>13.9</v>
      </c>
    </row>
    <row r="1244" spans="1:15" x14ac:dyDescent="0.2">
      <c r="B1244" s="23">
        <v>41824</v>
      </c>
      <c r="C1244" s="1">
        <v>5</v>
      </c>
      <c r="D1244" s="1">
        <v>-170</v>
      </c>
      <c r="E1244" s="39">
        <v>200</v>
      </c>
      <c r="F1244" s="5">
        <v>1.97</v>
      </c>
      <c r="I1244" s="43" t="s">
        <v>510</v>
      </c>
      <c r="M1244" s="62">
        <v>1.4E-2</v>
      </c>
      <c r="O1244" s="62">
        <v>31.6</v>
      </c>
    </row>
    <row r="1245" spans="1:15" x14ac:dyDescent="0.2">
      <c r="B1245" s="23">
        <v>41826</v>
      </c>
      <c r="C1245" s="1">
        <v>10</v>
      </c>
      <c r="D1245" s="1">
        <v>-170</v>
      </c>
      <c r="E1245" s="39">
        <v>0</v>
      </c>
      <c r="F1245" s="5" t="s">
        <v>361</v>
      </c>
      <c r="G1245" s="1"/>
      <c r="I1245" s="27">
        <v>1</v>
      </c>
      <c r="M1245" s="66" t="s">
        <v>361</v>
      </c>
      <c r="O1245" s="66" t="s">
        <v>361</v>
      </c>
    </row>
    <row r="1246" spans="1:15" x14ac:dyDescent="0.2">
      <c r="B1246" s="23">
        <v>41826</v>
      </c>
      <c r="C1246" s="1">
        <v>10</v>
      </c>
      <c r="D1246" s="1">
        <v>-170</v>
      </c>
      <c r="E1246" s="39">
        <v>47</v>
      </c>
      <c r="F1246" s="5" t="s">
        <v>361</v>
      </c>
      <c r="G1246" s="1"/>
      <c r="I1246" s="27">
        <v>0.1</v>
      </c>
      <c r="M1246" s="62">
        <v>6.0000000000000001E-3</v>
      </c>
      <c r="O1246" s="66" t="s">
        <v>361</v>
      </c>
    </row>
    <row r="1247" spans="1:15" x14ac:dyDescent="0.2">
      <c r="B1247" s="23">
        <v>41826</v>
      </c>
      <c r="C1247" s="1">
        <v>10</v>
      </c>
      <c r="D1247" s="1">
        <v>-170</v>
      </c>
      <c r="E1247" s="39">
        <v>103</v>
      </c>
      <c r="F1247" s="5" t="s">
        <v>361</v>
      </c>
      <c r="G1247" s="1"/>
      <c r="I1247" s="27">
        <v>0.01</v>
      </c>
      <c r="M1247" s="62">
        <v>9.8000000000000004E-2</v>
      </c>
      <c r="O1247" s="62">
        <v>0.82099999999999995</v>
      </c>
    </row>
    <row r="1248" spans="1:15" x14ac:dyDescent="0.2">
      <c r="B1248" s="23">
        <v>41826</v>
      </c>
      <c r="C1248" s="1">
        <v>10</v>
      </c>
      <c r="D1248" s="1">
        <v>-170</v>
      </c>
      <c r="E1248" s="39">
        <v>122</v>
      </c>
      <c r="F1248" s="5">
        <v>10.9</v>
      </c>
      <c r="G1248" s="1"/>
      <c r="I1248" s="27">
        <v>3.0000000000000001E-3</v>
      </c>
      <c r="M1248" s="62">
        <v>0.01</v>
      </c>
      <c r="O1248" s="62">
        <v>10.9</v>
      </c>
    </row>
    <row r="1249" spans="2:15" x14ac:dyDescent="0.2">
      <c r="B1249" s="23">
        <v>41826</v>
      </c>
      <c r="C1249" s="1">
        <v>10</v>
      </c>
      <c r="D1249" s="1">
        <v>-170</v>
      </c>
      <c r="E1249" s="39">
        <v>140</v>
      </c>
      <c r="F1249" s="5">
        <v>1.53</v>
      </c>
      <c r="G1249" s="1"/>
      <c r="I1249" s="27">
        <v>1E-3</v>
      </c>
      <c r="M1249" s="62">
        <v>1.2999999999999999E-2</v>
      </c>
      <c r="O1249" s="62">
        <v>19.899999999999999</v>
      </c>
    </row>
    <row r="1250" spans="2:15" x14ac:dyDescent="0.2">
      <c r="B1250" s="23">
        <v>41826</v>
      </c>
      <c r="C1250" s="1">
        <v>10</v>
      </c>
      <c r="D1250" s="1">
        <v>-170</v>
      </c>
      <c r="E1250" s="39">
        <v>200</v>
      </c>
      <c r="F1250" s="5">
        <v>3.14</v>
      </c>
      <c r="G1250" s="1"/>
      <c r="I1250" s="43" t="s">
        <v>510</v>
      </c>
      <c r="M1250" s="62">
        <v>1.0999999999999999E-2</v>
      </c>
      <c r="O1250" s="62">
        <v>33.700000000000003</v>
      </c>
    </row>
    <row r="1251" spans="2:15" x14ac:dyDescent="0.2">
      <c r="B1251" s="23">
        <v>41827</v>
      </c>
      <c r="C1251" s="1">
        <v>15</v>
      </c>
      <c r="D1251" s="1">
        <v>-170</v>
      </c>
      <c r="E1251" s="39">
        <v>0</v>
      </c>
      <c r="F1251" s="5" t="s">
        <v>361</v>
      </c>
      <c r="G1251" s="1"/>
      <c r="I1251" s="27">
        <v>1</v>
      </c>
      <c r="M1251" s="66" t="s">
        <v>361</v>
      </c>
      <c r="O1251" s="66" t="s">
        <v>361</v>
      </c>
    </row>
    <row r="1252" spans="2:15" x14ac:dyDescent="0.2">
      <c r="B1252" s="23">
        <v>41827</v>
      </c>
      <c r="C1252" s="1">
        <v>15</v>
      </c>
      <c r="D1252" s="1">
        <v>-170</v>
      </c>
      <c r="E1252" s="39">
        <v>48</v>
      </c>
      <c r="F1252" s="5" t="s">
        <v>361</v>
      </c>
      <c r="G1252" s="1"/>
      <c r="I1252" s="27">
        <v>0.1</v>
      </c>
      <c r="M1252" s="62">
        <v>0.03</v>
      </c>
      <c r="O1252" s="66" t="s">
        <v>361</v>
      </c>
    </row>
    <row r="1253" spans="2:15" x14ac:dyDescent="0.2">
      <c r="B1253" s="23">
        <v>41827</v>
      </c>
      <c r="C1253" s="1">
        <v>15</v>
      </c>
      <c r="D1253" s="1">
        <v>-170</v>
      </c>
      <c r="E1253" s="39">
        <v>116</v>
      </c>
      <c r="F1253" s="5" t="s">
        <v>361</v>
      </c>
      <c r="G1253" s="1"/>
      <c r="I1253" s="27">
        <v>0.01</v>
      </c>
      <c r="M1253" s="62">
        <v>1.2E-2</v>
      </c>
      <c r="O1253" s="62">
        <v>1.4999999999999999E-2</v>
      </c>
    </row>
    <row r="1254" spans="2:15" x14ac:dyDescent="0.2">
      <c r="B1254" s="23">
        <v>41827</v>
      </c>
      <c r="C1254" s="1">
        <v>15</v>
      </c>
      <c r="D1254" s="1">
        <v>-170</v>
      </c>
      <c r="E1254" s="39">
        <v>143</v>
      </c>
      <c r="F1254" s="5">
        <v>9.16</v>
      </c>
      <c r="G1254" s="1"/>
      <c r="I1254" s="27">
        <v>3.0000000000000001E-3</v>
      </c>
      <c r="M1254" s="62">
        <v>0.03</v>
      </c>
      <c r="O1254" s="62">
        <v>0.98899999999999999</v>
      </c>
    </row>
    <row r="1255" spans="2:15" x14ac:dyDescent="0.2">
      <c r="B1255" s="23">
        <v>41827</v>
      </c>
      <c r="C1255" s="1">
        <v>15</v>
      </c>
      <c r="D1255" s="1">
        <v>-170</v>
      </c>
      <c r="E1255" s="39">
        <v>170</v>
      </c>
      <c r="F1255" s="5">
        <v>5.97</v>
      </c>
      <c r="G1255" s="1"/>
      <c r="I1255" s="27">
        <v>1E-3</v>
      </c>
      <c r="M1255" s="62">
        <v>3.3000000000000002E-2</v>
      </c>
      <c r="O1255" s="62">
        <v>3.64</v>
      </c>
    </row>
    <row r="1256" spans="2:15" x14ac:dyDescent="0.2">
      <c r="B1256" s="23">
        <v>41827</v>
      </c>
      <c r="C1256" s="1">
        <v>15</v>
      </c>
      <c r="D1256" s="1">
        <v>-170</v>
      </c>
      <c r="E1256" s="39">
        <v>200</v>
      </c>
      <c r="F1256" s="5">
        <v>13.6</v>
      </c>
      <c r="G1256" s="1"/>
      <c r="I1256" s="43" t="s">
        <v>510</v>
      </c>
      <c r="M1256" s="62">
        <v>6.8000000000000005E-2</v>
      </c>
      <c r="O1256" s="62">
        <v>7.85</v>
      </c>
    </row>
    <row r="1257" spans="2:15" x14ac:dyDescent="0.2">
      <c r="B1257" s="23">
        <v>41829</v>
      </c>
      <c r="C1257" s="1">
        <v>20</v>
      </c>
      <c r="D1257" s="1">
        <v>-170</v>
      </c>
      <c r="E1257" s="39">
        <v>0</v>
      </c>
      <c r="F1257" s="5" t="s">
        <v>361</v>
      </c>
      <c r="G1257" s="1"/>
      <c r="I1257" s="27">
        <v>1</v>
      </c>
      <c r="M1257" s="66" t="s">
        <v>361</v>
      </c>
      <c r="O1257" s="66" t="s">
        <v>361</v>
      </c>
    </row>
    <row r="1258" spans="2:15" x14ac:dyDescent="0.2">
      <c r="B1258" s="23">
        <v>41829</v>
      </c>
      <c r="C1258" s="1">
        <v>20</v>
      </c>
      <c r="D1258" s="1">
        <v>-170</v>
      </c>
      <c r="E1258" s="39">
        <v>47</v>
      </c>
      <c r="F1258" s="5" t="s">
        <v>361</v>
      </c>
      <c r="G1258" s="1"/>
      <c r="I1258" s="27">
        <v>0.1</v>
      </c>
      <c r="M1258" s="66" t="s">
        <v>361</v>
      </c>
      <c r="O1258" s="66" t="s">
        <v>361</v>
      </c>
    </row>
    <row r="1259" spans="2:15" x14ac:dyDescent="0.2">
      <c r="B1259" s="23">
        <v>41829</v>
      </c>
      <c r="C1259" s="1">
        <v>20</v>
      </c>
      <c r="D1259" s="1">
        <v>-170</v>
      </c>
      <c r="E1259" s="39">
        <v>100</v>
      </c>
      <c r="F1259" s="5" t="s">
        <v>361</v>
      </c>
      <c r="G1259" s="1"/>
      <c r="I1259" s="27">
        <v>0.01</v>
      </c>
      <c r="M1259" s="66" t="s">
        <v>361</v>
      </c>
      <c r="O1259" s="66" t="s">
        <v>361</v>
      </c>
    </row>
    <row r="1260" spans="2:15" x14ac:dyDescent="0.2">
      <c r="B1260" s="23">
        <v>41829</v>
      </c>
      <c r="C1260" s="1">
        <v>20</v>
      </c>
      <c r="D1260" s="1">
        <v>-170</v>
      </c>
      <c r="E1260" s="39">
        <v>127</v>
      </c>
      <c r="F1260" s="5" t="s">
        <v>361</v>
      </c>
      <c r="G1260" s="1"/>
      <c r="I1260" s="27">
        <v>3.0000000000000001E-3</v>
      </c>
      <c r="M1260" s="62">
        <v>2.7E-2</v>
      </c>
      <c r="O1260" s="62">
        <v>0.17699999999999999</v>
      </c>
    </row>
    <row r="1261" spans="2:15" x14ac:dyDescent="0.2">
      <c r="B1261" s="23">
        <v>41829</v>
      </c>
      <c r="C1261" s="1">
        <v>20</v>
      </c>
      <c r="D1261" s="1">
        <v>-170</v>
      </c>
      <c r="E1261" s="39">
        <v>144</v>
      </c>
      <c r="F1261" s="5">
        <v>13.1</v>
      </c>
      <c r="G1261" s="1"/>
      <c r="I1261" s="27">
        <v>1E-3</v>
      </c>
      <c r="M1261" s="62">
        <v>2.8000000000000001E-2</v>
      </c>
      <c r="O1261" s="62">
        <v>1.53</v>
      </c>
    </row>
    <row r="1262" spans="2:15" x14ac:dyDescent="0.2">
      <c r="B1262" s="23">
        <v>41829</v>
      </c>
      <c r="C1262" s="1">
        <v>20</v>
      </c>
      <c r="D1262" s="1">
        <v>-170</v>
      </c>
      <c r="E1262" s="39">
        <v>200</v>
      </c>
      <c r="F1262" s="5">
        <v>2.52</v>
      </c>
      <c r="G1262" s="1"/>
      <c r="I1262" s="43" t="s">
        <v>510</v>
      </c>
      <c r="M1262" s="62">
        <v>2.5999999999999999E-2</v>
      </c>
      <c r="O1262" s="62">
        <v>4.5</v>
      </c>
    </row>
    <row r="1263" spans="2:15" x14ac:dyDescent="0.2">
      <c r="B1263" s="23">
        <v>41830</v>
      </c>
      <c r="C1263" s="1">
        <v>24</v>
      </c>
      <c r="D1263" s="1">
        <v>-170</v>
      </c>
      <c r="E1263" s="39">
        <v>0</v>
      </c>
      <c r="F1263" s="5" t="s">
        <v>361</v>
      </c>
      <c r="G1263" s="1"/>
      <c r="I1263" s="27">
        <v>1</v>
      </c>
      <c r="M1263" s="62">
        <v>5.0000000000000001E-3</v>
      </c>
      <c r="O1263" s="66" t="s">
        <v>361</v>
      </c>
    </row>
    <row r="1264" spans="2:15" x14ac:dyDescent="0.2">
      <c r="B1264" s="23">
        <v>41830</v>
      </c>
      <c r="C1264" s="1">
        <v>24</v>
      </c>
      <c r="D1264" s="1">
        <v>-170</v>
      </c>
      <c r="E1264" s="39">
        <v>54</v>
      </c>
      <c r="F1264" s="5" t="s">
        <v>361</v>
      </c>
      <c r="G1264" s="1"/>
      <c r="I1264" s="27">
        <v>0.1</v>
      </c>
      <c r="M1264" s="62">
        <v>1.2E-2</v>
      </c>
      <c r="O1264" s="66" t="s">
        <v>361</v>
      </c>
    </row>
    <row r="1265" spans="2:15" x14ac:dyDescent="0.2">
      <c r="B1265" s="23">
        <v>41830</v>
      </c>
      <c r="C1265" s="1">
        <v>24</v>
      </c>
      <c r="D1265" s="1">
        <v>-170</v>
      </c>
      <c r="E1265" s="39">
        <v>113</v>
      </c>
      <c r="F1265" s="5">
        <v>3.33</v>
      </c>
      <c r="G1265" s="1"/>
      <c r="I1265" s="27">
        <v>0.01</v>
      </c>
      <c r="M1265" s="62">
        <v>3.3000000000000002E-2</v>
      </c>
      <c r="O1265" s="62">
        <v>0.35899999999999999</v>
      </c>
    </row>
    <row r="1266" spans="2:15" x14ac:dyDescent="0.2">
      <c r="B1266" s="23">
        <v>41830</v>
      </c>
      <c r="C1266" s="1">
        <v>24</v>
      </c>
      <c r="D1266" s="1">
        <v>-170</v>
      </c>
      <c r="E1266" s="39">
        <v>134</v>
      </c>
      <c r="F1266" s="5">
        <v>12.1</v>
      </c>
      <c r="G1266" s="1"/>
      <c r="I1266" s="27">
        <v>3.0000000000000001E-3</v>
      </c>
      <c r="M1266" s="62">
        <v>2.8000000000000001E-2</v>
      </c>
      <c r="O1266" s="62">
        <v>1.99</v>
      </c>
    </row>
    <row r="1267" spans="2:15" x14ac:dyDescent="0.2">
      <c r="B1267" s="23">
        <v>41830</v>
      </c>
      <c r="C1267" s="1">
        <v>24</v>
      </c>
      <c r="D1267" s="1">
        <v>-170</v>
      </c>
      <c r="E1267" s="39">
        <v>157</v>
      </c>
      <c r="F1267" s="5">
        <v>11.1</v>
      </c>
      <c r="G1267" s="1"/>
      <c r="I1267" s="27">
        <v>1E-3</v>
      </c>
      <c r="M1267" s="62">
        <v>2.1000000000000001E-2</v>
      </c>
      <c r="O1267" s="62">
        <v>2.73</v>
      </c>
    </row>
    <row r="1268" spans="2:15" x14ac:dyDescent="0.2">
      <c r="B1268" s="23">
        <v>41830</v>
      </c>
      <c r="C1268" s="1">
        <v>24</v>
      </c>
      <c r="D1268" s="1">
        <v>-170</v>
      </c>
      <c r="E1268" s="39">
        <v>200</v>
      </c>
      <c r="F1268" s="5">
        <v>9.57</v>
      </c>
      <c r="G1268" s="1"/>
      <c r="I1268" s="27" t="s">
        <v>510</v>
      </c>
      <c r="M1268" s="62">
        <v>3.5000000000000003E-2</v>
      </c>
      <c r="O1268" s="62">
        <v>5.18</v>
      </c>
    </row>
    <row r="1269" spans="2:15" x14ac:dyDescent="0.2">
      <c r="B1269" s="23">
        <v>41840</v>
      </c>
      <c r="C1269" s="1">
        <v>30</v>
      </c>
      <c r="D1269" s="1">
        <v>-170</v>
      </c>
      <c r="E1269" s="39">
        <v>0</v>
      </c>
      <c r="F1269" s="5" t="s">
        <v>361</v>
      </c>
      <c r="G1269" s="1"/>
      <c r="I1269" s="27">
        <v>1</v>
      </c>
      <c r="M1269" s="66" t="s">
        <v>361</v>
      </c>
      <c r="O1269" s="66" t="s">
        <v>361</v>
      </c>
    </row>
    <row r="1270" spans="2:15" x14ac:dyDescent="0.2">
      <c r="B1270" s="23">
        <v>41840</v>
      </c>
      <c r="C1270" s="1">
        <v>30</v>
      </c>
      <c r="D1270" s="1">
        <v>-170</v>
      </c>
      <c r="E1270" s="39">
        <v>50</v>
      </c>
      <c r="F1270" s="5" t="s">
        <v>361</v>
      </c>
      <c r="G1270" s="1"/>
      <c r="I1270" s="27">
        <v>0.1</v>
      </c>
      <c r="M1270" s="66" t="s">
        <v>361</v>
      </c>
      <c r="O1270" s="66" t="s">
        <v>361</v>
      </c>
    </row>
    <row r="1271" spans="2:15" x14ac:dyDescent="0.2">
      <c r="B1271" s="23">
        <v>41840</v>
      </c>
      <c r="C1271" s="1">
        <v>30</v>
      </c>
      <c r="D1271" s="1">
        <v>-170</v>
      </c>
      <c r="E1271" s="39">
        <v>93</v>
      </c>
      <c r="F1271" s="5" t="s">
        <v>361</v>
      </c>
      <c r="G1271" s="1"/>
      <c r="I1271" s="27">
        <v>0.01</v>
      </c>
      <c r="M1271" s="66" t="s">
        <v>361</v>
      </c>
      <c r="O1271" s="62">
        <v>5.6000000000000001E-2</v>
      </c>
    </row>
    <row r="1272" spans="2:15" x14ac:dyDescent="0.2">
      <c r="B1272" s="23">
        <v>41840</v>
      </c>
      <c r="C1272" s="1">
        <v>30</v>
      </c>
      <c r="D1272" s="1">
        <v>-170</v>
      </c>
      <c r="E1272" s="39">
        <v>115</v>
      </c>
      <c r="F1272" s="5">
        <v>9.27</v>
      </c>
      <c r="G1272" s="1"/>
      <c r="I1272" s="27">
        <v>3.0000000000000001E-3</v>
      </c>
      <c r="M1272" s="66" t="s">
        <v>361</v>
      </c>
      <c r="O1272" s="62">
        <v>3.21</v>
      </c>
    </row>
    <row r="1273" spans="2:15" x14ac:dyDescent="0.2">
      <c r="B1273" s="23">
        <v>41840</v>
      </c>
      <c r="C1273" s="1">
        <v>30</v>
      </c>
      <c r="D1273" s="1">
        <v>-170</v>
      </c>
      <c r="E1273" s="39">
        <v>140</v>
      </c>
      <c r="F1273" s="5">
        <v>11.9</v>
      </c>
      <c r="G1273" s="1"/>
      <c r="I1273" s="27">
        <v>1E-3</v>
      </c>
      <c r="M1273" s="66" t="s">
        <v>361</v>
      </c>
      <c r="O1273" s="62">
        <v>4.3600000000000003</v>
      </c>
    </row>
    <row r="1274" spans="2:15" x14ac:dyDescent="0.2">
      <c r="B1274" s="23">
        <v>41840</v>
      </c>
      <c r="C1274" s="1">
        <v>30</v>
      </c>
      <c r="D1274" s="1">
        <v>-170</v>
      </c>
      <c r="E1274" s="39">
        <v>200</v>
      </c>
      <c r="F1274" s="5">
        <v>11.1</v>
      </c>
      <c r="G1274" s="1"/>
      <c r="I1274" s="43" t="s">
        <v>510</v>
      </c>
      <c r="M1274" s="66" t="s">
        <v>361</v>
      </c>
      <c r="O1274" s="62">
        <v>5.07</v>
      </c>
    </row>
    <row r="1275" spans="2:15" x14ac:dyDescent="0.2">
      <c r="B1275" s="23">
        <v>41841</v>
      </c>
      <c r="C1275" s="1">
        <v>35</v>
      </c>
      <c r="D1275" s="1">
        <v>-170</v>
      </c>
      <c r="E1275" s="39">
        <v>0</v>
      </c>
      <c r="F1275" s="5" t="s">
        <v>361</v>
      </c>
      <c r="G1275" s="1"/>
      <c r="I1275" s="27">
        <v>1</v>
      </c>
      <c r="M1275" s="66" t="s">
        <v>361</v>
      </c>
      <c r="O1275" s="66" t="s">
        <v>361</v>
      </c>
    </row>
    <row r="1276" spans="2:15" x14ac:dyDescent="0.2">
      <c r="B1276" s="23">
        <v>41841</v>
      </c>
      <c r="C1276" s="1">
        <v>35</v>
      </c>
      <c r="D1276" s="1">
        <v>-170</v>
      </c>
      <c r="E1276" s="39">
        <v>40</v>
      </c>
      <c r="F1276" s="5" t="s">
        <v>361</v>
      </c>
      <c r="G1276" s="1"/>
      <c r="I1276" s="27">
        <v>0.1</v>
      </c>
      <c r="M1276" s="66" t="s">
        <v>361</v>
      </c>
      <c r="O1276" s="66" t="s">
        <v>361</v>
      </c>
    </row>
    <row r="1277" spans="2:15" x14ac:dyDescent="0.2">
      <c r="B1277" s="23">
        <v>41841</v>
      </c>
      <c r="C1277" s="1">
        <v>35</v>
      </c>
      <c r="D1277" s="1">
        <v>-170</v>
      </c>
      <c r="E1277" s="39">
        <v>70</v>
      </c>
      <c r="F1277" s="5">
        <v>0.08</v>
      </c>
      <c r="G1277" s="1"/>
      <c r="I1277" s="27">
        <v>0.01</v>
      </c>
      <c r="M1277" s="62">
        <v>5.8000000000000003E-2</v>
      </c>
      <c r="O1277" s="62">
        <v>1.77</v>
      </c>
    </row>
    <row r="1278" spans="2:15" x14ac:dyDescent="0.2">
      <c r="B1278" s="23">
        <v>41841</v>
      </c>
      <c r="C1278" s="1">
        <v>35</v>
      </c>
      <c r="D1278" s="1">
        <v>-170</v>
      </c>
      <c r="E1278" s="39">
        <v>83</v>
      </c>
      <c r="F1278" s="5">
        <v>8.6999999999999993</v>
      </c>
      <c r="G1278" s="1"/>
      <c r="I1278" s="27">
        <v>3.0000000000000001E-3</v>
      </c>
      <c r="M1278" s="62">
        <v>8.1000000000000003E-2</v>
      </c>
      <c r="O1278" s="62">
        <v>3.87</v>
      </c>
    </row>
    <row r="1279" spans="2:15" x14ac:dyDescent="0.2">
      <c r="B1279" s="23">
        <v>41841</v>
      </c>
      <c r="C1279" s="1">
        <v>35</v>
      </c>
      <c r="D1279" s="1">
        <v>-170</v>
      </c>
      <c r="E1279" s="39">
        <v>99</v>
      </c>
      <c r="F1279" s="5">
        <v>24.4</v>
      </c>
      <c r="G1279" s="1"/>
      <c r="I1279" s="27">
        <v>1E-3</v>
      </c>
      <c r="M1279" s="66" t="s">
        <v>361</v>
      </c>
      <c r="O1279" s="62">
        <v>5.25</v>
      </c>
    </row>
    <row r="1280" spans="2:15" x14ac:dyDescent="0.2">
      <c r="B1280" s="23">
        <v>41841</v>
      </c>
      <c r="C1280" s="1">
        <v>35</v>
      </c>
      <c r="D1280" s="1">
        <v>-170</v>
      </c>
      <c r="E1280" s="39">
        <v>200</v>
      </c>
      <c r="F1280" s="5">
        <v>14.4</v>
      </c>
      <c r="G1280" s="1"/>
      <c r="I1280" s="43" t="s">
        <v>510</v>
      </c>
      <c r="M1280" s="66" t="s">
        <v>361</v>
      </c>
      <c r="O1280" s="62">
        <v>6.5</v>
      </c>
    </row>
    <row r="1281" spans="2:15" x14ac:dyDescent="0.2">
      <c r="B1281" s="23">
        <v>41843</v>
      </c>
      <c r="C1281" s="1">
        <v>40</v>
      </c>
      <c r="D1281" s="1">
        <v>-170</v>
      </c>
      <c r="E1281" s="39">
        <v>0</v>
      </c>
      <c r="F1281" s="5" t="s">
        <v>361</v>
      </c>
      <c r="G1281" s="1"/>
      <c r="I1281" s="27">
        <v>1</v>
      </c>
      <c r="M1281" s="62">
        <v>1.0999999999999999E-2</v>
      </c>
      <c r="O1281" s="62">
        <v>0.30499999999999999</v>
      </c>
    </row>
    <row r="1282" spans="2:15" x14ac:dyDescent="0.2">
      <c r="B1282" s="23">
        <v>41843</v>
      </c>
      <c r="C1282" s="1">
        <v>40</v>
      </c>
      <c r="D1282" s="1">
        <v>-170</v>
      </c>
      <c r="E1282" s="39">
        <v>27</v>
      </c>
      <c r="F1282" s="5">
        <v>0.18</v>
      </c>
      <c r="G1282" s="1"/>
      <c r="I1282" s="27">
        <v>0.1</v>
      </c>
      <c r="M1282" s="62">
        <v>0.38100000000000001</v>
      </c>
      <c r="O1282" s="62">
        <v>3.65</v>
      </c>
    </row>
    <row r="1283" spans="2:15" x14ac:dyDescent="0.2">
      <c r="B1283" s="23">
        <v>41843</v>
      </c>
      <c r="C1283" s="1">
        <v>40</v>
      </c>
      <c r="D1283" s="1">
        <v>-170</v>
      </c>
      <c r="E1283" s="39">
        <v>63</v>
      </c>
      <c r="F1283" s="5">
        <v>21.6</v>
      </c>
      <c r="G1283" s="1"/>
      <c r="I1283" s="27">
        <v>0.01</v>
      </c>
      <c r="M1283" s="66" t="s">
        <v>361</v>
      </c>
      <c r="O1283" s="62">
        <v>7.21</v>
      </c>
    </row>
    <row r="1284" spans="2:15" x14ac:dyDescent="0.2">
      <c r="B1284" s="23">
        <v>41843</v>
      </c>
      <c r="C1284" s="1">
        <v>40</v>
      </c>
      <c r="D1284" s="1">
        <v>-170</v>
      </c>
      <c r="E1284" s="39">
        <v>89</v>
      </c>
      <c r="F1284" s="5">
        <v>26.1</v>
      </c>
      <c r="G1284" s="1"/>
      <c r="I1284" s="27">
        <v>3.0000000000000001E-3</v>
      </c>
      <c r="M1284" s="66" t="s">
        <v>361</v>
      </c>
      <c r="O1284" s="62">
        <v>8.09</v>
      </c>
    </row>
    <row r="1285" spans="2:15" x14ac:dyDescent="0.2">
      <c r="B1285" s="23">
        <v>41843</v>
      </c>
      <c r="C1285" s="1">
        <v>40</v>
      </c>
      <c r="D1285" s="1">
        <v>-170</v>
      </c>
      <c r="E1285" s="39">
        <v>119</v>
      </c>
      <c r="F1285" s="5">
        <v>20.399999999999999</v>
      </c>
      <c r="G1285" s="1"/>
      <c r="I1285" s="27">
        <v>1E-3</v>
      </c>
      <c r="M1285" s="66" t="s">
        <v>361</v>
      </c>
      <c r="O1285" s="62">
        <v>10</v>
      </c>
    </row>
    <row r="1286" spans="2:15" x14ac:dyDescent="0.2">
      <c r="B1286" s="23">
        <v>41843</v>
      </c>
      <c r="C1286" s="1">
        <v>40</v>
      </c>
      <c r="D1286" s="1">
        <v>-170</v>
      </c>
      <c r="E1286" s="39">
        <v>200</v>
      </c>
      <c r="F1286" s="5">
        <v>9.66</v>
      </c>
      <c r="G1286" s="1"/>
      <c r="I1286" s="43" t="s">
        <v>510</v>
      </c>
      <c r="M1286" s="66" t="s">
        <v>361</v>
      </c>
      <c r="O1286" s="62">
        <v>13</v>
      </c>
    </row>
    <row r="1287" spans="2:15" x14ac:dyDescent="0.2">
      <c r="B1287" s="23">
        <v>41844</v>
      </c>
      <c r="C1287" s="1">
        <v>45</v>
      </c>
      <c r="D1287" s="1">
        <v>-170</v>
      </c>
      <c r="E1287" s="39">
        <v>0</v>
      </c>
      <c r="F1287" s="5" t="s">
        <v>361</v>
      </c>
      <c r="G1287" s="1"/>
      <c r="I1287" s="27">
        <v>1</v>
      </c>
      <c r="M1287" s="62">
        <v>5.6000000000000001E-2</v>
      </c>
      <c r="O1287" s="62">
        <v>9.9499999999999993</v>
      </c>
    </row>
    <row r="1288" spans="2:15" x14ac:dyDescent="0.2">
      <c r="B1288" s="23">
        <v>41844</v>
      </c>
      <c r="C1288" s="1">
        <v>45</v>
      </c>
      <c r="D1288" s="1">
        <v>-170</v>
      </c>
      <c r="E1288" s="39">
        <v>29</v>
      </c>
      <c r="F1288" s="5" t="s">
        <v>361</v>
      </c>
      <c r="G1288" s="1"/>
      <c r="I1288" s="27">
        <v>0.1</v>
      </c>
      <c r="M1288" s="62">
        <v>0.1</v>
      </c>
      <c r="O1288" s="62">
        <v>10.199999999999999</v>
      </c>
    </row>
    <row r="1289" spans="2:15" x14ac:dyDescent="0.2">
      <c r="B1289" s="23">
        <v>41844</v>
      </c>
      <c r="C1289" s="1">
        <v>45</v>
      </c>
      <c r="D1289" s="1">
        <v>-170</v>
      </c>
      <c r="E1289" s="39">
        <v>64</v>
      </c>
      <c r="F1289" s="5">
        <v>1.9</v>
      </c>
      <c r="G1289" s="1"/>
      <c r="I1289" s="27">
        <v>0.01</v>
      </c>
      <c r="M1289" s="62">
        <v>0.13400000000000001</v>
      </c>
      <c r="O1289" s="62">
        <v>12.2</v>
      </c>
    </row>
    <row r="1290" spans="2:15" x14ac:dyDescent="0.2">
      <c r="B1290" s="23">
        <v>41844</v>
      </c>
      <c r="C1290" s="1">
        <v>45</v>
      </c>
      <c r="D1290" s="1">
        <v>-170</v>
      </c>
      <c r="E1290" s="39">
        <v>85</v>
      </c>
      <c r="F1290" s="5">
        <v>10.199999999999999</v>
      </c>
      <c r="G1290" s="1"/>
      <c r="I1290" s="27">
        <v>3.0000000000000001E-3</v>
      </c>
      <c r="M1290" s="66" t="s">
        <v>361</v>
      </c>
      <c r="O1290" s="62">
        <v>13</v>
      </c>
    </row>
    <row r="1291" spans="2:15" x14ac:dyDescent="0.2">
      <c r="B1291" s="23">
        <v>41844</v>
      </c>
      <c r="C1291" s="1">
        <v>45</v>
      </c>
      <c r="D1291" s="1">
        <v>-170</v>
      </c>
      <c r="E1291" s="39">
        <v>107</v>
      </c>
      <c r="F1291" s="5">
        <v>6.91</v>
      </c>
      <c r="G1291" s="1"/>
      <c r="I1291" s="27">
        <v>1E-3</v>
      </c>
      <c r="M1291" s="66" t="s">
        <v>361</v>
      </c>
      <c r="O1291" s="62">
        <v>15.7</v>
      </c>
    </row>
    <row r="1292" spans="2:15" x14ac:dyDescent="0.2">
      <c r="B1292" s="23">
        <v>41844</v>
      </c>
      <c r="C1292" s="1">
        <v>45</v>
      </c>
      <c r="D1292" s="1">
        <v>-170</v>
      </c>
      <c r="E1292" s="39">
        <v>200</v>
      </c>
      <c r="F1292" s="5">
        <v>5.6</v>
      </c>
      <c r="G1292" s="1"/>
      <c r="I1292" s="43" t="s">
        <v>510</v>
      </c>
      <c r="M1292" s="66" t="s">
        <v>361</v>
      </c>
      <c r="O1292" s="62">
        <v>24.4</v>
      </c>
    </row>
    <row r="1293" spans="2:15" x14ac:dyDescent="0.2">
      <c r="B1293" s="23">
        <v>41845</v>
      </c>
      <c r="C1293" s="1">
        <v>50</v>
      </c>
      <c r="D1293" s="1">
        <v>-170</v>
      </c>
      <c r="E1293" s="39">
        <v>0</v>
      </c>
      <c r="F1293" s="5" t="s">
        <v>361</v>
      </c>
      <c r="G1293" s="1"/>
      <c r="I1293" s="27">
        <v>1</v>
      </c>
      <c r="M1293" s="66" t="s">
        <v>361</v>
      </c>
      <c r="O1293" s="62">
        <v>7.57</v>
      </c>
    </row>
    <row r="1294" spans="2:15" x14ac:dyDescent="0.2">
      <c r="B1294" s="23">
        <v>41845</v>
      </c>
      <c r="C1294" s="1">
        <v>50</v>
      </c>
      <c r="D1294" s="1">
        <v>-170</v>
      </c>
      <c r="E1294" s="39">
        <v>17</v>
      </c>
      <c r="F1294" s="5" t="s">
        <v>361</v>
      </c>
      <c r="G1294" s="1"/>
      <c r="I1294" s="27">
        <v>0.1</v>
      </c>
      <c r="M1294" s="62">
        <v>4.2000000000000003E-2</v>
      </c>
      <c r="O1294" s="62">
        <v>7.93</v>
      </c>
    </row>
    <row r="1295" spans="2:15" x14ac:dyDescent="0.2">
      <c r="B1295" s="23">
        <v>41845</v>
      </c>
      <c r="C1295" s="1">
        <v>50</v>
      </c>
      <c r="D1295" s="1">
        <v>-170</v>
      </c>
      <c r="E1295" s="39">
        <v>63</v>
      </c>
      <c r="F1295" s="5">
        <v>14.5</v>
      </c>
      <c r="G1295" s="1"/>
      <c r="I1295" s="27">
        <v>0.01</v>
      </c>
      <c r="M1295" s="66" t="s">
        <v>361</v>
      </c>
      <c r="O1295" s="62">
        <v>20.3</v>
      </c>
    </row>
    <row r="1296" spans="2:15" x14ac:dyDescent="0.2">
      <c r="B1296" s="23">
        <v>41845</v>
      </c>
      <c r="C1296" s="1">
        <v>50</v>
      </c>
      <c r="D1296" s="1">
        <v>-170</v>
      </c>
      <c r="E1296" s="39">
        <v>82</v>
      </c>
      <c r="F1296" s="5">
        <v>22.8</v>
      </c>
      <c r="G1296" s="1"/>
      <c r="I1296" s="27">
        <v>3.0000000000000001E-3</v>
      </c>
      <c r="M1296" s="66" t="s">
        <v>361</v>
      </c>
      <c r="O1296" s="62">
        <v>26.3</v>
      </c>
    </row>
    <row r="1297" spans="2:15" x14ac:dyDescent="0.2">
      <c r="B1297" s="23">
        <v>41845</v>
      </c>
      <c r="C1297" s="1">
        <v>50</v>
      </c>
      <c r="D1297" s="1">
        <v>-170</v>
      </c>
      <c r="E1297" s="39">
        <v>104</v>
      </c>
      <c r="F1297" s="5">
        <v>13.1</v>
      </c>
      <c r="G1297" s="1"/>
      <c r="I1297" s="27">
        <v>1E-3</v>
      </c>
      <c r="M1297" s="66" t="s">
        <v>361</v>
      </c>
      <c r="O1297" s="62">
        <v>32.4</v>
      </c>
    </row>
    <row r="1298" spans="2:15" x14ac:dyDescent="0.2">
      <c r="B1298" s="23">
        <v>41845</v>
      </c>
      <c r="C1298" s="1">
        <v>50</v>
      </c>
      <c r="D1298" s="1">
        <v>-170</v>
      </c>
      <c r="E1298" s="39">
        <v>200</v>
      </c>
      <c r="F1298" s="5">
        <v>11.6</v>
      </c>
      <c r="G1298" s="1"/>
      <c r="I1298" s="43" t="s">
        <v>510</v>
      </c>
      <c r="M1298" s="66" t="s">
        <v>361</v>
      </c>
      <c r="O1298" s="62">
        <v>43.3</v>
      </c>
    </row>
    <row r="1299" spans="2:15" x14ac:dyDescent="0.2">
      <c r="B1299" s="23">
        <v>41846</v>
      </c>
      <c r="C1299" s="1">
        <v>55</v>
      </c>
      <c r="D1299" s="1">
        <v>-170</v>
      </c>
      <c r="E1299" s="39">
        <v>0</v>
      </c>
      <c r="F1299" s="5" t="s">
        <v>361</v>
      </c>
      <c r="G1299" s="1"/>
      <c r="I1299" s="27">
        <v>1</v>
      </c>
      <c r="M1299" s="62">
        <v>7.0000000000000001E-3</v>
      </c>
      <c r="O1299" s="62">
        <v>0.435</v>
      </c>
    </row>
    <row r="1300" spans="2:15" x14ac:dyDescent="0.2">
      <c r="B1300" s="23">
        <v>41846</v>
      </c>
      <c r="C1300" s="1">
        <v>55</v>
      </c>
      <c r="D1300" s="1">
        <v>-170</v>
      </c>
      <c r="E1300" s="39">
        <v>11</v>
      </c>
      <c r="F1300" s="5">
        <v>0.05</v>
      </c>
      <c r="G1300" s="1"/>
      <c r="I1300" s="27">
        <v>0.1</v>
      </c>
      <c r="M1300" s="62">
        <v>7.8E-2</v>
      </c>
      <c r="O1300" s="62">
        <v>1.79</v>
      </c>
    </row>
    <row r="1301" spans="2:15" x14ac:dyDescent="0.2">
      <c r="B1301" s="23">
        <v>41846</v>
      </c>
      <c r="C1301" s="1">
        <v>55</v>
      </c>
      <c r="D1301" s="1">
        <v>-170</v>
      </c>
      <c r="E1301" s="39">
        <v>31</v>
      </c>
      <c r="F1301" s="5">
        <v>39.799999999999997</v>
      </c>
      <c r="G1301" s="1"/>
      <c r="I1301" s="27">
        <v>0.01</v>
      </c>
      <c r="M1301" s="62">
        <v>1.38</v>
      </c>
      <c r="O1301" s="62">
        <v>22.2</v>
      </c>
    </row>
    <row r="1302" spans="2:15" x14ac:dyDescent="0.2">
      <c r="B1302" s="23">
        <v>41846</v>
      </c>
      <c r="C1302" s="1">
        <v>55</v>
      </c>
      <c r="D1302" s="1">
        <v>-170</v>
      </c>
      <c r="E1302" s="39">
        <v>45</v>
      </c>
      <c r="F1302" s="5">
        <v>67.099999999999994</v>
      </c>
      <c r="G1302" s="1"/>
      <c r="I1302" s="27">
        <v>3.0000000000000001E-3</v>
      </c>
      <c r="M1302" s="62">
        <v>0.54200000000000004</v>
      </c>
      <c r="O1302" s="62">
        <v>25.2</v>
      </c>
    </row>
    <row r="1303" spans="2:15" x14ac:dyDescent="0.2">
      <c r="B1303" s="23">
        <v>41846</v>
      </c>
      <c r="C1303" s="1">
        <v>55</v>
      </c>
      <c r="D1303" s="1">
        <v>-170</v>
      </c>
      <c r="E1303" s="39">
        <v>60</v>
      </c>
      <c r="F1303" s="5">
        <v>33.4</v>
      </c>
      <c r="G1303" s="1"/>
      <c r="I1303" s="27">
        <v>1E-3</v>
      </c>
      <c r="M1303" s="66" t="s">
        <v>361</v>
      </c>
      <c r="O1303" s="62">
        <v>27.6</v>
      </c>
    </row>
    <row r="1304" spans="2:15" x14ac:dyDescent="0.2">
      <c r="B1304" s="23">
        <v>41846</v>
      </c>
      <c r="C1304" s="1">
        <v>55</v>
      </c>
      <c r="D1304" s="1">
        <v>-170</v>
      </c>
      <c r="E1304" s="39">
        <v>200</v>
      </c>
      <c r="F1304" s="5">
        <v>16.899999999999999</v>
      </c>
      <c r="G1304" s="1"/>
      <c r="I1304" s="43" t="s">
        <v>510</v>
      </c>
      <c r="M1304" s="66" t="s">
        <v>361</v>
      </c>
      <c r="O1304" s="62">
        <v>33.4</v>
      </c>
    </row>
    <row r="1305" spans="2:15" x14ac:dyDescent="0.2">
      <c r="B1305" s="23">
        <v>41848</v>
      </c>
      <c r="C1305" s="1">
        <v>60</v>
      </c>
      <c r="D1305" s="1">
        <v>-170</v>
      </c>
      <c r="E1305" s="39">
        <v>0</v>
      </c>
      <c r="F1305" s="5" t="s">
        <v>361</v>
      </c>
      <c r="G1305" s="1"/>
      <c r="I1305" s="27">
        <v>1</v>
      </c>
      <c r="M1305" s="66" t="s">
        <v>361</v>
      </c>
      <c r="O1305" s="66" t="s">
        <v>361</v>
      </c>
    </row>
    <row r="1306" spans="2:15" x14ac:dyDescent="0.2">
      <c r="B1306" s="23">
        <v>41848</v>
      </c>
      <c r="C1306" s="1">
        <v>60</v>
      </c>
      <c r="D1306" s="1">
        <v>-170</v>
      </c>
      <c r="E1306" s="39">
        <v>14</v>
      </c>
      <c r="F1306" s="5" t="s">
        <v>361</v>
      </c>
      <c r="G1306" s="1"/>
      <c r="I1306" s="27">
        <v>0.1</v>
      </c>
      <c r="M1306" s="66" t="s">
        <v>361</v>
      </c>
      <c r="O1306" s="62">
        <v>0.10100000000000001</v>
      </c>
    </row>
    <row r="1307" spans="2:15" x14ac:dyDescent="0.2">
      <c r="B1307" s="23">
        <v>41848</v>
      </c>
      <c r="C1307" s="1">
        <v>60</v>
      </c>
      <c r="D1307" s="1">
        <v>-170</v>
      </c>
      <c r="E1307" s="39">
        <v>29</v>
      </c>
      <c r="F1307" s="5">
        <v>2.46</v>
      </c>
      <c r="G1307" s="1"/>
      <c r="I1307" s="27">
        <v>0.01</v>
      </c>
      <c r="M1307" s="62">
        <v>1.55</v>
      </c>
      <c r="O1307" s="62">
        <v>2.48</v>
      </c>
    </row>
    <row r="1308" spans="2:15" x14ac:dyDescent="0.2">
      <c r="B1308" s="23">
        <v>41848</v>
      </c>
      <c r="C1308" s="1">
        <v>60</v>
      </c>
      <c r="D1308" s="1">
        <v>-170</v>
      </c>
      <c r="E1308" s="39">
        <v>38</v>
      </c>
      <c r="F1308" s="5">
        <v>2.87</v>
      </c>
      <c r="G1308" s="1"/>
      <c r="I1308" s="27">
        <v>3.0000000000000001E-3</v>
      </c>
      <c r="M1308" s="62">
        <v>1.65</v>
      </c>
      <c r="O1308" s="62">
        <v>2.6</v>
      </c>
    </row>
    <row r="1309" spans="2:15" x14ac:dyDescent="0.2">
      <c r="B1309" s="23">
        <v>41848</v>
      </c>
      <c r="C1309" s="1">
        <v>60</v>
      </c>
      <c r="D1309" s="1">
        <v>-170</v>
      </c>
      <c r="E1309" s="39">
        <v>46</v>
      </c>
      <c r="F1309" s="5">
        <v>2.3199999999999998</v>
      </c>
      <c r="G1309" s="1"/>
      <c r="I1309" s="27">
        <v>1E-3</v>
      </c>
      <c r="M1309" s="62">
        <v>1.62</v>
      </c>
      <c r="O1309" s="62">
        <v>2.6</v>
      </c>
    </row>
    <row r="1310" spans="2:15" x14ac:dyDescent="0.2">
      <c r="B1310" s="23">
        <v>41849</v>
      </c>
      <c r="C1310" s="1">
        <v>64.25</v>
      </c>
      <c r="D1310" s="1">
        <v>-170.67</v>
      </c>
      <c r="E1310" s="39">
        <v>0</v>
      </c>
      <c r="F1310" s="5" t="s">
        <v>361</v>
      </c>
      <c r="G1310" s="1"/>
      <c r="I1310" s="27">
        <v>1</v>
      </c>
      <c r="M1310" s="66" t="s">
        <v>361</v>
      </c>
      <c r="O1310" s="62">
        <v>5.0000000000000001E-3</v>
      </c>
    </row>
    <row r="1311" spans="2:15" x14ac:dyDescent="0.2">
      <c r="B1311" s="23">
        <v>41849</v>
      </c>
      <c r="C1311" s="1">
        <v>64.25</v>
      </c>
      <c r="D1311" s="1">
        <v>-170.67</v>
      </c>
      <c r="E1311" s="39">
        <v>13</v>
      </c>
      <c r="F1311" s="5" t="s">
        <v>361</v>
      </c>
      <c r="G1311" s="1"/>
      <c r="I1311" s="27">
        <v>0.1</v>
      </c>
      <c r="M1311" s="62">
        <v>0.33400000000000002</v>
      </c>
      <c r="O1311" s="62">
        <v>0.49399999999999999</v>
      </c>
    </row>
    <row r="1312" spans="2:15" x14ac:dyDescent="0.2">
      <c r="B1312" s="23">
        <v>41849</v>
      </c>
      <c r="C1312" s="1">
        <v>64.25</v>
      </c>
      <c r="D1312" s="1">
        <v>-170.67</v>
      </c>
      <c r="E1312" s="39">
        <v>20</v>
      </c>
      <c r="F1312" s="5" t="s">
        <v>361</v>
      </c>
      <c r="G1312" s="1"/>
      <c r="I1312" s="27">
        <v>0.01</v>
      </c>
      <c r="M1312" s="62">
        <v>0.745</v>
      </c>
      <c r="O1312" s="62">
        <v>0.38300000000000001</v>
      </c>
    </row>
    <row r="1313" spans="1:17" x14ac:dyDescent="0.2">
      <c r="B1313" s="23">
        <v>41849</v>
      </c>
      <c r="C1313" s="1">
        <v>64.25</v>
      </c>
      <c r="D1313" s="1">
        <v>-170.67</v>
      </c>
      <c r="E1313" s="39">
        <v>26</v>
      </c>
      <c r="F1313" s="5" t="s">
        <v>361</v>
      </c>
      <c r="G1313" s="1"/>
      <c r="I1313" s="27">
        <v>3.0000000000000001E-3</v>
      </c>
      <c r="M1313" s="62">
        <v>0.94799999999999995</v>
      </c>
      <c r="O1313" s="62">
        <v>0.315</v>
      </c>
    </row>
    <row r="1314" spans="1:17" x14ac:dyDescent="0.2">
      <c r="B1314" s="23">
        <v>41849</v>
      </c>
      <c r="C1314" s="1">
        <v>64.25</v>
      </c>
      <c r="D1314" s="1">
        <v>-170.67</v>
      </c>
      <c r="E1314" s="39">
        <v>30</v>
      </c>
      <c r="F1314" s="5" t="s">
        <v>361</v>
      </c>
      <c r="G1314" s="1"/>
      <c r="I1314" s="27">
        <v>1E-3</v>
      </c>
      <c r="M1314" s="62">
        <v>0.88400000000000001</v>
      </c>
      <c r="O1314" s="62">
        <v>0.36499999999999999</v>
      </c>
    </row>
    <row r="1315" spans="1:17" x14ac:dyDescent="0.2">
      <c r="B1315" s="23">
        <v>41850</v>
      </c>
      <c r="C1315" s="1">
        <v>68</v>
      </c>
      <c r="D1315" s="1">
        <v>-168</v>
      </c>
      <c r="E1315" s="39">
        <v>0</v>
      </c>
      <c r="F1315" s="5" t="s">
        <v>361</v>
      </c>
      <c r="G1315" s="1"/>
      <c r="I1315" s="27">
        <v>1</v>
      </c>
      <c r="M1315" s="62">
        <v>0.78200000000000003</v>
      </c>
      <c r="O1315" s="62">
        <v>0.21099999999999999</v>
      </c>
    </row>
    <row r="1316" spans="1:17" x14ac:dyDescent="0.2">
      <c r="B1316" s="23">
        <v>41850</v>
      </c>
      <c r="C1316" s="1">
        <v>68</v>
      </c>
      <c r="D1316" s="1">
        <v>-168</v>
      </c>
      <c r="E1316" s="39">
        <v>18</v>
      </c>
      <c r="F1316" s="5" t="s">
        <v>361</v>
      </c>
      <c r="G1316" s="1"/>
      <c r="I1316" s="27">
        <v>0.1</v>
      </c>
      <c r="M1316" s="62">
        <v>5.07</v>
      </c>
      <c r="O1316" s="62">
        <v>6.34</v>
      </c>
    </row>
    <row r="1317" spans="1:17" x14ac:dyDescent="0.2">
      <c r="B1317" s="23">
        <v>41850</v>
      </c>
      <c r="C1317" s="1">
        <v>68</v>
      </c>
      <c r="D1317" s="1">
        <v>-168</v>
      </c>
      <c r="E1317" s="39">
        <v>27</v>
      </c>
      <c r="F1317" s="5" t="s">
        <v>361</v>
      </c>
      <c r="G1317" s="1"/>
      <c r="I1317" s="27">
        <v>0.01</v>
      </c>
      <c r="M1317" s="62">
        <v>5.35</v>
      </c>
      <c r="O1317" s="62">
        <v>6.81</v>
      </c>
    </row>
    <row r="1318" spans="1:17" x14ac:dyDescent="0.2">
      <c r="B1318" s="23">
        <v>41850</v>
      </c>
      <c r="C1318" s="1">
        <v>68</v>
      </c>
      <c r="D1318" s="1">
        <v>-168</v>
      </c>
      <c r="E1318" s="39">
        <v>35</v>
      </c>
      <c r="F1318" s="5" t="s">
        <v>361</v>
      </c>
      <c r="G1318" s="1"/>
      <c r="I1318" s="27">
        <v>1E-3</v>
      </c>
      <c r="M1318" s="62">
        <v>5.54</v>
      </c>
      <c r="O1318" s="62">
        <v>6.78</v>
      </c>
    </row>
    <row r="1319" spans="1:17" s="14" customFormat="1" x14ac:dyDescent="0.2">
      <c r="A1319" s="10"/>
      <c r="B1319" s="24">
        <v>41850</v>
      </c>
      <c r="C1319" s="10">
        <v>68</v>
      </c>
      <c r="D1319" s="10">
        <v>-168</v>
      </c>
      <c r="E1319" s="42">
        <v>44</v>
      </c>
      <c r="F1319" s="12" t="s">
        <v>361</v>
      </c>
      <c r="G1319" s="10"/>
      <c r="H1319" s="12"/>
      <c r="I1319" s="110" t="s">
        <v>510</v>
      </c>
      <c r="J1319" s="12"/>
      <c r="K1319" s="28"/>
      <c r="L1319" s="28"/>
      <c r="M1319" s="63">
        <v>5.74</v>
      </c>
      <c r="N1319" s="63"/>
      <c r="O1319" s="63">
        <v>6.78</v>
      </c>
      <c r="P1319" s="12"/>
      <c r="Q1319" s="12"/>
    </row>
    <row r="1320" spans="1:17" x14ac:dyDescent="0.2">
      <c r="A1320" s="1" t="s">
        <v>181</v>
      </c>
      <c r="B1320" s="8">
        <v>42613</v>
      </c>
      <c r="C1320" s="5">
        <v>66.269400000000005</v>
      </c>
      <c r="D1320" s="5">
        <v>-168.91390000000001</v>
      </c>
      <c r="E1320" s="39">
        <v>0</v>
      </c>
      <c r="F1320" s="5" t="s">
        <v>361</v>
      </c>
      <c r="I1320" s="105">
        <v>1</v>
      </c>
      <c r="J1320" s="5">
        <v>6.6</v>
      </c>
      <c r="K1320" s="5">
        <v>31.440999999999999</v>
      </c>
      <c r="L1320" s="5"/>
      <c r="M1320" s="64" t="s">
        <v>361</v>
      </c>
      <c r="O1320" s="65">
        <v>0.06</v>
      </c>
      <c r="P1320" s="5">
        <v>8.2396116256713867</v>
      </c>
      <c r="Q1320" s="5">
        <v>348.2146341463415</v>
      </c>
    </row>
    <row r="1321" spans="1:17" x14ac:dyDescent="0.2">
      <c r="B1321" s="8">
        <v>42613</v>
      </c>
      <c r="C1321" s="5">
        <v>66.269400000000005</v>
      </c>
      <c r="D1321" s="5">
        <v>-168.91390000000001</v>
      </c>
      <c r="E1321" s="39">
        <v>6.8</v>
      </c>
      <c r="F1321" s="5">
        <v>0.12311647767612005</v>
      </c>
      <c r="I1321" s="105">
        <v>0.1</v>
      </c>
      <c r="J1321" s="5">
        <v>4.2575000000000003</v>
      </c>
      <c r="K1321" s="5">
        <v>31.974599999999999</v>
      </c>
      <c r="L1321" s="5"/>
      <c r="M1321" s="66">
        <v>1.746</v>
      </c>
      <c r="O1321" s="67">
        <v>5.0350000000000001</v>
      </c>
      <c r="P1321" s="5">
        <v>8.1357841491699219</v>
      </c>
      <c r="Q1321" s="5">
        <v>307.28780487804886</v>
      </c>
    </row>
    <row r="1322" spans="1:17" x14ac:dyDescent="0.2">
      <c r="A1322" s="1" t="s">
        <v>13</v>
      </c>
      <c r="B1322" s="8">
        <v>42613</v>
      </c>
      <c r="C1322" s="5">
        <v>66.269400000000005</v>
      </c>
      <c r="D1322" s="5">
        <v>-168.91390000000001</v>
      </c>
      <c r="E1322" s="39">
        <v>15</v>
      </c>
      <c r="F1322" s="5">
        <v>0.13847896211301947</v>
      </c>
      <c r="I1322" s="105">
        <v>0.01</v>
      </c>
      <c r="J1322" s="5">
        <v>3.2557</v>
      </c>
      <c r="K1322" s="5">
        <v>32.179699999999997</v>
      </c>
      <c r="L1322" s="5"/>
      <c r="M1322" s="66">
        <v>3.7789999999999999</v>
      </c>
      <c r="O1322" s="67">
        <v>8.36</v>
      </c>
      <c r="P1322" s="5">
        <v>8.0479536056518555</v>
      </c>
      <c r="Q1322" s="5">
        <v>288.96585365853662</v>
      </c>
    </row>
    <row r="1323" spans="1:17" x14ac:dyDescent="0.2">
      <c r="B1323" s="8">
        <v>42613</v>
      </c>
      <c r="C1323" s="5">
        <v>66.269400000000005</v>
      </c>
      <c r="D1323" s="5">
        <v>-168.91390000000001</v>
      </c>
      <c r="E1323" s="39">
        <v>30</v>
      </c>
      <c r="F1323" s="5">
        <v>9.8799200961771166E-2</v>
      </c>
      <c r="I1323" s="105">
        <v>1E-3</v>
      </c>
      <c r="J1323" s="5">
        <v>3.3549000000000002</v>
      </c>
      <c r="K1323" s="5">
        <v>32.413899999999998</v>
      </c>
      <c r="L1323" s="5"/>
      <c r="M1323" s="66">
        <v>3.9990000000000001</v>
      </c>
      <c r="O1323" s="67">
        <v>10.61</v>
      </c>
      <c r="P1323" s="5">
        <v>7.9994487762451172</v>
      </c>
      <c r="Q1323" s="5">
        <v>283.10243902439026</v>
      </c>
    </row>
    <row r="1324" spans="1:17" x14ac:dyDescent="0.2">
      <c r="B1324" s="8">
        <v>42613</v>
      </c>
      <c r="C1324" s="5">
        <v>66.269400000000005</v>
      </c>
      <c r="D1324" s="5">
        <v>-168.91390000000001</v>
      </c>
      <c r="E1324" s="39">
        <v>51</v>
      </c>
      <c r="F1324" s="5">
        <v>0.51441177713775277</v>
      </c>
      <c r="I1324" s="106" t="s">
        <v>510</v>
      </c>
      <c r="J1324" s="5">
        <v>2.7078000000000002</v>
      </c>
      <c r="K1324" s="5">
        <v>32.618499999999997</v>
      </c>
      <c r="L1324" s="5"/>
      <c r="M1324" s="66">
        <v>4.7190000000000003</v>
      </c>
      <c r="O1324" s="67">
        <v>15.016999999999999</v>
      </c>
      <c r="P1324" s="5">
        <v>7.8886651992797852</v>
      </c>
      <c r="Q1324" s="5">
        <v>264.37073170731713</v>
      </c>
    </row>
    <row r="1325" spans="1:17" x14ac:dyDescent="0.2">
      <c r="B1325" s="8">
        <v>42634</v>
      </c>
      <c r="C1325" s="5">
        <v>67.196799999999996</v>
      </c>
      <c r="D1325" s="5">
        <v>-168.8877</v>
      </c>
      <c r="E1325" s="39">
        <v>0</v>
      </c>
      <c r="F1325" s="5" t="s">
        <v>361</v>
      </c>
      <c r="I1325" s="105">
        <v>1</v>
      </c>
      <c r="J1325" s="5">
        <v>5.9</v>
      </c>
      <c r="K1325" s="5">
        <v>31.219200000000001</v>
      </c>
      <c r="L1325" s="5"/>
      <c r="M1325" s="66">
        <v>0.08</v>
      </c>
      <c r="O1325" s="67">
        <v>0.06</v>
      </c>
      <c r="P1325" s="5">
        <v>8.1505336761474609</v>
      </c>
      <c r="Q1325" s="5">
        <v>314.32195121951224</v>
      </c>
    </row>
    <row r="1326" spans="1:17" x14ac:dyDescent="0.2">
      <c r="A1326" s="1" t="s">
        <v>562</v>
      </c>
      <c r="B1326" s="8">
        <v>42634</v>
      </c>
      <c r="C1326" s="5">
        <v>67.196799999999996</v>
      </c>
      <c r="D1326" s="5">
        <v>-168.8877</v>
      </c>
      <c r="E1326" s="39">
        <v>8.1</v>
      </c>
      <c r="F1326" s="5" t="s">
        <v>361</v>
      </c>
      <c r="I1326" s="105">
        <v>0.1</v>
      </c>
      <c r="J1326" s="5">
        <v>5.7483000000000004</v>
      </c>
      <c r="K1326" s="5">
        <v>31.199400000000001</v>
      </c>
      <c r="L1326" s="5"/>
      <c r="M1326" s="64" t="s">
        <v>361</v>
      </c>
      <c r="O1326" s="65">
        <v>5.8999999999999997E-2</v>
      </c>
      <c r="P1326" s="5">
        <v>8.1491975784301758</v>
      </c>
      <c r="Q1326" s="5">
        <v>313.55121951219513</v>
      </c>
    </row>
    <row r="1327" spans="1:17" x14ac:dyDescent="0.2">
      <c r="A1327" s="1" t="s">
        <v>563</v>
      </c>
      <c r="B1327" s="8">
        <v>42634</v>
      </c>
      <c r="C1327" s="5">
        <v>67.196799999999996</v>
      </c>
      <c r="D1327" s="5">
        <v>-168.8877</v>
      </c>
      <c r="E1327" s="39">
        <v>17.600000000000001</v>
      </c>
      <c r="F1327" s="5" t="s">
        <v>361</v>
      </c>
      <c r="I1327" s="105">
        <v>0.01</v>
      </c>
      <c r="J1327" s="5">
        <v>5.7141999999999999</v>
      </c>
      <c r="K1327" s="5">
        <v>31.208500000000001</v>
      </c>
      <c r="L1327" s="5"/>
      <c r="M1327" s="64" t="s">
        <v>361</v>
      </c>
      <c r="O1327" s="65">
        <v>0.05</v>
      </c>
      <c r="P1327" s="5">
        <v>8.140345573425293</v>
      </c>
      <c r="Q1327" s="5">
        <v>314.06829268292688</v>
      </c>
    </row>
    <row r="1328" spans="1:17" x14ac:dyDescent="0.2">
      <c r="B1328" s="8">
        <v>42634</v>
      </c>
      <c r="C1328" s="5">
        <v>67.196799999999996</v>
      </c>
      <c r="D1328" s="5">
        <v>-168.8877</v>
      </c>
      <c r="E1328" s="39">
        <v>27.8</v>
      </c>
      <c r="F1328" s="5" t="s">
        <v>361</v>
      </c>
      <c r="I1328" s="105">
        <v>1E-3</v>
      </c>
      <c r="J1328" s="5">
        <v>5.4664000000000001</v>
      </c>
      <c r="K1328" s="5">
        <v>31.3447</v>
      </c>
      <c r="L1328" s="5"/>
      <c r="M1328" s="66">
        <v>0.35699999999999998</v>
      </c>
      <c r="O1328" s="67">
        <v>0.374</v>
      </c>
      <c r="P1328" s="5">
        <v>8.1218833923339844</v>
      </c>
      <c r="Q1328" s="5">
        <v>308.44878048780492</v>
      </c>
    </row>
    <row r="1329" spans="2:17" x14ac:dyDescent="0.2">
      <c r="B1329" s="8">
        <v>42634</v>
      </c>
      <c r="C1329" s="5">
        <v>67.196799999999996</v>
      </c>
      <c r="D1329" s="5">
        <v>-168.8877</v>
      </c>
      <c r="E1329" s="39">
        <v>43.2</v>
      </c>
      <c r="F1329" s="5">
        <v>7.6692368555999808</v>
      </c>
      <c r="I1329" s="106" t="s">
        <v>510</v>
      </c>
      <c r="J1329" s="5">
        <v>3.2023999999999999</v>
      </c>
      <c r="K1329" s="5">
        <v>32.406300000000002</v>
      </c>
      <c r="L1329" s="5"/>
      <c r="M1329" s="66">
        <v>11.23</v>
      </c>
      <c r="O1329" s="67">
        <v>10.95</v>
      </c>
      <c r="P1329" s="5">
        <v>7.7070097923278809</v>
      </c>
      <c r="Q1329" s="5">
        <v>180.10731707317075</v>
      </c>
    </row>
    <row r="1330" spans="2:17" x14ac:dyDescent="0.2">
      <c r="B1330" s="8">
        <v>42614</v>
      </c>
      <c r="C1330" s="5">
        <v>68.034899999999993</v>
      </c>
      <c r="D1330" s="5">
        <v>-168.83150000000001</v>
      </c>
      <c r="E1330" s="39">
        <v>0</v>
      </c>
      <c r="F1330" s="5" t="s">
        <v>361</v>
      </c>
      <c r="I1330" s="105">
        <v>1</v>
      </c>
      <c r="J1330" s="5">
        <v>7.6</v>
      </c>
      <c r="K1330" s="5">
        <v>31.331900000000001</v>
      </c>
      <c r="L1330" s="5"/>
      <c r="M1330" s="64" t="s">
        <v>361</v>
      </c>
      <c r="O1330" s="65">
        <v>0.05</v>
      </c>
      <c r="P1330" s="5">
        <v>8.1741867065429688</v>
      </c>
      <c r="Q1330" s="5">
        <v>298.819512195122</v>
      </c>
    </row>
    <row r="1331" spans="2:17" x14ac:dyDescent="0.2">
      <c r="B1331" s="8">
        <v>42614</v>
      </c>
      <c r="C1331" s="5">
        <v>68.034899999999993</v>
      </c>
      <c r="D1331" s="5">
        <v>-168.83150000000001</v>
      </c>
      <c r="E1331" s="39">
        <v>17</v>
      </c>
      <c r="F1331" s="5" t="s">
        <v>361</v>
      </c>
      <c r="I1331" s="105">
        <v>0.1</v>
      </c>
      <c r="J1331" s="5">
        <v>7.4657</v>
      </c>
      <c r="K1331" s="5">
        <v>31.346900000000002</v>
      </c>
      <c r="L1331" s="5"/>
      <c r="M1331" s="64" t="s">
        <v>361</v>
      </c>
      <c r="O1331" s="65" t="s">
        <v>361</v>
      </c>
      <c r="P1331" s="5">
        <v>8.1710023880004883</v>
      </c>
      <c r="Q1331" s="5">
        <v>299.10243902439026</v>
      </c>
    </row>
    <row r="1332" spans="2:17" x14ac:dyDescent="0.2">
      <c r="B1332" s="8">
        <v>42614</v>
      </c>
      <c r="C1332" s="5">
        <v>68.034899999999993</v>
      </c>
      <c r="D1332" s="5">
        <v>-168.83150000000001</v>
      </c>
      <c r="E1332" s="39">
        <v>34.799999999999997</v>
      </c>
      <c r="F1332" s="5" t="s">
        <v>361</v>
      </c>
      <c r="I1332" s="105">
        <v>0.01</v>
      </c>
      <c r="J1332" s="5">
        <v>4.2878999999999996</v>
      </c>
      <c r="K1332" s="5">
        <v>31.927700000000002</v>
      </c>
      <c r="L1332" s="5"/>
      <c r="M1332" s="66">
        <v>1.9470000000000001</v>
      </c>
      <c r="O1332" s="67">
        <v>0.52200000000000002</v>
      </c>
      <c r="P1332" s="5">
        <v>8.1227512359619141</v>
      </c>
      <c r="Q1332" s="5">
        <v>306.40000000000003</v>
      </c>
    </row>
    <row r="1333" spans="2:17" x14ac:dyDescent="0.2">
      <c r="B1333" s="8">
        <v>42614</v>
      </c>
      <c r="C1333" s="5">
        <v>68.034899999999993</v>
      </c>
      <c r="D1333" s="5">
        <v>-168.83150000000001</v>
      </c>
      <c r="E1333" s="39">
        <v>51.8</v>
      </c>
      <c r="F1333" s="5">
        <v>5.9941905574207839</v>
      </c>
      <c r="I1333" s="106" t="s">
        <v>510</v>
      </c>
      <c r="J1333" s="5">
        <v>2.4819</v>
      </c>
      <c r="K1333" s="5">
        <v>32.093200000000003</v>
      </c>
      <c r="L1333" s="5"/>
      <c r="M1333" s="66">
        <v>7.3070000000000004</v>
      </c>
      <c r="O1333" s="67">
        <v>2.778</v>
      </c>
      <c r="P1333" s="5">
        <v>7.980039119720459</v>
      </c>
      <c r="Q1333" s="5">
        <v>269.84390243902436</v>
      </c>
    </row>
    <row r="1334" spans="2:17" x14ac:dyDescent="0.2">
      <c r="B1334" s="8">
        <v>42615</v>
      </c>
      <c r="C1334" s="5">
        <v>70.996099999999998</v>
      </c>
      <c r="D1334" s="5">
        <v>-168.74359999999999</v>
      </c>
      <c r="E1334" s="39">
        <v>0</v>
      </c>
      <c r="F1334" s="5" t="s">
        <v>361</v>
      </c>
      <c r="I1334" s="105">
        <v>1</v>
      </c>
      <c r="J1334" s="5">
        <v>6</v>
      </c>
      <c r="K1334" s="5">
        <v>30.7454</v>
      </c>
      <c r="L1334" s="5"/>
      <c r="M1334" s="64" t="s">
        <v>361</v>
      </c>
      <c r="O1334" s="65" t="s">
        <v>361</v>
      </c>
      <c r="P1334" s="5">
        <v>8.1873359680175781</v>
      </c>
      <c r="Q1334" s="5">
        <v>312.17560975609763</v>
      </c>
    </row>
    <row r="1335" spans="2:17" x14ac:dyDescent="0.2">
      <c r="B1335" s="8">
        <v>42615</v>
      </c>
      <c r="C1335" s="5">
        <v>70.996099999999998</v>
      </c>
      <c r="D1335" s="5">
        <v>-168.74359999999999</v>
      </c>
      <c r="E1335" s="39">
        <v>22.9</v>
      </c>
      <c r="F1335" s="5" t="s">
        <v>361</v>
      </c>
      <c r="I1335" s="105">
        <v>0.1</v>
      </c>
      <c r="J1335" s="5">
        <v>2.1903999999999999</v>
      </c>
      <c r="K1335" s="5">
        <v>32.437399999999997</v>
      </c>
      <c r="L1335" s="5"/>
      <c r="M1335" s="64" t="s">
        <v>361</v>
      </c>
      <c r="O1335" s="65" t="s">
        <v>361</v>
      </c>
      <c r="P1335" s="5">
        <v>8.2829751968383789</v>
      </c>
      <c r="Q1335" s="5">
        <v>394.42926829268299</v>
      </c>
    </row>
    <row r="1336" spans="2:17" x14ac:dyDescent="0.2">
      <c r="B1336" s="8">
        <v>42615</v>
      </c>
      <c r="C1336" s="5">
        <v>70.996099999999998</v>
      </c>
      <c r="D1336" s="5">
        <v>-168.74359999999999</v>
      </c>
      <c r="E1336" s="39">
        <v>38.799999999999997</v>
      </c>
      <c r="F1336" s="5">
        <v>0.65788096912583882</v>
      </c>
      <c r="I1336" s="106" t="s">
        <v>510</v>
      </c>
      <c r="J1336" s="5">
        <v>1.7363999999999999</v>
      </c>
      <c r="K1336" s="5">
        <v>32.472000000000001</v>
      </c>
      <c r="L1336" s="5"/>
      <c r="M1336" s="66">
        <v>0.52300000000000002</v>
      </c>
      <c r="O1336" s="67">
        <v>0.74299999999999999</v>
      </c>
      <c r="P1336" s="5">
        <v>8.232356071472168</v>
      </c>
      <c r="Q1336" s="5">
        <v>363.29756097560977</v>
      </c>
    </row>
    <row r="1337" spans="2:17" x14ac:dyDescent="0.2">
      <c r="B1337" s="8">
        <v>42631</v>
      </c>
      <c r="C1337" s="5">
        <v>71.990499999999997</v>
      </c>
      <c r="D1337" s="5">
        <v>-165.87950000000001</v>
      </c>
      <c r="E1337" s="39">
        <v>0</v>
      </c>
      <c r="F1337" s="5" t="s">
        <v>361</v>
      </c>
      <c r="I1337" s="105">
        <v>1</v>
      </c>
      <c r="J1337" s="5">
        <v>3.2</v>
      </c>
      <c r="K1337" s="5">
        <v>29.335999999999999</v>
      </c>
      <c r="L1337" s="5"/>
      <c r="M1337" s="66">
        <v>0.14000000000000001</v>
      </c>
      <c r="O1337" s="67">
        <v>0.06</v>
      </c>
      <c r="P1337" s="5">
        <v>8.1611480712890625</v>
      </c>
      <c r="Q1337" s="5">
        <v>327.60975609756099</v>
      </c>
    </row>
    <row r="1338" spans="2:17" x14ac:dyDescent="0.2">
      <c r="B1338" s="8">
        <v>42631</v>
      </c>
      <c r="C1338" s="5">
        <v>71.990499999999997</v>
      </c>
      <c r="D1338" s="5">
        <v>-165.87950000000001</v>
      </c>
      <c r="E1338" s="39">
        <v>23.6</v>
      </c>
      <c r="F1338" s="5">
        <v>1.2214634047519452E-2</v>
      </c>
      <c r="I1338" s="105">
        <v>0.1</v>
      </c>
      <c r="J1338" s="5">
        <v>1.5273000000000001</v>
      </c>
      <c r="K1338" s="5">
        <v>32.160899999999998</v>
      </c>
      <c r="L1338" s="5"/>
      <c r="M1338" s="66">
        <v>0.121</v>
      </c>
      <c r="O1338" s="67">
        <v>0.41099999999999998</v>
      </c>
      <c r="P1338" s="5">
        <v>8.2420978546142578</v>
      </c>
      <c r="Q1338" s="5">
        <v>391.9707317073171</v>
      </c>
    </row>
    <row r="1339" spans="2:17" x14ac:dyDescent="0.2">
      <c r="B1339" s="8">
        <v>42631</v>
      </c>
      <c r="C1339" s="5">
        <v>71.990499999999997</v>
      </c>
      <c r="D1339" s="5">
        <v>-165.87950000000001</v>
      </c>
      <c r="E1339" s="39">
        <v>37.1</v>
      </c>
      <c r="F1339" s="5">
        <v>1.6384858783260674</v>
      </c>
      <c r="I1339" s="106" t="s">
        <v>510</v>
      </c>
      <c r="J1339" s="5">
        <v>-0.2356</v>
      </c>
      <c r="K1339" s="5">
        <v>32.302799999999998</v>
      </c>
      <c r="L1339" s="5"/>
      <c r="M1339" s="66">
        <v>4.5720000000000001</v>
      </c>
      <c r="O1339" s="67">
        <v>4.4370000000000003</v>
      </c>
      <c r="P1339" s="5">
        <v>7.954559326171875</v>
      </c>
      <c r="Q1339" s="5">
        <v>291.89268292682931</v>
      </c>
    </row>
    <row r="1340" spans="2:17" x14ac:dyDescent="0.2">
      <c r="B1340" s="8">
        <v>42623</v>
      </c>
      <c r="C1340" s="5">
        <v>72.476100000000002</v>
      </c>
      <c r="D1340" s="5">
        <v>-159.0017</v>
      </c>
      <c r="E1340" s="39">
        <v>0</v>
      </c>
      <c r="F1340" s="5" t="s">
        <v>361</v>
      </c>
      <c r="I1340" s="105">
        <v>1</v>
      </c>
      <c r="J1340" s="5">
        <v>-0.9</v>
      </c>
      <c r="K1340" s="5">
        <v>27.358899999999998</v>
      </c>
      <c r="L1340" s="5"/>
      <c r="M1340" s="64" t="s">
        <v>361</v>
      </c>
      <c r="O1340" s="65">
        <v>0.06</v>
      </c>
      <c r="P1340" s="5">
        <v>8.2622814178466797</v>
      </c>
      <c r="Q1340" s="5">
        <v>376.17560975609757</v>
      </c>
    </row>
    <row r="1341" spans="2:17" x14ac:dyDescent="0.2">
      <c r="B1341" s="8">
        <v>42623</v>
      </c>
      <c r="C1341" s="5">
        <v>72.476100000000002</v>
      </c>
      <c r="D1341" s="5">
        <v>-159.0017</v>
      </c>
      <c r="E1341" s="39">
        <v>23.9</v>
      </c>
      <c r="F1341" s="5" t="s">
        <v>361</v>
      </c>
      <c r="I1341" s="105">
        <v>0.1</v>
      </c>
      <c r="J1341" s="5">
        <v>0.1638</v>
      </c>
      <c r="K1341" s="5">
        <v>30.797699999999999</v>
      </c>
      <c r="L1341" s="5"/>
      <c r="M1341" s="66">
        <v>0.108</v>
      </c>
      <c r="O1341" s="67">
        <v>4.3999999999999997E-2</v>
      </c>
      <c r="P1341" s="5">
        <v>8.3018569946289062</v>
      </c>
      <c r="Q1341" s="5">
        <v>432.1853658536586</v>
      </c>
    </row>
    <row r="1342" spans="2:17" x14ac:dyDescent="0.2">
      <c r="B1342" s="8">
        <v>42623</v>
      </c>
      <c r="C1342" s="5">
        <v>72.476100000000002</v>
      </c>
      <c r="D1342" s="5">
        <v>-159.0017</v>
      </c>
      <c r="E1342" s="39">
        <v>39.6</v>
      </c>
      <c r="F1342" s="5">
        <v>1.9864855493038256</v>
      </c>
      <c r="I1342" s="105">
        <v>0.01</v>
      </c>
      <c r="J1342" s="5">
        <v>-0.15229999999999999</v>
      </c>
      <c r="K1342" s="5">
        <v>32.375</v>
      </c>
      <c r="L1342" s="5"/>
      <c r="M1342" s="66">
        <v>2.766</v>
      </c>
      <c r="O1342" s="67">
        <v>1.893</v>
      </c>
      <c r="P1342" s="5">
        <v>8.0572061538696289</v>
      </c>
      <c r="Q1342" s="5">
        <v>318.40000000000003</v>
      </c>
    </row>
    <row r="1343" spans="2:17" x14ac:dyDescent="0.2">
      <c r="B1343" s="8">
        <v>42623</v>
      </c>
      <c r="C1343" s="5">
        <v>72.476100000000002</v>
      </c>
      <c r="D1343" s="5">
        <v>-159.0017</v>
      </c>
      <c r="E1343" s="39">
        <v>46.8</v>
      </c>
      <c r="F1343" s="5">
        <v>2.2326223303141424</v>
      </c>
      <c r="I1343" s="106" t="s">
        <v>510</v>
      </c>
      <c r="J1343" s="5">
        <v>-0.19620000000000001</v>
      </c>
      <c r="K1343" s="5">
        <v>32.375599999999999</v>
      </c>
      <c r="L1343" s="5"/>
      <c r="M1343" s="66">
        <v>2.8340000000000001</v>
      </c>
      <c r="O1343" s="67">
        <v>1.9950000000000001</v>
      </c>
      <c r="P1343" s="5">
        <v>8.0507774353027344</v>
      </c>
      <c r="Q1343" s="5">
        <v>314.76097560975614</v>
      </c>
    </row>
    <row r="1344" spans="2:17" x14ac:dyDescent="0.2">
      <c r="B1344" s="8">
        <v>42620</v>
      </c>
      <c r="C1344" s="5">
        <v>71.566800000000001</v>
      </c>
      <c r="D1344" s="5">
        <v>-152.00319999999999</v>
      </c>
      <c r="E1344" s="39">
        <v>0</v>
      </c>
      <c r="F1344" s="5" t="s">
        <v>361</v>
      </c>
      <c r="I1344" s="105">
        <v>1</v>
      </c>
      <c r="J1344" s="5">
        <v>3.9</v>
      </c>
      <c r="K1344" s="5">
        <v>26.857800000000001</v>
      </c>
      <c r="L1344" s="5"/>
      <c r="M1344" s="66">
        <v>0.15</v>
      </c>
      <c r="O1344" s="67">
        <v>0.04</v>
      </c>
      <c r="P1344" s="5">
        <v>8.0510482788085938</v>
      </c>
      <c r="Q1344" s="5">
        <v>333.07317073170731</v>
      </c>
    </row>
    <row r="1345" spans="2:17" x14ac:dyDescent="0.2">
      <c r="B1345" s="8">
        <v>42620</v>
      </c>
      <c r="C1345" s="5">
        <v>71.566800000000001</v>
      </c>
      <c r="D1345" s="5">
        <v>-152.00319999999999</v>
      </c>
      <c r="E1345" s="39">
        <v>27.7</v>
      </c>
      <c r="F1345" s="5" t="s">
        <v>361</v>
      </c>
      <c r="I1345" s="105">
        <v>0.1</v>
      </c>
      <c r="J1345" s="5">
        <v>-0.71440000000000003</v>
      </c>
      <c r="K1345" s="5">
        <v>29.1051</v>
      </c>
      <c r="L1345" s="5"/>
      <c r="M1345" s="64" t="s">
        <v>361</v>
      </c>
      <c r="O1345" s="64" t="s">
        <v>361</v>
      </c>
      <c r="P1345" s="5">
        <v>8.098658561706543</v>
      </c>
      <c r="Q1345" s="5">
        <v>386.67317073170733</v>
      </c>
    </row>
    <row r="1346" spans="2:17" x14ac:dyDescent="0.2">
      <c r="B1346" s="8">
        <v>42620</v>
      </c>
      <c r="C1346" s="5">
        <v>71.566800000000001</v>
      </c>
      <c r="D1346" s="5">
        <v>-152.00319999999999</v>
      </c>
      <c r="E1346" s="39">
        <v>53.4</v>
      </c>
      <c r="F1346" s="5">
        <v>0.17927585797865186</v>
      </c>
      <c r="I1346" s="105">
        <v>0.01</v>
      </c>
      <c r="J1346" s="5">
        <v>-0.83379999999999999</v>
      </c>
      <c r="K1346" s="5">
        <v>31.6768</v>
      </c>
      <c r="L1346" s="5"/>
      <c r="M1346" s="66">
        <v>1.4730000000000001</v>
      </c>
      <c r="O1346" s="67">
        <v>2.92</v>
      </c>
      <c r="P1346" s="5">
        <v>8.103816032409668</v>
      </c>
      <c r="Q1346" s="5">
        <v>372.67317073170733</v>
      </c>
    </row>
    <row r="1347" spans="2:17" x14ac:dyDescent="0.2">
      <c r="B1347" s="8">
        <v>42620</v>
      </c>
      <c r="C1347" s="5">
        <v>71.566800000000001</v>
      </c>
      <c r="D1347" s="5">
        <v>-152.00319999999999</v>
      </c>
      <c r="E1347" s="39">
        <v>80.2</v>
      </c>
      <c r="F1347" s="5">
        <v>1.4401895579382984</v>
      </c>
      <c r="I1347" s="105">
        <v>1E-3</v>
      </c>
      <c r="J1347" s="5">
        <v>-1.2357</v>
      </c>
      <c r="K1347" s="5">
        <v>32.2502</v>
      </c>
      <c r="L1347" s="5"/>
      <c r="M1347" s="66">
        <v>0.879</v>
      </c>
      <c r="O1347" s="67">
        <v>9.4190000000000005</v>
      </c>
      <c r="P1347" s="5">
        <v>7.9513192176818848</v>
      </c>
      <c r="Q1347" s="5">
        <v>310.95609756097565</v>
      </c>
    </row>
    <row r="1348" spans="2:17" x14ac:dyDescent="0.2">
      <c r="B1348" s="8">
        <v>42620</v>
      </c>
      <c r="C1348" s="5">
        <v>71.566800000000001</v>
      </c>
      <c r="D1348" s="5">
        <v>-152.00319999999999</v>
      </c>
      <c r="E1348" s="39">
        <v>99</v>
      </c>
      <c r="F1348" s="5">
        <v>0.79620278436302805</v>
      </c>
      <c r="I1348" s="105" t="s">
        <v>510</v>
      </c>
      <c r="J1348" s="5">
        <v>-1.4489000000000001</v>
      </c>
      <c r="K1348" s="5">
        <v>32.525300000000001</v>
      </c>
      <c r="L1348" s="5"/>
      <c r="M1348" s="66">
        <v>1.69</v>
      </c>
      <c r="O1348" s="67">
        <v>9.11</v>
      </c>
      <c r="P1348" s="5">
        <v>7.9273533821105957</v>
      </c>
      <c r="Q1348" s="5">
        <v>312.72195121951222</v>
      </c>
    </row>
    <row r="1349" spans="2:17" x14ac:dyDescent="0.2">
      <c r="B1349" s="8">
        <v>42620</v>
      </c>
      <c r="C1349" s="5">
        <v>71.566800000000001</v>
      </c>
      <c r="D1349" s="5">
        <v>-152.00319999999999</v>
      </c>
      <c r="E1349" s="39">
        <v>197.8</v>
      </c>
      <c r="F1349" s="5">
        <v>6.0862375806666122</v>
      </c>
      <c r="I1349" s="105" t="s">
        <v>510</v>
      </c>
      <c r="J1349" s="5">
        <v>-0.97030000000000005</v>
      </c>
      <c r="K1349" s="5">
        <v>33.976500000000001</v>
      </c>
      <c r="L1349" s="5"/>
      <c r="M1349" s="66">
        <v>0.21</v>
      </c>
      <c r="O1349" s="67">
        <v>13.04</v>
      </c>
      <c r="P1349" s="5">
        <v>7.9408941268920898</v>
      </c>
      <c r="Q1349" s="5">
        <v>271.2585365853659</v>
      </c>
    </row>
    <row r="1350" spans="2:17" x14ac:dyDescent="0.2">
      <c r="B1350" s="8">
        <v>42620</v>
      </c>
      <c r="C1350" s="5">
        <v>71.566800000000001</v>
      </c>
      <c r="D1350" s="5">
        <v>-152.00319999999999</v>
      </c>
      <c r="E1350" s="39">
        <v>465</v>
      </c>
      <c r="F1350" s="5">
        <v>8.11</v>
      </c>
      <c r="I1350" s="106">
        <v>0</v>
      </c>
      <c r="J1350" s="5">
        <v>0.65449999999999997</v>
      </c>
      <c r="K1350" s="5">
        <v>34.807499999999997</v>
      </c>
      <c r="L1350" s="5"/>
      <c r="M1350" s="64" t="s">
        <v>361</v>
      </c>
      <c r="O1350" s="65">
        <v>13.05</v>
      </c>
      <c r="P1350" s="5">
        <v>8.0422601699829102</v>
      </c>
      <c r="Q1350" s="5">
        <v>276.88780487804883</v>
      </c>
    </row>
    <row r="1351" spans="2:17" x14ac:dyDescent="0.2">
      <c r="B1351" s="8">
        <v>42628</v>
      </c>
      <c r="C1351" s="5">
        <v>73.305199999999999</v>
      </c>
      <c r="D1351" s="5">
        <v>-160.8022</v>
      </c>
      <c r="E1351" s="39">
        <v>0</v>
      </c>
      <c r="F1351" s="5" t="s">
        <v>361</v>
      </c>
      <c r="I1351" s="105">
        <v>1</v>
      </c>
      <c r="J1351" s="5">
        <v>2.5</v>
      </c>
      <c r="K1351" s="5">
        <v>26.862100000000002</v>
      </c>
      <c r="L1351" s="5"/>
      <c r="M1351" s="64" t="s">
        <v>361</v>
      </c>
      <c r="O1351" s="65">
        <v>0.06</v>
      </c>
      <c r="P1351" s="5">
        <v>8.0423307418823242</v>
      </c>
      <c r="Q1351" s="5">
        <v>338.54634146341465</v>
      </c>
    </row>
    <row r="1352" spans="2:17" x14ac:dyDescent="0.2">
      <c r="B1352" s="8">
        <v>42628</v>
      </c>
      <c r="C1352" s="5">
        <v>73.305199999999999</v>
      </c>
      <c r="D1352" s="5">
        <v>-160.8022</v>
      </c>
      <c r="E1352" s="39">
        <v>34.700000000000003</v>
      </c>
      <c r="F1352" s="5" t="s">
        <v>361</v>
      </c>
      <c r="I1352" s="105">
        <v>0.1</v>
      </c>
      <c r="J1352" s="5">
        <v>-0.2024</v>
      </c>
      <c r="K1352" s="5">
        <v>30.691400000000002</v>
      </c>
      <c r="L1352" s="5"/>
      <c r="M1352" s="64" t="s">
        <v>361</v>
      </c>
      <c r="O1352" s="64" t="s">
        <v>361</v>
      </c>
      <c r="P1352" s="5">
        <v>8.1967182159423828</v>
      </c>
      <c r="Q1352" s="5">
        <v>398.35121951219514</v>
      </c>
    </row>
    <row r="1353" spans="2:17" x14ac:dyDescent="0.2">
      <c r="B1353" s="8">
        <v>42628</v>
      </c>
      <c r="C1353" s="5">
        <v>73.305199999999999</v>
      </c>
      <c r="D1353" s="5">
        <v>-160.8022</v>
      </c>
      <c r="E1353" s="39">
        <v>71.3</v>
      </c>
      <c r="F1353" s="5">
        <v>4.581263614870613</v>
      </c>
      <c r="I1353" s="105">
        <v>0.01</v>
      </c>
      <c r="J1353" s="5">
        <v>-0.65069999999999995</v>
      </c>
      <c r="K1353" s="5">
        <v>32.373699999999999</v>
      </c>
      <c r="L1353" s="5"/>
      <c r="M1353" s="66">
        <v>4.625</v>
      </c>
      <c r="O1353" s="67">
        <v>6.2560000000000002</v>
      </c>
      <c r="P1353" s="5">
        <v>7.9106521606445312</v>
      </c>
      <c r="Q1353" s="5">
        <v>280.56585365853658</v>
      </c>
    </row>
    <row r="1354" spans="2:17" x14ac:dyDescent="0.2">
      <c r="B1354" s="8">
        <v>42628</v>
      </c>
      <c r="C1354" s="5">
        <v>73.305199999999999</v>
      </c>
      <c r="D1354" s="5">
        <v>-160.8022</v>
      </c>
      <c r="E1354" s="39">
        <v>104.9</v>
      </c>
      <c r="F1354" s="5">
        <v>12.748354294546836</v>
      </c>
      <c r="I1354" s="105">
        <v>1E-3</v>
      </c>
      <c r="J1354" s="5">
        <v>-1.6193</v>
      </c>
      <c r="K1354" s="5">
        <v>32.674300000000002</v>
      </c>
      <c r="L1354" s="5"/>
      <c r="M1354" s="66">
        <v>2.859</v>
      </c>
      <c r="O1354" s="67">
        <v>15.316000000000001</v>
      </c>
      <c r="P1354" s="5">
        <v>7.8001837730407715</v>
      </c>
      <c r="Q1354" s="5">
        <v>287.05365853658543</v>
      </c>
    </row>
    <row r="1355" spans="2:17" x14ac:dyDescent="0.2">
      <c r="B1355" s="8">
        <v>42628</v>
      </c>
      <c r="C1355" s="5">
        <v>73.305199999999999</v>
      </c>
      <c r="D1355" s="5">
        <v>-160.8022</v>
      </c>
      <c r="E1355" s="39">
        <v>197.8</v>
      </c>
      <c r="F1355" s="5">
        <v>18.05</v>
      </c>
      <c r="I1355" s="105" t="s">
        <v>510</v>
      </c>
      <c r="J1355" s="5">
        <v>-1.0431999999999999</v>
      </c>
      <c r="K1355" s="5">
        <v>33.870600000000003</v>
      </c>
      <c r="L1355" s="5"/>
      <c r="M1355" s="64" t="s">
        <v>361</v>
      </c>
      <c r="O1355" s="65">
        <v>13.61</v>
      </c>
      <c r="P1355" s="5">
        <v>7.9098196029663086</v>
      </c>
      <c r="Q1355" s="5">
        <v>266.42926829268293</v>
      </c>
    </row>
    <row r="1356" spans="2:17" x14ac:dyDescent="0.2">
      <c r="B1356" s="8">
        <v>42628</v>
      </c>
      <c r="C1356" s="5">
        <v>73.305199999999999</v>
      </c>
      <c r="D1356" s="5">
        <v>-160.8022</v>
      </c>
      <c r="E1356" s="39">
        <v>408.2</v>
      </c>
      <c r="F1356" s="5">
        <v>3.11</v>
      </c>
      <c r="I1356" s="106">
        <v>0</v>
      </c>
      <c r="J1356" s="5">
        <v>0.68179999999999996</v>
      </c>
      <c r="K1356" s="5">
        <v>34.830199999999998</v>
      </c>
      <c r="L1356" s="5"/>
      <c r="M1356" s="64" t="s">
        <v>361</v>
      </c>
      <c r="O1356" s="65">
        <v>13.27</v>
      </c>
      <c r="P1356" s="5">
        <v>8.0330820083618164</v>
      </c>
      <c r="Q1356" s="5">
        <v>276.20487804878053</v>
      </c>
    </row>
    <row r="1357" spans="2:17" x14ac:dyDescent="0.2">
      <c r="B1357" s="8">
        <v>42621</v>
      </c>
      <c r="C1357" s="5">
        <v>72.491399999999999</v>
      </c>
      <c r="D1357" s="5">
        <v>-155.35210000000001</v>
      </c>
      <c r="E1357" s="39">
        <v>0</v>
      </c>
      <c r="F1357" s="5" t="s">
        <v>361</v>
      </c>
      <c r="I1357" s="105">
        <v>1</v>
      </c>
      <c r="J1357" s="5">
        <v>3.5</v>
      </c>
      <c r="K1357" s="5">
        <v>27.133500000000002</v>
      </c>
      <c r="L1357" s="5"/>
      <c r="M1357" s="66">
        <v>0.12</v>
      </c>
      <c r="O1357" s="67">
        <v>7.0000000000000007E-2</v>
      </c>
      <c r="P1357" s="5">
        <v>8.0753545761108398</v>
      </c>
      <c r="Q1357" s="5">
        <v>334.94634146341468</v>
      </c>
    </row>
    <row r="1358" spans="2:17" x14ac:dyDescent="0.2">
      <c r="B1358" s="8">
        <v>42621</v>
      </c>
      <c r="C1358" s="5">
        <v>72.491399999999999</v>
      </c>
      <c r="D1358" s="5">
        <v>-155.35210000000001</v>
      </c>
      <c r="E1358" s="39">
        <v>25.7</v>
      </c>
      <c r="F1358" s="5" t="s">
        <v>361</v>
      </c>
      <c r="I1358" s="105">
        <v>0.1</v>
      </c>
      <c r="J1358" s="5">
        <v>3.3395000000000001</v>
      </c>
      <c r="K1358" s="5">
        <v>29.7697</v>
      </c>
      <c r="L1358" s="5"/>
      <c r="M1358" s="66">
        <v>7.3999999999999996E-2</v>
      </c>
      <c r="O1358" s="67">
        <v>4.9000000000000002E-2</v>
      </c>
      <c r="P1358" s="5">
        <v>8.1759939193725586</v>
      </c>
      <c r="Q1358" s="5">
        <v>354.94634146341468</v>
      </c>
    </row>
    <row r="1359" spans="2:17" x14ac:dyDescent="0.2">
      <c r="B1359" s="8">
        <v>42621</v>
      </c>
      <c r="C1359" s="5">
        <v>72.491399999999999</v>
      </c>
      <c r="D1359" s="5">
        <v>-155.35210000000001</v>
      </c>
      <c r="E1359" s="39">
        <v>46.5</v>
      </c>
      <c r="F1359" s="5">
        <v>0.26780603242008866</v>
      </c>
      <c r="I1359" s="105">
        <v>0.01</v>
      </c>
      <c r="J1359" s="5">
        <v>-1.1453</v>
      </c>
      <c r="K1359" s="5">
        <v>31.857600000000001</v>
      </c>
      <c r="L1359" s="5"/>
      <c r="M1359" s="66">
        <v>0.94199999999999995</v>
      </c>
      <c r="O1359" s="67">
        <v>2.6230000000000002</v>
      </c>
      <c r="P1359" s="5">
        <v>8.0982589721679688</v>
      </c>
      <c r="Q1359" s="5">
        <v>372.60487804878056</v>
      </c>
    </row>
    <row r="1360" spans="2:17" x14ac:dyDescent="0.2">
      <c r="B1360" s="8">
        <v>42621</v>
      </c>
      <c r="C1360" s="5">
        <v>72.491399999999999</v>
      </c>
      <c r="D1360" s="5">
        <v>-155.35210000000001</v>
      </c>
      <c r="E1360" s="39">
        <v>69.2</v>
      </c>
      <c r="F1360" s="5">
        <v>0.12557073100182314</v>
      </c>
      <c r="I1360" s="105">
        <v>1E-3</v>
      </c>
      <c r="J1360" s="5">
        <v>-1.6278999999999999</v>
      </c>
      <c r="K1360" s="5">
        <v>32.408999999999999</v>
      </c>
      <c r="L1360" s="5"/>
      <c r="M1360" s="66">
        <v>4.7469999999999999</v>
      </c>
      <c r="O1360" s="67">
        <v>12.222</v>
      </c>
      <c r="P1360" s="5">
        <v>7.8407120704650879</v>
      </c>
      <c r="Q1360" s="5">
        <v>283.08292682926833</v>
      </c>
    </row>
    <row r="1361" spans="1:17" x14ac:dyDescent="0.2">
      <c r="B1361" s="8">
        <v>42621</v>
      </c>
      <c r="C1361" s="5">
        <v>72.491399999999999</v>
      </c>
      <c r="D1361" s="5">
        <v>-155.35210000000001</v>
      </c>
      <c r="E1361" s="39">
        <v>99.2</v>
      </c>
      <c r="F1361" s="5">
        <v>3.1544620572303694</v>
      </c>
      <c r="I1361" s="105" t="s">
        <v>510</v>
      </c>
      <c r="J1361" s="5">
        <v>-1.5378000000000001</v>
      </c>
      <c r="K1361" s="5">
        <v>32.648899999999998</v>
      </c>
      <c r="L1361" s="5"/>
      <c r="M1361" s="66">
        <v>2.69</v>
      </c>
      <c r="O1361" s="67">
        <v>13.96</v>
      </c>
      <c r="P1361" s="5">
        <v>7.8282837867736816</v>
      </c>
      <c r="Q1361" s="5">
        <v>283.38536585365858</v>
      </c>
    </row>
    <row r="1362" spans="1:17" x14ac:dyDescent="0.2">
      <c r="B1362" s="8">
        <v>42621</v>
      </c>
      <c r="C1362" s="5">
        <v>72.476200000000006</v>
      </c>
      <c r="D1362" s="5">
        <v>-155.42080000000001</v>
      </c>
      <c r="E1362" s="39">
        <v>198</v>
      </c>
      <c r="F1362" s="5">
        <v>36.06</v>
      </c>
      <c r="I1362" s="105" t="s">
        <v>510</v>
      </c>
      <c r="J1362" s="5">
        <v>-1.0741000000000001</v>
      </c>
      <c r="K1362" s="5">
        <v>33.880800000000001</v>
      </c>
      <c r="L1362" s="5"/>
      <c r="M1362" s="64" t="s">
        <v>361</v>
      </c>
      <c r="O1362" s="65">
        <v>13.5</v>
      </c>
      <c r="P1362" s="5">
        <v>7.9135723114013672</v>
      </c>
      <c r="Q1362" s="5">
        <v>272.1365853658537</v>
      </c>
    </row>
    <row r="1363" spans="1:17" x14ac:dyDescent="0.2">
      <c r="B1363" s="8">
        <v>42621</v>
      </c>
      <c r="C1363" s="5">
        <v>72.476200000000006</v>
      </c>
      <c r="D1363" s="5">
        <v>-155.42080000000001</v>
      </c>
      <c r="E1363" s="39">
        <v>988</v>
      </c>
      <c r="F1363" s="5">
        <v>0.16</v>
      </c>
      <c r="I1363" s="105">
        <v>0</v>
      </c>
      <c r="J1363" s="5">
        <v>-2.8E-3</v>
      </c>
      <c r="K1363" s="5">
        <v>34.876399999999997</v>
      </c>
      <c r="L1363" s="5"/>
      <c r="M1363" s="64" t="s">
        <v>361</v>
      </c>
      <c r="O1363" s="65">
        <v>12.92</v>
      </c>
      <c r="P1363" s="5">
        <v>8.0532627105712891</v>
      </c>
      <c r="Q1363" s="5">
        <v>290.2731707317073</v>
      </c>
    </row>
    <row r="1364" spans="1:17" x14ac:dyDescent="0.2">
      <c r="B1364" s="8">
        <v>42626</v>
      </c>
      <c r="C1364" s="5">
        <v>73.499700000000004</v>
      </c>
      <c r="D1364" s="5">
        <v>-157.00839999999999</v>
      </c>
      <c r="E1364" s="39">
        <v>0</v>
      </c>
      <c r="F1364" s="5" t="s">
        <v>361</v>
      </c>
      <c r="I1364" s="105">
        <v>1</v>
      </c>
      <c r="J1364" s="5">
        <v>1.8</v>
      </c>
      <c r="K1364" s="5">
        <v>26.592700000000001</v>
      </c>
      <c r="L1364" s="5"/>
      <c r="M1364" s="66">
        <v>0.09</v>
      </c>
      <c r="O1364" s="67">
        <v>0.06</v>
      </c>
      <c r="P1364" s="5">
        <v>7.9970731735229492</v>
      </c>
      <c r="Q1364" s="5">
        <v>346.79024390243904</v>
      </c>
    </row>
    <row r="1365" spans="1:17" x14ac:dyDescent="0.2">
      <c r="B1365" s="8">
        <v>42626</v>
      </c>
      <c r="C1365" s="5">
        <v>73.507599999999996</v>
      </c>
      <c r="D1365" s="5">
        <v>-157.04949999999999</v>
      </c>
      <c r="E1365" s="39">
        <v>36.700000000000003</v>
      </c>
      <c r="F1365" s="5" t="s">
        <v>361</v>
      </c>
      <c r="I1365" s="105">
        <v>0.1</v>
      </c>
      <c r="J1365" s="5">
        <v>-0.66900000000000004</v>
      </c>
      <c r="K1365" s="5">
        <v>29.338999999999999</v>
      </c>
      <c r="L1365" s="5"/>
      <c r="M1365" s="64" t="s">
        <v>361</v>
      </c>
      <c r="O1365" s="65">
        <v>6.5000000000000002E-2</v>
      </c>
      <c r="P1365" s="5">
        <v>8.0806140899658203</v>
      </c>
      <c r="Q1365" s="5">
        <v>380.38048780487804</v>
      </c>
    </row>
    <row r="1366" spans="1:17" x14ac:dyDescent="0.2">
      <c r="B1366" s="8">
        <v>42626</v>
      </c>
      <c r="C1366" s="5">
        <v>73.507599999999996</v>
      </c>
      <c r="D1366" s="5">
        <v>-157.04949999999999</v>
      </c>
      <c r="E1366" s="39">
        <v>76.2</v>
      </c>
      <c r="F1366" s="5">
        <v>6.9</v>
      </c>
      <c r="I1366" s="105">
        <v>0.01</v>
      </c>
      <c r="J1366" s="5">
        <v>-0.59460000000000002</v>
      </c>
      <c r="K1366" s="5">
        <v>31.644300000000001</v>
      </c>
      <c r="L1366" s="5"/>
      <c r="M1366" s="64" t="s">
        <v>361</v>
      </c>
      <c r="O1366" s="65">
        <v>5.4370000000000003</v>
      </c>
      <c r="P1366" s="5">
        <v>8.0409793853759766</v>
      </c>
      <c r="Q1366" s="5">
        <v>330.22439024390246</v>
      </c>
    </row>
    <row r="1367" spans="1:17" x14ac:dyDescent="0.2">
      <c r="B1367" s="8">
        <v>42626</v>
      </c>
      <c r="C1367" s="5">
        <v>73.507599999999996</v>
      </c>
      <c r="D1367" s="5">
        <v>-157.04949999999999</v>
      </c>
      <c r="E1367" s="39">
        <v>115.4</v>
      </c>
      <c r="F1367" s="5">
        <v>1.6792800251164153</v>
      </c>
      <c r="I1367" s="105">
        <v>1E-3</v>
      </c>
      <c r="J1367" s="5">
        <v>-1.3137000000000001</v>
      </c>
      <c r="K1367" s="5">
        <v>32.446599999999997</v>
      </c>
      <c r="L1367" s="5"/>
      <c r="M1367" s="66">
        <v>0.81499999999999995</v>
      </c>
      <c r="O1367" s="67">
        <v>10.180999999999999</v>
      </c>
      <c r="P1367" s="5">
        <v>7.9370555877685547</v>
      </c>
      <c r="Q1367" s="5">
        <v>305.33658536585369</v>
      </c>
    </row>
    <row r="1368" spans="1:17" x14ac:dyDescent="0.2">
      <c r="B1368" s="8">
        <v>42626</v>
      </c>
      <c r="C1368" s="5">
        <v>73.499700000000004</v>
      </c>
      <c r="D1368" s="5">
        <v>-157.00839999999999</v>
      </c>
      <c r="E1368" s="39">
        <v>197.8</v>
      </c>
      <c r="F1368" s="5">
        <v>8.8600745757813755</v>
      </c>
      <c r="I1368" s="105" t="s">
        <v>510</v>
      </c>
      <c r="J1368" s="5">
        <v>-1.5403</v>
      </c>
      <c r="K1368" s="5">
        <v>33.261699999999998</v>
      </c>
      <c r="L1368" s="5"/>
      <c r="M1368" s="66">
        <v>0.18</v>
      </c>
      <c r="O1368" s="67">
        <v>13.3</v>
      </c>
      <c r="P1368" s="5">
        <v>7.869941234588623</v>
      </c>
      <c r="Q1368" s="5">
        <v>286.63414634146346</v>
      </c>
    </row>
    <row r="1369" spans="1:17" x14ac:dyDescent="0.2">
      <c r="B1369" s="8">
        <v>42626</v>
      </c>
      <c r="C1369" s="5">
        <v>73.499700000000004</v>
      </c>
      <c r="D1369" s="5">
        <v>-157.00839999999999</v>
      </c>
      <c r="E1369" s="39">
        <v>987</v>
      </c>
      <c r="F1369" s="5">
        <v>0.11</v>
      </c>
      <c r="I1369" s="105">
        <v>0</v>
      </c>
      <c r="J1369" s="5">
        <v>-1.1299999999999999E-2</v>
      </c>
      <c r="K1369" s="5">
        <v>34.877000000000002</v>
      </c>
      <c r="L1369" s="5"/>
      <c r="M1369" s="64" t="s">
        <v>361</v>
      </c>
      <c r="O1369" s="65">
        <v>12.78</v>
      </c>
      <c r="P1369" s="5">
        <v>8.0441713333129883</v>
      </c>
      <c r="Q1369" s="5">
        <v>290.86829268292684</v>
      </c>
    </row>
    <row r="1370" spans="1:17" x14ac:dyDescent="0.2">
      <c r="B1370" s="8">
        <v>42627</v>
      </c>
      <c r="C1370" s="5">
        <v>73.507300000000001</v>
      </c>
      <c r="D1370" s="5">
        <v>-159.29140000000001</v>
      </c>
      <c r="E1370" s="39">
        <v>0</v>
      </c>
      <c r="F1370" s="5" t="s">
        <v>361</v>
      </c>
      <c r="I1370" s="105">
        <v>1</v>
      </c>
      <c r="J1370" s="5">
        <v>2.5</v>
      </c>
      <c r="K1370" s="5">
        <v>26.8764</v>
      </c>
      <c r="L1370" s="5"/>
      <c r="M1370" s="66">
        <v>7.0000000000000007E-2</v>
      </c>
      <c r="O1370" s="67">
        <v>0.11</v>
      </c>
      <c r="P1370" s="5">
        <v>8.0328502655029297</v>
      </c>
      <c r="Q1370" s="5">
        <v>340.00975609756102</v>
      </c>
    </row>
    <row r="1371" spans="1:17" x14ac:dyDescent="0.2">
      <c r="B1371" s="8">
        <v>42627</v>
      </c>
      <c r="C1371" s="5">
        <v>73.507300000000001</v>
      </c>
      <c r="D1371" s="5">
        <v>-159.29140000000001</v>
      </c>
      <c r="E1371" s="39">
        <v>29.6</v>
      </c>
      <c r="F1371" s="5" t="s">
        <v>361</v>
      </c>
      <c r="I1371" s="105">
        <v>0.1</v>
      </c>
      <c r="J1371" s="5">
        <v>0.25519999999999998</v>
      </c>
      <c r="K1371" s="5">
        <v>29.0503</v>
      </c>
      <c r="L1371" s="5"/>
      <c r="M1371" s="64" t="s">
        <v>361</v>
      </c>
      <c r="O1371" s="64" t="s">
        <v>361</v>
      </c>
      <c r="P1371" s="5">
        <v>8.1014518737792969</v>
      </c>
      <c r="Q1371" s="5">
        <v>378.76097560975614</v>
      </c>
    </row>
    <row r="1372" spans="1:17" x14ac:dyDescent="0.2">
      <c r="B1372" s="8">
        <v>42627</v>
      </c>
      <c r="C1372" s="5">
        <v>73.507300000000001</v>
      </c>
      <c r="D1372" s="5">
        <v>-159.29140000000001</v>
      </c>
      <c r="E1372" s="39">
        <v>59.2</v>
      </c>
      <c r="F1372" s="5">
        <v>0.25523292969028866</v>
      </c>
      <c r="I1372" s="105">
        <v>0.01</v>
      </c>
      <c r="J1372" s="5">
        <v>-0.45219999999999999</v>
      </c>
      <c r="K1372" s="5">
        <v>31.242999999999999</v>
      </c>
      <c r="L1372" s="5"/>
      <c r="M1372" s="66">
        <v>0.63700000000000001</v>
      </c>
      <c r="O1372" s="67">
        <v>1.8120000000000001</v>
      </c>
      <c r="P1372" s="5">
        <v>8.1230754852294922</v>
      </c>
      <c r="Q1372" s="5">
        <v>374.61463414634153</v>
      </c>
    </row>
    <row r="1373" spans="1:17" x14ac:dyDescent="0.2">
      <c r="B1373" s="8">
        <v>42627</v>
      </c>
      <c r="C1373" s="5">
        <v>73.507300000000001</v>
      </c>
      <c r="D1373" s="5">
        <v>-159.29140000000001</v>
      </c>
      <c r="E1373" s="39">
        <v>98.9</v>
      </c>
      <c r="F1373" s="5">
        <v>3.1548585992494731</v>
      </c>
      <c r="I1373" s="105">
        <v>1E-3</v>
      </c>
      <c r="J1373" s="5">
        <v>-1.1774</v>
      </c>
      <c r="K1373" s="5">
        <v>32.2288</v>
      </c>
      <c r="L1373" s="5"/>
      <c r="M1373" s="66">
        <v>0.25</v>
      </c>
      <c r="O1373" s="67">
        <v>10.29</v>
      </c>
      <c r="P1373" s="5">
        <v>7.941864013671875</v>
      </c>
      <c r="Q1373" s="5">
        <v>304.6536585365854</v>
      </c>
    </row>
    <row r="1374" spans="1:17" x14ac:dyDescent="0.2">
      <c r="B1374" s="8">
        <v>42627</v>
      </c>
      <c r="C1374" s="5">
        <v>73.507300000000001</v>
      </c>
      <c r="D1374" s="5">
        <v>-159.29140000000001</v>
      </c>
      <c r="E1374" s="39">
        <v>197.3</v>
      </c>
      <c r="F1374" s="5">
        <v>7.58</v>
      </c>
      <c r="I1374" s="105" t="s">
        <v>510</v>
      </c>
      <c r="J1374" s="5">
        <v>-1.3722000000000001</v>
      </c>
      <c r="K1374" s="5">
        <v>33.445099999999996</v>
      </c>
      <c r="L1374" s="5"/>
      <c r="M1374" s="64" t="s">
        <v>361</v>
      </c>
      <c r="O1374" s="65">
        <v>14.37</v>
      </c>
      <c r="P1374" s="5">
        <v>7.8734383583068848</v>
      </c>
      <c r="Q1374" s="5">
        <v>268.63414634146346</v>
      </c>
    </row>
    <row r="1375" spans="1:17" s="14" customFormat="1" x14ac:dyDescent="0.2">
      <c r="A1375" s="10"/>
      <c r="B1375" s="11">
        <v>42627</v>
      </c>
      <c r="C1375" s="12">
        <v>73.507300000000001</v>
      </c>
      <c r="D1375" s="12">
        <v>-159.29140000000001</v>
      </c>
      <c r="E1375" s="42">
        <v>988</v>
      </c>
      <c r="F1375" s="12">
        <v>0.08</v>
      </c>
      <c r="G1375" s="12"/>
      <c r="H1375" s="12"/>
      <c r="I1375" s="107">
        <v>0</v>
      </c>
      <c r="J1375" s="12">
        <v>-9.5999999999999992E-3</v>
      </c>
      <c r="K1375" s="12">
        <v>34.878300000000003</v>
      </c>
      <c r="L1375" s="12"/>
      <c r="M1375" s="68" t="s">
        <v>361</v>
      </c>
      <c r="N1375" s="63"/>
      <c r="O1375" s="69">
        <v>12.84</v>
      </c>
      <c r="P1375" s="12">
        <v>8.0577754974365234</v>
      </c>
      <c r="Q1375" s="12">
        <v>289.93170731707318</v>
      </c>
    </row>
    <row r="1376" spans="1:17" x14ac:dyDescent="0.2">
      <c r="A1376" s="1" t="s">
        <v>449</v>
      </c>
      <c r="B1376" s="23">
        <v>42974</v>
      </c>
      <c r="C1376" s="5">
        <v>68.018900000000002</v>
      </c>
      <c r="D1376" s="5">
        <v>-168.8355</v>
      </c>
      <c r="E1376" s="39">
        <v>0</v>
      </c>
      <c r="F1376" s="5">
        <v>0.52167022666507756</v>
      </c>
      <c r="I1376" s="43">
        <v>1</v>
      </c>
      <c r="J1376" s="5">
        <v>4.9000000000000004</v>
      </c>
      <c r="M1376" s="62">
        <v>4.2</v>
      </c>
      <c r="O1376" s="62">
        <v>11.48</v>
      </c>
    </row>
    <row r="1377" spans="1:15" x14ac:dyDescent="0.2">
      <c r="B1377" s="23">
        <v>42974</v>
      </c>
      <c r="C1377" s="5">
        <v>68.018900000000002</v>
      </c>
      <c r="D1377" s="5">
        <v>-168.8355</v>
      </c>
      <c r="E1377" s="39">
        <v>9.6999999999999993</v>
      </c>
      <c r="F1377" s="5">
        <v>0.39029047413113221</v>
      </c>
      <c r="I1377" s="43">
        <v>0.1</v>
      </c>
      <c r="J1377" s="5">
        <v>4.8994999999999997</v>
      </c>
      <c r="M1377" s="62">
        <v>4.17</v>
      </c>
      <c r="O1377" s="62">
        <v>11.38</v>
      </c>
    </row>
    <row r="1378" spans="1:15" x14ac:dyDescent="0.2">
      <c r="A1378" s="1" t="s">
        <v>450</v>
      </c>
      <c r="B1378" s="23">
        <v>42975</v>
      </c>
      <c r="C1378" s="5">
        <v>68.018900000000002</v>
      </c>
      <c r="D1378" s="5">
        <v>-168.8355</v>
      </c>
      <c r="E1378" s="39">
        <v>19.7</v>
      </c>
      <c r="F1378" s="5">
        <v>0.60155754799164174</v>
      </c>
      <c r="I1378" s="43">
        <v>0.01</v>
      </c>
      <c r="J1378" s="5">
        <v>4.9728000000000003</v>
      </c>
      <c r="M1378" s="62">
        <v>3.28</v>
      </c>
      <c r="O1378" s="62">
        <v>12.24</v>
      </c>
    </row>
    <row r="1379" spans="1:15" x14ac:dyDescent="0.2">
      <c r="B1379" s="23">
        <v>42975</v>
      </c>
      <c r="C1379" s="5">
        <v>68.018900000000002</v>
      </c>
      <c r="D1379" s="5">
        <v>-168.8355</v>
      </c>
      <c r="E1379" s="39">
        <v>29.4</v>
      </c>
      <c r="F1379" s="5">
        <v>4.2854592863959313</v>
      </c>
      <c r="I1379" s="43">
        <v>1E-3</v>
      </c>
      <c r="J1379" s="5">
        <v>4.2403000000000004</v>
      </c>
      <c r="M1379" s="62">
        <v>7.43</v>
      </c>
      <c r="O1379" s="62">
        <v>16.559999999999999</v>
      </c>
    </row>
    <row r="1380" spans="1:15" x14ac:dyDescent="0.2">
      <c r="A1380" s="5"/>
      <c r="B1380" s="23">
        <v>42975</v>
      </c>
      <c r="C1380" s="5">
        <v>68.018900000000002</v>
      </c>
      <c r="D1380" s="5">
        <v>-168.8355</v>
      </c>
      <c r="E1380" s="39">
        <v>52.9</v>
      </c>
      <c r="F1380" s="5">
        <v>6.3866235312185751</v>
      </c>
      <c r="I1380" s="43" t="s">
        <v>510</v>
      </c>
      <c r="J1380" s="5">
        <v>4.3009000000000004</v>
      </c>
      <c r="M1380" s="62">
        <v>7.46</v>
      </c>
      <c r="O1380" s="62">
        <v>16.690000000000001</v>
      </c>
    </row>
    <row r="1381" spans="1:15" x14ac:dyDescent="0.2">
      <c r="B1381" s="23">
        <v>42995</v>
      </c>
      <c r="C1381" s="5">
        <v>72.498800000000003</v>
      </c>
      <c r="D1381" s="5">
        <v>-168.7474</v>
      </c>
      <c r="E1381" s="39">
        <v>0</v>
      </c>
      <c r="F1381" s="5" t="s">
        <v>361</v>
      </c>
      <c r="I1381" s="43">
        <v>1</v>
      </c>
      <c r="J1381" s="5">
        <v>4.7</v>
      </c>
      <c r="M1381" s="62">
        <v>0.11</v>
      </c>
      <c r="O1381" s="62">
        <v>0.11</v>
      </c>
    </row>
    <row r="1382" spans="1:15" x14ac:dyDescent="0.2">
      <c r="B1382" s="23">
        <v>42995</v>
      </c>
      <c r="C1382" s="5">
        <v>72.498800000000003</v>
      </c>
      <c r="D1382" s="5">
        <v>-168.7474</v>
      </c>
      <c r="E1382" s="39">
        <v>16.7</v>
      </c>
      <c r="F1382" s="5" t="s">
        <v>361</v>
      </c>
      <c r="I1382" s="43">
        <v>0.1</v>
      </c>
      <c r="J1382" s="5">
        <v>5.2515999999999998</v>
      </c>
      <c r="M1382" s="62">
        <v>0.08</v>
      </c>
      <c r="O1382" s="62">
        <v>0.03</v>
      </c>
    </row>
    <row r="1383" spans="1:15" x14ac:dyDescent="0.2">
      <c r="B1383" s="23">
        <v>42995</v>
      </c>
      <c r="C1383" s="5">
        <v>72.498800000000003</v>
      </c>
      <c r="D1383" s="5">
        <v>-168.7474</v>
      </c>
      <c r="E1383" s="39">
        <v>34.6</v>
      </c>
      <c r="F1383" s="5">
        <v>2.2329237044828703</v>
      </c>
      <c r="I1383" s="43">
        <v>0.01</v>
      </c>
      <c r="J1383" s="5">
        <v>2.3828</v>
      </c>
      <c r="M1383" s="62">
        <v>5.72</v>
      </c>
      <c r="O1383" s="62">
        <v>5.04</v>
      </c>
    </row>
    <row r="1384" spans="1:15" x14ac:dyDescent="0.2">
      <c r="B1384" s="23">
        <v>42995</v>
      </c>
      <c r="C1384" s="5">
        <v>72.498800000000003</v>
      </c>
      <c r="D1384" s="5">
        <v>-168.7474</v>
      </c>
      <c r="E1384" s="39">
        <v>42.5</v>
      </c>
      <c r="F1384" s="5">
        <v>2.4577449602115724</v>
      </c>
      <c r="I1384" s="43">
        <v>1E-3</v>
      </c>
      <c r="J1384" s="5">
        <v>2.3860000000000001</v>
      </c>
      <c r="M1384" s="62">
        <v>5.79</v>
      </c>
      <c r="O1384" s="62">
        <v>5.07</v>
      </c>
    </row>
    <row r="1385" spans="1:15" x14ac:dyDescent="0.2">
      <c r="B1385" s="23">
        <v>42995</v>
      </c>
      <c r="C1385" s="5">
        <v>72.498800000000003</v>
      </c>
      <c r="D1385" s="5">
        <v>-168.7474</v>
      </c>
      <c r="E1385" s="39">
        <v>53.3</v>
      </c>
      <c r="F1385" s="5">
        <v>2.8243099721268528</v>
      </c>
      <c r="I1385" s="43" t="s">
        <v>510</v>
      </c>
      <c r="J1385" s="5">
        <v>2.3935</v>
      </c>
      <c r="M1385" s="62">
        <v>5.86</v>
      </c>
      <c r="O1385" s="62">
        <v>5.07</v>
      </c>
    </row>
    <row r="1386" spans="1:15" x14ac:dyDescent="0.2">
      <c r="B1386" s="23">
        <v>42977</v>
      </c>
      <c r="C1386" s="5">
        <v>72.799199999999999</v>
      </c>
      <c r="D1386" s="5">
        <v>-161.34710000000001</v>
      </c>
      <c r="E1386" s="39">
        <v>0</v>
      </c>
      <c r="F1386" s="5" t="s">
        <v>361</v>
      </c>
      <c r="I1386" s="43">
        <v>1</v>
      </c>
      <c r="J1386" s="5">
        <v>4.2</v>
      </c>
      <c r="M1386" s="62">
        <v>0.05</v>
      </c>
      <c r="O1386" s="62">
        <v>0.09</v>
      </c>
    </row>
    <row r="1387" spans="1:15" x14ac:dyDescent="0.2">
      <c r="B1387" s="23">
        <v>42977</v>
      </c>
      <c r="C1387" s="5">
        <v>72.799199999999999</v>
      </c>
      <c r="D1387" s="5">
        <v>-161.34710000000001</v>
      </c>
      <c r="E1387" s="39">
        <v>19.899999999999999</v>
      </c>
      <c r="F1387" s="5">
        <v>9.0844770471454228E-2</v>
      </c>
      <c r="I1387" s="43">
        <v>0.1</v>
      </c>
      <c r="J1387" s="5">
        <v>-1.0851</v>
      </c>
      <c r="M1387" s="62">
        <v>0.09</v>
      </c>
      <c r="O1387" s="62">
        <v>0.16</v>
      </c>
    </row>
    <row r="1388" spans="1:15" x14ac:dyDescent="0.2">
      <c r="B1388" s="23">
        <v>42977</v>
      </c>
      <c r="C1388" s="5">
        <v>72.799199999999999</v>
      </c>
      <c r="D1388" s="5">
        <v>-161.34710000000001</v>
      </c>
      <c r="E1388" s="39">
        <v>39.700000000000003</v>
      </c>
      <c r="F1388" s="5">
        <v>2.9627884736716226</v>
      </c>
      <c r="I1388" s="43">
        <v>0.01</v>
      </c>
      <c r="J1388" s="5">
        <v>-0.13800000000000001</v>
      </c>
      <c r="M1388" s="62">
        <v>4.09</v>
      </c>
      <c r="O1388" s="62">
        <v>6.43</v>
      </c>
    </row>
    <row r="1389" spans="1:15" x14ac:dyDescent="0.2">
      <c r="B1389" s="23">
        <v>42977</v>
      </c>
      <c r="C1389" s="5">
        <v>72.799199999999999</v>
      </c>
      <c r="D1389" s="5">
        <v>-161.34710000000001</v>
      </c>
      <c r="E1389" s="39">
        <v>44.2</v>
      </c>
      <c r="F1389" s="5">
        <v>3.2894064592792089</v>
      </c>
      <c r="I1389" s="43">
        <v>1E-3</v>
      </c>
      <c r="J1389" s="5">
        <v>-0.1198</v>
      </c>
      <c r="M1389" s="62">
        <v>3.85</v>
      </c>
      <c r="O1389" s="62">
        <v>7.21</v>
      </c>
    </row>
    <row r="1390" spans="1:15" x14ac:dyDescent="0.2">
      <c r="B1390" s="23">
        <v>42981</v>
      </c>
      <c r="C1390" s="5">
        <v>71.569400000000002</v>
      </c>
      <c r="D1390" s="5">
        <v>-152.00149999999999</v>
      </c>
      <c r="E1390" s="39">
        <v>0</v>
      </c>
      <c r="F1390" s="5" t="s">
        <v>361</v>
      </c>
      <c r="I1390" s="43">
        <v>1</v>
      </c>
      <c r="J1390" s="5">
        <v>-0.1</v>
      </c>
      <c r="M1390" s="62">
        <v>0.05</v>
      </c>
      <c r="O1390" s="62">
        <v>0.06</v>
      </c>
    </row>
    <row r="1391" spans="1:15" x14ac:dyDescent="0.2">
      <c r="B1391" s="23">
        <v>42981</v>
      </c>
      <c r="C1391" s="5">
        <v>71.569400000000002</v>
      </c>
      <c r="D1391" s="5">
        <v>-152.00149999999999</v>
      </c>
      <c r="E1391" s="39">
        <v>19.8</v>
      </c>
      <c r="F1391" s="5" t="s">
        <v>361</v>
      </c>
      <c r="I1391" s="43">
        <v>0.1</v>
      </c>
      <c r="J1391" s="5">
        <v>-0.2228</v>
      </c>
      <c r="M1391" s="62">
        <v>0.05</v>
      </c>
      <c r="O1391" s="62">
        <v>0</v>
      </c>
    </row>
    <row r="1392" spans="1:15" x14ac:dyDescent="0.2">
      <c r="B1392" s="23">
        <v>42981</v>
      </c>
      <c r="C1392" s="5">
        <v>71.569400000000002</v>
      </c>
      <c r="D1392" s="5">
        <v>-152.00149999999999</v>
      </c>
      <c r="E1392" s="39">
        <v>46.6</v>
      </c>
      <c r="F1392" s="5">
        <v>12.683195149412541</v>
      </c>
      <c r="I1392" s="43">
        <v>0.01</v>
      </c>
      <c r="J1392" s="5">
        <v>0.47499999999999998</v>
      </c>
      <c r="M1392" s="62">
        <v>0.31</v>
      </c>
      <c r="O1392" s="62">
        <v>2.29</v>
      </c>
    </row>
    <row r="1393" spans="1:17" x14ac:dyDescent="0.2">
      <c r="B1393" s="23">
        <v>42981</v>
      </c>
      <c r="C1393" s="5">
        <v>71.569400000000002</v>
      </c>
      <c r="D1393" s="5">
        <v>-152.00149999999999</v>
      </c>
      <c r="E1393" s="39">
        <v>72.400000000000006</v>
      </c>
      <c r="F1393" s="5" t="s">
        <v>361</v>
      </c>
      <c r="I1393" s="43">
        <v>1E-3</v>
      </c>
      <c r="J1393" s="5">
        <v>0.43099999999999999</v>
      </c>
      <c r="M1393" s="62">
        <v>0.6</v>
      </c>
      <c r="O1393" s="62">
        <v>5.61</v>
      </c>
    </row>
    <row r="1394" spans="1:17" x14ac:dyDescent="0.2">
      <c r="B1394" s="23">
        <v>42981</v>
      </c>
      <c r="C1394" s="5">
        <v>71.569400000000002</v>
      </c>
      <c r="D1394" s="5">
        <v>-152.00149999999999</v>
      </c>
      <c r="E1394" s="39">
        <v>99.3</v>
      </c>
      <c r="F1394" s="5">
        <v>11.701536559279084</v>
      </c>
      <c r="I1394" s="43" t="s">
        <v>510</v>
      </c>
      <c r="J1394" s="5">
        <v>-1.1624000000000001</v>
      </c>
      <c r="M1394" s="62">
        <v>0.1</v>
      </c>
      <c r="O1394" s="62">
        <v>11.78</v>
      </c>
    </row>
    <row r="1395" spans="1:17" x14ac:dyDescent="0.2">
      <c r="B1395" s="23">
        <v>42986</v>
      </c>
      <c r="C1395" s="5">
        <v>73.996899999999997</v>
      </c>
      <c r="D1395" s="5">
        <v>-156.06129999999999</v>
      </c>
      <c r="E1395" s="39">
        <v>0</v>
      </c>
      <c r="F1395" s="5" t="s">
        <v>361</v>
      </c>
      <c r="I1395" s="43">
        <v>1</v>
      </c>
      <c r="J1395" s="5">
        <v>1</v>
      </c>
      <c r="M1395" s="62">
        <v>0.04</v>
      </c>
      <c r="O1395" s="62">
        <v>0.04</v>
      </c>
    </row>
    <row r="1396" spans="1:17" x14ac:dyDescent="0.2">
      <c r="B1396" s="23">
        <v>42986</v>
      </c>
      <c r="C1396" s="5">
        <v>73.996099999999998</v>
      </c>
      <c r="D1396" s="5">
        <v>-156.02529999999999</v>
      </c>
      <c r="E1396" s="39">
        <v>34</v>
      </c>
      <c r="F1396" s="5" t="s">
        <v>361</v>
      </c>
      <c r="I1396" s="43">
        <v>0.1</v>
      </c>
      <c r="J1396" s="5">
        <v>-0.86319999999999997</v>
      </c>
      <c r="M1396" s="62">
        <v>0.01</v>
      </c>
      <c r="O1396" s="62">
        <v>0.02</v>
      </c>
    </row>
    <row r="1397" spans="1:17" x14ac:dyDescent="0.2">
      <c r="B1397" s="23">
        <v>42986</v>
      </c>
      <c r="C1397" s="5">
        <v>73.996099999999998</v>
      </c>
      <c r="D1397" s="5">
        <v>-156.02529999999999</v>
      </c>
      <c r="E1397" s="39">
        <v>72.8</v>
      </c>
      <c r="F1397" s="5" t="s">
        <v>361</v>
      </c>
      <c r="I1397" s="43">
        <v>0.01</v>
      </c>
      <c r="J1397" s="5">
        <v>-0.1103</v>
      </c>
      <c r="M1397" s="62">
        <v>0.02</v>
      </c>
      <c r="O1397" s="62">
        <v>0.03</v>
      </c>
    </row>
    <row r="1398" spans="1:17" x14ac:dyDescent="0.2">
      <c r="B1398" s="23">
        <v>42986</v>
      </c>
      <c r="C1398" s="5">
        <v>73.996099999999998</v>
      </c>
      <c r="D1398" s="5">
        <v>-156.02529999999999</v>
      </c>
      <c r="E1398" s="39">
        <v>101.7</v>
      </c>
      <c r="F1398" s="5">
        <v>32.057416864922033</v>
      </c>
      <c r="I1398" s="43">
        <v>1E-3</v>
      </c>
      <c r="J1398" s="5">
        <v>0.30769999999999997</v>
      </c>
      <c r="M1398" s="62">
        <v>0.03</v>
      </c>
      <c r="O1398" s="62">
        <v>4.53</v>
      </c>
    </row>
    <row r="1399" spans="1:17" x14ac:dyDescent="0.2">
      <c r="B1399" s="23">
        <v>42992</v>
      </c>
      <c r="C1399" s="5">
        <v>75.003699999999995</v>
      </c>
      <c r="D1399" s="5">
        <v>-164.9991</v>
      </c>
      <c r="E1399" s="39">
        <v>0</v>
      </c>
      <c r="F1399" s="5" t="s">
        <v>361</v>
      </c>
      <c r="I1399" s="43">
        <v>1</v>
      </c>
      <c r="J1399" s="5">
        <v>2.5</v>
      </c>
      <c r="M1399" s="62">
        <v>0.03</v>
      </c>
      <c r="O1399" s="62">
        <v>0.09</v>
      </c>
    </row>
    <row r="1400" spans="1:17" x14ac:dyDescent="0.2">
      <c r="B1400" s="23">
        <v>42992</v>
      </c>
      <c r="C1400" s="5">
        <v>75.003699999999995</v>
      </c>
      <c r="D1400" s="5">
        <v>-164.9991</v>
      </c>
      <c r="E1400" s="39">
        <v>20.8</v>
      </c>
      <c r="F1400" s="5" t="s">
        <v>361</v>
      </c>
      <c r="I1400" s="43">
        <v>0.1</v>
      </c>
      <c r="J1400" s="5">
        <v>0.71220000000000006</v>
      </c>
      <c r="M1400" s="62">
        <v>0.03</v>
      </c>
      <c r="O1400" s="62">
        <v>0.01</v>
      </c>
    </row>
    <row r="1401" spans="1:17" x14ac:dyDescent="0.2">
      <c r="B1401" s="23">
        <v>42992</v>
      </c>
      <c r="C1401" s="5">
        <v>75.003699999999995</v>
      </c>
      <c r="D1401" s="5">
        <v>-164.9991</v>
      </c>
      <c r="E1401" s="39">
        <v>55.2</v>
      </c>
      <c r="F1401" s="5">
        <v>4.1102764857827587</v>
      </c>
      <c r="I1401" s="43">
        <v>0.01</v>
      </c>
      <c r="J1401" s="5">
        <v>0.42899999999999999</v>
      </c>
      <c r="M1401" s="62">
        <v>0.04</v>
      </c>
      <c r="O1401" s="62">
        <v>0.13</v>
      </c>
    </row>
    <row r="1402" spans="1:17" x14ac:dyDescent="0.2">
      <c r="B1402" s="23">
        <v>42992</v>
      </c>
      <c r="C1402" s="5">
        <v>75.003699999999995</v>
      </c>
      <c r="D1402" s="5">
        <v>-164.9991</v>
      </c>
      <c r="E1402" s="39">
        <v>87.2</v>
      </c>
      <c r="F1402" s="5">
        <v>13.654008594796544</v>
      </c>
      <c r="I1402" s="43">
        <v>1E-3</v>
      </c>
      <c r="J1402" s="5">
        <v>0.95889999999999997</v>
      </c>
      <c r="M1402" s="62">
        <v>0.27</v>
      </c>
      <c r="O1402" s="62">
        <v>3.6</v>
      </c>
    </row>
    <row r="1403" spans="1:17" s="14" customFormat="1" x14ac:dyDescent="0.2">
      <c r="A1403" s="10"/>
      <c r="B1403" s="24">
        <v>42992</v>
      </c>
      <c r="C1403" s="12">
        <v>75.003699999999995</v>
      </c>
      <c r="D1403" s="12">
        <v>-164.9991</v>
      </c>
      <c r="E1403" s="42">
        <v>98.7</v>
      </c>
      <c r="F1403" s="12">
        <v>11.246979397466649</v>
      </c>
      <c r="G1403" s="12"/>
      <c r="H1403" s="12"/>
      <c r="I1403" s="45" t="s">
        <v>510</v>
      </c>
      <c r="J1403" s="12">
        <v>1.1386000000000001</v>
      </c>
      <c r="K1403" s="28"/>
      <c r="L1403" s="28"/>
      <c r="M1403" s="63">
        <v>0.56999999999999995</v>
      </c>
      <c r="N1403" s="63"/>
      <c r="O1403" s="63">
        <v>3.39</v>
      </c>
      <c r="P1403" s="12"/>
      <c r="Q1403" s="12"/>
    </row>
    <row r="1404" spans="1:17" x14ac:dyDescent="0.2">
      <c r="A1404" s="1" t="s">
        <v>508</v>
      </c>
      <c r="B1404" s="23" t="s">
        <v>509</v>
      </c>
      <c r="C1404" s="5">
        <v>-36.954183329999999</v>
      </c>
      <c r="D1404" s="5">
        <v>19.254783329999999</v>
      </c>
      <c r="E1404" s="39">
        <v>10</v>
      </c>
      <c r="F1404" s="1">
        <v>8</v>
      </c>
      <c r="G1404" s="5">
        <v>0.38183766200000002</v>
      </c>
      <c r="J1404" s="5" t="s">
        <v>510</v>
      </c>
      <c r="M1404" s="62">
        <v>1.0668301999999999E-2</v>
      </c>
      <c r="N1404" s="62" t="s">
        <v>510</v>
      </c>
      <c r="O1404" s="62" t="s">
        <v>510</v>
      </c>
    </row>
    <row r="1405" spans="1:17" x14ac:dyDescent="0.2">
      <c r="B1405" s="23" t="s">
        <v>509</v>
      </c>
      <c r="C1405" s="5">
        <v>-41.95</v>
      </c>
      <c r="D1405" s="5">
        <v>21.2</v>
      </c>
      <c r="E1405" s="39">
        <v>10</v>
      </c>
      <c r="F1405" s="1">
        <v>10.63</v>
      </c>
      <c r="G1405" s="5">
        <v>0.53740115399999999</v>
      </c>
      <c r="J1405" s="5">
        <v>12.1416</v>
      </c>
      <c r="M1405" s="62">
        <v>7.2344323000000002E-2</v>
      </c>
      <c r="N1405" s="62">
        <v>0.108356592</v>
      </c>
      <c r="O1405" s="62">
        <v>3.3940917769999999</v>
      </c>
    </row>
    <row r="1406" spans="1:17" x14ac:dyDescent="0.2">
      <c r="A1406" s="1" t="s">
        <v>178</v>
      </c>
      <c r="B1406" s="23" t="s">
        <v>509</v>
      </c>
      <c r="C1406" s="5">
        <v>-42.99423333</v>
      </c>
      <c r="D1406" s="5">
        <v>29.99751667</v>
      </c>
      <c r="E1406" s="39">
        <v>10</v>
      </c>
      <c r="F1406" s="1">
        <v>18</v>
      </c>
      <c r="G1406" s="5">
        <v>0</v>
      </c>
      <c r="J1406" s="5">
        <v>10.51</v>
      </c>
      <c r="M1406" s="62">
        <v>5.5279659999999996E-3</v>
      </c>
      <c r="N1406" s="62">
        <v>0.15113452199999999</v>
      </c>
      <c r="O1406" s="62">
        <v>7.5246376420000001</v>
      </c>
    </row>
    <row r="1407" spans="1:17" x14ac:dyDescent="0.2">
      <c r="B1407" s="23" t="s">
        <v>509</v>
      </c>
      <c r="C1407" s="5">
        <v>-44.76735</v>
      </c>
      <c r="D1407" s="5">
        <v>22.198899999999998</v>
      </c>
      <c r="E1407" s="39">
        <v>10</v>
      </c>
      <c r="F1407" s="1">
        <v>7.8</v>
      </c>
      <c r="G1407" s="5">
        <v>0.90509667999999999</v>
      </c>
      <c r="J1407" s="5" t="s">
        <v>510</v>
      </c>
      <c r="M1407" s="62">
        <v>9.5238786000000006E-2</v>
      </c>
      <c r="N1407" s="62" t="s">
        <v>510</v>
      </c>
      <c r="O1407" s="62" t="s">
        <v>510</v>
      </c>
    </row>
    <row r="1408" spans="1:17" x14ac:dyDescent="0.2">
      <c r="B1408" s="23" t="s">
        <v>509</v>
      </c>
      <c r="C1408" s="5">
        <v>-47.999549999999999</v>
      </c>
      <c r="D1408" s="5">
        <v>30.000833329999999</v>
      </c>
      <c r="E1408" s="39">
        <v>10</v>
      </c>
      <c r="F1408" s="1">
        <v>11.12</v>
      </c>
      <c r="G1408" s="5">
        <v>0</v>
      </c>
      <c r="J1408" s="5">
        <v>5.27</v>
      </c>
      <c r="M1408" s="62">
        <v>0.247455494</v>
      </c>
      <c r="N1408" s="62">
        <v>0.14274999999999999</v>
      </c>
      <c r="O1408" s="62">
        <v>19.062750000000001</v>
      </c>
    </row>
    <row r="1409" spans="1:17" x14ac:dyDescent="0.2">
      <c r="B1409" s="23" t="s">
        <v>509</v>
      </c>
      <c r="C1409" s="5">
        <v>-50.725066669999997</v>
      </c>
      <c r="D1409" s="5">
        <v>25.565650000000002</v>
      </c>
      <c r="E1409" s="39">
        <v>10</v>
      </c>
      <c r="F1409" s="1">
        <v>24.73</v>
      </c>
      <c r="G1409" s="5">
        <v>0.94752308699999999</v>
      </c>
      <c r="J1409" s="5" t="s">
        <v>510</v>
      </c>
      <c r="M1409" s="62">
        <v>0.53141857100000001</v>
      </c>
      <c r="N1409" s="62" t="s">
        <v>510</v>
      </c>
      <c r="O1409" s="62" t="s">
        <v>510</v>
      </c>
    </row>
    <row r="1410" spans="1:17" x14ac:dyDescent="0.2">
      <c r="B1410" s="23" t="s">
        <v>509</v>
      </c>
      <c r="C1410" s="5">
        <v>-53.501616669999997</v>
      </c>
      <c r="D1410" s="5">
        <v>29.9998</v>
      </c>
      <c r="E1410" s="39">
        <v>10</v>
      </c>
      <c r="F1410" s="1">
        <v>12.57</v>
      </c>
      <c r="G1410" s="5">
        <v>0.42426406900000002</v>
      </c>
      <c r="J1410" s="5">
        <v>0.89</v>
      </c>
      <c r="M1410" s="62">
        <v>0.35651169100000002</v>
      </c>
      <c r="N1410" s="62">
        <v>8.3910034999999994E-2</v>
      </c>
      <c r="O1410" s="62">
        <v>24.733910040000001</v>
      </c>
    </row>
    <row r="1411" spans="1:17" x14ac:dyDescent="0.2">
      <c r="B1411" s="23" t="s">
        <v>509</v>
      </c>
      <c r="C1411" s="5">
        <v>-55.53</v>
      </c>
      <c r="D1411" s="5">
        <v>28.32</v>
      </c>
      <c r="E1411" s="39">
        <v>10</v>
      </c>
      <c r="F1411" s="1">
        <v>15.78</v>
      </c>
      <c r="G1411" s="5">
        <v>0.169705627</v>
      </c>
      <c r="J1411" s="5">
        <v>0.62749999999999995</v>
      </c>
      <c r="M1411" s="62">
        <v>0.52056432799999997</v>
      </c>
      <c r="N1411" s="62">
        <v>0.21178788400000001</v>
      </c>
      <c r="O1411" s="62">
        <v>27.409851549999999</v>
      </c>
    </row>
    <row r="1412" spans="1:17" x14ac:dyDescent="0.2">
      <c r="B1412" s="23" t="s">
        <v>509</v>
      </c>
      <c r="C1412" s="5">
        <v>-58.500833329999999</v>
      </c>
      <c r="D1412" s="5">
        <v>30</v>
      </c>
      <c r="E1412" s="39">
        <v>10</v>
      </c>
      <c r="F1412" s="1">
        <v>13.68</v>
      </c>
      <c r="G1412" s="5">
        <v>1.612203461</v>
      </c>
      <c r="J1412" s="5">
        <v>-7.0000000000000007E-2</v>
      </c>
      <c r="M1412" s="62">
        <v>0.63428241299999999</v>
      </c>
      <c r="N1412" s="62">
        <v>0.19565217400000001</v>
      </c>
      <c r="O1412" s="62">
        <v>28.562246900000002</v>
      </c>
    </row>
    <row r="1413" spans="1:17" x14ac:dyDescent="0.2">
      <c r="B1413" s="23" t="s">
        <v>509</v>
      </c>
      <c r="C1413" s="5">
        <v>-61.98</v>
      </c>
      <c r="D1413" s="5">
        <v>30.18</v>
      </c>
      <c r="E1413" s="39">
        <v>10</v>
      </c>
      <c r="F1413" s="1">
        <v>13.39</v>
      </c>
      <c r="G1413" s="5">
        <v>0.42426406900000002</v>
      </c>
      <c r="J1413" s="5" t="s">
        <v>510</v>
      </c>
      <c r="M1413" s="62">
        <v>0.58273880700000003</v>
      </c>
      <c r="N1413" s="62" t="s">
        <v>510</v>
      </c>
      <c r="O1413" s="62" t="s">
        <v>510</v>
      </c>
    </row>
    <row r="1414" spans="1:17" s="14" customFormat="1" x14ac:dyDescent="0.2">
      <c r="A1414" s="10"/>
      <c r="B1414" s="24" t="s">
        <v>509</v>
      </c>
      <c r="C1414" s="12">
        <v>-62.32</v>
      </c>
      <c r="D1414" s="12">
        <v>29.62</v>
      </c>
      <c r="E1414" s="42">
        <v>10</v>
      </c>
      <c r="F1414" s="10">
        <v>15.87</v>
      </c>
      <c r="G1414" s="12">
        <v>0.43840620400000002</v>
      </c>
      <c r="H1414" s="12"/>
      <c r="I1414" s="45"/>
      <c r="J1414" s="12" t="s">
        <v>510</v>
      </c>
      <c r="K1414" s="28"/>
      <c r="L1414" s="28"/>
      <c r="M1414" s="63">
        <v>0.58273880700000003</v>
      </c>
      <c r="N1414" s="63" t="s">
        <v>510</v>
      </c>
      <c r="O1414" s="63" t="s">
        <v>510</v>
      </c>
      <c r="P1414" s="12"/>
      <c r="Q1414" s="12"/>
    </row>
    <row r="1415" spans="1:17" x14ac:dyDescent="0.2">
      <c r="A1415" s="1" t="s">
        <v>403</v>
      </c>
      <c r="B1415" s="23" t="s">
        <v>404</v>
      </c>
      <c r="C1415" s="1">
        <v>15.6</v>
      </c>
      <c r="D1415" s="1">
        <v>-98</v>
      </c>
      <c r="E1415" s="71">
        <v>19</v>
      </c>
      <c r="F1415" s="5">
        <v>2.6</v>
      </c>
      <c r="I1415" s="47"/>
    </row>
    <row r="1416" spans="1:17" x14ac:dyDescent="0.2">
      <c r="B1416" s="23" t="s">
        <v>404</v>
      </c>
      <c r="C1416" s="1">
        <v>15.6</v>
      </c>
      <c r="D1416" s="1">
        <v>-98</v>
      </c>
      <c r="E1416" s="39">
        <v>37</v>
      </c>
      <c r="F1416" s="5">
        <v>2.2000000000000002</v>
      </c>
      <c r="I1416" s="47"/>
    </row>
    <row r="1417" spans="1:17" x14ac:dyDescent="0.2">
      <c r="A1417" s="1" t="s">
        <v>470</v>
      </c>
      <c r="B1417" s="23" t="s">
        <v>404</v>
      </c>
      <c r="C1417" s="1">
        <v>15.6</v>
      </c>
      <c r="D1417" s="1">
        <v>-98</v>
      </c>
      <c r="E1417" s="39">
        <v>60</v>
      </c>
      <c r="F1417" s="5">
        <v>23.2</v>
      </c>
      <c r="I1417" s="47"/>
    </row>
    <row r="1418" spans="1:17" x14ac:dyDescent="0.2">
      <c r="B1418" s="23" t="s">
        <v>404</v>
      </c>
      <c r="C1418" s="1">
        <v>15.6</v>
      </c>
      <c r="D1418" s="1">
        <v>-98</v>
      </c>
      <c r="E1418" s="39">
        <v>90</v>
      </c>
      <c r="F1418" s="5" t="s">
        <v>361</v>
      </c>
      <c r="I1418" s="47"/>
    </row>
    <row r="1419" spans="1:17" x14ac:dyDescent="0.2">
      <c r="B1419" s="23" t="s">
        <v>404</v>
      </c>
      <c r="C1419" s="1">
        <v>16.3</v>
      </c>
      <c r="D1419" s="1">
        <v>-107.2</v>
      </c>
      <c r="E1419" s="39">
        <v>65</v>
      </c>
      <c r="F1419" s="5">
        <v>14.1</v>
      </c>
      <c r="I1419" s="47"/>
    </row>
    <row r="1420" spans="1:17" x14ac:dyDescent="0.2">
      <c r="B1420" s="23" t="s">
        <v>404</v>
      </c>
      <c r="C1420" s="1">
        <v>16.3</v>
      </c>
      <c r="D1420" s="1">
        <v>-107.2</v>
      </c>
      <c r="E1420" s="39">
        <v>89</v>
      </c>
      <c r="F1420" s="5">
        <v>4.3</v>
      </c>
      <c r="I1420" s="47"/>
    </row>
    <row r="1421" spans="1:17" x14ac:dyDescent="0.2">
      <c r="B1421" s="23" t="s">
        <v>404</v>
      </c>
      <c r="C1421" s="1">
        <v>16.3</v>
      </c>
      <c r="D1421" s="1">
        <v>-107.2</v>
      </c>
      <c r="E1421" s="39">
        <v>159</v>
      </c>
      <c r="F1421" s="5">
        <v>1.3</v>
      </c>
      <c r="I1421" s="47"/>
    </row>
    <row r="1422" spans="1:17" x14ac:dyDescent="0.2">
      <c r="B1422" s="23" t="s">
        <v>404</v>
      </c>
      <c r="C1422" s="1">
        <v>15.8</v>
      </c>
      <c r="D1422" s="1">
        <v>-119.1</v>
      </c>
      <c r="E1422" s="39">
        <v>130</v>
      </c>
      <c r="F1422" s="5">
        <v>16</v>
      </c>
      <c r="I1422" s="47"/>
    </row>
    <row r="1423" spans="1:17" x14ac:dyDescent="0.2">
      <c r="B1423" s="23" t="s">
        <v>404</v>
      </c>
      <c r="C1423" s="1">
        <v>15.8</v>
      </c>
      <c r="D1423" s="1">
        <v>-119.1</v>
      </c>
      <c r="E1423" s="39">
        <v>160</v>
      </c>
      <c r="F1423" s="5">
        <v>5.0999999999999996</v>
      </c>
      <c r="I1423" s="47"/>
    </row>
    <row r="1424" spans="1:17" x14ac:dyDescent="0.2">
      <c r="B1424" s="23" t="s">
        <v>404</v>
      </c>
      <c r="C1424" s="1">
        <v>15.8</v>
      </c>
      <c r="D1424" s="1">
        <v>-119.1</v>
      </c>
      <c r="E1424" s="39">
        <v>200</v>
      </c>
      <c r="F1424" s="5">
        <v>3.2</v>
      </c>
      <c r="I1424" s="47"/>
    </row>
    <row r="1425" spans="1:17" x14ac:dyDescent="0.2">
      <c r="B1425" s="23" t="s">
        <v>404</v>
      </c>
      <c r="C1425" s="1">
        <v>16</v>
      </c>
      <c r="D1425" s="1">
        <v>-136</v>
      </c>
      <c r="E1425" s="39">
        <v>81</v>
      </c>
      <c r="F1425" s="5">
        <v>0.2</v>
      </c>
      <c r="I1425" s="47"/>
    </row>
    <row r="1426" spans="1:17" x14ac:dyDescent="0.2">
      <c r="B1426" s="23" t="s">
        <v>404</v>
      </c>
      <c r="C1426" s="1">
        <v>16</v>
      </c>
      <c r="D1426" s="1">
        <v>-136</v>
      </c>
      <c r="E1426" s="39">
        <v>109</v>
      </c>
      <c r="F1426" s="5">
        <v>5.9</v>
      </c>
      <c r="I1426" s="47"/>
    </row>
    <row r="1427" spans="1:17" x14ac:dyDescent="0.2">
      <c r="B1427" s="23" t="s">
        <v>404</v>
      </c>
      <c r="C1427" s="1">
        <v>16</v>
      </c>
      <c r="D1427" s="1">
        <v>-136</v>
      </c>
      <c r="E1427" s="39">
        <v>131</v>
      </c>
      <c r="F1427" s="5">
        <v>5.8</v>
      </c>
      <c r="I1427" s="47"/>
    </row>
    <row r="1428" spans="1:17" x14ac:dyDescent="0.2">
      <c r="B1428" s="23" t="s">
        <v>404</v>
      </c>
      <c r="C1428" s="1">
        <v>16</v>
      </c>
      <c r="D1428" s="1">
        <v>-136</v>
      </c>
      <c r="E1428" s="39">
        <v>227</v>
      </c>
      <c r="F1428" s="5">
        <v>1.2</v>
      </c>
      <c r="I1428" s="47"/>
    </row>
    <row r="1429" spans="1:17" x14ac:dyDescent="0.2">
      <c r="B1429" s="23" t="s">
        <v>404</v>
      </c>
      <c r="C1429" s="1">
        <v>16</v>
      </c>
      <c r="D1429" s="1">
        <v>-150</v>
      </c>
      <c r="E1429" s="39">
        <v>150</v>
      </c>
      <c r="F1429" s="5">
        <v>1.5</v>
      </c>
      <c r="I1429" s="47"/>
    </row>
    <row r="1430" spans="1:17" x14ac:dyDescent="0.2">
      <c r="B1430" s="23" t="s">
        <v>404</v>
      </c>
      <c r="C1430" s="1">
        <v>16</v>
      </c>
      <c r="D1430" s="1">
        <v>-150</v>
      </c>
      <c r="E1430" s="39">
        <v>161</v>
      </c>
      <c r="F1430" s="5">
        <v>1.1000000000000001</v>
      </c>
      <c r="I1430" s="47"/>
    </row>
    <row r="1431" spans="1:17" x14ac:dyDescent="0.2">
      <c r="B1431" s="23" t="s">
        <v>404</v>
      </c>
      <c r="C1431" s="1">
        <v>16</v>
      </c>
      <c r="D1431" s="1">
        <v>-150</v>
      </c>
      <c r="E1431" s="39">
        <v>172</v>
      </c>
      <c r="F1431" s="5">
        <v>1</v>
      </c>
      <c r="I1431" s="47"/>
    </row>
    <row r="1432" spans="1:17" x14ac:dyDescent="0.2">
      <c r="B1432" s="23" t="s">
        <v>404</v>
      </c>
      <c r="C1432" s="1">
        <v>22.7</v>
      </c>
      <c r="D1432" s="1">
        <v>-158</v>
      </c>
      <c r="E1432" s="39">
        <v>146</v>
      </c>
      <c r="F1432" s="5">
        <v>1</v>
      </c>
      <c r="I1432" s="47"/>
    </row>
    <row r="1433" spans="1:17" x14ac:dyDescent="0.2">
      <c r="B1433" s="23" t="s">
        <v>404</v>
      </c>
      <c r="C1433" s="1">
        <v>22.7</v>
      </c>
      <c r="D1433" s="1">
        <v>-158</v>
      </c>
      <c r="E1433" s="39">
        <v>155</v>
      </c>
      <c r="F1433" s="5">
        <v>0.8</v>
      </c>
      <c r="I1433" s="47"/>
    </row>
    <row r="1434" spans="1:17" s="14" customFormat="1" x14ac:dyDescent="0.2">
      <c r="A1434" s="10"/>
      <c r="B1434" s="24" t="s">
        <v>404</v>
      </c>
      <c r="C1434" s="10">
        <v>22.7</v>
      </c>
      <c r="D1434" s="10">
        <v>-158</v>
      </c>
      <c r="E1434" s="42">
        <v>166</v>
      </c>
      <c r="F1434" s="12">
        <v>1</v>
      </c>
      <c r="G1434" s="12"/>
      <c r="H1434" s="12"/>
      <c r="I1434" s="45"/>
      <c r="J1434" s="12"/>
      <c r="K1434" s="28"/>
      <c r="L1434" s="28"/>
      <c r="M1434" s="63"/>
      <c r="N1434" s="63"/>
      <c r="O1434" s="63"/>
      <c r="P1434" s="12"/>
      <c r="Q1434" s="12"/>
    </row>
    <row r="1435" spans="1:17" x14ac:dyDescent="0.2">
      <c r="A1435" s="1" t="s">
        <v>128</v>
      </c>
      <c r="B1435" s="23">
        <v>40438</v>
      </c>
      <c r="C1435" s="5">
        <v>-63.965666666666664</v>
      </c>
      <c r="D1435" s="5">
        <v>-66.853300000000004</v>
      </c>
      <c r="E1435" s="39">
        <v>10</v>
      </c>
      <c r="F1435" s="5">
        <v>15.413225958695667</v>
      </c>
      <c r="J1435" s="5">
        <v>-1.7899</v>
      </c>
      <c r="K1435" s="5">
        <v>33.955100000000002</v>
      </c>
      <c r="L1435" s="5">
        <v>27.331099999999999</v>
      </c>
      <c r="M1435" s="62">
        <v>0.55808080808080807</v>
      </c>
      <c r="N1435" s="62">
        <v>0.20558375634517767</v>
      </c>
      <c r="O1435" s="62">
        <v>31.982720337222069</v>
      </c>
      <c r="Q1435" s="5" t="s">
        <v>547</v>
      </c>
    </row>
    <row r="1436" spans="1:17" x14ac:dyDescent="0.2">
      <c r="B1436" s="23">
        <v>40438</v>
      </c>
      <c r="C1436" s="5">
        <v>-63.965666666666664</v>
      </c>
      <c r="D1436" s="5">
        <v>-66.853300000000004</v>
      </c>
      <c r="E1436" s="39">
        <v>75</v>
      </c>
      <c r="F1436" s="5">
        <v>28.131885080869431</v>
      </c>
      <c r="J1436" s="5">
        <v>-1.7647999999999999</v>
      </c>
      <c r="K1436" s="5">
        <v>33.987899999999996</v>
      </c>
      <c r="L1436" s="5">
        <v>27.357199999999999</v>
      </c>
      <c r="M1436" s="62">
        <v>0.63383838383838376</v>
      </c>
      <c r="N1436" s="62">
        <v>0.19289340101522845</v>
      </c>
      <c r="O1436" s="62">
        <v>31.235176774423365</v>
      </c>
      <c r="Q1436" s="5" t="s">
        <v>547</v>
      </c>
    </row>
    <row r="1437" spans="1:17" x14ac:dyDescent="0.2">
      <c r="A1437" s="1" t="s">
        <v>51</v>
      </c>
      <c r="B1437" s="23">
        <v>40438</v>
      </c>
      <c r="C1437" s="5">
        <v>-63.965666666666664</v>
      </c>
      <c r="D1437" s="5">
        <v>-66.853300000000004</v>
      </c>
      <c r="E1437" s="39">
        <v>260</v>
      </c>
      <c r="F1437" s="5">
        <v>3.1148047037127542</v>
      </c>
      <c r="J1437" s="5">
        <v>2.0853000000000002</v>
      </c>
      <c r="K1437" s="5">
        <v>34.638850000000005</v>
      </c>
      <c r="L1437" s="5">
        <v>27.675599999999999</v>
      </c>
      <c r="M1437" s="62">
        <v>1.1136363636363635</v>
      </c>
      <c r="N1437" s="62">
        <v>0.20558375634517767</v>
      </c>
      <c r="O1437" s="62">
        <v>33.596755424941371</v>
      </c>
      <c r="Q1437" s="5" t="s">
        <v>547</v>
      </c>
    </row>
    <row r="1438" spans="1:17" x14ac:dyDescent="0.2">
      <c r="B1438" s="23">
        <v>40438</v>
      </c>
      <c r="C1438" s="5">
        <v>-64.211066666666667</v>
      </c>
      <c r="D1438" s="5">
        <v>-66.257866666666672</v>
      </c>
      <c r="E1438" s="39">
        <v>10</v>
      </c>
      <c r="F1438" s="5">
        <v>61.501679676650546</v>
      </c>
      <c r="J1438" s="5">
        <v>-1.7551000000000001</v>
      </c>
      <c r="K1438" s="5">
        <v>33.965699999999998</v>
      </c>
      <c r="L1438" s="5">
        <v>27.338899999999999</v>
      </c>
      <c r="M1438" s="62">
        <v>0.58333333333333326</v>
      </c>
      <c r="N1438" s="62">
        <v>0.19289340101522845</v>
      </c>
      <c r="O1438" s="62">
        <v>31.808276189628049</v>
      </c>
      <c r="Q1438" s="5" t="s">
        <v>547</v>
      </c>
    </row>
    <row r="1439" spans="1:17" x14ac:dyDescent="0.2">
      <c r="A1439" s="74"/>
      <c r="B1439" s="23">
        <v>40438</v>
      </c>
      <c r="C1439" s="5">
        <v>-64.211066666666667</v>
      </c>
      <c r="D1439" s="5">
        <v>-66.257866666666672</v>
      </c>
      <c r="E1439" s="39">
        <v>75</v>
      </c>
      <c r="F1439" s="5">
        <v>69.32436723869175</v>
      </c>
      <c r="J1439" s="5">
        <v>-0.81989999999999996</v>
      </c>
      <c r="K1439" s="5">
        <v>34.127899999999997</v>
      </c>
      <c r="L1439" s="5">
        <v>27.439599999999999</v>
      </c>
      <c r="M1439" s="62">
        <v>0.60858585858585845</v>
      </c>
      <c r="N1439" s="62">
        <v>0.1802030456852792</v>
      </c>
      <c r="O1439" s="62">
        <v>30.943773562501857</v>
      </c>
      <c r="Q1439" s="5" t="s">
        <v>547</v>
      </c>
    </row>
    <row r="1440" spans="1:17" x14ac:dyDescent="0.2">
      <c r="A1440" s="32" t="s">
        <v>573</v>
      </c>
      <c r="B1440" s="23">
        <v>40438</v>
      </c>
      <c r="C1440" s="5">
        <v>-64.211066666666667</v>
      </c>
      <c r="D1440" s="5">
        <v>-66.257866666666672</v>
      </c>
      <c r="E1440" s="39">
        <v>300</v>
      </c>
      <c r="F1440" s="5">
        <v>21.55347549202213</v>
      </c>
      <c r="J1440" s="5">
        <v>1.5747499999999999</v>
      </c>
      <c r="K1440" s="5">
        <v>34.679400000000001</v>
      </c>
      <c r="L1440" s="5">
        <v>27.747399999999999</v>
      </c>
      <c r="M1440" s="62">
        <v>0.53282828282828276</v>
      </c>
      <c r="N1440" s="62">
        <v>2.7918781725888322E-2</v>
      </c>
      <c r="O1440" s="62">
        <v>35.025882387864755</v>
      </c>
      <c r="Q1440" s="5" t="s">
        <v>547</v>
      </c>
    </row>
    <row r="1441" spans="2:17" x14ac:dyDescent="0.2">
      <c r="B1441" s="23">
        <v>40443</v>
      </c>
      <c r="C1441" s="5">
        <v>-64.695999999999998</v>
      </c>
      <c r="D1441" s="5">
        <v>-65.027666666666661</v>
      </c>
      <c r="E1441" s="39">
        <v>10</v>
      </c>
      <c r="F1441" s="5">
        <v>43.645747151142402</v>
      </c>
      <c r="J1441" s="5">
        <v>-1.8268499999999999</v>
      </c>
      <c r="K1441" s="5">
        <v>33.903149999999997</v>
      </c>
      <c r="L1441" s="5">
        <v>27.2898</v>
      </c>
      <c r="M1441" s="62">
        <v>0.65909090909090906</v>
      </c>
      <c r="N1441" s="62">
        <v>0.11675126903553301</v>
      </c>
      <c r="O1441" s="62">
        <v>32.878570368391372</v>
      </c>
      <c r="Q1441" s="5" t="s">
        <v>547</v>
      </c>
    </row>
    <row r="1442" spans="2:17" x14ac:dyDescent="0.2">
      <c r="B1442" s="23">
        <v>40443</v>
      </c>
      <c r="C1442" s="5">
        <v>-64.695999999999998</v>
      </c>
      <c r="D1442" s="5">
        <v>-65.027666666666661</v>
      </c>
      <c r="E1442" s="39">
        <v>75</v>
      </c>
      <c r="F1442" s="5">
        <v>65.045571214907852</v>
      </c>
      <c r="J1442" s="5">
        <v>-1.7506499999999998</v>
      </c>
      <c r="K1442" s="5">
        <v>33.934399999999997</v>
      </c>
      <c r="L1442" s="5">
        <v>27.313300000000002</v>
      </c>
      <c r="M1442" s="62">
        <v>0.65909090909090906</v>
      </c>
      <c r="N1442" s="62">
        <v>0.12944162436548226</v>
      </c>
      <c r="O1442" s="62">
        <v>32.889271825926912</v>
      </c>
      <c r="Q1442" s="5" t="s">
        <v>547</v>
      </c>
    </row>
    <row r="1443" spans="2:17" x14ac:dyDescent="0.2">
      <c r="B1443" s="23">
        <v>40443</v>
      </c>
      <c r="C1443" s="5">
        <v>-64.695999999999998</v>
      </c>
      <c r="D1443" s="5">
        <v>-65.027666666666661</v>
      </c>
      <c r="E1443" s="39">
        <v>300</v>
      </c>
      <c r="F1443" s="5">
        <v>36.40692180501749</v>
      </c>
      <c r="J1443" s="5">
        <v>1.3947500000000002</v>
      </c>
      <c r="K1443" s="5">
        <v>34.6312</v>
      </c>
      <c r="L1443" s="5">
        <v>27.721800000000002</v>
      </c>
      <c r="M1443" s="62">
        <v>0.88636363636363624</v>
      </c>
      <c r="N1443" s="62">
        <v>7.8680203045685293E-2</v>
      </c>
      <c r="O1443" s="62">
        <v>35.290910440229162</v>
      </c>
      <c r="Q1443" s="5" t="s">
        <v>547</v>
      </c>
    </row>
    <row r="1444" spans="2:17" x14ac:dyDescent="0.2">
      <c r="B1444" s="23">
        <v>40443</v>
      </c>
      <c r="C1444" s="5">
        <v>-64.454916666666662</v>
      </c>
      <c r="D1444" s="5">
        <v>-65.665933333333328</v>
      </c>
      <c r="E1444" s="39">
        <v>10</v>
      </c>
      <c r="F1444" s="5">
        <v>73.807590299719038</v>
      </c>
      <c r="J1444" s="5">
        <v>-1.84395</v>
      </c>
      <c r="K1444" s="5">
        <v>33.910249999999998</v>
      </c>
      <c r="L1444" s="5">
        <v>27.295999999999999</v>
      </c>
      <c r="M1444" s="62">
        <v>0.96212121212121204</v>
      </c>
      <c r="N1444" s="62">
        <v>0.12944162436548226</v>
      </c>
      <c r="O1444" s="62">
        <v>28.175821533529252</v>
      </c>
      <c r="Q1444" s="5" t="s">
        <v>547</v>
      </c>
    </row>
    <row r="1445" spans="2:17" x14ac:dyDescent="0.2">
      <c r="B1445" s="23">
        <v>40443</v>
      </c>
      <c r="C1445" s="5">
        <v>-64.454916666666662</v>
      </c>
      <c r="D1445" s="5">
        <v>-65.665933333333328</v>
      </c>
      <c r="E1445" s="39">
        <v>70</v>
      </c>
      <c r="F1445" s="5">
        <v>86.394576543527052</v>
      </c>
      <c r="J1445" s="5">
        <v>-1.8078500000000002</v>
      </c>
      <c r="K1445" s="5">
        <v>33.925799999999995</v>
      </c>
      <c r="L1445" s="5">
        <v>27.3078</v>
      </c>
      <c r="M1445" s="62">
        <v>0.76010101010101006</v>
      </c>
      <c r="N1445" s="62">
        <v>0.11675126903553301</v>
      </c>
      <c r="O1445" s="62">
        <v>32.644652239736395</v>
      </c>
      <c r="Q1445" s="5" t="s">
        <v>547</v>
      </c>
    </row>
    <row r="1446" spans="2:17" x14ac:dyDescent="0.2">
      <c r="B1446" s="23">
        <v>40443</v>
      </c>
      <c r="C1446" s="5">
        <v>-64.454916666666662</v>
      </c>
      <c r="D1446" s="5">
        <v>-65.665933333333328</v>
      </c>
      <c r="E1446" s="39">
        <v>330</v>
      </c>
      <c r="F1446" s="5">
        <v>25.892212538554851</v>
      </c>
      <c r="J1446" s="5">
        <v>1.3205</v>
      </c>
      <c r="K1446" s="5">
        <v>34.611699999999999</v>
      </c>
      <c r="L1446" s="5">
        <v>27.711400000000001</v>
      </c>
      <c r="M1446" s="62">
        <v>0.81060606060606066</v>
      </c>
      <c r="N1446" s="62">
        <v>7.8680203045685293E-2</v>
      </c>
      <c r="O1446" s="62">
        <v>37.06868821800694</v>
      </c>
      <c r="Q1446" s="5" t="s">
        <v>547</v>
      </c>
    </row>
    <row r="1447" spans="2:17" x14ac:dyDescent="0.2">
      <c r="B1447" s="23">
        <v>40444</v>
      </c>
      <c r="C1447" s="5">
        <v>-64.210949999999997</v>
      </c>
      <c r="D1447" s="5">
        <v>-66.260000000000005</v>
      </c>
      <c r="E1447" s="39">
        <v>10</v>
      </c>
      <c r="F1447" s="5">
        <v>72.351216849541288</v>
      </c>
      <c r="J1447" s="5">
        <v>-1.7719</v>
      </c>
      <c r="K1447" s="5">
        <v>33.9544</v>
      </c>
      <c r="L1447" s="5">
        <v>27.330100000000002</v>
      </c>
      <c r="M1447" s="62">
        <v>0.97086837636884915</v>
      </c>
      <c r="N1447" s="62">
        <v>0.17027366303238067</v>
      </c>
      <c r="O1447" s="62">
        <v>25.711134792433352</v>
      </c>
      <c r="Q1447" s="5" t="s">
        <v>547</v>
      </c>
    </row>
    <row r="1448" spans="2:17" x14ac:dyDescent="0.2">
      <c r="B1448" s="23">
        <v>40444</v>
      </c>
      <c r="C1448" s="5">
        <v>-64.210949999999997</v>
      </c>
      <c r="D1448" s="5">
        <v>-66.260000000000005</v>
      </c>
      <c r="E1448" s="39">
        <v>55</v>
      </c>
      <c r="F1448" s="5">
        <v>219.53407254436479</v>
      </c>
      <c r="J1448" s="5">
        <v>-1.76325</v>
      </c>
      <c r="K1448" s="5">
        <v>33.957149999999999</v>
      </c>
      <c r="L1448" s="5">
        <v>27.332100000000001</v>
      </c>
      <c r="M1448" s="62">
        <v>1.1352983224243265</v>
      </c>
      <c r="N1448" s="62">
        <v>0.15637006080960741</v>
      </c>
      <c r="O1448" s="62">
        <v>30.054476128998711</v>
      </c>
      <c r="Q1448" s="5" t="s">
        <v>547</v>
      </c>
    </row>
    <row r="1449" spans="2:17" x14ac:dyDescent="0.2">
      <c r="B1449" s="23">
        <v>40444</v>
      </c>
      <c r="C1449" s="5">
        <v>-64.210949999999997</v>
      </c>
      <c r="D1449" s="5">
        <v>-66.260000000000005</v>
      </c>
      <c r="E1449" s="39">
        <v>300</v>
      </c>
      <c r="F1449" s="5">
        <v>34.937748219001556</v>
      </c>
      <c r="J1449" s="5">
        <v>1.57155</v>
      </c>
      <c r="K1449" s="5">
        <v>34.677800000000005</v>
      </c>
      <c r="L1449" s="5">
        <v>27.746400000000001</v>
      </c>
      <c r="M1449" s="62">
        <v>1.111640974064187</v>
      </c>
      <c r="N1449" s="62">
        <v>7.2506313041875034E-2</v>
      </c>
      <c r="O1449" s="62">
        <v>29.568699308990752</v>
      </c>
      <c r="Q1449" s="5" t="s">
        <v>547</v>
      </c>
    </row>
    <row r="1450" spans="2:17" x14ac:dyDescent="0.2">
      <c r="B1450" s="23">
        <v>40445</v>
      </c>
      <c r="C1450" s="5">
        <v>-64.694699999999997</v>
      </c>
      <c r="D1450" s="5">
        <v>-65.030816666666666</v>
      </c>
      <c r="E1450" s="39">
        <v>10</v>
      </c>
      <c r="F1450" s="5">
        <v>2.6548470796103176</v>
      </c>
      <c r="J1450" s="5">
        <v>-1.8367</v>
      </c>
      <c r="K1450" s="5">
        <v>33.906549999999996</v>
      </c>
      <c r="L1450" s="5">
        <v>27.2928</v>
      </c>
      <c r="M1450" s="62">
        <v>0.36448163644816367</v>
      </c>
      <c r="N1450" s="62">
        <v>0.10479921645445645</v>
      </c>
      <c r="O1450" s="62">
        <v>36.941558441558442</v>
      </c>
      <c r="Q1450" s="5" t="s">
        <v>547</v>
      </c>
    </row>
    <row r="1451" spans="2:17" x14ac:dyDescent="0.2">
      <c r="B1451" s="23">
        <v>40445</v>
      </c>
      <c r="C1451" s="5">
        <v>-64.694699999999997</v>
      </c>
      <c r="D1451" s="5">
        <v>-65.030816666666666</v>
      </c>
      <c r="E1451" s="39">
        <v>75</v>
      </c>
      <c r="F1451" s="5">
        <v>7.9268634738030244</v>
      </c>
      <c r="J1451" s="5">
        <v>-1.82735</v>
      </c>
      <c r="K1451" s="5">
        <v>33.907799999999995</v>
      </c>
      <c r="L1451" s="5">
        <v>27.293600000000001</v>
      </c>
      <c r="M1451" s="62">
        <v>0.61920349154391707</v>
      </c>
      <c r="N1451" s="62">
        <v>0.15335801163405605</v>
      </c>
      <c r="O1451" s="62">
        <v>36.548387096774192</v>
      </c>
      <c r="Q1451" s="5" t="s">
        <v>547</v>
      </c>
    </row>
    <row r="1452" spans="2:17" x14ac:dyDescent="0.2">
      <c r="B1452" s="23">
        <v>40445</v>
      </c>
      <c r="C1452" s="5">
        <v>-64.694699999999997</v>
      </c>
      <c r="D1452" s="5">
        <v>-65.030816666666666</v>
      </c>
      <c r="E1452" s="39">
        <v>300</v>
      </c>
      <c r="F1452" s="5">
        <v>6.8613685002153382</v>
      </c>
      <c r="J1452" s="5">
        <v>1.3773499999999999</v>
      </c>
      <c r="K1452" s="5">
        <v>34.625900000000001</v>
      </c>
      <c r="L1452" s="5">
        <v>27.718800000000002</v>
      </c>
      <c r="M1452" s="62">
        <v>0.6873977086743045</v>
      </c>
      <c r="N1452" s="62">
        <v>9.4900849858356964E-2</v>
      </c>
      <c r="O1452" s="62">
        <v>38.285087719298247</v>
      </c>
      <c r="Q1452" s="5" t="s">
        <v>547</v>
      </c>
    </row>
    <row r="1453" spans="2:17" x14ac:dyDescent="0.2">
      <c r="B1453" s="23">
        <v>40550</v>
      </c>
      <c r="C1453" s="5">
        <v>-64.575000000000003</v>
      </c>
      <c r="D1453" s="5">
        <v>-65.34</v>
      </c>
      <c r="E1453" s="39">
        <v>100</v>
      </c>
      <c r="F1453" s="5">
        <v>3.0412047845938939</v>
      </c>
      <c r="J1453" s="5">
        <v>0.27349999999999997</v>
      </c>
      <c r="K1453" s="5">
        <v>33.956099999999999</v>
      </c>
      <c r="L1453" s="5">
        <v>27.249099999999999</v>
      </c>
      <c r="M1453" s="62">
        <v>3.8241158765989467</v>
      </c>
      <c r="N1453" s="62">
        <v>0.20209973753280838</v>
      </c>
      <c r="O1453" s="62">
        <v>21.037647896536594</v>
      </c>
      <c r="Q1453" s="5">
        <v>376.4482142857143</v>
      </c>
    </row>
    <row r="1454" spans="2:17" x14ac:dyDescent="0.2">
      <c r="B1454" s="23">
        <v>40550</v>
      </c>
      <c r="C1454" s="5">
        <v>-64.575000000000003</v>
      </c>
      <c r="D1454" s="5">
        <v>-65.34</v>
      </c>
      <c r="E1454" s="39">
        <v>400</v>
      </c>
      <c r="F1454" s="5">
        <v>85.893281179424591</v>
      </c>
      <c r="J1454" s="5">
        <v>1.3952499999999999</v>
      </c>
      <c r="K1454" s="5">
        <v>34.650350000000003</v>
      </c>
      <c r="L1454" s="5">
        <v>27.737200000000001</v>
      </c>
      <c r="M1454" s="62">
        <v>2.1032104339102085</v>
      </c>
      <c r="N1454" s="62">
        <v>8.3989501312335957E-2</v>
      </c>
      <c r="O1454" s="62">
        <v>26.602656134860112</v>
      </c>
      <c r="Q1454" s="5">
        <v>212.23593750000001</v>
      </c>
    </row>
    <row r="1455" spans="2:17" x14ac:dyDescent="0.2">
      <c r="B1455" s="23">
        <v>40551</v>
      </c>
      <c r="C1455" s="5">
        <v>-63.978499999999997</v>
      </c>
      <c r="D1455" s="5">
        <v>-66.841166666666666</v>
      </c>
      <c r="E1455" s="39">
        <v>70</v>
      </c>
      <c r="F1455" s="5" t="s">
        <v>361</v>
      </c>
      <c r="J1455" s="5">
        <v>-0.10525</v>
      </c>
      <c r="K1455" s="5">
        <v>33.926400000000001</v>
      </c>
      <c r="L1455" s="5">
        <v>27.244800000000001</v>
      </c>
      <c r="M1455" s="62">
        <v>2.0530973451327434</v>
      </c>
      <c r="N1455" s="62">
        <v>0.12944162436548226</v>
      </c>
      <c r="O1455" s="62">
        <v>30.436983496407464</v>
      </c>
      <c r="Q1455" s="5">
        <v>353.31160714285716</v>
      </c>
    </row>
    <row r="1456" spans="2:17" x14ac:dyDescent="0.2">
      <c r="B1456" s="23">
        <v>40551</v>
      </c>
      <c r="C1456" s="5">
        <v>-63.978499999999997</v>
      </c>
      <c r="D1456" s="5">
        <v>-66.841166666666666</v>
      </c>
      <c r="E1456" s="39">
        <v>400</v>
      </c>
      <c r="F1456" s="5">
        <v>21.463149051733307</v>
      </c>
      <c r="J1456" s="5">
        <v>1.8008999999999999</v>
      </c>
      <c r="K1456" s="5">
        <v>34.664549999999998</v>
      </c>
      <c r="L1456" s="5">
        <v>27.718499999999999</v>
      </c>
      <c r="M1456" s="62">
        <v>0.63716814159292046</v>
      </c>
      <c r="N1456" s="62">
        <v>7.8680203045685293E-2</v>
      </c>
      <c r="O1456" s="62">
        <v>38.30175457956301</v>
      </c>
      <c r="Q1456" s="5">
        <v>180.87388392857142</v>
      </c>
    </row>
    <row r="1457" spans="2:17" x14ac:dyDescent="0.2">
      <c r="B1457" s="23">
        <v>40551</v>
      </c>
      <c r="C1457" s="5">
        <v>-64.603333333333339</v>
      </c>
      <c r="D1457" s="5">
        <v>-68.277000000000001</v>
      </c>
      <c r="E1457" s="39">
        <v>80</v>
      </c>
      <c r="F1457" s="5">
        <v>18.526493542583552</v>
      </c>
      <c r="J1457" s="5">
        <v>-0.41105000000000003</v>
      </c>
      <c r="K1457" s="5">
        <v>34.028750000000002</v>
      </c>
      <c r="L1457" s="5">
        <v>27.341899999999999</v>
      </c>
      <c r="M1457" s="62">
        <v>5.6004748144039995</v>
      </c>
      <c r="N1457" s="62">
        <v>0.12128514056224898</v>
      </c>
      <c r="O1457" s="62">
        <v>28.361416123576138</v>
      </c>
      <c r="Q1457" s="5">
        <v>337.58526785714281</v>
      </c>
    </row>
    <row r="1458" spans="2:17" x14ac:dyDescent="0.2">
      <c r="B1458" s="23">
        <v>40551</v>
      </c>
      <c r="C1458" s="5">
        <v>-64.603333333333339</v>
      </c>
      <c r="D1458" s="5">
        <v>-68.277000000000001</v>
      </c>
      <c r="E1458" s="39">
        <v>400</v>
      </c>
      <c r="F1458" s="5">
        <v>9.8440135196154319</v>
      </c>
      <c r="J1458" s="5">
        <v>1.9013</v>
      </c>
      <c r="K1458" s="5">
        <v>34.7072</v>
      </c>
      <c r="L1458" s="5">
        <v>27.744900000000001</v>
      </c>
      <c r="M1458" s="62">
        <v>4.0372197411223647</v>
      </c>
      <c r="N1458" s="62">
        <v>0.1293172690763052</v>
      </c>
      <c r="O1458" s="62">
        <v>31.047994773505206</v>
      </c>
      <c r="Q1458" s="5">
        <v>186.80625000000001</v>
      </c>
    </row>
    <row r="1459" spans="2:17" x14ac:dyDescent="0.2">
      <c r="B1459" s="23">
        <v>40552</v>
      </c>
      <c r="C1459" s="5">
        <v>-65.109833333333327</v>
      </c>
      <c r="D1459" s="5">
        <v>-67.092333333333329</v>
      </c>
      <c r="E1459" s="39">
        <v>100</v>
      </c>
      <c r="F1459" s="5" t="s">
        <v>547</v>
      </c>
      <c r="J1459" s="5">
        <v>-5.7200000000000001E-2</v>
      </c>
      <c r="K1459" s="5">
        <v>33.983649999999997</v>
      </c>
      <c r="L1459" s="5">
        <v>27.288599999999999</v>
      </c>
      <c r="M1459" s="62" t="s">
        <v>547</v>
      </c>
      <c r="N1459" s="62" t="s">
        <v>547</v>
      </c>
      <c r="O1459" s="62" t="s">
        <v>547</v>
      </c>
      <c r="Q1459" s="5">
        <v>350.78995535714284</v>
      </c>
    </row>
    <row r="1460" spans="2:17" x14ac:dyDescent="0.2">
      <c r="B1460" s="23">
        <v>40552</v>
      </c>
      <c r="C1460" s="5">
        <v>-65.109833333333327</v>
      </c>
      <c r="D1460" s="5">
        <v>-67.092333333333329</v>
      </c>
      <c r="E1460" s="39">
        <v>400</v>
      </c>
      <c r="F1460" s="88" t="s">
        <v>547</v>
      </c>
      <c r="J1460" s="5">
        <v>1.5247999999999999</v>
      </c>
      <c r="K1460" s="5">
        <v>34.689800000000005</v>
      </c>
      <c r="L1460" s="5">
        <v>27.759499999999999</v>
      </c>
      <c r="M1460" s="62" t="s">
        <v>547</v>
      </c>
      <c r="N1460" s="62" t="s">
        <v>547</v>
      </c>
      <c r="O1460" s="62" t="s">
        <v>547</v>
      </c>
      <c r="Q1460" s="5">
        <v>186.43526785714286</v>
      </c>
    </row>
    <row r="1461" spans="2:17" x14ac:dyDescent="0.2">
      <c r="B1461" s="23">
        <v>40552</v>
      </c>
      <c r="C1461" s="5">
        <v>-65.478833333333327</v>
      </c>
      <c r="D1461" s="5">
        <v>-66.149500000000003</v>
      </c>
      <c r="E1461" s="39">
        <v>100</v>
      </c>
      <c r="F1461" s="5" t="s">
        <v>547</v>
      </c>
      <c r="J1461" s="5">
        <v>-0.53295000000000003</v>
      </c>
      <c r="K1461" s="5">
        <v>33.933799999999998</v>
      </c>
      <c r="L1461" s="5">
        <v>27.270499999999998</v>
      </c>
      <c r="M1461" s="62" t="s">
        <v>547</v>
      </c>
      <c r="N1461" s="62" t="s">
        <v>547</v>
      </c>
      <c r="O1461" s="62" t="s">
        <v>547</v>
      </c>
      <c r="Q1461" s="5">
        <v>341.9433035714286</v>
      </c>
    </row>
    <row r="1462" spans="2:17" x14ac:dyDescent="0.2">
      <c r="B1462" s="23">
        <v>40552</v>
      </c>
      <c r="C1462" s="5">
        <v>-65.478833333333327</v>
      </c>
      <c r="D1462" s="5">
        <v>-66.149500000000003</v>
      </c>
      <c r="E1462" s="39">
        <v>270</v>
      </c>
      <c r="F1462" s="5" t="s">
        <v>547</v>
      </c>
      <c r="J1462" s="5">
        <v>1.4062000000000001</v>
      </c>
      <c r="K1462" s="5">
        <v>34.645399999999995</v>
      </c>
      <c r="L1462" s="5">
        <v>27.732399999999998</v>
      </c>
      <c r="M1462" s="62" t="s">
        <v>547</v>
      </c>
      <c r="N1462" s="62" t="s">
        <v>547</v>
      </c>
      <c r="O1462" s="62" t="s">
        <v>547</v>
      </c>
      <c r="Q1462" s="5">
        <v>198.52075892857147</v>
      </c>
    </row>
    <row r="1463" spans="2:17" x14ac:dyDescent="0.2">
      <c r="B1463" s="23">
        <v>40553</v>
      </c>
      <c r="C1463" s="5">
        <v>-64.931666666666672</v>
      </c>
      <c r="D1463" s="5">
        <v>-64.402666666666661</v>
      </c>
      <c r="E1463" s="39">
        <v>80</v>
      </c>
      <c r="F1463" s="5">
        <v>31.428551482773802</v>
      </c>
      <c r="J1463" s="5">
        <v>-0.66085000000000005</v>
      </c>
      <c r="K1463" s="5">
        <v>33.996600000000001</v>
      </c>
      <c r="L1463" s="5">
        <v>27.326799999999999</v>
      </c>
      <c r="M1463" s="62">
        <v>0.90712975946499841</v>
      </c>
      <c r="N1463" s="62">
        <v>0.18509615384615385</v>
      </c>
      <c r="O1463" s="62">
        <v>30.22493334467892</v>
      </c>
      <c r="Q1463" s="5">
        <v>337.24285714285719</v>
      </c>
    </row>
    <row r="1464" spans="2:17" x14ac:dyDescent="0.2">
      <c r="B1464" s="23">
        <v>40553</v>
      </c>
      <c r="C1464" s="5">
        <v>-64.931666666666672</v>
      </c>
      <c r="D1464" s="5">
        <v>-64.402666666666661</v>
      </c>
      <c r="E1464" s="39">
        <v>400</v>
      </c>
      <c r="F1464" s="5">
        <v>22.687006235954708</v>
      </c>
      <c r="J1464" s="5">
        <v>1.2264499999999998</v>
      </c>
      <c r="K1464" s="5">
        <v>34.622599999999998</v>
      </c>
      <c r="L1464" s="5">
        <v>27.726700000000001</v>
      </c>
      <c r="M1464" s="62">
        <v>2.3892903797984157</v>
      </c>
      <c r="N1464" s="62">
        <v>7.6923076923076927E-2</v>
      </c>
      <c r="O1464" s="62">
        <v>25.652673776567582</v>
      </c>
      <c r="Q1464" s="5">
        <v>193.62120535714286</v>
      </c>
    </row>
    <row r="1465" spans="2:17" x14ac:dyDescent="0.2">
      <c r="B1465" s="23">
        <v>40556</v>
      </c>
      <c r="C1465" s="5">
        <v>-66.248916666666673</v>
      </c>
      <c r="D1465" s="5">
        <v>-67.335400000000007</v>
      </c>
      <c r="E1465" s="39">
        <v>80</v>
      </c>
      <c r="F1465" s="5">
        <v>6.2167843029474952</v>
      </c>
      <c r="J1465" s="5">
        <v>-0.88619999999999999</v>
      </c>
      <c r="K1465" s="5">
        <v>33.971400000000003</v>
      </c>
      <c r="L1465" s="5">
        <v>27.3154</v>
      </c>
      <c r="M1465" s="62">
        <v>1.1432748538011694</v>
      </c>
      <c r="N1465" s="62">
        <v>0.15404699738903391</v>
      </c>
      <c r="O1465" s="62">
        <v>23.183997761150422</v>
      </c>
      <c r="Q1465" s="5">
        <v>319.2948660714286</v>
      </c>
    </row>
    <row r="1466" spans="2:17" x14ac:dyDescent="0.2">
      <c r="B1466" s="23">
        <v>40556</v>
      </c>
      <c r="C1466" s="5">
        <v>-66.248916666666673</v>
      </c>
      <c r="D1466" s="5">
        <v>-67.335400000000007</v>
      </c>
      <c r="E1466" s="39">
        <v>160</v>
      </c>
      <c r="F1466" s="5">
        <v>18.94025776709335</v>
      </c>
      <c r="J1466" s="5">
        <v>0.18835000000000002</v>
      </c>
      <c r="K1466" s="5">
        <v>34.316299999999998</v>
      </c>
      <c r="L1466" s="5">
        <v>27.5443</v>
      </c>
      <c r="M1466" s="62">
        <v>1.6403508771929822</v>
      </c>
      <c r="N1466" s="62">
        <v>0.14099216710182763</v>
      </c>
      <c r="O1466" s="62">
        <v>20.452647408869904</v>
      </c>
      <c r="Q1466" s="5">
        <v>252.79687500000003</v>
      </c>
    </row>
    <row r="1467" spans="2:17" x14ac:dyDescent="0.2">
      <c r="B1467" s="23">
        <v>40556</v>
      </c>
      <c r="C1467" s="5">
        <v>-65.882499999999993</v>
      </c>
      <c r="D1467" s="5">
        <v>-68.293333333333337</v>
      </c>
      <c r="E1467" s="39">
        <v>80</v>
      </c>
      <c r="F1467" s="5">
        <v>13.95478499691731</v>
      </c>
      <c r="J1467" s="5">
        <v>-1.0179499999999999</v>
      </c>
      <c r="K1467" s="5">
        <v>34.019199999999998</v>
      </c>
      <c r="L1467" s="5">
        <v>27.359100000000002</v>
      </c>
      <c r="M1467" s="62">
        <v>4.8274853801169586</v>
      </c>
      <c r="N1467" s="62">
        <v>0.24543080939947776</v>
      </c>
      <c r="O1467" s="62">
        <v>26.661518542779561</v>
      </c>
      <c r="Q1467" s="5">
        <v>346.03616071428576</v>
      </c>
    </row>
    <row r="1468" spans="2:17" x14ac:dyDescent="0.2">
      <c r="B1468" s="23">
        <v>40556</v>
      </c>
      <c r="C1468" s="5">
        <v>-65.882499999999993</v>
      </c>
      <c r="D1468" s="5">
        <v>-68.293333333333337</v>
      </c>
      <c r="E1468" s="39">
        <v>350</v>
      </c>
      <c r="F1468" s="5">
        <v>9.7847047481106273</v>
      </c>
      <c r="J1468" s="5">
        <v>1.5895999999999999</v>
      </c>
      <c r="K1468" s="5">
        <v>34.700150000000001</v>
      </c>
      <c r="L1468" s="5">
        <v>27.763000000000002</v>
      </c>
      <c r="M1468" s="62" t="s">
        <v>361</v>
      </c>
      <c r="N1468" s="62">
        <v>7.5718015665796334E-2</v>
      </c>
      <c r="O1468" s="62">
        <v>34.027933338868948</v>
      </c>
      <c r="Q1468" s="5">
        <v>177.44776785714285</v>
      </c>
    </row>
    <row r="1469" spans="2:17" x14ac:dyDescent="0.2">
      <c r="B1469" s="23">
        <v>40557</v>
      </c>
      <c r="C1469" s="5">
        <v>-66.505399999999995</v>
      </c>
      <c r="D1469" s="5">
        <v>-69.370316666666668</v>
      </c>
      <c r="E1469" s="39">
        <v>100</v>
      </c>
      <c r="F1469" s="5" t="s">
        <v>361</v>
      </c>
      <c r="J1469" s="5">
        <v>-1.1255999999999999</v>
      </c>
      <c r="K1469" s="5">
        <v>33.988500000000002</v>
      </c>
      <c r="L1469" s="5">
        <v>27.338100000000001</v>
      </c>
      <c r="M1469" s="62">
        <v>5.4301075268817209</v>
      </c>
      <c r="N1469" s="62">
        <v>0.26213592233009708</v>
      </c>
      <c r="O1469" s="62">
        <v>25.404530744336572</v>
      </c>
      <c r="Q1469" s="5">
        <v>356.25066964285719</v>
      </c>
    </row>
    <row r="1470" spans="2:17" x14ac:dyDescent="0.2">
      <c r="B1470" s="23">
        <v>40557</v>
      </c>
      <c r="C1470" s="5">
        <v>-66.505399999999995</v>
      </c>
      <c r="D1470" s="5">
        <v>-69.370316666666668</v>
      </c>
      <c r="E1470" s="39">
        <v>400</v>
      </c>
      <c r="F1470" s="5">
        <v>23.172220709297374</v>
      </c>
      <c r="J1470" s="5">
        <v>1.5123500000000001</v>
      </c>
      <c r="K1470" s="5">
        <v>34.707050000000002</v>
      </c>
      <c r="L1470" s="5">
        <v>27.7742</v>
      </c>
      <c r="M1470" s="62">
        <v>0.69892473118279586</v>
      </c>
      <c r="N1470" s="62">
        <v>9.2233009708737879E-2</v>
      </c>
      <c r="O1470" s="62">
        <v>23.405483885268424</v>
      </c>
      <c r="Q1470" s="5">
        <v>185.87924107142862</v>
      </c>
    </row>
    <row r="1471" spans="2:17" x14ac:dyDescent="0.2">
      <c r="B1471" s="23">
        <v>40557</v>
      </c>
      <c r="C1471" s="5">
        <v>-66.887649999999994</v>
      </c>
      <c r="D1471" s="5">
        <v>-68.954049999999995</v>
      </c>
      <c r="E1471" s="39">
        <v>125</v>
      </c>
      <c r="F1471" s="5">
        <v>37.074065114355129</v>
      </c>
      <c r="J1471" s="5">
        <v>-1.0178</v>
      </c>
      <c r="K1471" s="5">
        <v>33.9465</v>
      </c>
      <c r="L1471" s="5">
        <v>27.3002</v>
      </c>
      <c r="M1471" s="62">
        <v>2.8853046594982086</v>
      </c>
      <c r="N1471" s="62">
        <v>0.26213592233009708</v>
      </c>
      <c r="O1471" s="62">
        <v>32.082612936117393</v>
      </c>
      <c r="Q1471" s="5">
        <v>352.7977678571429</v>
      </c>
    </row>
    <row r="1472" spans="2:17" x14ac:dyDescent="0.2">
      <c r="B1472" s="23">
        <v>40557</v>
      </c>
      <c r="C1472" s="5">
        <v>-66.887649999999994</v>
      </c>
      <c r="D1472" s="5">
        <v>-68.954049999999995</v>
      </c>
      <c r="E1472" s="39">
        <v>400</v>
      </c>
      <c r="F1472" s="5">
        <v>16.505524031033374</v>
      </c>
      <c r="J1472" s="5">
        <v>1.40215</v>
      </c>
      <c r="K1472" s="5">
        <v>34.680950000000003</v>
      </c>
      <c r="L1472" s="5">
        <v>27.761199999999999</v>
      </c>
      <c r="M1472" s="62">
        <v>5.3763440860215096E-2</v>
      </c>
      <c r="N1472" s="62">
        <v>0.11650485436893204</v>
      </c>
      <c r="O1472" s="62">
        <v>37.034180077137918</v>
      </c>
      <c r="Q1472" s="5">
        <v>181.75290178571433</v>
      </c>
    </row>
    <row r="1473" spans="2:17" x14ac:dyDescent="0.2">
      <c r="B1473" s="23">
        <v>40557</v>
      </c>
      <c r="C1473" s="5">
        <v>-67.122749999999996</v>
      </c>
      <c r="D1473" s="5">
        <v>-71.543166666666664</v>
      </c>
      <c r="E1473" s="39">
        <v>100</v>
      </c>
      <c r="F1473" s="5">
        <v>3.1769905557609555</v>
      </c>
      <c r="J1473" s="5">
        <v>-1.1834500000000001</v>
      </c>
      <c r="K1473" s="5">
        <v>33.999449999999996</v>
      </c>
      <c r="L1473" s="5">
        <v>27.349</v>
      </c>
      <c r="M1473" s="62">
        <v>1.9351032448377581</v>
      </c>
      <c r="N1473" s="62">
        <v>0.14213197969543148</v>
      </c>
      <c r="O1473" s="62">
        <v>29.83250570146399</v>
      </c>
      <c r="Q1473" s="5">
        <v>347.51294642857147</v>
      </c>
    </row>
    <row r="1474" spans="2:17" x14ac:dyDescent="0.2">
      <c r="B1474" s="23">
        <v>40557</v>
      </c>
      <c r="C1474" s="5">
        <v>-67.122749999999996</v>
      </c>
      <c r="D1474" s="5">
        <v>-71.543166666666664</v>
      </c>
      <c r="E1474" s="39">
        <v>400</v>
      </c>
      <c r="F1474" s="5">
        <v>3.8308368783094782</v>
      </c>
      <c r="J1474" s="5">
        <v>1.41655</v>
      </c>
      <c r="K1474" s="5">
        <v>34.695</v>
      </c>
      <c r="L1474" s="5">
        <v>27.7715</v>
      </c>
      <c r="M1474" s="62">
        <v>1.2566371681415931</v>
      </c>
      <c r="N1474" s="62">
        <v>0.12944162436548226</v>
      </c>
      <c r="O1474" s="62">
        <v>24.712345815248046</v>
      </c>
      <c r="Q1474" s="5">
        <v>172.81160714285716</v>
      </c>
    </row>
    <row r="1475" spans="2:17" x14ac:dyDescent="0.2">
      <c r="B1475" s="23">
        <v>40558</v>
      </c>
      <c r="C1475" s="5">
        <v>-67.508150000000001</v>
      </c>
      <c r="D1475" s="5">
        <v>-70.579733333333337</v>
      </c>
      <c r="E1475" s="39">
        <v>110</v>
      </c>
      <c r="F1475" s="5">
        <v>42.487936797014669</v>
      </c>
      <c r="J1475" s="5">
        <v>-1.5272999999999999</v>
      </c>
      <c r="K1475" s="5">
        <v>33.932900000000004</v>
      </c>
      <c r="L1475" s="5">
        <v>27.305900000000001</v>
      </c>
      <c r="M1475" s="62">
        <v>1.3799283154121864</v>
      </c>
      <c r="N1475" s="62">
        <v>0.21359223300970875</v>
      </c>
      <c r="O1475" s="62">
        <v>26.263576716761982</v>
      </c>
      <c r="Q1475" s="5">
        <v>347.8964285714286</v>
      </c>
    </row>
    <row r="1476" spans="2:17" x14ac:dyDescent="0.2">
      <c r="B1476" s="23">
        <v>40558</v>
      </c>
      <c r="C1476" s="5">
        <v>-67.508150000000001</v>
      </c>
      <c r="D1476" s="5">
        <v>-70.579733333333337</v>
      </c>
      <c r="E1476" s="39">
        <v>440</v>
      </c>
      <c r="F1476" s="5">
        <v>25.877406005258685</v>
      </c>
      <c r="J1476" s="5">
        <v>1.3793500000000001</v>
      </c>
      <c r="K1476" s="5">
        <v>34.673299999999998</v>
      </c>
      <c r="L1476" s="5">
        <v>27.756699999999999</v>
      </c>
      <c r="M1476" s="62">
        <v>0.43067846607669624</v>
      </c>
      <c r="N1476" s="62">
        <v>6.5989847715736044E-2</v>
      </c>
      <c r="O1476" s="62">
        <v>36.732319331028236</v>
      </c>
      <c r="Q1476" s="5">
        <v>182.48035714285714</v>
      </c>
    </row>
    <row r="1477" spans="2:17" x14ac:dyDescent="0.2">
      <c r="B1477" s="23">
        <v>40558</v>
      </c>
      <c r="C1477" s="5">
        <v>-67.771699999999996</v>
      </c>
      <c r="D1477" s="5">
        <v>-69.944416666666669</v>
      </c>
      <c r="E1477" s="39">
        <v>100</v>
      </c>
      <c r="F1477" s="5">
        <v>1.2279019944839107</v>
      </c>
      <c r="J1477" s="5">
        <v>-1.02305</v>
      </c>
      <c r="K1477" s="5">
        <v>33.982349999999997</v>
      </c>
      <c r="L1477" s="5">
        <v>27.3294</v>
      </c>
      <c r="M1477" s="62">
        <v>2.0235988200589969</v>
      </c>
      <c r="N1477" s="62">
        <v>0.14213197969543148</v>
      </c>
      <c r="O1477" s="62">
        <v>27.900138551705538</v>
      </c>
      <c r="Q1477" s="5">
        <v>356.39709821428573</v>
      </c>
    </row>
    <row r="1478" spans="2:17" x14ac:dyDescent="0.2">
      <c r="B1478" s="23">
        <v>40558</v>
      </c>
      <c r="C1478" s="5">
        <v>-67.771699999999996</v>
      </c>
      <c r="D1478" s="5">
        <v>-69.944416666666669</v>
      </c>
      <c r="E1478" s="39">
        <v>400</v>
      </c>
      <c r="F1478" s="5">
        <v>32.184750502935266</v>
      </c>
      <c r="J1478" s="5">
        <v>1.4294500000000001</v>
      </c>
      <c r="K1478" s="5">
        <v>34.681849999999997</v>
      </c>
      <c r="L1478" s="5">
        <v>27.76</v>
      </c>
      <c r="M1478" s="62">
        <v>0.34218289085545722</v>
      </c>
      <c r="N1478" s="62">
        <v>5.3299492385786788E-2</v>
      </c>
      <c r="O1478" s="62">
        <v>37.264333357855762</v>
      </c>
      <c r="Q1478" s="5">
        <v>182.3544642857143</v>
      </c>
    </row>
    <row r="1479" spans="2:17" x14ac:dyDescent="0.2">
      <c r="B1479" s="23">
        <v>40558</v>
      </c>
      <c r="C1479" s="5">
        <v>-68.031966666666662</v>
      </c>
      <c r="D1479" s="5">
        <v>-69.285283333333339</v>
      </c>
      <c r="E1479" s="39">
        <v>100</v>
      </c>
      <c r="F1479" s="5">
        <v>26.435524839719932</v>
      </c>
      <c r="J1479" s="5">
        <v>-1.4172500000000001</v>
      </c>
      <c r="K1479" s="5">
        <v>33.923000000000002</v>
      </c>
      <c r="L1479" s="5">
        <v>27.294599999999999</v>
      </c>
      <c r="M1479" s="62">
        <v>0.93215339233038363</v>
      </c>
      <c r="N1479" s="62">
        <v>0.20558375634517767</v>
      </c>
      <c r="O1479" s="62">
        <v>31.846348610804583</v>
      </c>
      <c r="Q1479" s="5">
        <v>350.65758928571432</v>
      </c>
    </row>
    <row r="1480" spans="2:17" x14ac:dyDescent="0.2">
      <c r="B1480" s="23">
        <v>40558</v>
      </c>
      <c r="C1480" s="5">
        <v>-68.031966666666662</v>
      </c>
      <c r="D1480" s="5">
        <v>-69.285283333333339</v>
      </c>
      <c r="E1480" s="39">
        <v>400</v>
      </c>
      <c r="F1480" s="5">
        <v>144.50377530522567</v>
      </c>
      <c r="J1480" s="5">
        <v>1.3793500000000001</v>
      </c>
      <c r="K1480" s="5">
        <v>34.673299999999998</v>
      </c>
      <c r="L1480" s="5">
        <v>27.756699999999999</v>
      </c>
      <c r="M1480" s="62">
        <v>2.112094395280236</v>
      </c>
      <c r="N1480" s="62">
        <v>0.14213197969543148</v>
      </c>
      <c r="O1480" s="62">
        <v>34.760041933348042</v>
      </c>
      <c r="Q1480" s="5">
        <v>182.48035714285714</v>
      </c>
    </row>
    <row r="1481" spans="2:17" x14ac:dyDescent="0.2">
      <c r="B1481" s="23">
        <v>40560</v>
      </c>
      <c r="C1481" s="5">
        <v>-66.713300000000004</v>
      </c>
      <c r="D1481" s="5">
        <v>-72.439966666666663</v>
      </c>
      <c r="E1481" s="39">
        <v>75</v>
      </c>
      <c r="F1481" s="5">
        <v>1.4363587752878997</v>
      </c>
      <c r="J1481" s="5">
        <v>-1.61355</v>
      </c>
      <c r="K1481" s="5">
        <v>33.944900000000004</v>
      </c>
      <c r="L1481" s="5">
        <v>27.318100000000001</v>
      </c>
      <c r="M1481" s="62">
        <v>1.2271386430678468</v>
      </c>
      <c r="N1481" s="62">
        <v>0.12944162436548226</v>
      </c>
      <c r="O1481" s="62">
        <v>32.538432771769784</v>
      </c>
      <c r="Q1481" s="5">
        <v>332.38928571428573</v>
      </c>
    </row>
    <row r="1482" spans="2:17" x14ac:dyDescent="0.2">
      <c r="B1482" s="23">
        <v>40560</v>
      </c>
      <c r="C1482" s="5">
        <v>-66.713300000000004</v>
      </c>
      <c r="D1482" s="5">
        <v>-72.439966666666663</v>
      </c>
      <c r="E1482" s="39">
        <v>400</v>
      </c>
      <c r="F1482" s="5">
        <v>1.7218112980225737</v>
      </c>
      <c r="J1482" s="5">
        <v>2.0355499999999997</v>
      </c>
      <c r="K1482" s="5">
        <v>34.687550000000002</v>
      </c>
      <c r="L1482" s="5">
        <v>27.718599999999999</v>
      </c>
      <c r="M1482" s="62">
        <v>0.63716814159292035</v>
      </c>
      <c r="N1482" s="62">
        <v>5.3299492385786788E-2</v>
      </c>
      <c r="O1482" s="62">
        <v>36.769164275730155</v>
      </c>
      <c r="Q1482" s="5">
        <v>183.99642857142859</v>
      </c>
    </row>
    <row r="1483" spans="2:17" x14ac:dyDescent="0.2">
      <c r="B1483" s="23">
        <v>40560</v>
      </c>
      <c r="C1483" s="5">
        <v>-67.774000000000001</v>
      </c>
      <c r="D1483" s="5">
        <v>-69.276166666666668</v>
      </c>
      <c r="E1483" s="39">
        <v>80</v>
      </c>
      <c r="F1483" s="5">
        <v>1.516894991972483</v>
      </c>
      <c r="J1483" s="5">
        <v>-0.95490000000000008</v>
      </c>
      <c r="K1483" s="5">
        <v>33.973849999999999</v>
      </c>
      <c r="L1483" s="5">
        <v>27.32</v>
      </c>
      <c r="M1483" s="62">
        <v>1.4874551971326166</v>
      </c>
      <c r="N1483" s="62">
        <v>0.1650485436893204</v>
      </c>
      <c r="O1483" s="62">
        <v>27.305271091013871</v>
      </c>
      <c r="Q1483" s="5">
        <v>344.90357142857141</v>
      </c>
    </row>
    <row r="1484" spans="2:17" x14ac:dyDescent="0.2">
      <c r="B1484" s="23">
        <v>40560</v>
      </c>
      <c r="C1484" s="5">
        <v>-67.774000000000001</v>
      </c>
      <c r="D1484" s="5">
        <v>-69.276166666666668</v>
      </c>
      <c r="E1484" s="39">
        <v>80</v>
      </c>
      <c r="F1484" s="88" t="s">
        <v>547</v>
      </c>
      <c r="J1484" s="5">
        <v>-0.88789999999999991</v>
      </c>
      <c r="K1484" s="5">
        <v>33.94735</v>
      </c>
      <c r="L1484" s="5">
        <v>27.295999999999999</v>
      </c>
      <c r="M1484" s="62">
        <v>1.7025089605734769</v>
      </c>
      <c r="N1484" s="62">
        <v>0.1650485436893204</v>
      </c>
      <c r="O1484" s="62">
        <v>29.051846433479628</v>
      </c>
      <c r="Q1484" s="5">
        <v>351.90290178571433</v>
      </c>
    </row>
    <row r="1485" spans="2:17" x14ac:dyDescent="0.2">
      <c r="B1485" s="23">
        <v>40562</v>
      </c>
      <c r="C1485" s="5">
        <v>-67.548783333333333</v>
      </c>
      <c r="D1485" s="5">
        <v>-70.411666666666662</v>
      </c>
      <c r="E1485" s="39">
        <v>80</v>
      </c>
      <c r="F1485" s="5">
        <v>10.3</v>
      </c>
      <c r="J1485" s="5">
        <v>-1.5075000000000001</v>
      </c>
      <c r="K1485" s="5">
        <v>33.899000000000001</v>
      </c>
      <c r="L1485" s="5">
        <v>27.277799999999999</v>
      </c>
      <c r="M1485" s="62">
        <v>1.3661616161616161</v>
      </c>
      <c r="N1485" s="62">
        <v>0.12944162436548226</v>
      </c>
      <c r="O1485" s="62">
        <v>13.8249443405468</v>
      </c>
      <c r="Q1485" s="5">
        <v>326.96808035714287</v>
      </c>
    </row>
    <row r="1486" spans="2:17" x14ac:dyDescent="0.2">
      <c r="B1486" s="23">
        <v>40562</v>
      </c>
      <c r="C1486" s="5">
        <v>-67.548783333333333</v>
      </c>
      <c r="D1486" s="5">
        <v>-70.411666666666662</v>
      </c>
      <c r="E1486" s="39">
        <v>400</v>
      </c>
      <c r="F1486" s="5">
        <v>4.0999999999999996</v>
      </c>
      <c r="J1486" s="5">
        <v>1.3492</v>
      </c>
      <c r="K1486" s="5">
        <v>34.681650000000005</v>
      </c>
      <c r="L1486" s="5">
        <v>27.765599999999999</v>
      </c>
      <c r="M1486" s="62">
        <v>0.93686868686868685</v>
      </c>
      <c r="N1486" s="62">
        <v>7.8680203045685293E-2</v>
      </c>
      <c r="O1486" s="62">
        <v>14.577460147831509</v>
      </c>
      <c r="Q1486" s="5">
        <v>182.49196428571432</v>
      </c>
    </row>
    <row r="1487" spans="2:17" x14ac:dyDescent="0.2">
      <c r="B1487" s="23">
        <v>40566</v>
      </c>
      <c r="C1487" s="5">
        <v>-67.51218333333334</v>
      </c>
      <c r="D1487" s="5">
        <v>-70.589166666666671</v>
      </c>
      <c r="E1487" s="39">
        <v>70</v>
      </c>
      <c r="F1487" s="5">
        <v>9.8063829521830037</v>
      </c>
      <c r="J1487" s="5">
        <v>-1.3780999999999999</v>
      </c>
      <c r="K1487" s="5">
        <v>33.915849999999999</v>
      </c>
      <c r="L1487" s="5">
        <v>27.287500000000001</v>
      </c>
      <c r="M1487" s="62">
        <v>0.59139784946236562</v>
      </c>
      <c r="N1487" s="62">
        <v>0.18932038834951456</v>
      </c>
      <c r="O1487" s="62">
        <v>31.162277785166467</v>
      </c>
      <c r="Q1487" s="5">
        <v>322.40312500000005</v>
      </c>
    </row>
    <row r="1488" spans="2:17" x14ac:dyDescent="0.2">
      <c r="B1488" s="23">
        <v>40566</v>
      </c>
      <c r="C1488" s="5">
        <v>-67.51218333333334</v>
      </c>
      <c r="D1488" s="5">
        <v>-70.589166666666671</v>
      </c>
      <c r="E1488" s="39">
        <v>400</v>
      </c>
      <c r="F1488" s="5">
        <v>6.3034712595614959</v>
      </c>
      <c r="J1488" s="5">
        <v>1.24905</v>
      </c>
      <c r="K1488" s="5">
        <v>34.671399999999998</v>
      </c>
      <c r="L1488" s="5">
        <v>27.764399999999998</v>
      </c>
      <c r="M1488" s="62">
        <v>5.3763440860215096E-2</v>
      </c>
      <c r="N1488" s="62">
        <v>6.7961165048543701E-2</v>
      </c>
      <c r="O1488" s="62">
        <v>36.352130159152374</v>
      </c>
      <c r="Q1488" s="5">
        <v>182.2870535714286</v>
      </c>
    </row>
    <row r="1489" spans="2:17" x14ac:dyDescent="0.2">
      <c r="B1489" s="23">
        <v>40567</v>
      </c>
      <c r="C1489" s="5">
        <v>-68.645633333333336</v>
      </c>
      <c r="D1489" s="5">
        <v>-71.049250000000001</v>
      </c>
      <c r="E1489" s="39">
        <v>100</v>
      </c>
      <c r="F1489" s="5">
        <v>10.332219736646962</v>
      </c>
      <c r="J1489" s="5">
        <v>-1.20445</v>
      </c>
      <c r="K1489" s="5">
        <v>33.860849999999999</v>
      </c>
      <c r="L1489" s="5">
        <v>27.237300000000001</v>
      </c>
      <c r="M1489" s="62">
        <v>1.0931899641577061</v>
      </c>
      <c r="N1489" s="62">
        <v>0.1650485436893204</v>
      </c>
      <c r="O1489" s="62">
        <v>31.711663785077803</v>
      </c>
      <c r="Q1489" s="5">
        <v>291.25446428571428</v>
      </c>
    </row>
    <row r="1490" spans="2:17" x14ac:dyDescent="0.2">
      <c r="B1490" s="23">
        <v>40567</v>
      </c>
      <c r="C1490" s="5">
        <v>-68.645633333333336</v>
      </c>
      <c r="D1490" s="5">
        <v>-71.049250000000001</v>
      </c>
      <c r="E1490" s="39">
        <v>250</v>
      </c>
      <c r="F1490" s="5">
        <v>3.6923619316666532</v>
      </c>
      <c r="J1490" s="5">
        <v>0.46165</v>
      </c>
      <c r="K1490" s="5">
        <v>34.436900000000001</v>
      </c>
      <c r="L1490" s="5">
        <v>27.626100000000001</v>
      </c>
      <c r="M1490" s="62">
        <v>1.5232974910394266</v>
      </c>
      <c r="N1490" s="62">
        <v>9.2233009708737879E-2</v>
      </c>
      <c r="O1490" s="62">
        <v>25.533283283283282</v>
      </c>
      <c r="Q1490" s="5">
        <v>215.07053571428568</v>
      </c>
    </row>
    <row r="1491" spans="2:17" x14ac:dyDescent="0.2">
      <c r="B1491" s="23">
        <v>40567</v>
      </c>
      <c r="C1491" s="5">
        <v>-68.119083333333336</v>
      </c>
      <c r="D1491" s="5">
        <v>-72.356183333333334</v>
      </c>
      <c r="E1491" s="39">
        <v>80</v>
      </c>
      <c r="F1491" s="5">
        <v>33.198518728915175</v>
      </c>
      <c r="J1491" s="5">
        <v>-1.39</v>
      </c>
      <c r="K1491" s="5">
        <v>33.951750000000004</v>
      </c>
      <c r="L1491" s="5">
        <v>27.3171</v>
      </c>
      <c r="M1491" s="62">
        <v>2.741935483870968</v>
      </c>
      <c r="N1491" s="62">
        <v>0.18932038834951456</v>
      </c>
      <c r="O1491" s="62">
        <v>20.29469787649067</v>
      </c>
      <c r="Q1491" s="5">
        <v>319.6669642857143</v>
      </c>
    </row>
    <row r="1492" spans="2:17" x14ac:dyDescent="0.2">
      <c r="B1492" s="23">
        <v>40567</v>
      </c>
      <c r="C1492" s="5">
        <v>-68.119083333333336</v>
      </c>
      <c r="D1492" s="5">
        <v>-72.356183333333334</v>
      </c>
      <c r="E1492" s="39">
        <v>325</v>
      </c>
      <c r="F1492" s="5">
        <v>32.611672459669435</v>
      </c>
      <c r="J1492" s="5">
        <v>1.4497499999999999</v>
      </c>
      <c r="K1492" s="5">
        <v>34.656500000000001</v>
      </c>
      <c r="L1492" s="5">
        <v>27.738199999999999</v>
      </c>
      <c r="M1492" s="62">
        <v>0.16129032258064521</v>
      </c>
      <c r="N1492" s="62">
        <v>0.31067961165048547</v>
      </c>
      <c r="O1492" s="62">
        <v>36.234982488806132</v>
      </c>
      <c r="Q1492" s="5">
        <v>175.30223214285715</v>
      </c>
    </row>
    <row r="1493" spans="2:17" x14ac:dyDescent="0.2">
      <c r="B1493" s="23">
        <v>40568</v>
      </c>
      <c r="C1493" s="5">
        <v>-67.70601666666667</v>
      </c>
      <c r="D1493" s="5">
        <v>-73.278283333333334</v>
      </c>
      <c r="E1493" s="39">
        <v>80</v>
      </c>
      <c r="F1493" s="5">
        <v>0.75506091773080253</v>
      </c>
      <c r="J1493" s="5">
        <v>-1.2747999999999999</v>
      </c>
      <c r="K1493" s="5">
        <v>33.981850000000001</v>
      </c>
      <c r="L1493" s="5">
        <v>27.337800000000001</v>
      </c>
      <c r="M1493" s="62">
        <v>2.5627240143369181</v>
      </c>
      <c r="N1493" s="62">
        <v>0.10436893203883496</v>
      </c>
      <c r="O1493" s="62">
        <v>19.135357095358426</v>
      </c>
      <c r="Q1493" s="5">
        <v>348.76718750000009</v>
      </c>
    </row>
    <row r="1494" spans="2:17" x14ac:dyDescent="0.2">
      <c r="B1494" s="23">
        <v>40568</v>
      </c>
      <c r="C1494" s="5">
        <v>-67.70601666666667</v>
      </c>
      <c r="D1494" s="5">
        <v>-73.278283333333334</v>
      </c>
      <c r="E1494" s="39">
        <v>400</v>
      </c>
      <c r="F1494" s="5">
        <v>8.0883714255692567</v>
      </c>
      <c r="J1494" s="5">
        <v>1.5143499999999999</v>
      </c>
      <c r="K1494" s="5">
        <v>34.715999999999994</v>
      </c>
      <c r="L1494" s="5">
        <v>27.781300000000002</v>
      </c>
      <c r="M1494" s="62">
        <v>0.30465949820788535</v>
      </c>
      <c r="N1494" s="62">
        <v>0.1650485436893204</v>
      </c>
      <c r="O1494" s="62">
        <v>35.433124972292411</v>
      </c>
      <c r="Q1494" s="5">
        <v>182.55915178571428</v>
      </c>
    </row>
    <row r="1495" spans="2:17" x14ac:dyDescent="0.2">
      <c r="B1495" s="23">
        <v>40569</v>
      </c>
      <c r="C1495" s="5">
        <v>-67.710999999999999</v>
      </c>
      <c r="D1495" s="5">
        <v>-76.295699999999997</v>
      </c>
      <c r="E1495" s="39">
        <v>70</v>
      </c>
      <c r="F1495" s="5">
        <v>16</v>
      </c>
      <c r="J1495" s="5">
        <v>-0.10249999999999999</v>
      </c>
      <c r="K1495" s="5">
        <v>33.961650000000006</v>
      </c>
      <c r="L1495" s="5">
        <v>27.273099999999999</v>
      </c>
      <c r="M1495" s="62">
        <v>1.9327485380116958</v>
      </c>
      <c r="N1495" s="62">
        <v>0.19321148825065276</v>
      </c>
      <c r="O1495" s="62">
        <v>23.6277543539166</v>
      </c>
      <c r="Q1495" s="5">
        <v>360.47790178571432</v>
      </c>
    </row>
    <row r="1496" spans="2:17" x14ac:dyDescent="0.2">
      <c r="B1496" s="23">
        <v>40569</v>
      </c>
      <c r="C1496" s="5">
        <v>-67.710999999999999</v>
      </c>
      <c r="D1496" s="5">
        <v>-76.295699999999997</v>
      </c>
      <c r="E1496" s="39">
        <v>400</v>
      </c>
      <c r="F1496" s="5">
        <v>1.6171391904032513</v>
      </c>
      <c r="J1496" s="5">
        <v>1.8728500000000001</v>
      </c>
      <c r="K1496" s="5">
        <v>34.709649999999996</v>
      </c>
      <c r="L1496" s="5">
        <v>27.749099999999999</v>
      </c>
      <c r="M1496" s="62">
        <v>0.14912280701754388</v>
      </c>
      <c r="N1496" s="62">
        <v>0.11488250652741518</v>
      </c>
      <c r="O1496" s="62">
        <v>33.776754713731712</v>
      </c>
      <c r="Q1496" s="5">
        <v>183.13816964285715</v>
      </c>
    </row>
    <row r="1497" spans="2:17" x14ac:dyDescent="0.2">
      <c r="B1497" s="23">
        <v>40569</v>
      </c>
      <c r="C1497" s="5">
        <v>-68.248649999999998</v>
      </c>
      <c r="D1497" s="5">
        <v>-78.203916666666672</v>
      </c>
      <c r="E1497" s="39">
        <v>70</v>
      </c>
      <c r="F1497" s="5">
        <v>0.52298411806559786</v>
      </c>
      <c r="J1497" s="5">
        <v>-1.7662</v>
      </c>
      <c r="K1497" s="5">
        <v>33.966650000000001</v>
      </c>
      <c r="L1497" s="5">
        <v>27.3399</v>
      </c>
      <c r="M1497" s="62">
        <v>1.3156565656565657</v>
      </c>
      <c r="N1497" s="62">
        <v>0.12944162436548226</v>
      </c>
      <c r="O1497" s="62">
        <v>29.860032059845039</v>
      </c>
      <c r="Q1497" s="5">
        <v>322.37656250000003</v>
      </c>
    </row>
    <row r="1498" spans="2:17" x14ac:dyDescent="0.2">
      <c r="B1498" s="23">
        <v>40569</v>
      </c>
      <c r="C1498" s="5">
        <v>-68.248649999999998</v>
      </c>
      <c r="D1498" s="5">
        <v>-78.203916666666672</v>
      </c>
      <c r="E1498" s="39">
        <v>400</v>
      </c>
      <c r="F1498" s="5">
        <v>11.591281701050484</v>
      </c>
      <c r="J1498" s="5">
        <v>2.008</v>
      </c>
      <c r="K1498" s="5">
        <v>34.674599999999998</v>
      </c>
      <c r="L1498" s="5">
        <v>27.7104</v>
      </c>
      <c r="M1498" s="62">
        <v>1.2651515151515154</v>
      </c>
      <c r="N1498" s="62">
        <v>7.8680203045685293E-2</v>
      </c>
      <c r="O1498" s="62">
        <v>23.688571258942623</v>
      </c>
      <c r="Q1498" s="5">
        <v>179.19531250000003</v>
      </c>
    </row>
    <row r="1499" spans="2:17" x14ac:dyDescent="0.2">
      <c r="B1499" s="23">
        <v>40570</v>
      </c>
      <c r="C1499" s="5">
        <v>-69.108549999999994</v>
      </c>
      <c r="D1499" s="5">
        <v>-76.446150000000003</v>
      </c>
      <c r="E1499" s="39">
        <v>100</v>
      </c>
      <c r="F1499" s="5">
        <v>7.6900313210500713</v>
      </c>
      <c r="J1499" s="5">
        <v>-1.40605</v>
      </c>
      <c r="K1499" s="5">
        <v>33.867649999999998</v>
      </c>
      <c r="L1499" s="5">
        <v>27.249300000000002</v>
      </c>
      <c r="M1499" s="62">
        <v>1.9217171717171719</v>
      </c>
      <c r="N1499" s="62">
        <v>0.1548223350253807</v>
      </c>
      <c r="O1499" s="62">
        <v>28.735236144506782</v>
      </c>
      <c r="Q1499" s="5">
        <v>324.68191964285717</v>
      </c>
    </row>
    <row r="1500" spans="2:17" x14ac:dyDescent="0.2">
      <c r="B1500" s="23">
        <v>40570</v>
      </c>
      <c r="C1500" s="5">
        <v>-69.108549999999994</v>
      </c>
      <c r="D1500" s="5">
        <v>-76.446150000000003</v>
      </c>
      <c r="E1500" s="39">
        <v>400</v>
      </c>
      <c r="F1500" s="5">
        <v>39.271271896125846</v>
      </c>
      <c r="J1500" s="5">
        <v>1.2772999999999999</v>
      </c>
      <c r="K1500" s="5">
        <v>34.646050000000002</v>
      </c>
      <c r="L1500" s="5">
        <v>27.742000000000001</v>
      </c>
      <c r="M1500" s="62">
        <v>0.53282828282828276</v>
      </c>
      <c r="N1500" s="62">
        <v>2.7918781725888322E-2</v>
      </c>
      <c r="O1500" s="62">
        <v>35.411847300145453</v>
      </c>
      <c r="Q1500" s="5">
        <v>183.63638392857146</v>
      </c>
    </row>
    <row r="1501" spans="2:17" x14ac:dyDescent="0.2">
      <c r="B1501" s="23">
        <v>40571</v>
      </c>
      <c r="C1501" s="5">
        <v>-69.830666666666673</v>
      </c>
      <c r="D1501" s="5">
        <v>-75.506783333333331</v>
      </c>
      <c r="E1501" s="39">
        <v>80</v>
      </c>
      <c r="F1501" s="5" t="s">
        <v>547</v>
      </c>
      <c r="J1501" s="5">
        <v>-1.64175</v>
      </c>
      <c r="K1501" s="5">
        <v>33.827249999999999</v>
      </c>
      <c r="L1501" s="5">
        <v>27.223299999999998</v>
      </c>
      <c r="M1501" s="62">
        <v>1.260233918128655</v>
      </c>
      <c r="N1501" s="62">
        <v>0.24543080939947776</v>
      </c>
      <c r="O1501" s="62">
        <v>28.758102759505121</v>
      </c>
      <c r="Q1501" s="5">
        <v>321.2060267857143</v>
      </c>
    </row>
    <row r="1502" spans="2:17" x14ac:dyDescent="0.2">
      <c r="B1502" s="23">
        <v>40571</v>
      </c>
      <c r="C1502" s="5">
        <v>-69.830666666666673</v>
      </c>
      <c r="D1502" s="5">
        <v>-75.506783333333331</v>
      </c>
      <c r="E1502" s="39">
        <v>500</v>
      </c>
      <c r="F1502" s="5" t="s">
        <v>547</v>
      </c>
      <c r="J1502" s="5">
        <v>1.2840500000000001</v>
      </c>
      <c r="K1502" s="5">
        <v>34.697450000000003</v>
      </c>
      <c r="L1502" s="5">
        <v>27.782900000000001</v>
      </c>
      <c r="M1502" s="62">
        <v>1.1140350877192982</v>
      </c>
      <c r="N1502" s="62">
        <v>0.11488250652741518</v>
      </c>
      <c r="O1502" s="62">
        <v>12.622455538231122</v>
      </c>
      <c r="Q1502" s="5">
        <v>182.21428571428572</v>
      </c>
    </row>
    <row r="1503" spans="2:17" x14ac:dyDescent="0.2">
      <c r="B1503" s="23">
        <v>40572</v>
      </c>
      <c r="C1503" s="5">
        <v>-70.088099999999997</v>
      </c>
      <c r="D1503" s="5">
        <v>-76.141566666666662</v>
      </c>
      <c r="E1503" s="39">
        <v>100</v>
      </c>
      <c r="F1503" s="5">
        <v>19.468569348161385</v>
      </c>
      <c r="J1503" s="5">
        <v>-1.6814</v>
      </c>
      <c r="K1503" s="5">
        <v>33.891350000000003</v>
      </c>
      <c r="L1503" s="5">
        <v>27.276499999999999</v>
      </c>
      <c r="M1503" s="62">
        <v>0.9385964912280701</v>
      </c>
      <c r="N1503" s="62">
        <v>0.21932114882506532</v>
      </c>
      <c r="O1503" s="62">
        <v>28.407298403589543</v>
      </c>
      <c r="Q1503" s="5">
        <v>329.32098214285713</v>
      </c>
    </row>
    <row r="1504" spans="2:17" x14ac:dyDescent="0.2">
      <c r="B1504" s="23">
        <v>40572</v>
      </c>
      <c r="C1504" s="5">
        <v>-70.088099999999997</v>
      </c>
      <c r="D1504" s="5">
        <v>-76.141566666666662</v>
      </c>
      <c r="E1504" s="39">
        <v>285</v>
      </c>
      <c r="F1504" s="5">
        <v>16.068510757023201</v>
      </c>
      <c r="J1504" s="5">
        <v>0.5233000000000001</v>
      </c>
      <c r="K1504" s="5">
        <v>34.474500000000006</v>
      </c>
      <c r="L1504" s="5">
        <v>27.652799999999999</v>
      </c>
      <c r="M1504" s="62">
        <v>0.17836257309941519</v>
      </c>
      <c r="N1504" s="62">
        <v>4.9608355091383803E-2</v>
      </c>
      <c r="O1504" s="62">
        <v>34.242500007688356</v>
      </c>
      <c r="Q1504" s="5">
        <v>201.8799107142857</v>
      </c>
    </row>
    <row r="1505" spans="1:17" x14ac:dyDescent="0.2">
      <c r="B1505" s="23">
        <v>40572</v>
      </c>
      <c r="C1505" s="5">
        <v>-69.529083333333332</v>
      </c>
      <c r="D1505" s="5">
        <v>-75.504599999999996</v>
      </c>
      <c r="E1505" s="39">
        <v>100</v>
      </c>
      <c r="F1505" s="5">
        <v>5.4145934229777257</v>
      </c>
      <c r="J1505" s="5">
        <v>-1.5721000000000001</v>
      </c>
      <c r="K1505" s="5">
        <v>33.827100000000002</v>
      </c>
      <c r="L1505" s="5">
        <v>27.2212</v>
      </c>
      <c r="M1505" s="62">
        <v>1.2651515151515151</v>
      </c>
      <c r="N1505" s="62">
        <v>0.20558375634517767</v>
      </c>
      <c r="O1505" s="62">
        <v>29.070439635467689</v>
      </c>
      <c r="Q1505" s="5">
        <v>337.2899553571429</v>
      </c>
    </row>
    <row r="1506" spans="1:17" x14ac:dyDescent="0.2">
      <c r="B1506" s="23">
        <v>40573</v>
      </c>
      <c r="C1506" s="5">
        <v>-68.277083333333337</v>
      </c>
      <c r="D1506" s="5">
        <v>-75.126266666666666</v>
      </c>
      <c r="E1506" s="39">
        <v>100</v>
      </c>
      <c r="F1506" s="5">
        <v>10.1</v>
      </c>
      <c r="J1506" s="5">
        <v>-1.3797999999999999</v>
      </c>
      <c r="K1506" s="5">
        <v>33.945149999999998</v>
      </c>
      <c r="L1506" s="5">
        <v>27.311399999999999</v>
      </c>
      <c r="M1506" s="62">
        <v>1.9125351457410444</v>
      </c>
      <c r="N1506" s="62">
        <v>9.407948094079481E-2</v>
      </c>
      <c r="O1506" s="62">
        <v>25.262320778968235</v>
      </c>
      <c r="Q1506" s="5">
        <v>335.53950892857148</v>
      </c>
    </row>
    <row r="1507" spans="1:17" s="14" customFormat="1" x14ac:dyDescent="0.2">
      <c r="A1507" s="10"/>
      <c r="B1507" s="24">
        <v>40573</v>
      </c>
      <c r="C1507" s="12">
        <v>-68.277083333333337</v>
      </c>
      <c r="D1507" s="12">
        <v>-75.126266666666666</v>
      </c>
      <c r="E1507" s="42">
        <v>350</v>
      </c>
      <c r="F1507" s="12">
        <v>17.8</v>
      </c>
      <c r="G1507" s="12"/>
      <c r="H1507" s="12"/>
      <c r="I1507" s="45"/>
      <c r="J1507" s="12">
        <v>1.7745500000000001</v>
      </c>
      <c r="K1507" s="12">
        <v>34.7029</v>
      </c>
      <c r="L1507" s="12">
        <v>27.751300000000001</v>
      </c>
      <c r="M1507" s="63">
        <v>0.91149678715671778</v>
      </c>
      <c r="N1507" s="63">
        <v>1.7031630170316305E-2</v>
      </c>
      <c r="O1507" s="63">
        <v>29.488166550466463</v>
      </c>
      <c r="P1507" s="12"/>
      <c r="Q1507" s="12">
        <v>183.54866071428572</v>
      </c>
    </row>
    <row r="1508" spans="1:17" x14ac:dyDescent="0.2">
      <c r="A1508" s="18" t="s">
        <v>359</v>
      </c>
      <c r="B1508" s="23">
        <v>40769</v>
      </c>
      <c r="C1508" s="5">
        <f>31+25/60</f>
        <v>31.416666666666668</v>
      </c>
      <c r="D1508" s="5">
        <f>-(81+17/60)</f>
        <v>-81.283333333333331</v>
      </c>
      <c r="E1508" s="39">
        <v>0.2</v>
      </c>
      <c r="F1508" s="5">
        <v>394</v>
      </c>
      <c r="M1508" s="62">
        <v>0.95</v>
      </c>
      <c r="N1508" s="62">
        <v>5.14</v>
      </c>
      <c r="O1508" s="62">
        <v>3.4300000000000006</v>
      </c>
    </row>
    <row r="1509" spans="1:17" x14ac:dyDescent="0.2">
      <c r="A1509" s="18"/>
      <c r="B1509" s="23">
        <v>40769</v>
      </c>
      <c r="C1509" s="5">
        <f t="shared" ref="C1509:C1524" si="16">31+25/60</f>
        <v>31.416666666666668</v>
      </c>
      <c r="D1509" s="5">
        <f t="shared" ref="D1509:D1524" si="17">-(81+17/60)</f>
        <v>-81.283333333333331</v>
      </c>
      <c r="E1509" s="39">
        <v>0.2</v>
      </c>
      <c r="F1509" s="5">
        <v>405</v>
      </c>
      <c r="M1509" s="62">
        <v>1.1499999999999999</v>
      </c>
      <c r="N1509" s="62">
        <v>2.34</v>
      </c>
      <c r="O1509" s="62">
        <v>1.5100000000000002</v>
      </c>
    </row>
    <row r="1510" spans="1:17" x14ac:dyDescent="0.2">
      <c r="A1510" s="18" t="s">
        <v>51</v>
      </c>
      <c r="B1510" s="23">
        <v>40770</v>
      </c>
      <c r="C1510" s="5">
        <f t="shared" si="16"/>
        <v>31.416666666666668</v>
      </c>
      <c r="D1510" s="5">
        <f t="shared" si="17"/>
        <v>-81.283333333333331</v>
      </c>
      <c r="E1510" s="39">
        <v>0.2</v>
      </c>
      <c r="F1510" s="5">
        <v>314</v>
      </c>
      <c r="M1510" s="62">
        <v>0.48</v>
      </c>
      <c r="N1510" s="62">
        <v>5.42</v>
      </c>
      <c r="O1510" s="62">
        <v>2.1100000000000003</v>
      </c>
    </row>
    <row r="1511" spans="1:17" x14ac:dyDescent="0.2">
      <c r="A1511" s="18"/>
      <c r="B1511" s="23">
        <v>40770</v>
      </c>
      <c r="C1511" s="5">
        <f t="shared" si="16"/>
        <v>31.416666666666668</v>
      </c>
      <c r="D1511" s="5">
        <f t="shared" si="17"/>
        <v>-81.283333333333331</v>
      </c>
      <c r="E1511" s="39">
        <v>0.2</v>
      </c>
      <c r="F1511" s="5">
        <v>326</v>
      </c>
      <c r="M1511" s="62">
        <v>0.69</v>
      </c>
      <c r="N1511" s="62">
        <v>4.42</v>
      </c>
      <c r="O1511" s="62">
        <v>1.3899999999999997</v>
      </c>
    </row>
    <row r="1512" spans="1:17" x14ac:dyDescent="0.2">
      <c r="A1512" s="18" t="s">
        <v>575</v>
      </c>
      <c r="B1512" s="23">
        <v>40770</v>
      </c>
      <c r="C1512" s="5">
        <f t="shared" si="16"/>
        <v>31.416666666666668</v>
      </c>
      <c r="D1512" s="5">
        <f t="shared" si="17"/>
        <v>-81.283333333333331</v>
      </c>
      <c r="E1512" s="39">
        <v>0.2</v>
      </c>
      <c r="F1512" s="5">
        <v>245</v>
      </c>
      <c r="M1512" s="62">
        <v>0.98</v>
      </c>
      <c r="N1512" s="62">
        <v>3.64</v>
      </c>
      <c r="O1512" s="62">
        <v>1.6400000000000001</v>
      </c>
    </row>
    <row r="1513" spans="1:17" x14ac:dyDescent="0.2">
      <c r="B1513" s="23">
        <v>40770</v>
      </c>
      <c r="C1513" s="5">
        <f t="shared" si="16"/>
        <v>31.416666666666668</v>
      </c>
      <c r="D1513" s="5">
        <f t="shared" si="17"/>
        <v>-81.283333333333331</v>
      </c>
      <c r="E1513" s="39">
        <v>0.2</v>
      </c>
      <c r="F1513" s="5">
        <v>382</v>
      </c>
      <c r="M1513" s="62">
        <v>0.52</v>
      </c>
      <c r="N1513" s="62">
        <v>3.33</v>
      </c>
      <c r="O1513" s="62">
        <v>0.92999999999999972</v>
      </c>
    </row>
    <row r="1514" spans="1:17" x14ac:dyDescent="0.2">
      <c r="A1514" s="1" t="s">
        <v>574</v>
      </c>
      <c r="B1514" s="23">
        <v>40770</v>
      </c>
      <c r="C1514" s="5">
        <f t="shared" si="16"/>
        <v>31.416666666666668</v>
      </c>
      <c r="D1514" s="5">
        <f t="shared" si="17"/>
        <v>-81.283333333333331</v>
      </c>
      <c r="E1514" s="39">
        <v>0.2</v>
      </c>
      <c r="F1514" s="5">
        <v>160</v>
      </c>
      <c r="M1514" s="62">
        <v>0.13</v>
      </c>
      <c r="N1514" s="62">
        <v>7.1</v>
      </c>
      <c r="O1514" s="62">
        <v>3.4700000000000006</v>
      </c>
    </row>
    <row r="1515" spans="1:17" x14ac:dyDescent="0.2">
      <c r="B1515" s="23">
        <v>41128</v>
      </c>
      <c r="C1515" s="5">
        <f t="shared" si="16"/>
        <v>31.416666666666668</v>
      </c>
      <c r="D1515" s="5">
        <f t="shared" si="17"/>
        <v>-81.283333333333331</v>
      </c>
      <c r="E1515" s="39">
        <v>0.2</v>
      </c>
      <c r="F1515" s="5">
        <v>393</v>
      </c>
      <c r="M1515" s="62">
        <v>1.58</v>
      </c>
      <c r="N1515" s="62">
        <v>2.57</v>
      </c>
      <c r="O1515" s="62">
        <v>1.2400000000000002</v>
      </c>
    </row>
    <row r="1516" spans="1:17" x14ac:dyDescent="0.2">
      <c r="B1516" s="23">
        <v>41128</v>
      </c>
      <c r="C1516" s="5">
        <f t="shared" si="16"/>
        <v>31.416666666666668</v>
      </c>
      <c r="D1516" s="5">
        <f t="shared" si="17"/>
        <v>-81.283333333333331</v>
      </c>
      <c r="E1516" s="39">
        <v>0.2</v>
      </c>
      <c r="F1516" s="5">
        <v>330</v>
      </c>
      <c r="M1516" s="62">
        <v>2.08</v>
      </c>
      <c r="N1516" s="62">
        <v>2.52</v>
      </c>
      <c r="O1516" s="62">
        <v>1.52</v>
      </c>
    </row>
    <row r="1517" spans="1:17" x14ac:dyDescent="0.2">
      <c r="A1517" s="57"/>
      <c r="B1517" s="23">
        <v>41128</v>
      </c>
      <c r="C1517" s="5">
        <f t="shared" si="16"/>
        <v>31.416666666666668</v>
      </c>
      <c r="D1517" s="5">
        <f t="shared" si="17"/>
        <v>-81.283333333333331</v>
      </c>
      <c r="E1517" s="39">
        <v>0.2</v>
      </c>
      <c r="F1517" s="5">
        <v>647</v>
      </c>
      <c r="M1517" s="62">
        <v>2.0499999999999998</v>
      </c>
      <c r="N1517" s="62">
        <v>3.29</v>
      </c>
      <c r="O1517" s="62">
        <v>1.4000000000000004</v>
      </c>
    </row>
    <row r="1518" spans="1:17" x14ac:dyDescent="0.2">
      <c r="A1518" s="57"/>
      <c r="B1518" s="23">
        <v>41128</v>
      </c>
      <c r="C1518" s="5">
        <f t="shared" si="16"/>
        <v>31.416666666666668</v>
      </c>
      <c r="D1518" s="5">
        <f t="shared" si="17"/>
        <v>-81.283333333333331</v>
      </c>
      <c r="E1518" s="39">
        <v>0.2</v>
      </c>
      <c r="F1518" s="5">
        <v>271</v>
      </c>
      <c r="M1518" s="62">
        <v>3.12</v>
      </c>
      <c r="N1518" s="62">
        <v>1.36</v>
      </c>
      <c r="O1518" s="62">
        <v>1.2</v>
      </c>
    </row>
    <row r="1519" spans="1:17" x14ac:dyDescent="0.2">
      <c r="A1519" s="57"/>
      <c r="B1519" s="23">
        <v>41128</v>
      </c>
      <c r="C1519" s="5">
        <f t="shared" si="16"/>
        <v>31.416666666666668</v>
      </c>
      <c r="D1519" s="5">
        <f t="shared" si="17"/>
        <v>-81.283333333333331</v>
      </c>
      <c r="E1519" s="39">
        <v>0.2</v>
      </c>
      <c r="F1519" s="5">
        <v>369</v>
      </c>
      <c r="M1519" s="62">
        <v>1.38</v>
      </c>
      <c r="N1519" s="62">
        <v>2.68</v>
      </c>
      <c r="O1519" s="62">
        <v>1.4499999999999997</v>
      </c>
    </row>
    <row r="1520" spans="1:17" x14ac:dyDescent="0.2">
      <c r="A1520" s="57"/>
      <c r="B1520" s="23">
        <v>41128</v>
      </c>
      <c r="C1520" s="5">
        <f t="shared" si="16"/>
        <v>31.416666666666668</v>
      </c>
      <c r="D1520" s="5">
        <f t="shared" si="17"/>
        <v>-81.283333333333331</v>
      </c>
      <c r="E1520" s="39">
        <v>0.2</v>
      </c>
      <c r="F1520" s="5">
        <v>327</v>
      </c>
      <c r="M1520" s="62">
        <v>1.42</v>
      </c>
      <c r="N1520" s="62">
        <v>2.84</v>
      </c>
      <c r="O1520" s="62">
        <v>1.17</v>
      </c>
    </row>
    <row r="1521" spans="1:15" x14ac:dyDescent="0.2">
      <c r="A1521" s="57"/>
      <c r="B1521" s="23">
        <v>41128</v>
      </c>
      <c r="C1521" s="5">
        <f t="shared" si="16"/>
        <v>31.416666666666668</v>
      </c>
      <c r="D1521" s="5">
        <f t="shared" si="17"/>
        <v>-81.283333333333331</v>
      </c>
      <c r="E1521" s="39">
        <v>0.2</v>
      </c>
      <c r="F1521" s="5">
        <v>457</v>
      </c>
      <c r="M1521" s="62">
        <v>1.79</v>
      </c>
      <c r="N1521" s="62">
        <v>2.61</v>
      </c>
      <c r="O1521" s="62">
        <v>3.32</v>
      </c>
    </row>
    <row r="1522" spans="1:15" x14ac:dyDescent="0.2">
      <c r="A1522" s="57"/>
      <c r="B1522" s="23">
        <v>41128</v>
      </c>
      <c r="C1522" s="5">
        <f t="shared" si="16"/>
        <v>31.416666666666668</v>
      </c>
      <c r="D1522" s="5">
        <f t="shared" si="17"/>
        <v>-81.283333333333331</v>
      </c>
      <c r="E1522" s="39">
        <v>0.2</v>
      </c>
      <c r="F1522" s="5">
        <v>775</v>
      </c>
      <c r="M1522" s="62">
        <v>3.15</v>
      </c>
      <c r="N1522" s="62">
        <v>2.58</v>
      </c>
      <c r="O1522" s="62">
        <v>4.53</v>
      </c>
    </row>
    <row r="1523" spans="1:15" x14ac:dyDescent="0.2">
      <c r="A1523" s="57"/>
      <c r="B1523" s="23">
        <v>41129</v>
      </c>
      <c r="C1523" s="5">
        <f t="shared" si="16"/>
        <v>31.416666666666668</v>
      </c>
      <c r="D1523" s="5">
        <f t="shared" si="17"/>
        <v>-81.283333333333331</v>
      </c>
      <c r="E1523" s="39">
        <v>0.2</v>
      </c>
      <c r="F1523" s="5">
        <v>428</v>
      </c>
      <c r="M1523" s="62">
        <v>1.04</v>
      </c>
      <c r="N1523" s="62">
        <v>2.17</v>
      </c>
      <c r="O1523" s="62">
        <v>3.0600000000000005</v>
      </c>
    </row>
    <row r="1524" spans="1:15" x14ac:dyDescent="0.2">
      <c r="A1524" s="58"/>
      <c r="B1524" s="23">
        <v>41518</v>
      </c>
      <c r="C1524" s="5">
        <f t="shared" si="16"/>
        <v>31.416666666666668</v>
      </c>
      <c r="D1524" s="5">
        <f t="shared" si="17"/>
        <v>-81.283333333333331</v>
      </c>
      <c r="E1524" s="39">
        <v>0.2</v>
      </c>
      <c r="F1524" s="5">
        <v>273</v>
      </c>
      <c r="M1524" s="62">
        <v>5.43</v>
      </c>
      <c r="N1524" s="62">
        <v>2.98</v>
      </c>
      <c r="O1524" s="62">
        <v>14.18</v>
      </c>
    </row>
    <row r="1525" spans="1:15" x14ac:dyDescent="0.2">
      <c r="A1525" s="58"/>
      <c r="B1525" s="23">
        <v>40653</v>
      </c>
      <c r="C1525" s="5">
        <f>30+42/60</f>
        <v>30.7</v>
      </c>
      <c r="D1525" s="5">
        <f>-(81+21/60)</f>
        <v>-81.349999999999994</v>
      </c>
      <c r="E1525" s="39">
        <v>1.5</v>
      </c>
      <c r="F1525" s="5">
        <v>2.0311674695703186</v>
      </c>
      <c r="M1525" s="62">
        <v>0.92527990005285654</v>
      </c>
      <c r="N1525" s="62">
        <v>0.02</v>
      </c>
      <c r="O1525" s="62">
        <v>1.47</v>
      </c>
    </row>
    <row r="1526" spans="1:15" x14ac:dyDescent="0.2">
      <c r="A1526" s="58"/>
      <c r="B1526" s="23">
        <v>40653</v>
      </c>
      <c r="C1526" s="5">
        <f>30+42/60</f>
        <v>30.7</v>
      </c>
      <c r="D1526" s="5">
        <f>-(81+21/60)</f>
        <v>-81.349999999999994</v>
      </c>
      <c r="E1526" s="39">
        <v>13</v>
      </c>
      <c r="F1526" s="5">
        <v>0.31484456043868381</v>
      </c>
      <c r="M1526" s="62">
        <v>0.52</v>
      </c>
      <c r="N1526" s="62">
        <v>0.02</v>
      </c>
      <c r="O1526" s="62">
        <v>0.79</v>
      </c>
    </row>
    <row r="1527" spans="1:15" x14ac:dyDescent="0.2">
      <c r="A1527" s="58"/>
      <c r="B1527" s="23">
        <v>40653</v>
      </c>
      <c r="C1527" s="5">
        <f>30+31/60</f>
        <v>30.516666666666666</v>
      </c>
      <c r="D1527" s="5">
        <f>-(80+42/60)</f>
        <v>-80.7</v>
      </c>
      <c r="E1527" s="39">
        <v>2</v>
      </c>
      <c r="F1527" s="5" t="s">
        <v>361</v>
      </c>
      <c r="M1527" s="62">
        <v>0.29499999999999998</v>
      </c>
      <c r="N1527" s="62">
        <v>0.04</v>
      </c>
      <c r="O1527" s="62">
        <v>0.91999999999999993</v>
      </c>
    </row>
    <row r="1528" spans="1:15" x14ac:dyDescent="0.2">
      <c r="A1528" s="58"/>
      <c r="B1528" s="23">
        <v>40653</v>
      </c>
      <c r="C1528" s="5">
        <f>30+31/60</f>
        <v>30.516666666666666</v>
      </c>
      <c r="D1528" s="5">
        <f>-(80+42/60)</f>
        <v>-80.7</v>
      </c>
      <c r="E1528" s="39">
        <v>30.5</v>
      </c>
      <c r="F1528" s="5">
        <v>0.16800574826092265</v>
      </c>
      <c r="M1528" s="62">
        <v>0.06</v>
      </c>
      <c r="N1528" s="62">
        <v>0.01</v>
      </c>
      <c r="O1528" s="62">
        <v>0.61</v>
      </c>
    </row>
    <row r="1529" spans="1:15" x14ac:dyDescent="0.2">
      <c r="A1529" s="58"/>
      <c r="B1529" s="23">
        <v>40653</v>
      </c>
      <c r="C1529" s="5">
        <f>30+19/60</f>
        <v>30.316666666666666</v>
      </c>
      <c r="D1529" s="5">
        <f>-(79+56/60)</f>
        <v>-79.933333333333337</v>
      </c>
      <c r="E1529" s="39">
        <v>10</v>
      </c>
      <c r="F1529" s="5" t="s">
        <v>361</v>
      </c>
      <c r="M1529" s="62" t="s">
        <v>361</v>
      </c>
      <c r="N1529" s="62">
        <v>0.01</v>
      </c>
      <c r="O1529" s="62">
        <v>0.57999999999999996</v>
      </c>
    </row>
    <row r="1530" spans="1:15" x14ac:dyDescent="0.2">
      <c r="A1530" s="58"/>
      <c r="B1530" s="23">
        <v>40653</v>
      </c>
      <c r="C1530" s="5">
        <f t="shared" ref="C1530:C1535" si="18">30+19/60</f>
        <v>30.316666666666666</v>
      </c>
      <c r="D1530" s="5">
        <f t="shared" ref="D1530:D1535" si="19">-(79+56/60)</f>
        <v>-79.933333333333337</v>
      </c>
      <c r="E1530" s="39">
        <v>70</v>
      </c>
      <c r="F1530" s="5">
        <v>67.481207653324475</v>
      </c>
      <c r="M1530" s="62">
        <v>1.9496334788703471</v>
      </c>
      <c r="N1530" s="62">
        <v>2.0299999999999998</v>
      </c>
      <c r="O1530" s="62">
        <v>1.04</v>
      </c>
    </row>
    <row r="1531" spans="1:15" x14ac:dyDescent="0.2">
      <c r="A1531" s="58"/>
      <c r="B1531" s="23">
        <v>40653</v>
      </c>
      <c r="C1531" s="5">
        <f t="shared" si="18"/>
        <v>30.316666666666666</v>
      </c>
      <c r="D1531" s="5">
        <f t="shared" si="19"/>
        <v>-79.933333333333337</v>
      </c>
      <c r="E1531" s="39">
        <v>500</v>
      </c>
      <c r="F1531" s="5">
        <v>4.642271613363385</v>
      </c>
      <c r="M1531" s="62">
        <v>2.4049999999999998</v>
      </c>
      <c r="N1531" s="62">
        <v>0</v>
      </c>
      <c r="O1531" s="62">
        <v>32.26</v>
      </c>
    </row>
    <row r="1532" spans="1:15" x14ac:dyDescent="0.2">
      <c r="A1532" s="57"/>
      <c r="B1532" s="23">
        <v>40820</v>
      </c>
      <c r="C1532" s="5">
        <f t="shared" si="18"/>
        <v>30.316666666666666</v>
      </c>
      <c r="D1532" s="5">
        <f t="shared" si="19"/>
        <v>-79.933333333333337</v>
      </c>
      <c r="E1532" s="39">
        <v>20</v>
      </c>
      <c r="F1532" s="5">
        <v>1.1255589989041985</v>
      </c>
      <c r="M1532" s="62">
        <v>0.59740308127945763</v>
      </c>
      <c r="N1532" s="62">
        <v>0.01</v>
      </c>
      <c r="O1532" s="62">
        <v>1.47</v>
      </c>
    </row>
    <row r="1533" spans="1:15" x14ac:dyDescent="0.2">
      <c r="A1533" s="57"/>
      <c r="B1533" s="23">
        <v>40820</v>
      </c>
      <c r="C1533" s="5">
        <f t="shared" si="18"/>
        <v>30.316666666666666</v>
      </c>
      <c r="D1533" s="5">
        <f t="shared" si="19"/>
        <v>-79.933333333333337</v>
      </c>
      <c r="E1533" s="39">
        <v>80</v>
      </c>
      <c r="F1533" s="5">
        <v>14.085095759602453</v>
      </c>
      <c r="M1533" s="62">
        <v>0.62543884182878728</v>
      </c>
      <c r="N1533" s="62">
        <v>0.14000000000000001</v>
      </c>
      <c r="O1533" s="62">
        <v>2.9899999999999998</v>
      </c>
    </row>
    <row r="1534" spans="1:15" x14ac:dyDescent="0.2">
      <c r="A1534" s="57"/>
      <c r="B1534" s="23">
        <v>40820</v>
      </c>
      <c r="C1534" s="5">
        <f t="shared" si="18"/>
        <v>30.316666666666666</v>
      </c>
      <c r="D1534" s="5">
        <f t="shared" si="19"/>
        <v>-79.933333333333337</v>
      </c>
      <c r="E1534" s="39">
        <v>200</v>
      </c>
      <c r="F1534" s="5">
        <v>1.275314249743237</v>
      </c>
      <c r="M1534" s="62">
        <v>0.18530524041058885</v>
      </c>
      <c r="N1534" s="62">
        <v>0.05</v>
      </c>
      <c r="O1534" s="62">
        <v>17.41</v>
      </c>
    </row>
    <row r="1535" spans="1:15" x14ac:dyDescent="0.2">
      <c r="A1535" s="57"/>
      <c r="B1535" s="23">
        <v>40820</v>
      </c>
      <c r="C1535" s="5">
        <f t="shared" si="18"/>
        <v>30.316666666666666</v>
      </c>
      <c r="D1535" s="5">
        <f t="shared" si="19"/>
        <v>-79.933333333333337</v>
      </c>
      <c r="E1535" s="39">
        <v>445</v>
      </c>
      <c r="F1535" s="5">
        <v>1.1507428573656435</v>
      </c>
      <c r="M1535" s="62">
        <v>0.94302294735440306</v>
      </c>
      <c r="N1535" s="62">
        <v>0.01</v>
      </c>
      <c r="O1535" s="62">
        <v>22.88</v>
      </c>
    </row>
    <row r="1536" spans="1:15" x14ac:dyDescent="0.2">
      <c r="A1536" s="57"/>
      <c r="B1536" s="23">
        <v>40820</v>
      </c>
      <c r="C1536" s="5">
        <f>30+31/60</f>
        <v>30.516666666666666</v>
      </c>
      <c r="D1536" s="5">
        <f>-(80+42/60)</f>
        <v>-80.7</v>
      </c>
      <c r="E1536" s="39">
        <v>4</v>
      </c>
      <c r="F1536" s="5">
        <v>1.4659409400141981</v>
      </c>
      <c r="M1536" s="62">
        <v>0.16327614150785225</v>
      </c>
      <c r="N1536" s="62">
        <v>0.05</v>
      </c>
      <c r="O1536" s="62">
        <v>3.9999999999999994E-2</v>
      </c>
    </row>
    <row r="1537" spans="1:17" x14ac:dyDescent="0.2">
      <c r="A1537" s="57"/>
      <c r="B1537" s="23">
        <v>40820</v>
      </c>
      <c r="C1537" s="5">
        <f>30+31/60</f>
        <v>30.516666666666666</v>
      </c>
      <c r="D1537" s="5">
        <f>-(80+42/60)</f>
        <v>-80.7</v>
      </c>
      <c r="E1537" s="39">
        <v>32</v>
      </c>
      <c r="F1537" s="5" t="s">
        <v>361</v>
      </c>
      <c r="M1537" s="62" t="s">
        <v>361</v>
      </c>
      <c r="N1537" s="62">
        <v>0.09</v>
      </c>
      <c r="O1537" s="62">
        <v>0</v>
      </c>
    </row>
    <row r="1538" spans="1:17" x14ac:dyDescent="0.2">
      <c r="A1538" s="57"/>
      <c r="B1538" s="23">
        <v>40820</v>
      </c>
      <c r="C1538" s="5">
        <v>30.7</v>
      </c>
      <c r="D1538" s="5">
        <v>-81.349999999999994</v>
      </c>
      <c r="E1538" s="39">
        <v>4</v>
      </c>
      <c r="F1538" s="5">
        <v>120.29435590486295</v>
      </c>
      <c r="M1538" s="62">
        <v>1.71</v>
      </c>
      <c r="N1538" s="62">
        <v>7.0000000000000007E-2</v>
      </c>
      <c r="O1538" s="62">
        <v>0.95</v>
      </c>
    </row>
    <row r="1539" spans="1:17" x14ac:dyDescent="0.2">
      <c r="A1539" s="57"/>
      <c r="B1539" s="23">
        <v>40820</v>
      </c>
      <c r="C1539" s="5">
        <v>30.7</v>
      </c>
      <c r="D1539" s="5">
        <v>-81.349999999999994</v>
      </c>
      <c r="E1539" s="39">
        <v>9</v>
      </c>
      <c r="F1539" s="5">
        <v>86.459233899582046</v>
      </c>
      <c r="M1539" s="62">
        <v>0.85</v>
      </c>
      <c r="N1539" s="62">
        <v>0.13</v>
      </c>
      <c r="O1539" s="62">
        <v>0.55000000000000004</v>
      </c>
    </row>
    <row r="1540" spans="1:17" x14ac:dyDescent="0.2">
      <c r="A1540" s="57"/>
      <c r="B1540" s="23">
        <v>41492</v>
      </c>
      <c r="C1540" s="5">
        <v>48.966666666666669</v>
      </c>
      <c r="D1540" s="5">
        <v>-130.66666666666666</v>
      </c>
      <c r="E1540" s="39">
        <v>200</v>
      </c>
      <c r="F1540" s="5" t="s">
        <v>361</v>
      </c>
      <c r="M1540" s="62">
        <v>4.511021488167636E-2</v>
      </c>
      <c r="N1540" s="62">
        <v>0.22253000923361035</v>
      </c>
      <c r="O1540" s="62">
        <v>36.507938740766384</v>
      </c>
    </row>
    <row r="1541" spans="1:17" x14ac:dyDescent="0.2">
      <c r="A1541" s="57"/>
      <c r="B1541" s="23">
        <v>41492</v>
      </c>
      <c r="C1541" s="5">
        <v>48.966666666666669</v>
      </c>
      <c r="D1541" s="5">
        <v>-130.66666666666666</v>
      </c>
      <c r="E1541" s="39">
        <v>800</v>
      </c>
      <c r="F1541" s="5">
        <v>20.428196495977161</v>
      </c>
      <c r="M1541" s="62">
        <v>3.1560079380321369E-2</v>
      </c>
      <c r="N1541" s="62">
        <v>0.30563250230840255</v>
      </c>
      <c r="O1541" s="62">
        <v>46.82848208102493</v>
      </c>
    </row>
    <row r="1542" spans="1:17" x14ac:dyDescent="0.2">
      <c r="A1542" s="57"/>
      <c r="B1542" s="23">
        <v>41498</v>
      </c>
      <c r="C1542" s="5">
        <v>58.983333333333334</v>
      </c>
      <c r="D1542" s="5">
        <v>-140.98333333333332</v>
      </c>
      <c r="E1542" s="39">
        <v>180</v>
      </c>
      <c r="F1542" s="5">
        <v>16.83833987231926</v>
      </c>
      <c r="M1542" s="62" t="s">
        <v>361</v>
      </c>
      <c r="N1542" s="62">
        <v>0.10941828254847646</v>
      </c>
      <c r="O1542" s="62">
        <v>38.131743333613137</v>
      </c>
    </row>
    <row r="1543" spans="1:17" x14ac:dyDescent="0.2">
      <c r="A1543" s="57"/>
      <c r="B1543" s="23">
        <v>41499</v>
      </c>
      <c r="C1543" s="5">
        <v>57.116666666666667</v>
      </c>
      <c r="D1543" s="5">
        <v>-148.69999999999999</v>
      </c>
      <c r="E1543" s="39">
        <v>200</v>
      </c>
      <c r="F1543" s="5">
        <v>0.24050205910441258</v>
      </c>
      <c r="M1543" s="62">
        <v>0.27055459530973264</v>
      </c>
      <c r="N1543" s="62">
        <v>0.11172668513388735</v>
      </c>
      <c r="O1543" s="62">
        <v>47.360929564866112</v>
      </c>
    </row>
    <row r="1544" spans="1:17" x14ac:dyDescent="0.2">
      <c r="A1544" s="57"/>
      <c r="B1544" s="23">
        <v>41499</v>
      </c>
      <c r="C1544" s="5">
        <v>57.116666666666667</v>
      </c>
      <c r="D1544" s="5">
        <v>-148.69999999999999</v>
      </c>
      <c r="E1544" s="39">
        <v>800</v>
      </c>
      <c r="F1544" s="5">
        <v>15.408069007294889</v>
      </c>
      <c r="M1544" s="62">
        <v>8.2026332074344357E-2</v>
      </c>
      <c r="N1544" s="62">
        <v>0.12096029547553093</v>
      </c>
      <c r="O1544" s="62">
        <v>38.731904287857802</v>
      </c>
    </row>
    <row r="1545" spans="1:17" s="14" customFormat="1" x14ac:dyDescent="0.2">
      <c r="A1545" s="59"/>
      <c r="B1545" s="24">
        <v>41508</v>
      </c>
      <c r="C1545" s="12">
        <v>49.95</v>
      </c>
      <c r="D1545" s="12">
        <v>-132.66666666666666</v>
      </c>
      <c r="E1545" s="42">
        <v>200</v>
      </c>
      <c r="F1545" s="12" t="s">
        <v>361</v>
      </c>
      <c r="G1545" s="12"/>
      <c r="H1545" s="12"/>
      <c r="I1545" s="45"/>
      <c r="J1545" s="12"/>
      <c r="K1545" s="28"/>
      <c r="L1545" s="28"/>
      <c r="M1545" s="63" t="s">
        <v>361</v>
      </c>
      <c r="N1545" s="63" t="s">
        <v>361</v>
      </c>
      <c r="O1545" s="63">
        <v>41.673254281949944</v>
      </c>
      <c r="P1545" s="12"/>
      <c r="Q1545" s="12"/>
    </row>
    <row r="1546" spans="1:17" x14ac:dyDescent="0.2">
      <c r="A1546" s="1" t="s">
        <v>363</v>
      </c>
      <c r="B1546" s="23">
        <v>41764</v>
      </c>
      <c r="C1546" s="5">
        <v>36.750700000000002</v>
      </c>
      <c r="D1546" s="5">
        <v>-122.0138</v>
      </c>
      <c r="E1546" s="39">
        <v>0</v>
      </c>
      <c r="F1546" s="5">
        <v>2.72</v>
      </c>
      <c r="G1546" s="5" t="s">
        <v>547</v>
      </c>
      <c r="I1546" s="43">
        <v>0.5</v>
      </c>
      <c r="J1546" s="5">
        <v>11.386799999999999</v>
      </c>
      <c r="K1546" s="5">
        <v>33.7637</v>
      </c>
      <c r="L1546" s="5">
        <v>25.742872909999999</v>
      </c>
      <c r="M1546" s="62">
        <v>0.11600000000000001</v>
      </c>
      <c r="N1546" s="62">
        <v>0.28399999999999997</v>
      </c>
      <c r="O1546" s="62">
        <v>8.2249999999999996</v>
      </c>
      <c r="Q1546" s="5">
        <v>269.72678571428571</v>
      </c>
    </row>
    <row r="1547" spans="1:17" x14ac:dyDescent="0.2">
      <c r="B1547" s="23">
        <v>41764</v>
      </c>
      <c r="C1547" s="5">
        <v>36.750700000000002</v>
      </c>
      <c r="D1547" s="5">
        <v>-122.0138</v>
      </c>
      <c r="E1547" s="39">
        <v>10</v>
      </c>
      <c r="F1547" s="5">
        <v>13.76</v>
      </c>
      <c r="G1547" s="5" t="s">
        <v>547</v>
      </c>
      <c r="I1547" s="43">
        <v>0.05</v>
      </c>
      <c r="J1547" s="5">
        <v>11.302</v>
      </c>
      <c r="K1547" s="5">
        <v>33.764600000000002</v>
      </c>
      <c r="L1547" s="5">
        <v>25.75903559</v>
      </c>
      <c r="M1547" s="62">
        <v>0.65500000000000003</v>
      </c>
      <c r="N1547" s="62">
        <v>0.38</v>
      </c>
      <c r="O1547" s="62">
        <v>9.3490000000000002</v>
      </c>
      <c r="Q1547" s="5">
        <v>257.79464285714289</v>
      </c>
    </row>
    <row r="1548" spans="1:17" x14ac:dyDescent="0.2">
      <c r="A1548" s="1" t="s">
        <v>364</v>
      </c>
      <c r="B1548" s="23">
        <v>41764</v>
      </c>
      <c r="C1548" s="5">
        <v>36.750700000000002</v>
      </c>
      <c r="D1548" s="5">
        <v>-122.0138</v>
      </c>
      <c r="E1548" s="39">
        <v>20</v>
      </c>
      <c r="F1548" s="5">
        <v>9.3610000000000007</v>
      </c>
      <c r="G1548" s="5">
        <v>10.013999999999999</v>
      </c>
      <c r="I1548" s="43">
        <v>1E-3</v>
      </c>
      <c r="J1548" s="5">
        <v>11.0388</v>
      </c>
      <c r="K1548" s="5">
        <v>33.749600000000001</v>
      </c>
      <c r="L1548" s="5">
        <v>25.794892090000001</v>
      </c>
      <c r="M1548" s="62">
        <v>0.45900000000000002</v>
      </c>
      <c r="N1548" s="62">
        <v>0.22800000000000001</v>
      </c>
      <c r="O1548" s="62">
        <v>10.861000000000001</v>
      </c>
      <c r="Q1548" s="5">
        <v>238.85491071428572</v>
      </c>
    </row>
    <row r="1549" spans="1:17" x14ac:dyDescent="0.2">
      <c r="B1549" s="23">
        <v>41764</v>
      </c>
      <c r="C1549" s="5">
        <v>36.750700000000002</v>
      </c>
      <c r="D1549" s="5">
        <v>-122.0138</v>
      </c>
      <c r="E1549" s="39">
        <v>30</v>
      </c>
      <c r="F1549" s="5">
        <v>17.079999999999998</v>
      </c>
      <c r="G1549" s="5">
        <v>17.079999999999998</v>
      </c>
      <c r="I1549" s="43">
        <v>0</v>
      </c>
      <c r="J1549" s="5">
        <v>10.782999999999999</v>
      </c>
      <c r="K1549" s="5">
        <v>33.752899999999997</v>
      </c>
      <c r="L1549" s="5">
        <v>25.842981569999999</v>
      </c>
      <c r="M1549" s="62">
        <v>0.66900000000000004</v>
      </c>
      <c r="N1549" s="62">
        <v>0.23400000000000001</v>
      </c>
      <c r="O1549" s="62">
        <v>14.087</v>
      </c>
      <c r="Q1549" s="5">
        <v>211.29241071428572</v>
      </c>
    </row>
    <row r="1550" spans="1:17" x14ac:dyDescent="0.2">
      <c r="A1550" s="73"/>
      <c r="B1550" s="23">
        <v>41764</v>
      </c>
      <c r="C1550" s="5">
        <v>36.750700000000002</v>
      </c>
      <c r="D1550" s="5">
        <v>-122.0138</v>
      </c>
      <c r="E1550" s="39">
        <v>40</v>
      </c>
      <c r="F1550" s="5">
        <v>65.069999999999993</v>
      </c>
      <c r="G1550" s="5">
        <v>65.069999999999993</v>
      </c>
      <c r="I1550" s="43">
        <v>0</v>
      </c>
      <c r="J1550" s="5">
        <v>9.7799999999999994</v>
      </c>
      <c r="K1550" s="5">
        <v>33.775500000000001</v>
      </c>
      <c r="L1550" s="5">
        <v>26.032678539999999</v>
      </c>
      <c r="M1550" s="62">
        <v>0.42799999999999999</v>
      </c>
      <c r="N1550" s="62">
        <v>0.24</v>
      </c>
      <c r="O1550" s="62">
        <v>24.547999999999998</v>
      </c>
      <c r="Q1550" s="5">
        <v>123.05982142857144</v>
      </c>
    </row>
    <row r="1551" spans="1:17" x14ac:dyDescent="0.2">
      <c r="A1551" s="1" t="s">
        <v>416</v>
      </c>
      <c r="B1551" s="23">
        <v>41764</v>
      </c>
      <c r="C1551" s="5">
        <v>36.750700000000002</v>
      </c>
      <c r="D1551" s="5">
        <v>-122.0138</v>
      </c>
      <c r="E1551" s="39">
        <v>80</v>
      </c>
      <c r="F1551" s="5">
        <v>83.02</v>
      </c>
      <c r="G1551" s="5">
        <v>83.02</v>
      </c>
      <c r="I1551" s="43">
        <v>0</v>
      </c>
      <c r="J1551" s="5">
        <v>9.1537000000000006</v>
      </c>
      <c r="K1551" s="5">
        <v>33.916400000000003</v>
      </c>
      <c r="L1551" s="5">
        <v>26.245114650000001</v>
      </c>
      <c r="M1551" s="62">
        <v>2.4E-2</v>
      </c>
      <c r="N1551" s="62">
        <v>0.17</v>
      </c>
      <c r="O1551" s="62">
        <v>28.158999999999999</v>
      </c>
      <c r="Q1551" s="5">
        <v>96.765178571428564</v>
      </c>
    </row>
    <row r="1552" spans="1:17" x14ac:dyDescent="0.2">
      <c r="B1552" s="23">
        <v>41764</v>
      </c>
      <c r="C1552" s="5">
        <v>36.750700000000002</v>
      </c>
      <c r="D1552" s="5">
        <v>-122.0138</v>
      </c>
      <c r="E1552" s="39">
        <v>100</v>
      </c>
      <c r="F1552" s="5">
        <v>73.55</v>
      </c>
      <c r="G1552" s="5">
        <v>73.55</v>
      </c>
      <c r="I1552" s="43">
        <v>0</v>
      </c>
      <c r="J1552" s="5">
        <v>8.9430999999999994</v>
      </c>
      <c r="K1552" s="5">
        <v>33.971499999999999</v>
      </c>
      <c r="L1552" s="5">
        <v>26.321759029999999</v>
      </c>
      <c r="M1552" s="62">
        <v>0</v>
      </c>
      <c r="N1552" s="62">
        <v>0.19</v>
      </c>
      <c r="O1552" s="62">
        <v>29.327999999999999</v>
      </c>
      <c r="Q1552" s="5">
        <v>80.330803571428575</v>
      </c>
    </row>
    <row r="1553" spans="2:17" x14ac:dyDescent="0.2">
      <c r="B1553" s="23">
        <v>41764</v>
      </c>
      <c r="C1553" s="5">
        <v>36.750700000000002</v>
      </c>
      <c r="D1553" s="5">
        <v>-122.0138</v>
      </c>
      <c r="E1553" s="39">
        <v>200</v>
      </c>
      <c r="F1553" s="5">
        <v>60.73</v>
      </c>
      <c r="G1553" s="5">
        <v>60.73</v>
      </c>
      <c r="I1553" s="43">
        <v>0</v>
      </c>
      <c r="J1553" s="5">
        <v>8.3282000000000007</v>
      </c>
      <c r="K1553" s="5">
        <v>34.091000000000001</v>
      </c>
      <c r="L1553" s="5">
        <v>26.510690889999999</v>
      </c>
      <c r="M1553" s="62">
        <v>0</v>
      </c>
      <c r="N1553" s="62">
        <v>9.6000000000000002E-2</v>
      </c>
      <c r="O1553" s="62">
        <v>32.207000000000001</v>
      </c>
      <c r="Q1553" s="5">
        <v>58.471875000000004</v>
      </c>
    </row>
    <row r="1554" spans="2:17" x14ac:dyDescent="0.2">
      <c r="B1554" s="23">
        <v>41809</v>
      </c>
      <c r="C1554" s="5">
        <v>36.752200000000002</v>
      </c>
      <c r="D1554" s="5">
        <v>-122.01349999999999</v>
      </c>
      <c r="E1554" s="39">
        <v>5</v>
      </c>
      <c r="F1554" s="5">
        <v>3.8</v>
      </c>
      <c r="G1554" s="5" t="s">
        <v>547</v>
      </c>
      <c r="I1554" s="43">
        <v>0.5</v>
      </c>
      <c r="J1554" s="5">
        <v>12.865600000000001</v>
      </c>
      <c r="K1554" s="5">
        <v>33.6404</v>
      </c>
      <c r="L1554" s="5">
        <v>25.366255299999999</v>
      </c>
      <c r="M1554" s="62">
        <v>0.248</v>
      </c>
      <c r="N1554" s="62">
        <v>0.23100000000000001</v>
      </c>
      <c r="O1554" s="62">
        <v>3.3291487320000002</v>
      </c>
      <c r="Q1554" s="5">
        <v>288.68616071428573</v>
      </c>
    </row>
    <row r="1555" spans="2:17" x14ac:dyDescent="0.2">
      <c r="B1555" s="23">
        <v>41809</v>
      </c>
      <c r="C1555" s="5">
        <v>36.752200000000002</v>
      </c>
      <c r="D1555" s="5">
        <v>-122.01349999999999</v>
      </c>
      <c r="E1555" s="39">
        <v>10</v>
      </c>
      <c r="F1555" s="5">
        <v>1.57</v>
      </c>
      <c r="G1555" s="5" t="s">
        <v>547</v>
      </c>
      <c r="I1555" s="43">
        <v>0.15</v>
      </c>
      <c r="J1555" s="5">
        <v>12.607100000000001</v>
      </c>
      <c r="K1555" s="5">
        <v>33.641100000000002</v>
      </c>
      <c r="L1555" s="5">
        <v>25.417418810000001</v>
      </c>
      <c r="M1555" s="62">
        <v>0.53700000000000003</v>
      </c>
      <c r="N1555" s="62">
        <v>0.23599999999999999</v>
      </c>
      <c r="O1555" s="62">
        <v>7.0789095270000004</v>
      </c>
      <c r="Q1555" s="5">
        <v>274.6825892857143</v>
      </c>
    </row>
    <row r="1556" spans="2:17" x14ac:dyDescent="0.2">
      <c r="B1556" s="23">
        <v>41809</v>
      </c>
      <c r="C1556" s="5">
        <v>36.752200000000002</v>
      </c>
      <c r="D1556" s="5">
        <v>-122.01349999999999</v>
      </c>
      <c r="E1556" s="39">
        <v>30</v>
      </c>
      <c r="F1556" s="5" t="s">
        <v>547</v>
      </c>
      <c r="G1556" s="5">
        <v>30.201000000000001</v>
      </c>
      <c r="I1556" s="43" t="s">
        <v>547</v>
      </c>
      <c r="J1556" s="5">
        <v>11.3285</v>
      </c>
      <c r="K1556" s="5">
        <v>33.672600000000003</v>
      </c>
      <c r="L1556" s="5">
        <v>25.682652239999999</v>
      </c>
      <c r="M1556" s="62">
        <v>1.274</v>
      </c>
      <c r="N1556" s="62">
        <v>0.29099999999999998</v>
      </c>
      <c r="O1556" s="62">
        <v>15.21027827</v>
      </c>
      <c r="Q1556" s="5">
        <v>208.67589285714286</v>
      </c>
    </row>
    <row r="1557" spans="2:17" x14ac:dyDescent="0.2">
      <c r="B1557" s="23">
        <v>41809</v>
      </c>
      <c r="C1557" s="5">
        <v>36.752200000000002</v>
      </c>
      <c r="D1557" s="5">
        <v>-122.01349999999999</v>
      </c>
      <c r="E1557" s="39">
        <v>40</v>
      </c>
      <c r="F1557" s="5">
        <v>122.029</v>
      </c>
      <c r="G1557" s="5">
        <v>132.684</v>
      </c>
      <c r="I1557" s="43">
        <v>1E-3</v>
      </c>
      <c r="J1557" s="5">
        <v>9.9957999999999991</v>
      </c>
      <c r="K1557" s="5">
        <v>33.734900000000003</v>
      </c>
      <c r="L1557" s="5">
        <v>25.964831140000001</v>
      </c>
      <c r="M1557" s="62">
        <v>0.71799999999999997</v>
      </c>
      <c r="N1557" s="62">
        <v>0.39800000000000002</v>
      </c>
      <c r="O1557" s="62">
        <v>24.244559290000002</v>
      </c>
      <c r="Q1557" s="5">
        <v>152.74598214285714</v>
      </c>
    </row>
    <row r="1558" spans="2:17" x14ac:dyDescent="0.2">
      <c r="B1558" s="23">
        <v>41809</v>
      </c>
      <c r="C1558" s="5">
        <v>36.752200000000002</v>
      </c>
      <c r="D1558" s="5">
        <v>-122.01349999999999</v>
      </c>
      <c r="E1558" s="39">
        <v>60</v>
      </c>
      <c r="F1558" s="5">
        <v>273.70400000000001</v>
      </c>
      <c r="G1558" s="5">
        <v>273.70400000000001</v>
      </c>
      <c r="I1558" s="43">
        <v>0</v>
      </c>
      <c r="J1558" s="5">
        <v>9.7824000000000009</v>
      </c>
      <c r="K1558" s="5">
        <v>33.799799999999998</v>
      </c>
      <c r="L1558" s="5">
        <v>26.051261019999998</v>
      </c>
      <c r="M1558" s="62">
        <v>0.26700000000000002</v>
      </c>
      <c r="N1558" s="62">
        <v>0.28000000000000003</v>
      </c>
      <c r="O1558" s="62">
        <v>27.583604520000002</v>
      </c>
      <c r="Q1558" s="5">
        <v>131.88348214285716</v>
      </c>
    </row>
    <row r="1559" spans="2:17" x14ac:dyDescent="0.2">
      <c r="B1559" s="23">
        <v>41809</v>
      </c>
      <c r="C1559" s="5">
        <v>36.752200000000002</v>
      </c>
      <c r="D1559" s="5">
        <v>-122.01349999999999</v>
      </c>
      <c r="E1559" s="39">
        <v>80</v>
      </c>
      <c r="F1559" s="5">
        <v>295.42500000000001</v>
      </c>
      <c r="G1559" s="5">
        <v>295.42500000000001</v>
      </c>
      <c r="I1559" s="43">
        <v>0</v>
      </c>
      <c r="J1559" s="5">
        <v>9.6837999999999997</v>
      </c>
      <c r="K1559" s="5">
        <v>33.8444</v>
      </c>
      <c r="L1559" s="5">
        <v>26.102475380000001</v>
      </c>
      <c r="M1559" s="62">
        <v>0.20599999999999999</v>
      </c>
      <c r="N1559" s="62">
        <v>0.26800000000000002</v>
      </c>
      <c r="O1559" s="62">
        <v>29.322778620000001</v>
      </c>
      <c r="Q1559" s="5">
        <v>116.82366071428572</v>
      </c>
    </row>
    <row r="1560" spans="2:17" x14ac:dyDescent="0.2">
      <c r="B1560" s="23">
        <v>41809</v>
      </c>
      <c r="C1560" s="5">
        <v>36.752200000000002</v>
      </c>
      <c r="D1560" s="5">
        <v>-122.01349999999999</v>
      </c>
      <c r="E1560" s="39">
        <v>100</v>
      </c>
      <c r="F1560" s="5">
        <v>240.84</v>
      </c>
      <c r="G1560" s="5">
        <v>240.84</v>
      </c>
      <c r="I1560" s="43">
        <v>0</v>
      </c>
      <c r="J1560" s="5">
        <v>9.5629000000000008</v>
      </c>
      <c r="K1560" s="5">
        <v>33.863100000000003</v>
      </c>
      <c r="L1560" s="5">
        <v>26.137032210000001</v>
      </c>
      <c r="M1560" s="62">
        <v>0.159</v>
      </c>
      <c r="N1560" s="62">
        <v>5.8999999999999997E-2</v>
      </c>
      <c r="O1560" s="62">
        <v>29.149977379999999</v>
      </c>
      <c r="Q1560" s="5">
        <v>108.05848214285716</v>
      </c>
    </row>
    <row r="1561" spans="2:17" x14ac:dyDescent="0.2">
      <c r="B1561" s="23">
        <v>41809</v>
      </c>
      <c r="C1561" s="5">
        <v>36.752200000000002</v>
      </c>
      <c r="D1561" s="5">
        <v>-122.01349999999999</v>
      </c>
      <c r="E1561" s="39">
        <v>200</v>
      </c>
      <c r="F1561" s="5">
        <v>131.54</v>
      </c>
      <c r="G1561" s="5">
        <v>131.54</v>
      </c>
      <c r="I1561" s="43">
        <v>0</v>
      </c>
      <c r="J1561" s="5">
        <v>8.7898999999999994</v>
      </c>
      <c r="K1561" s="5">
        <v>34.109400000000001</v>
      </c>
      <c r="L1561" s="5">
        <v>26.453888989999999</v>
      </c>
      <c r="M1561" s="62">
        <v>0.11700000000000001</v>
      </c>
      <c r="N1561" s="62">
        <v>4.4999999999999998E-2</v>
      </c>
      <c r="O1561" s="62">
        <v>32.886847160000002</v>
      </c>
      <c r="Q1561" s="5">
        <v>62.839285714285722</v>
      </c>
    </row>
    <row r="1562" spans="2:17" x14ac:dyDescent="0.2">
      <c r="B1562" s="23">
        <v>41830</v>
      </c>
      <c r="C1562" s="5">
        <v>36.761499999999998</v>
      </c>
      <c r="D1562" s="5">
        <v>-122.0222</v>
      </c>
      <c r="E1562" s="39">
        <v>5</v>
      </c>
      <c r="F1562" s="5">
        <v>0.25</v>
      </c>
      <c r="G1562" s="5" t="s">
        <v>547</v>
      </c>
      <c r="I1562" s="43">
        <v>0.5</v>
      </c>
      <c r="J1562" s="5">
        <v>13.455399999999999</v>
      </c>
      <c r="K1562" s="5">
        <v>33.634300000000003</v>
      </c>
      <c r="L1562" s="5">
        <v>25.243619819999999</v>
      </c>
      <c r="M1562" s="62">
        <v>0.16300000000000001</v>
      </c>
      <c r="N1562" s="62">
        <v>0.17100000000000001</v>
      </c>
      <c r="O1562" s="62">
        <v>1.5553381289999999</v>
      </c>
      <c r="Q1562" s="5">
        <v>303.07946428571432</v>
      </c>
    </row>
    <row r="1563" spans="2:17" x14ac:dyDescent="0.2">
      <c r="B1563" s="23">
        <v>41830</v>
      </c>
      <c r="C1563" s="5">
        <v>36.761499999999998</v>
      </c>
      <c r="D1563" s="5">
        <v>-122.0222</v>
      </c>
      <c r="E1563" s="39">
        <v>10</v>
      </c>
      <c r="F1563" s="5">
        <v>4.17</v>
      </c>
      <c r="G1563" s="5" t="s">
        <v>547</v>
      </c>
      <c r="I1563" s="43">
        <v>0.15</v>
      </c>
      <c r="J1563" s="5">
        <v>12.196999999999999</v>
      </c>
      <c r="K1563" s="5">
        <v>33.6355</v>
      </c>
      <c r="L1563" s="5">
        <v>25.492043890000001</v>
      </c>
      <c r="M1563" s="62">
        <v>0.88300000000000001</v>
      </c>
      <c r="N1563" s="62">
        <v>0.22900000000000001</v>
      </c>
      <c r="O1563" s="62">
        <v>5.1437569099999996</v>
      </c>
      <c r="Q1563" s="5">
        <v>254.67098214285716</v>
      </c>
    </row>
    <row r="1564" spans="2:17" x14ac:dyDescent="0.2">
      <c r="B1564" s="23">
        <v>41830</v>
      </c>
      <c r="C1564" s="5">
        <v>36.761499999999998</v>
      </c>
      <c r="D1564" s="5">
        <v>-122.0222</v>
      </c>
      <c r="E1564" s="39">
        <v>20</v>
      </c>
      <c r="F1564" s="5">
        <v>20.106000000000002</v>
      </c>
      <c r="G1564" s="5">
        <v>17.568999999999999</v>
      </c>
      <c r="I1564" s="43">
        <v>0.01</v>
      </c>
      <c r="J1564" s="5">
        <v>11.352399999999999</v>
      </c>
      <c r="K1564" s="5">
        <v>33.5976</v>
      </c>
      <c r="L1564" s="5">
        <v>25.619969529999999</v>
      </c>
      <c r="M1564" s="62">
        <v>0.93</v>
      </c>
      <c r="N1564" s="62">
        <v>0.218</v>
      </c>
      <c r="O1564" s="62">
        <v>12.857056800000001</v>
      </c>
      <c r="Q1564" s="5">
        <v>192.54955357142859</v>
      </c>
    </row>
    <row r="1565" spans="2:17" x14ac:dyDescent="0.2">
      <c r="B1565" s="23">
        <v>41830</v>
      </c>
      <c r="C1565" s="5">
        <v>36.761499999999998</v>
      </c>
      <c r="D1565" s="5">
        <v>-122.0222</v>
      </c>
      <c r="E1565" s="39">
        <v>30</v>
      </c>
      <c r="F1565" s="5" t="s">
        <v>547</v>
      </c>
      <c r="G1565" s="5">
        <v>68.352000000000004</v>
      </c>
      <c r="I1565" s="43" t="s">
        <v>547</v>
      </c>
      <c r="J1565" s="5">
        <v>10.776</v>
      </c>
      <c r="K1565" s="5">
        <v>33.690600000000003</v>
      </c>
      <c r="L1565" s="5">
        <v>25.795687650000001</v>
      </c>
      <c r="M1565" s="62">
        <v>0.76800000000000002</v>
      </c>
      <c r="N1565" s="62">
        <v>0.315</v>
      </c>
      <c r="O1565" s="62">
        <v>18.723412339999999</v>
      </c>
      <c r="Q1565" s="5">
        <v>150.90401785714289</v>
      </c>
    </row>
    <row r="1566" spans="2:17" x14ac:dyDescent="0.2">
      <c r="B1566" s="23">
        <v>41830</v>
      </c>
      <c r="C1566" s="5">
        <v>36.761499999999998</v>
      </c>
      <c r="D1566" s="5">
        <v>-122.0222</v>
      </c>
      <c r="E1566" s="39">
        <v>40</v>
      </c>
      <c r="F1566" s="5">
        <v>51.79</v>
      </c>
      <c r="G1566" s="5">
        <v>75.210999999999999</v>
      </c>
      <c r="I1566" s="43">
        <v>1E-3</v>
      </c>
      <c r="J1566" s="5">
        <v>10.5351</v>
      </c>
      <c r="K1566" s="5">
        <v>33.704500000000003</v>
      </c>
      <c r="L1566" s="5">
        <v>25.848735309999999</v>
      </c>
      <c r="M1566" s="62">
        <v>0.57199999999999995</v>
      </c>
      <c r="N1566" s="62">
        <v>0.28899999999999998</v>
      </c>
      <c r="O1566" s="62">
        <v>20.553121170000001</v>
      </c>
      <c r="Q1566" s="5">
        <v>140.05982142857144</v>
      </c>
    </row>
    <row r="1567" spans="2:17" x14ac:dyDescent="0.2">
      <c r="B1567" s="23">
        <v>41830</v>
      </c>
      <c r="C1567" s="5">
        <v>36.761499999999998</v>
      </c>
      <c r="D1567" s="5">
        <v>-122.0222</v>
      </c>
      <c r="E1567" s="39">
        <v>80</v>
      </c>
      <c r="F1567" s="5">
        <v>91.32</v>
      </c>
      <c r="G1567" s="5">
        <v>91.32</v>
      </c>
      <c r="I1567" s="43">
        <v>0</v>
      </c>
      <c r="J1567" s="5">
        <v>10.0876</v>
      </c>
      <c r="K1567" s="5">
        <v>33.761299999999999</v>
      </c>
      <c r="L1567" s="5">
        <v>25.969918530000001</v>
      </c>
      <c r="M1567" s="62">
        <v>0.10299999999999999</v>
      </c>
      <c r="N1567" s="62">
        <v>0.20699999999999999</v>
      </c>
      <c r="O1567" s="62">
        <v>23.769356680000001</v>
      </c>
      <c r="Q1567" s="5">
        <v>116.55937500000002</v>
      </c>
    </row>
    <row r="1568" spans="2:17" x14ac:dyDescent="0.2">
      <c r="B1568" s="23">
        <v>41830</v>
      </c>
      <c r="C1568" s="5">
        <v>36.761499999999998</v>
      </c>
      <c r="D1568" s="5">
        <v>-122.0222</v>
      </c>
      <c r="E1568" s="39">
        <v>100</v>
      </c>
      <c r="F1568" s="5">
        <v>84.1</v>
      </c>
      <c r="G1568" s="5">
        <v>84.1</v>
      </c>
      <c r="I1568" s="43">
        <v>0</v>
      </c>
      <c r="J1568" s="5">
        <v>9.9011999999999993</v>
      </c>
      <c r="K1568" s="5">
        <v>33.810699999999997</v>
      </c>
      <c r="L1568" s="5">
        <v>26.03992101</v>
      </c>
      <c r="M1568" s="62">
        <v>2.4E-2</v>
      </c>
      <c r="N1568" s="62">
        <v>0.14499999999999999</v>
      </c>
      <c r="O1568" s="62">
        <v>25.000046950000002</v>
      </c>
      <c r="Q1568" s="5">
        <v>108.42767857142859</v>
      </c>
    </row>
    <row r="1569" spans="2:17" x14ac:dyDescent="0.2">
      <c r="B1569" s="23">
        <v>41830</v>
      </c>
      <c r="C1569" s="5">
        <v>36.761499999999998</v>
      </c>
      <c r="D1569" s="5">
        <v>-122.0222</v>
      </c>
      <c r="E1569" s="39">
        <v>200</v>
      </c>
      <c r="F1569" s="5">
        <v>69.36</v>
      </c>
      <c r="G1569" s="5">
        <v>69.36</v>
      </c>
      <c r="I1569" s="43">
        <v>0</v>
      </c>
      <c r="J1569" s="5">
        <v>8.9929000000000006</v>
      </c>
      <c r="K1569" s="5">
        <v>34.023400000000002</v>
      </c>
      <c r="L1569" s="5">
        <v>26.354510959999999</v>
      </c>
      <c r="M1569" s="62">
        <v>2E-3</v>
      </c>
      <c r="N1569" s="62">
        <v>0.14799999999999999</v>
      </c>
      <c r="O1569" s="62">
        <v>30.860965159999999</v>
      </c>
      <c r="Q1569" s="5">
        <v>65.23839285714287</v>
      </c>
    </row>
    <row r="1570" spans="2:17" x14ac:dyDescent="0.2">
      <c r="B1570" s="23">
        <v>41863</v>
      </c>
      <c r="C1570" s="5">
        <v>36.7547</v>
      </c>
      <c r="D1570" s="5">
        <v>-122.0187</v>
      </c>
      <c r="E1570" s="39">
        <v>5</v>
      </c>
      <c r="F1570" s="5">
        <v>0.03</v>
      </c>
      <c r="G1570" s="5" t="s">
        <v>547</v>
      </c>
      <c r="I1570" s="43">
        <v>0.5</v>
      </c>
      <c r="J1570" s="5">
        <v>16.422499999999999</v>
      </c>
      <c r="K1570" s="5">
        <v>33.567399999999999</v>
      </c>
      <c r="L1570" s="5">
        <v>24.549366160000002</v>
      </c>
      <c r="M1570" s="62">
        <v>2.7E-2</v>
      </c>
      <c r="N1570" s="62">
        <v>0.121</v>
      </c>
      <c r="O1570" s="62">
        <v>4.7876876999999998E-2</v>
      </c>
      <c r="Q1570" s="5">
        <v>283.50446428571428</v>
      </c>
    </row>
    <row r="1571" spans="2:17" x14ac:dyDescent="0.2">
      <c r="B1571" s="23">
        <v>41863</v>
      </c>
      <c r="C1571" s="5">
        <v>36.7547</v>
      </c>
      <c r="D1571" s="5">
        <v>-122.0187</v>
      </c>
      <c r="E1571" s="39">
        <v>10</v>
      </c>
      <c r="F1571" s="5">
        <v>5.6000000000000001E-2</v>
      </c>
      <c r="G1571" s="5" t="s">
        <v>547</v>
      </c>
      <c r="I1571" s="43">
        <v>0.15</v>
      </c>
      <c r="J1571" s="5">
        <v>15.894600000000001</v>
      </c>
      <c r="K1571" s="5">
        <v>33.559100000000001</v>
      </c>
      <c r="L1571" s="5">
        <v>24.663240569999999</v>
      </c>
      <c r="M1571" s="62">
        <v>4.9000000000000002E-2</v>
      </c>
      <c r="N1571" s="62">
        <v>0.222</v>
      </c>
      <c r="O1571" s="62">
        <v>2.5484848000000001E-2</v>
      </c>
      <c r="Q1571" s="5">
        <v>284.43125000000003</v>
      </c>
    </row>
    <row r="1572" spans="2:17" x14ac:dyDescent="0.2">
      <c r="B1572" s="23">
        <v>41863</v>
      </c>
      <c r="C1572" s="5">
        <v>36.7547</v>
      </c>
      <c r="D1572" s="5">
        <v>-122.0187</v>
      </c>
      <c r="E1572" s="39">
        <v>20</v>
      </c>
      <c r="F1572" s="5">
        <v>10.14</v>
      </c>
      <c r="G1572" s="5">
        <v>56.218000000000004</v>
      </c>
      <c r="I1572" s="43">
        <v>0.01</v>
      </c>
      <c r="J1572" s="5">
        <v>13.5572</v>
      </c>
      <c r="K1572" s="5">
        <v>33.534100000000002</v>
      </c>
      <c r="L1572" s="5">
        <v>25.145444380000001</v>
      </c>
      <c r="M1572" s="62">
        <v>0.223</v>
      </c>
      <c r="N1572" s="62">
        <v>0.748</v>
      </c>
      <c r="O1572" s="62">
        <v>6.3780570570000004</v>
      </c>
      <c r="Q1572" s="5">
        <v>227.11696428571429</v>
      </c>
    </row>
    <row r="1573" spans="2:17" x14ac:dyDescent="0.2">
      <c r="B1573" s="23">
        <v>41863</v>
      </c>
      <c r="C1573" s="5">
        <v>36.7547</v>
      </c>
      <c r="D1573" s="5">
        <v>-122.0187</v>
      </c>
      <c r="E1573" s="39">
        <v>30</v>
      </c>
      <c r="F1573" s="5">
        <v>129.41</v>
      </c>
      <c r="G1573" s="5">
        <v>102.27200000000001</v>
      </c>
      <c r="I1573" s="43">
        <v>1E-3</v>
      </c>
      <c r="J1573" s="5">
        <v>13.0345</v>
      </c>
      <c r="K1573" s="5">
        <v>33.549100000000003</v>
      </c>
      <c r="L1573" s="5">
        <v>25.26213401</v>
      </c>
      <c r="M1573" s="62">
        <v>0.308</v>
      </c>
      <c r="N1573" s="62">
        <v>1.2470000000000001</v>
      </c>
      <c r="O1573" s="62">
        <v>10.91951624</v>
      </c>
      <c r="Q1573" s="5">
        <v>197.45848214285715</v>
      </c>
    </row>
    <row r="1574" spans="2:17" x14ac:dyDescent="0.2">
      <c r="B1574" s="23">
        <v>41863</v>
      </c>
      <c r="C1574" s="5">
        <v>36.7547</v>
      </c>
      <c r="D1574" s="5">
        <v>-122.0187</v>
      </c>
      <c r="E1574" s="39">
        <v>40</v>
      </c>
      <c r="F1574" s="5">
        <v>114.36</v>
      </c>
      <c r="G1574" s="5">
        <v>114.36</v>
      </c>
      <c r="I1574" s="43">
        <v>0</v>
      </c>
      <c r="J1574" s="5">
        <v>12.283899999999999</v>
      </c>
      <c r="K1574" s="5">
        <v>33.555700000000002</v>
      </c>
      <c r="L1574" s="5">
        <v>25.41353835</v>
      </c>
      <c r="M1574" s="62">
        <v>0.113</v>
      </c>
      <c r="N1574" s="62">
        <v>0.96299999999999997</v>
      </c>
      <c r="O1574" s="62">
        <v>13.736697789999999</v>
      </c>
      <c r="Q1574" s="5">
        <v>181.67946428571426</v>
      </c>
    </row>
    <row r="1575" spans="2:17" x14ac:dyDescent="0.2">
      <c r="B1575" s="23">
        <v>41863</v>
      </c>
      <c r="C1575" s="5">
        <v>36.752699999999997</v>
      </c>
      <c r="D1575" s="5">
        <v>-122.0227</v>
      </c>
      <c r="E1575" s="39">
        <v>60</v>
      </c>
      <c r="F1575" s="5">
        <v>19.309999999999999</v>
      </c>
      <c r="G1575" s="5">
        <v>19.309999999999999</v>
      </c>
      <c r="I1575" s="43">
        <v>0</v>
      </c>
      <c r="J1575" s="5">
        <v>10.937900000000001</v>
      </c>
      <c r="K1575" s="5">
        <v>33.591799999999999</v>
      </c>
      <c r="L1575" s="5">
        <v>25.69006027</v>
      </c>
      <c r="M1575" s="62">
        <v>5.0000000000000001E-3</v>
      </c>
      <c r="N1575" s="62">
        <v>0.24399999999999999</v>
      </c>
      <c r="O1575" s="62">
        <v>19.241280639999999</v>
      </c>
      <c r="Q1575" s="5">
        <v>154.68303571428575</v>
      </c>
    </row>
    <row r="1576" spans="2:17" x14ac:dyDescent="0.2">
      <c r="B1576" s="23">
        <v>41863</v>
      </c>
      <c r="C1576" s="5">
        <v>36.752699999999997</v>
      </c>
      <c r="D1576" s="5">
        <v>-122.0227</v>
      </c>
      <c r="E1576" s="39">
        <v>80</v>
      </c>
      <c r="F1576" s="5">
        <v>31.64</v>
      </c>
      <c r="G1576" s="5">
        <v>31.64</v>
      </c>
      <c r="I1576" s="43">
        <v>0</v>
      </c>
      <c r="J1576" s="5">
        <v>10.4274</v>
      </c>
      <c r="K1576" s="5">
        <v>33.670099999999998</v>
      </c>
      <c r="L1576" s="5">
        <v>25.840597200000001</v>
      </c>
      <c r="M1576" s="62">
        <v>1.2999999999999999E-2</v>
      </c>
      <c r="N1576" s="62">
        <v>0.161</v>
      </c>
      <c r="O1576" s="62">
        <v>21.354414689999999</v>
      </c>
      <c r="Q1576" s="5">
        <v>137.71919642857142</v>
      </c>
    </row>
    <row r="1577" spans="2:17" x14ac:dyDescent="0.2">
      <c r="B1577" s="23">
        <v>41863</v>
      </c>
      <c r="C1577" s="5">
        <v>36.752699999999997</v>
      </c>
      <c r="D1577" s="5">
        <v>-122.0227</v>
      </c>
      <c r="E1577" s="39">
        <v>100</v>
      </c>
      <c r="F1577" s="5">
        <v>33.299999999999997</v>
      </c>
      <c r="G1577" s="5">
        <v>33.299999999999997</v>
      </c>
      <c r="I1577" s="43">
        <v>0</v>
      </c>
      <c r="J1577" s="5">
        <v>10.2173</v>
      </c>
      <c r="K1577" s="5">
        <v>33.785499999999999</v>
      </c>
      <c r="L1577" s="5">
        <v>25.96672044</v>
      </c>
      <c r="M1577" s="62">
        <v>5.0000000000000001E-3</v>
      </c>
      <c r="N1577" s="62">
        <v>9.7000000000000003E-2</v>
      </c>
      <c r="O1577" s="62">
        <v>25.307554190000001</v>
      </c>
      <c r="Q1577" s="5">
        <v>105.73750000000001</v>
      </c>
    </row>
    <row r="1578" spans="2:17" x14ac:dyDescent="0.2">
      <c r="B1578" s="23">
        <v>41863</v>
      </c>
      <c r="C1578" s="5">
        <v>36.752699999999997</v>
      </c>
      <c r="D1578" s="5">
        <v>-122.0227</v>
      </c>
      <c r="E1578" s="39">
        <v>200</v>
      </c>
      <c r="F1578" s="5">
        <v>13.61</v>
      </c>
      <c r="G1578" s="5">
        <v>13.61</v>
      </c>
      <c r="I1578" s="43">
        <v>0</v>
      </c>
      <c r="J1578" s="5">
        <v>9.3964999999999996</v>
      </c>
      <c r="K1578" s="5">
        <v>33.953299999999999</v>
      </c>
      <c r="L1578" s="5">
        <v>26.234773950000001</v>
      </c>
      <c r="M1578" s="62">
        <v>4.0000000000000001E-3</v>
      </c>
      <c r="N1578" s="62">
        <v>9.8000000000000004E-2</v>
      </c>
      <c r="O1578" s="62">
        <v>28.145817640000001</v>
      </c>
      <c r="Q1578" s="5">
        <v>91.603125000000006</v>
      </c>
    </row>
    <row r="1579" spans="2:17" x14ac:dyDescent="0.2">
      <c r="B1579" s="23">
        <v>41919</v>
      </c>
      <c r="C1579" s="5">
        <v>36.756700000000002</v>
      </c>
      <c r="D1579" s="5">
        <v>-122.0522</v>
      </c>
      <c r="E1579" s="39">
        <v>5</v>
      </c>
      <c r="F1579" s="5">
        <v>4.0019999999999998</v>
      </c>
      <c r="G1579" s="5" t="s">
        <v>547</v>
      </c>
      <c r="I1579" s="43">
        <v>0.5</v>
      </c>
      <c r="J1579" s="5">
        <v>16.231999999999999</v>
      </c>
      <c r="K1579" s="5">
        <v>33.282200000000003</v>
      </c>
      <c r="L1579" s="5">
        <v>24.37391938</v>
      </c>
      <c r="M1579" s="62">
        <v>5.0000000000000001E-3</v>
      </c>
      <c r="N1579" s="62">
        <v>0.11</v>
      </c>
      <c r="O1579" s="62">
        <v>0.45267149099999998</v>
      </c>
      <c r="Q1579" s="5">
        <v>270.94642857142861</v>
      </c>
    </row>
    <row r="1580" spans="2:17" x14ac:dyDescent="0.2">
      <c r="B1580" s="23">
        <v>41919</v>
      </c>
      <c r="C1580" s="5">
        <v>36.756700000000002</v>
      </c>
      <c r="D1580" s="5">
        <v>-122.0522</v>
      </c>
      <c r="E1580" s="39">
        <v>10</v>
      </c>
      <c r="F1580" s="5">
        <v>1.1359999999999999</v>
      </c>
      <c r="G1580" s="5" t="s">
        <v>547</v>
      </c>
      <c r="I1580" s="43">
        <v>0.15</v>
      </c>
      <c r="J1580" s="5">
        <v>16.146100000000001</v>
      </c>
      <c r="K1580" s="5">
        <v>33.276299999999999</v>
      </c>
      <c r="L1580" s="5">
        <v>24.388934840000001</v>
      </c>
      <c r="M1580" s="62">
        <v>7.0000000000000001E-3</v>
      </c>
      <c r="N1580" s="62">
        <v>7.6999999999999999E-2</v>
      </c>
      <c r="O1580" s="62">
        <v>0.10917004299999999</v>
      </c>
      <c r="Q1580" s="5">
        <v>271.71875</v>
      </c>
    </row>
    <row r="1581" spans="2:17" x14ac:dyDescent="0.2">
      <c r="B1581" s="23">
        <v>41919</v>
      </c>
      <c r="C1581" s="5">
        <v>36.756700000000002</v>
      </c>
      <c r="D1581" s="5">
        <v>-122.0522</v>
      </c>
      <c r="E1581" s="39">
        <v>20</v>
      </c>
      <c r="F1581" s="5">
        <v>1.1419999999999999</v>
      </c>
      <c r="G1581" s="5">
        <v>0.49399999999999999</v>
      </c>
      <c r="I1581" s="43">
        <v>0.05</v>
      </c>
      <c r="J1581" s="5">
        <v>15.576599999999999</v>
      </c>
      <c r="K1581" s="5">
        <v>33.255899999999997</v>
      </c>
      <c r="L1581" s="5">
        <v>24.501138569999998</v>
      </c>
      <c r="M1581" s="62">
        <v>3.3000000000000002E-2</v>
      </c>
      <c r="N1581" s="62">
        <v>0.112</v>
      </c>
      <c r="O1581" s="62">
        <v>0.68870188099999996</v>
      </c>
      <c r="Q1581" s="5">
        <v>280.79464285714283</v>
      </c>
    </row>
    <row r="1582" spans="2:17" x14ac:dyDescent="0.2">
      <c r="B1582" s="23">
        <v>41919</v>
      </c>
      <c r="C1582" s="5">
        <v>36.756700000000002</v>
      </c>
      <c r="D1582" s="5">
        <v>-122.0522</v>
      </c>
      <c r="E1582" s="39">
        <v>30</v>
      </c>
      <c r="F1582" s="5">
        <v>6.3949999999999996</v>
      </c>
      <c r="G1582" s="5">
        <v>10.964</v>
      </c>
      <c r="I1582" s="43">
        <v>0.01</v>
      </c>
      <c r="J1582" s="5">
        <v>13.038600000000001</v>
      </c>
      <c r="K1582" s="5">
        <v>33.180799999999998</v>
      </c>
      <c r="L1582" s="5">
        <v>24.976167839999999</v>
      </c>
      <c r="M1582" s="62">
        <v>0.15</v>
      </c>
      <c r="N1582" s="62">
        <v>0.371</v>
      </c>
      <c r="O1582" s="62">
        <v>5.6606374820000003</v>
      </c>
      <c r="Q1582" s="5">
        <v>243.70089285714286</v>
      </c>
    </row>
    <row r="1583" spans="2:17" x14ac:dyDescent="0.2">
      <c r="B1583" s="23">
        <v>41919</v>
      </c>
      <c r="C1583" s="5">
        <v>36.756700000000002</v>
      </c>
      <c r="D1583" s="5">
        <v>-122.0522</v>
      </c>
      <c r="E1583" s="39">
        <v>40</v>
      </c>
      <c r="F1583" s="5">
        <v>11.086</v>
      </c>
      <c r="G1583" s="5">
        <v>13.733000000000001</v>
      </c>
      <c r="I1583" s="43">
        <v>1E-3</v>
      </c>
      <c r="J1583" s="5">
        <v>12.4076</v>
      </c>
      <c r="K1583" s="5">
        <v>33.151499999999999</v>
      </c>
      <c r="L1583" s="5">
        <v>25.076356740000001</v>
      </c>
      <c r="M1583" s="62">
        <v>0.11</v>
      </c>
      <c r="N1583" s="62">
        <v>0.38300000000000001</v>
      </c>
      <c r="O1583" s="62">
        <v>8.2378198260000008</v>
      </c>
      <c r="Q1583" s="5">
        <v>238.76339285714289</v>
      </c>
    </row>
    <row r="1584" spans="2:17" x14ac:dyDescent="0.2">
      <c r="B1584" s="23">
        <v>41919</v>
      </c>
      <c r="C1584" s="5">
        <v>36.756700000000002</v>
      </c>
      <c r="D1584" s="5">
        <v>-122.0522</v>
      </c>
      <c r="E1584" s="39">
        <v>80</v>
      </c>
      <c r="F1584" s="5">
        <v>53.075000000000003</v>
      </c>
      <c r="G1584" s="5">
        <v>53.075000000000003</v>
      </c>
      <c r="I1584" s="43">
        <v>0</v>
      </c>
      <c r="J1584" s="5">
        <v>10.559100000000001</v>
      </c>
      <c r="K1584" s="5">
        <v>33.343800000000002</v>
      </c>
      <c r="L1584" s="5">
        <v>25.563436110000001</v>
      </c>
      <c r="M1584" s="62">
        <v>0</v>
      </c>
      <c r="N1584" s="62">
        <v>0.17799999999999999</v>
      </c>
      <c r="O1584" s="62">
        <v>16.356704780000001</v>
      </c>
      <c r="Q1584" s="5">
        <v>191.39732142857144</v>
      </c>
    </row>
    <row r="1585" spans="2:17" x14ac:dyDescent="0.2">
      <c r="B1585" s="23">
        <v>41919</v>
      </c>
      <c r="C1585" s="5">
        <v>36.756700000000002</v>
      </c>
      <c r="D1585" s="5">
        <v>-122.0522</v>
      </c>
      <c r="E1585" s="39">
        <v>100</v>
      </c>
      <c r="F1585" s="5">
        <v>355.18799999999999</v>
      </c>
      <c r="G1585" s="5">
        <v>355.18799999999999</v>
      </c>
      <c r="I1585" s="43">
        <v>0</v>
      </c>
      <c r="J1585" s="5">
        <v>10.221</v>
      </c>
      <c r="K1585" s="5">
        <v>33.466999999999999</v>
      </c>
      <c r="L1585" s="5">
        <v>25.717614780000002</v>
      </c>
      <c r="M1585" s="62">
        <v>7.0000000000000001E-3</v>
      </c>
      <c r="N1585" s="62">
        <v>0.13700000000000001</v>
      </c>
      <c r="O1585" s="62">
        <v>19.196081769999999</v>
      </c>
      <c r="Q1585" s="5">
        <v>171.36160714285714</v>
      </c>
    </row>
    <row r="1586" spans="2:17" x14ac:dyDescent="0.2">
      <c r="B1586" s="23">
        <v>41919</v>
      </c>
      <c r="C1586" s="5">
        <v>36.756700000000002</v>
      </c>
      <c r="D1586" s="5">
        <v>-122.0522</v>
      </c>
      <c r="E1586" s="39">
        <v>200</v>
      </c>
      <c r="F1586" s="5">
        <v>24.873999999999999</v>
      </c>
      <c r="G1586" s="5">
        <v>24.873999999999999</v>
      </c>
      <c r="I1586" s="43">
        <v>0</v>
      </c>
      <c r="J1586" s="5">
        <v>9.2563999999999993</v>
      </c>
      <c r="K1586" s="5">
        <v>33.903700000000001</v>
      </c>
      <c r="L1586" s="5">
        <v>26.21867408</v>
      </c>
      <c r="M1586" s="62">
        <v>0</v>
      </c>
      <c r="N1586" s="62">
        <v>0.112</v>
      </c>
      <c r="O1586" s="62">
        <v>27.116701880000001</v>
      </c>
      <c r="Q1586" s="5">
        <v>102.24553571428571</v>
      </c>
    </row>
    <row r="1587" spans="2:17" x14ac:dyDescent="0.2">
      <c r="B1587" s="23">
        <v>41941</v>
      </c>
      <c r="C1587" s="5">
        <v>36.753700000000002</v>
      </c>
      <c r="D1587" s="5">
        <v>-122.0158</v>
      </c>
      <c r="E1587" s="39">
        <v>5</v>
      </c>
      <c r="F1587" s="5">
        <v>3.6999999999999998E-2</v>
      </c>
      <c r="G1587" s="5" t="s">
        <v>547</v>
      </c>
      <c r="I1587" s="43">
        <v>0.5</v>
      </c>
      <c r="J1587" s="5">
        <v>16.648499999999999</v>
      </c>
      <c r="K1587" s="5">
        <v>33.227800000000002</v>
      </c>
      <c r="L1587" s="5">
        <v>24.236428329999999</v>
      </c>
      <c r="M1587" s="62">
        <v>3.0000000000000001E-3</v>
      </c>
      <c r="N1587" s="62">
        <v>1.2999999999999999E-2</v>
      </c>
      <c r="O1587" s="62">
        <v>0.14330693799999999</v>
      </c>
      <c r="Q1587" s="5">
        <v>251.04464285714289</v>
      </c>
    </row>
    <row r="1588" spans="2:17" x14ac:dyDescent="0.2">
      <c r="B1588" s="23">
        <v>41941</v>
      </c>
      <c r="C1588" s="5">
        <v>36.753700000000002</v>
      </c>
      <c r="D1588" s="5">
        <v>-122.0158</v>
      </c>
      <c r="E1588" s="39">
        <v>10</v>
      </c>
      <c r="F1588" s="5" t="s">
        <v>547</v>
      </c>
      <c r="G1588" s="5" t="s">
        <v>547</v>
      </c>
      <c r="I1588" s="43" t="s">
        <v>547</v>
      </c>
      <c r="J1588" s="5">
        <v>16.6373</v>
      </c>
      <c r="K1588" s="5">
        <v>33.226999999999997</v>
      </c>
      <c r="L1588" s="5">
        <v>24.238408100000001</v>
      </c>
      <c r="M1588" s="62">
        <v>2E-3</v>
      </c>
      <c r="N1588" s="62">
        <v>1.2999999999999999E-2</v>
      </c>
      <c r="O1588" s="62">
        <v>0.12430693800000001</v>
      </c>
      <c r="Q1588" s="5">
        <v>250.61160714285714</v>
      </c>
    </row>
    <row r="1589" spans="2:17" x14ac:dyDescent="0.2">
      <c r="B1589" s="23">
        <v>41941</v>
      </c>
      <c r="C1589" s="5">
        <v>36.753700000000002</v>
      </c>
      <c r="D1589" s="5">
        <v>-122.0158</v>
      </c>
      <c r="E1589" s="39">
        <v>20</v>
      </c>
      <c r="F1589" s="5">
        <v>1.2E-2</v>
      </c>
      <c r="G1589" s="5">
        <v>0.29299999999999998</v>
      </c>
      <c r="I1589" s="43">
        <v>0.15</v>
      </c>
      <c r="J1589" s="5">
        <v>16.396000000000001</v>
      </c>
      <c r="K1589" s="5">
        <v>33.224699999999999</v>
      </c>
      <c r="L1589" s="5">
        <v>24.292249869999999</v>
      </c>
      <c r="M1589" s="62">
        <v>1.7000000000000001E-2</v>
      </c>
      <c r="N1589" s="62">
        <v>1.9E-2</v>
      </c>
      <c r="O1589" s="62">
        <v>5.1448602000000003E-2</v>
      </c>
      <c r="Q1589" s="5">
        <v>252.78125</v>
      </c>
    </row>
    <row r="1590" spans="2:17" x14ac:dyDescent="0.2">
      <c r="B1590" s="23">
        <v>41941</v>
      </c>
      <c r="C1590" s="5">
        <v>36.753700000000002</v>
      </c>
      <c r="D1590" s="5">
        <v>-122.0158</v>
      </c>
      <c r="E1590" s="39">
        <v>30</v>
      </c>
      <c r="F1590" s="5">
        <v>24.02</v>
      </c>
      <c r="G1590" s="5" t="s">
        <v>547</v>
      </c>
      <c r="I1590" s="43">
        <v>0.05</v>
      </c>
      <c r="J1590" s="5">
        <v>13.9184</v>
      </c>
      <c r="K1590" s="5">
        <v>33.181699999999999</v>
      </c>
      <c r="L1590" s="5">
        <v>24.799063700000001</v>
      </c>
      <c r="M1590" s="62">
        <v>9.0999999999999998E-2</v>
      </c>
      <c r="N1590" s="62">
        <v>0.499</v>
      </c>
      <c r="O1590" s="62">
        <v>3.0457816929999999</v>
      </c>
      <c r="Q1590" s="5">
        <v>241.51785714285717</v>
      </c>
    </row>
    <row r="1591" spans="2:17" x14ac:dyDescent="0.2">
      <c r="B1591" s="23">
        <v>41941</v>
      </c>
      <c r="C1591" s="5">
        <v>36.753700000000002</v>
      </c>
      <c r="D1591" s="5">
        <v>-122.0158</v>
      </c>
      <c r="E1591" s="39">
        <v>40</v>
      </c>
      <c r="F1591" s="5">
        <v>67.430000000000007</v>
      </c>
      <c r="G1591" s="5">
        <v>94.995999999999995</v>
      </c>
      <c r="I1591" s="43">
        <v>0.01</v>
      </c>
      <c r="J1591" s="5">
        <v>12.055400000000001</v>
      </c>
      <c r="K1591" s="5">
        <v>33.0867</v>
      </c>
      <c r="L1591" s="5">
        <v>25.092949300000001</v>
      </c>
      <c r="M1591" s="62">
        <v>2.1999999999999999E-2</v>
      </c>
      <c r="N1591" s="62">
        <v>0.42799999999999999</v>
      </c>
      <c r="O1591" s="62">
        <v>8.6421053400000005</v>
      </c>
      <c r="Q1591" s="5">
        <v>226.61160714285717</v>
      </c>
    </row>
    <row r="1592" spans="2:17" x14ac:dyDescent="0.2">
      <c r="B1592" s="23">
        <v>41941</v>
      </c>
      <c r="C1592" s="5">
        <v>36.753700000000002</v>
      </c>
      <c r="D1592" s="5">
        <v>-122.0158</v>
      </c>
      <c r="E1592" s="39">
        <v>80</v>
      </c>
      <c r="F1592" s="5">
        <v>44.476999999999997</v>
      </c>
      <c r="G1592" s="5">
        <v>44.476999999999997</v>
      </c>
      <c r="I1592" s="43">
        <v>0</v>
      </c>
      <c r="J1592" s="5">
        <v>9.9158000000000008</v>
      </c>
      <c r="K1592" s="5">
        <v>33.285299999999999</v>
      </c>
      <c r="L1592" s="5">
        <v>25.627251999999999</v>
      </c>
      <c r="M1592" s="62">
        <v>1E-3</v>
      </c>
      <c r="N1592" s="62">
        <v>6.6000000000000003E-2</v>
      </c>
      <c r="O1592" s="62">
        <v>15.9485583</v>
      </c>
      <c r="Q1592" s="5">
        <v>196.77232142857144</v>
      </c>
    </row>
    <row r="1593" spans="2:17" x14ac:dyDescent="0.2">
      <c r="B1593" s="23">
        <v>41941</v>
      </c>
      <c r="C1593" s="5">
        <v>36.753700000000002</v>
      </c>
      <c r="D1593" s="5">
        <v>-122.0158</v>
      </c>
      <c r="E1593" s="39">
        <v>100</v>
      </c>
      <c r="F1593" s="5">
        <v>59.468000000000004</v>
      </c>
      <c r="G1593" s="5">
        <v>59.468000000000004</v>
      </c>
      <c r="I1593" s="43">
        <v>0</v>
      </c>
      <c r="J1593" s="5">
        <v>10.360099999999999</v>
      </c>
      <c r="K1593" s="5">
        <v>33.595300000000002</v>
      </c>
      <c r="L1593" s="5">
        <v>25.793875459999999</v>
      </c>
      <c r="M1593" s="62">
        <v>0.01</v>
      </c>
      <c r="N1593" s="62">
        <v>5.5E-2</v>
      </c>
      <c r="O1593" s="62">
        <v>20.227298579999999</v>
      </c>
      <c r="Q1593" s="5">
        <v>148.8125</v>
      </c>
    </row>
    <row r="1594" spans="2:17" x14ac:dyDescent="0.2">
      <c r="B1594" s="23">
        <v>41941</v>
      </c>
      <c r="C1594" s="5">
        <v>36.753700000000002</v>
      </c>
      <c r="D1594" s="5">
        <v>-122.0158</v>
      </c>
      <c r="E1594" s="39">
        <v>200</v>
      </c>
      <c r="F1594" s="5">
        <v>51.076000000000001</v>
      </c>
      <c r="G1594" s="5">
        <v>51.076000000000001</v>
      </c>
      <c r="I1594" s="43">
        <v>0</v>
      </c>
      <c r="J1594" s="5">
        <v>8.7431000000000001</v>
      </c>
      <c r="K1594" s="5">
        <v>34.024000000000001</v>
      </c>
      <c r="L1594" s="5">
        <v>26.394296369999999</v>
      </c>
      <c r="M1594" s="62">
        <v>2.8000000000000001E-2</v>
      </c>
      <c r="N1594" s="62">
        <v>4.5999999999999999E-2</v>
      </c>
      <c r="O1594" s="62">
        <v>30.028086089999999</v>
      </c>
      <c r="Q1594" s="5">
        <v>77.669642857142861</v>
      </c>
    </row>
    <row r="1595" spans="2:17" x14ac:dyDescent="0.2">
      <c r="B1595" s="23">
        <v>41963</v>
      </c>
      <c r="C1595" s="5">
        <v>36.766300000000001</v>
      </c>
      <c r="D1595" s="5">
        <v>-122.0127</v>
      </c>
      <c r="E1595" s="39">
        <v>5</v>
      </c>
      <c r="F1595" s="5" t="s">
        <v>547</v>
      </c>
      <c r="G1595" s="5" t="s">
        <v>547</v>
      </c>
      <c r="I1595" s="43" t="s">
        <v>547</v>
      </c>
      <c r="J1595" s="5">
        <v>15.830500000000001</v>
      </c>
      <c r="K1595" s="5">
        <v>33.358600000000003</v>
      </c>
      <c r="L1595" s="5">
        <v>24.52</v>
      </c>
      <c r="M1595" s="62">
        <v>6.0999999999999999E-2</v>
      </c>
      <c r="N1595" s="62">
        <v>0.19500000000000001</v>
      </c>
      <c r="O1595" s="62">
        <v>1.1951554054054101</v>
      </c>
      <c r="Q1595" s="5">
        <v>247.4602678571429</v>
      </c>
    </row>
    <row r="1596" spans="2:17" x14ac:dyDescent="0.2">
      <c r="B1596" s="23">
        <v>41963</v>
      </c>
      <c r="C1596" s="5">
        <v>36.766300000000001</v>
      </c>
      <c r="D1596" s="5">
        <v>-122.0127</v>
      </c>
      <c r="E1596" s="39">
        <v>10</v>
      </c>
      <c r="F1596" s="5">
        <v>2.427</v>
      </c>
      <c r="G1596" s="5" t="s">
        <v>547</v>
      </c>
      <c r="I1596" s="43">
        <v>0.15</v>
      </c>
      <c r="J1596" s="5">
        <v>15.831300000000001</v>
      </c>
      <c r="K1596" s="5">
        <v>33.358199999999997</v>
      </c>
      <c r="L1596" s="5">
        <v>24.522982949999999</v>
      </c>
      <c r="M1596" s="62">
        <v>6.5000000000000002E-2</v>
      </c>
      <c r="N1596" s="62">
        <v>0.129</v>
      </c>
      <c r="O1596" s="62">
        <v>1.04197973</v>
      </c>
      <c r="Q1596" s="5">
        <v>247.56741071428573</v>
      </c>
    </row>
    <row r="1597" spans="2:17" x14ac:dyDescent="0.2">
      <c r="B1597" s="23">
        <v>41963</v>
      </c>
      <c r="C1597" s="5">
        <v>36.766300000000001</v>
      </c>
      <c r="D1597" s="5">
        <v>-122.0127</v>
      </c>
      <c r="E1597" s="39">
        <v>20</v>
      </c>
      <c r="F1597" s="5">
        <v>3.794</v>
      </c>
      <c r="G1597" s="5">
        <v>10.920999999999999</v>
      </c>
      <c r="I1597" s="43">
        <v>0.05</v>
      </c>
      <c r="J1597" s="5">
        <v>15.529500000000001</v>
      </c>
      <c r="K1597" s="5">
        <v>33.3123</v>
      </c>
      <c r="L1597" s="5">
        <v>24.554984009999998</v>
      </c>
      <c r="M1597" s="62">
        <v>7.5999999999999998E-2</v>
      </c>
      <c r="N1597" s="62">
        <v>9.1999999999999998E-2</v>
      </c>
      <c r="O1597" s="62">
        <v>0.54872973000000003</v>
      </c>
      <c r="Q1597" s="5">
        <v>248.14508928571431</v>
      </c>
    </row>
    <row r="1598" spans="2:17" x14ac:dyDescent="0.2">
      <c r="B1598" s="23">
        <v>41963</v>
      </c>
      <c r="C1598" s="5">
        <v>36.766300000000001</v>
      </c>
      <c r="D1598" s="5">
        <v>-122.0127</v>
      </c>
      <c r="E1598" s="39">
        <v>30</v>
      </c>
      <c r="F1598" s="5" t="s">
        <v>547</v>
      </c>
      <c r="G1598" s="5" t="s">
        <v>547</v>
      </c>
      <c r="I1598" s="43" t="s">
        <v>547</v>
      </c>
      <c r="J1598" s="5">
        <v>15.4116</v>
      </c>
      <c r="K1598" s="5">
        <v>33.311799999999998</v>
      </c>
      <c r="L1598" s="5">
        <v>24.580662740000001</v>
      </c>
      <c r="M1598" s="62">
        <v>0.11799999999999999</v>
      </c>
      <c r="N1598" s="62">
        <v>0.121</v>
      </c>
      <c r="O1598" s="62">
        <v>1.0726554049999999</v>
      </c>
      <c r="Q1598" s="5">
        <v>245.56517857142859</v>
      </c>
    </row>
    <row r="1599" spans="2:17" x14ac:dyDescent="0.2">
      <c r="B1599" s="23">
        <v>41963</v>
      </c>
      <c r="C1599" s="5">
        <v>36.766300000000001</v>
      </c>
      <c r="D1599" s="5">
        <v>-122.0127</v>
      </c>
      <c r="E1599" s="39">
        <v>40</v>
      </c>
      <c r="F1599" s="5">
        <v>25.088999999999999</v>
      </c>
      <c r="G1599" s="5">
        <v>73.016000000000005</v>
      </c>
      <c r="I1599" s="43">
        <v>0.01</v>
      </c>
      <c r="J1599" s="5">
        <v>14.7446</v>
      </c>
      <c r="K1599" s="5">
        <v>33.325200000000002</v>
      </c>
      <c r="L1599" s="5">
        <v>24.736022179999999</v>
      </c>
      <c r="M1599" s="62">
        <v>0.16</v>
      </c>
      <c r="N1599" s="62">
        <v>0.30599999999999999</v>
      </c>
      <c r="O1599" s="62">
        <v>3.977905405</v>
      </c>
      <c r="Q1599" s="5">
        <v>233.43035714285716</v>
      </c>
    </row>
    <row r="1600" spans="2:17" x14ac:dyDescent="0.2">
      <c r="B1600" s="23">
        <v>41963</v>
      </c>
      <c r="C1600" s="5">
        <v>36.766300000000001</v>
      </c>
      <c r="D1600" s="5">
        <v>-122.0127</v>
      </c>
      <c r="E1600" s="39">
        <v>80</v>
      </c>
      <c r="F1600" s="5">
        <v>108.96899999999999</v>
      </c>
      <c r="G1600" s="5">
        <v>108.96899999999999</v>
      </c>
      <c r="I1600" s="43">
        <v>0</v>
      </c>
      <c r="J1600" s="5">
        <v>12.786</v>
      </c>
      <c r="K1600" s="5">
        <v>33.335900000000002</v>
      </c>
      <c r="L1600" s="5">
        <v>25.145991840000001</v>
      </c>
      <c r="M1600" s="62">
        <v>0.06</v>
      </c>
      <c r="N1600" s="62">
        <v>0.34399999999999997</v>
      </c>
      <c r="O1600" s="62">
        <v>10.57794595</v>
      </c>
      <c r="Q1600" s="5">
        <v>205.63973214285713</v>
      </c>
    </row>
    <row r="1601" spans="2:17" x14ac:dyDescent="0.2">
      <c r="B1601" s="23">
        <v>41963</v>
      </c>
      <c r="C1601" s="5">
        <v>36.766300000000001</v>
      </c>
      <c r="D1601" s="5">
        <v>-122.0127</v>
      </c>
      <c r="E1601" s="39">
        <v>100</v>
      </c>
      <c r="F1601" s="5">
        <v>124.333</v>
      </c>
      <c r="G1601" s="5">
        <v>124.333</v>
      </c>
      <c r="I1601" s="43">
        <v>0</v>
      </c>
      <c r="J1601" s="5">
        <v>11.793200000000001</v>
      </c>
      <c r="K1601" s="5">
        <v>33.362000000000002</v>
      </c>
      <c r="L1601" s="5">
        <v>25.355731500000001</v>
      </c>
      <c r="M1601" s="62">
        <v>5.0999999999999997E-2</v>
      </c>
      <c r="N1601" s="62">
        <v>0.183</v>
      </c>
      <c r="O1601" s="62">
        <v>14.119668920000001</v>
      </c>
      <c r="Q1601" s="5">
        <v>192.63928571428573</v>
      </c>
    </row>
    <row r="1602" spans="2:17" x14ac:dyDescent="0.2">
      <c r="B1602" s="23">
        <v>41963</v>
      </c>
      <c r="C1602" s="5">
        <v>36.766300000000001</v>
      </c>
      <c r="D1602" s="5">
        <v>-122.0127</v>
      </c>
      <c r="E1602" s="39">
        <v>200</v>
      </c>
      <c r="F1602" s="5">
        <v>62.494</v>
      </c>
      <c r="G1602" s="5">
        <v>62.494</v>
      </c>
      <c r="I1602" s="43">
        <v>0</v>
      </c>
      <c r="J1602" s="5">
        <v>9.2302</v>
      </c>
      <c r="K1602" s="5">
        <v>33.905500000000004</v>
      </c>
      <c r="L1602" s="5">
        <v>26.22430276</v>
      </c>
      <c r="M1602" s="62">
        <v>5.0999999999999997E-2</v>
      </c>
      <c r="N1602" s="62">
        <v>6.8000000000000005E-2</v>
      </c>
      <c r="O1602" s="62">
        <v>27.80775676</v>
      </c>
      <c r="Q1602" s="5">
        <v>104.08883928571429</v>
      </c>
    </row>
    <row r="1603" spans="2:17" x14ac:dyDescent="0.2">
      <c r="B1603" s="23">
        <v>41764</v>
      </c>
      <c r="C1603" s="5">
        <v>36.695300000000003</v>
      </c>
      <c r="D1603" s="5">
        <v>-122.3565</v>
      </c>
      <c r="E1603" s="39">
        <v>5</v>
      </c>
      <c r="F1603" s="5">
        <v>1.19</v>
      </c>
      <c r="G1603" s="5" t="s">
        <v>547</v>
      </c>
      <c r="I1603" s="43">
        <v>0.5</v>
      </c>
      <c r="J1603" s="5">
        <v>12.189399999999999</v>
      </c>
      <c r="K1603" s="5">
        <v>33.4786</v>
      </c>
      <c r="L1603" s="5">
        <v>25.37173817</v>
      </c>
      <c r="M1603" s="62">
        <v>0.48</v>
      </c>
      <c r="N1603" s="62">
        <v>0.17899999999999999</v>
      </c>
      <c r="O1603" s="62">
        <v>4.7350000000000003</v>
      </c>
      <c r="Q1603" s="5">
        <v>273.12187499999999</v>
      </c>
    </row>
    <row r="1604" spans="2:17" x14ac:dyDescent="0.2">
      <c r="B1604" s="23">
        <v>41764</v>
      </c>
      <c r="C1604" s="5">
        <v>36.695300000000003</v>
      </c>
      <c r="D1604" s="5">
        <v>-122.3565</v>
      </c>
      <c r="E1604" s="39">
        <v>10</v>
      </c>
      <c r="F1604" s="5">
        <v>2.46</v>
      </c>
      <c r="G1604" s="5" t="s">
        <v>547</v>
      </c>
      <c r="I1604" s="43">
        <v>0.15</v>
      </c>
      <c r="J1604" s="5">
        <v>12.0892</v>
      </c>
      <c r="K1604" s="5">
        <v>33.484400000000001</v>
      </c>
      <c r="L1604" s="5">
        <v>25.39524363</v>
      </c>
      <c r="M1604" s="62">
        <v>0.65500000000000003</v>
      </c>
      <c r="N1604" s="62">
        <v>0.155</v>
      </c>
      <c r="O1604" s="62">
        <v>6.4409999999999998</v>
      </c>
      <c r="Q1604" s="5">
        <v>267.98883928571433</v>
      </c>
    </row>
    <row r="1605" spans="2:17" x14ac:dyDescent="0.2">
      <c r="B1605" s="23">
        <v>41764</v>
      </c>
      <c r="C1605" s="5">
        <v>36.695300000000003</v>
      </c>
      <c r="D1605" s="5">
        <v>-122.3565</v>
      </c>
      <c r="E1605" s="39">
        <v>20</v>
      </c>
      <c r="F1605" s="5">
        <v>4.6500000000000004</v>
      </c>
      <c r="G1605" s="5">
        <v>8.5850000000000009</v>
      </c>
      <c r="I1605" s="43">
        <v>0.05</v>
      </c>
      <c r="J1605" s="5">
        <v>11.415100000000001</v>
      </c>
      <c r="K1605" s="5">
        <v>33.5777</v>
      </c>
      <c r="L1605" s="5">
        <v>25.593059589999999</v>
      </c>
      <c r="M1605" s="62">
        <v>1.369</v>
      </c>
      <c r="N1605" s="62">
        <v>0.16</v>
      </c>
      <c r="O1605" s="62">
        <v>9.2899999999999991</v>
      </c>
      <c r="Q1605" s="5">
        <v>228.21741071428573</v>
      </c>
    </row>
    <row r="1606" spans="2:17" x14ac:dyDescent="0.2">
      <c r="B1606" s="23">
        <v>41764</v>
      </c>
      <c r="C1606" s="5">
        <v>36.695300000000003</v>
      </c>
      <c r="D1606" s="5">
        <v>-122.3565</v>
      </c>
      <c r="E1606" s="39">
        <v>30</v>
      </c>
      <c r="F1606" s="5">
        <v>11.25</v>
      </c>
      <c r="G1606" s="5">
        <v>19.167000000000002</v>
      </c>
      <c r="I1606" s="43">
        <v>0.01</v>
      </c>
      <c r="J1606" s="5">
        <v>10.937099999999999</v>
      </c>
      <c r="K1606" s="5">
        <v>33.658700000000003</v>
      </c>
      <c r="L1606" s="5">
        <v>25.74229111</v>
      </c>
      <c r="M1606" s="62">
        <v>1.28</v>
      </c>
      <c r="N1606" s="62">
        <v>0.24099999999999999</v>
      </c>
      <c r="O1606" s="62">
        <v>12.964</v>
      </c>
      <c r="Q1606" s="5">
        <v>202.92098214285716</v>
      </c>
    </row>
    <row r="1607" spans="2:17" x14ac:dyDescent="0.2">
      <c r="B1607" s="23">
        <v>41764</v>
      </c>
      <c r="C1607" s="5">
        <v>36.695300000000003</v>
      </c>
      <c r="D1607" s="5">
        <v>-122.3565</v>
      </c>
      <c r="E1607" s="39">
        <v>40</v>
      </c>
      <c r="F1607" s="5">
        <v>23.86</v>
      </c>
      <c r="G1607" s="5">
        <v>28.652999999999999</v>
      </c>
      <c r="I1607" s="43">
        <v>1E-3</v>
      </c>
      <c r="J1607" s="5">
        <v>10.653</v>
      </c>
      <c r="K1607" s="5">
        <v>33.660499999999999</v>
      </c>
      <c r="L1607" s="5">
        <v>25.79386014</v>
      </c>
      <c r="M1607" s="62">
        <v>1.141</v>
      </c>
      <c r="N1607" s="62">
        <v>0.24399999999999999</v>
      </c>
      <c r="O1607" s="62">
        <v>15.4</v>
      </c>
      <c r="Q1607" s="5">
        <v>177.07767857142858</v>
      </c>
    </row>
    <row r="1608" spans="2:17" x14ac:dyDescent="0.2">
      <c r="B1608" s="23">
        <v>41764</v>
      </c>
      <c r="C1608" s="5">
        <v>36.695300000000003</v>
      </c>
      <c r="D1608" s="5">
        <v>-122.3565</v>
      </c>
      <c r="E1608" s="39">
        <v>100</v>
      </c>
      <c r="F1608" s="5">
        <v>45.55</v>
      </c>
      <c r="G1608" s="5">
        <v>45.554000000000002</v>
      </c>
      <c r="I1608" s="43">
        <v>0</v>
      </c>
      <c r="J1608" s="5">
        <v>9.3003999999999998</v>
      </c>
      <c r="K1608" s="5">
        <v>33.850200000000001</v>
      </c>
      <c r="L1608" s="5">
        <v>26.16971998</v>
      </c>
      <c r="M1608" s="62">
        <v>8.0000000000000002E-3</v>
      </c>
      <c r="N1608" s="62">
        <v>9.5000000000000001E-2</v>
      </c>
      <c r="O1608" s="62">
        <v>27.082999999999998</v>
      </c>
      <c r="Q1608" s="5">
        <v>105.77678571428572</v>
      </c>
    </row>
    <row r="1609" spans="2:17" x14ac:dyDescent="0.2">
      <c r="B1609" s="23">
        <v>41764</v>
      </c>
      <c r="C1609" s="5">
        <v>36.695300000000003</v>
      </c>
      <c r="D1609" s="5">
        <v>-122.3565</v>
      </c>
      <c r="E1609" s="39">
        <v>200</v>
      </c>
      <c r="F1609" s="5">
        <v>33.130000000000003</v>
      </c>
      <c r="G1609" s="5">
        <v>33.130000000000003</v>
      </c>
      <c r="I1609" s="43">
        <v>0</v>
      </c>
      <c r="J1609" s="5">
        <v>8.3341999999999992</v>
      </c>
      <c r="K1609" s="5">
        <v>34.090400000000002</v>
      </c>
      <c r="L1609" s="5">
        <v>26.509309300000002</v>
      </c>
      <c r="M1609" s="62">
        <v>4.3999999999999997E-2</v>
      </c>
      <c r="N1609" s="62">
        <v>5.2999999999999999E-2</v>
      </c>
      <c r="O1609" s="62">
        <v>30.584</v>
      </c>
      <c r="Q1609" s="5">
        <v>65.325892857142861</v>
      </c>
    </row>
    <row r="1610" spans="2:17" x14ac:dyDescent="0.2">
      <c r="B1610" s="23">
        <v>41809</v>
      </c>
      <c r="C1610" s="5">
        <v>36.690300000000001</v>
      </c>
      <c r="D1610" s="5">
        <v>-122.3712</v>
      </c>
      <c r="E1610" s="39">
        <v>5</v>
      </c>
      <c r="F1610" s="5">
        <v>1.1499999999999999</v>
      </c>
      <c r="G1610" s="5" t="s">
        <v>547</v>
      </c>
      <c r="I1610" s="43">
        <v>0.5</v>
      </c>
      <c r="J1610" s="5">
        <v>13.086399999999999</v>
      </c>
      <c r="K1610" s="5">
        <v>33.486600000000003</v>
      </c>
      <c r="L1610" s="5">
        <v>25.203429459999999</v>
      </c>
      <c r="M1610" s="62">
        <v>0.04</v>
      </c>
      <c r="N1610" s="62">
        <v>0.21299999999999999</v>
      </c>
      <c r="O1610" s="62">
        <v>5.2731789429999996</v>
      </c>
      <c r="Q1610" s="5">
        <v>285.04642857142858</v>
      </c>
    </row>
    <row r="1611" spans="2:17" x14ac:dyDescent="0.2">
      <c r="B1611" s="23">
        <v>41809</v>
      </c>
      <c r="C1611" s="5">
        <v>36.690300000000001</v>
      </c>
      <c r="D1611" s="5">
        <v>-122.3712</v>
      </c>
      <c r="E1611" s="39">
        <v>10</v>
      </c>
      <c r="F1611" s="5">
        <v>0.38</v>
      </c>
      <c r="G1611" s="5" t="s">
        <v>547</v>
      </c>
      <c r="I1611" s="43">
        <v>0.15</v>
      </c>
      <c r="J1611" s="5">
        <v>13.0517</v>
      </c>
      <c r="K1611" s="5">
        <v>33.4863</v>
      </c>
      <c r="L1611" s="5">
        <v>25.210093730000001</v>
      </c>
      <c r="M1611" s="62">
        <v>0.05</v>
      </c>
      <c r="N1611" s="62">
        <v>0.24199999999999999</v>
      </c>
      <c r="O1611" s="62">
        <v>5.2877526020000003</v>
      </c>
      <c r="Q1611" s="5">
        <v>285.64687500000002</v>
      </c>
    </row>
    <row r="1612" spans="2:17" x14ac:dyDescent="0.2">
      <c r="B1612" s="23">
        <v>41809</v>
      </c>
      <c r="C1612" s="5">
        <v>36.690300000000001</v>
      </c>
      <c r="D1612" s="5">
        <v>-122.3712</v>
      </c>
      <c r="E1612" s="39">
        <v>20</v>
      </c>
      <c r="F1612" s="5">
        <v>2.56</v>
      </c>
      <c r="G1612" s="5">
        <v>2.6360000000000001</v>
      </c>
      <c r="I1612" s="43">
        <v>0.05</v>
      </c>
      <c r="J1612" s="5">
        <v>12.3293</v>
      </c>
      <c r="K1612" s="5">
        <v>33.407400000000003</v>
      </c>
      <c r="L1612" s="5">
        <v>25.289811830000001</v>
      </c>
      <c r="M1612" s="62">
        <v>0.111</v>
      </c>
      <c r="N1612" s="62">
        <v>0.25700000000000001</v>
      </c>
      <c r="O1612" s="62">
        <v>6.2834975980000003</v>
      </c>
      <c r="Q1612" s="5">
        <v>278.61205357142859</v>
      </c>
    </row>
    <row r="1613" spans="2:17" x14ac:dyDescent="0.2">
      <c r="B1613" s="23">
        <v>41809</v>
      </c>
      <c r="C1613" s="5">
        <v>36.690300000000001</v>
      </c>
      <c r="D1613" s="5">
        <v>-122.3712</v>
      </c>
      <c r="E1613" s="39">
        <v>30</v>
      </c>
      <c r="F1613" s="5">
        <v>8.5299999999999994</v>
      </c>
      <c r="G1613" s="5">
        <v>16.248000000000001</v>
      </c>
      <c r="I1613" s="43">
        <v>0.01</v>
      </c>
      <c r="J1613" s="5">
        <v>11.5824</v>
      </c>
      <c r="K1613" s="5">
        <v>33.313200000000002</v>
      </c>
      <c r="L1613" s="5">
        <v>25.356792219999999</v>
      </c>
      <c r="M1613" s="62">
        <v>0.23599999999999999</v>
      </c>
      <c r="N1613" s="62">
        <v>0.33</v>
      </c>
      <c r="O1613" s="62">
        <v>8.6763899119999994</v>
      </c>
      <c r="Q1613" s="5">
        <v>259.81116071428573</v>
      </c>
    </row>
    <row r="1614" spans="2:17" x14ac:dyDescent="0.2">
      <c r="B1614" s="23">
        <v>41809</v>
      </c>
      <c r="C1614" s="5">
        <v>36.690300000000001</v>
      </c>
      <c r="D1614" s="5">
        <v>-122.3712</v>
      </c>
      <c r="E1614" s="39">
        <v>60</v>
      </c>
      <c r="F1614" s="5">
        <v>202.739</v>
      </c>
      <c r="G1614" s="5">
        <v>202.739</v>
      </c>
      <c r="I1614" s="43">
        <v>0</v>
      </c>
      <c r="J1614" s="5">
        <v>10.6812</v>
      </c>
      <c r="K1614" s="5">
        <v>33.690100000000001</v>
      </c>
      <c r="L1614" s="5">
        <v>25.81198036</v>
      </c>
      <c r="M1614" s="62">
        <v>0.50800000000000001</v>
      </c>
      <c r="N1614" s="62">
        <v>0.70599999999999996</v>
      </c>
      <c r="O1614" s="62">
        <v>20.058931139999999</v>
      </c>
      <c r="Q1614" s="5">
        <v>171.84241071428573</v>
      </c>
    </row>
    <row r="1615" spans="2:17" x14ac:dyDescent="0.2">
      <c r="B1615" s="23">
        <v>41809</v>
      </c>
      <c r="C1615" s="5">
        <v>36.690300000000001</v>
      </c>
      <c r="D1615" s="5">
        <v>-122.3712</v>
      </c>
      <c r="E1615" s="39">
        <v>100</v>
      </c>
      <c r="F1615" s="5">
        <v>26.33</v>
      </c>
      <c r="G1615" s="5">
        <v>26.33</v>
      </c>
      <c r="I1615" s="43">
        <v>0</v>
      </c>
      <c r="J1615" s="5">
        <v>9.4977</v>
      </c>
      <c r="K1615" s="5">
        <v>33.859200000000001</v>
      </c>
      <c r="L1615" s="5">
        <v>26.144675920000001</v>
      </c>
      <c r="M1615" s="62">
        <v>0</v>
      </c>
      <c r="N1615" s="62">
        <v>5.7000000000000002E-2</v>
      </c>
      <c r="O1615" s="62">
        <v>24.413230980000002</v>
      </c>
      <c r="Q1615" s="5">
        <v>114.64241071428573</v>
      </c>
    </row>
    <row r="1616" spans="2:17" x14ac:dyDescent="0.2">
      <c r="B1616" s="23">
        <v>41809</v>
      </c>
      <c r="C1616" s="5">
        <v>36.690300000000001</v>
      </c>
      <c r="D1616" s="5">
        <v>-122.3712</v>
      </c>
      <c r="E1616" s="39">
        <v>200</v>
      </c>
      <c r="F1616" s="5">
        <v>95.81</v>
      </c>
      <c r="G1616" s="5">
        <v>95.81</v>
      </c>
      <c r="I1616" s="43">
        <v>0</v>
      </c>
      <c r="J1616" s="5">
        <v>8.5679999999999996</v>
      </c>
      <c r="K1616" s="5">
        <v>34.1402</v>
      </c>
      <c r="L1616" s="5">
        <v>26.512557940000001</v>
      </c>
      <c r="M1616" s="62">
        <v>0.19</v>
      </c>
      <c r="N1616" s="62">
        <v>5.8000000000000003E-2</v>
      </c>
      <c r="O1616" s="62">
        <v>31.729147319999999</v>
      </c>
      <c r="Q1616" s="5">
        <v>60.76383928571429</v>
      </c>
    </row>
    <row r="1617" spans="2:17" x14ac:dyDescent="0.2">
      <c r="B1617" s="23">
        <v>41830</v>
      </c>
      <c r="C1617" s="5">
        <v>36.694200000000002</v>
      </c>
      <c r="D1617" s="5">
        <v>-122.39879999999999</v>
      </c>
      <c r="E1617" s="39">
        <v>5</v>
      </c>
      <c r="F1617" s="5">
        <v>0.19</v>
      </c>
      <c r="G1617" s="5" t="s">
        <v>547</v>
      </c>
      <c r="I1617" s="43">
        <v>0.5</v>
      </c>
      <c r="J1617" s="5">
        <v>15.3088</v>
      </c>
      <c r="K1617" s="5">
        <v>33.545099999999998</v>
      </c>
      <c r="L1617" s="5">
        <v>24.78292338</v>
      </c>
      <c r="M1617" s="62">
        <v>2.7E-2</v>
      </c>
      <c r="N1617" s="62">
        <v>6.8000000000000005E-2</v>
      </c>
      <c r="O1617" s="62">
        <v>0.16214615700000001</v>
      </c>
      <c r="Q1617" s="5">
        <v>259.33973214285714</v>
      </c>
    </row>
    <row r="1618" spans="2:17" x14ac:dyDescent="0.2">
      <c r="B1618" s="23">
        <v>41830</v>
      </c>
      <c r="C1618" s="5">
        <v>36.694200000000002</v>
      </c>
      <c r="D1618" s="5">
        <v>-122.39879999999999</v>
      </c>
      <c r="E1618" s="39">
        <v>10</v>
      </c>
      <c r="F1618" s="5">
        <v>0.14000000000000001</v>
      </c>
      <c r="G1618" s="5" t="s">
        <v>547</v>
      </c>
      <c r="I1618" s="43">
        <v>0.15</v>
      </c>
      <c r="J1618" s="5">
        <v>14.8316</v>
      </c>
      <c r="K1618" s="5">
        <v>33.552799999999998</v>
      </c>
      <c r="L1618" s="5">
        <v>24.892787169999998</v>
      </c>
      <c r="M1618" s="62">
        <v>0.14599999999999999</v>
      </c>
      <c r="N1618" s="62">
        <v>0.06</v>
      </c>
      <c r="O1618" s="62">
        <v>0.143364256</v>
      </c>
      <c r="Q1618" s="5">
        <v>257.7754464285714</v>
      </c>
    </row>
    <row r="1619" spans="2:17" x14ac:dyDescent="0.2">
      <c r="B1619" s="23">
        <v>41830</v>
      </c>
      <c r="C1619" s="5">
        <v>36.694200000000002</v>
      </c>
      <c r="D1619" s="5">
        <v>-122.39879999999999</v>
      </c>
      <c r="E1619" s="39">
        <v>20</v>
      </c>
      <c r="F1619" s="5">
        <v>4.01</v>
      </c>
      <c r="G1619" s="5">
        <v>1.972</v>
      </c>
      <c r="I1619" s="43">
        <v>0.05</v>
      </c>
      <c r="J1619" s="5">
        <v>14.199299999999999</v>
      </c>
      <c r="K1619" s="5">
        <v>33.570599999999999</v>
      </c>
      <c r="L1619" s="5">
        <v>25.04097668</v>
      </c>
      <c r="M1619" s="62">
        <v>1.0229999999999999</v>
      </c>
      <c r="N1619" s="62">
        <v>0.112</v>
      </c>
      <c r="O1619" s="62">
        <v>2.7539466109999999</v>
      </c>
      <c r="Q1619" s="5">
        <v>246.71785714285718</v>
      </c>
    </row>
    <row r="1620" spans="2:17" x14ac:dyDescent="0.2">
      <c r="B1620" s="23">
        <v>41830</v>
      </c>
      <c r="C1620" s="5">
        <v>36.694200000000002</v>
      </c>
      <c r="D1620" s="5">
        <v>-122.39879999999999</v>
      </c>
      <c r="E1620" s="39">
        <v>30</v>
      </c>
      <c r="F1620" s="5">
        <v>26.3</v>
      </c>
      <c r="G1620" s="5">
        <v>2.2349999999999999</v>
      </c>
      <c r="I1620" s="43">
        <v>0.01</v>
      </c>
      <c r="J1620" s="5">
        <v>11.698600000000001</v>
      </c>
      <c r="K1620" s="5">
        <v>33.446800000000003</v>
      </c>
      <c r="L1620" s="5">
        <v>25.439166400000001</v>
      </c>
      <c r="M1620" s="62">
        <v>1.0269999999999999</v>
      </c>
      <c r="N1620" s="62">
        <v>0.29899999999999999</v>
      </c>
      <c r="O1620" s="62">
        <v>13.351848540000001</v>
      </c>
      <c r="Q1620" s="5">
        <v>191.9013392857143</v>
      </c>
    </row>
    <row r="1621" spans="2:17" x14ac:dyDescent="0.2">
      <c r="B1621" s="23">
        <v>41830</v>
      </c>
      <c r="C1621" s="5">
        <v>36.694200000000002</v>
      </c>
      <c r="D1621" s="5">
        <v>-122.39879999999999</v>
      </c>
      <c r="E1621" s="39">
        <v>40</v>
      </c>
      <c r="F1621" s="5">
        <v>33.11</v>
      </c>
      <c r="G1621" s="5">
        <v>52.808999999999997</v>
      </c>
      <c r="I1621" s="43">
        <v>1E-3</v>
      </c>
      <c r="J1621" s="5">
        <v>10.538600000000001</v>
      </c>
      <c r="K1621" s="5">
        <v>33.486499999999999</v>
      </c>
      <c r="L1621" s="5">
        <v>25.67820815</v>
      </c>
      <c r="M1621" s="62">
        <v>0.156</v>
      </c>
      <c r="N1621" s="62">
        <v>0.24399999999999999</v>
      </c>
      <c r="O1621" s="62">
        <v>18.755347969999999</v>
      </c>
      <c r="Q1621" s="5">
        <v>171.81071428571428</v>
      </c>
    </row>
    <row r="1622" spans="2:17" x14ac:dyDescent="0.2">
      <c r="B1622" s="23">
        <v>41830</v>
      </c>
      <c r="C1622" s="5">
        <v>36.694200000000002</v>
      </c>
      <c r="D1622" s="5">
        <v>-122.39879999999999</v>
      </c>
      <c r="E1622" s="39">
        <v>80</v>
      </c>
      <c r="F1622" s="5">
        <v>76.888999999999996</v>
      </c>
      <c r="G1622" s="5">
        <v>76.888999999999996</v>
      </c>
      <c r="I1622" s="43">
        <v>0</v>
      </c>
      <c r="J1622" s="5">
        <v>10.035299999999999</v>
      </c>
      <c r="K1622" s="5">
        <v>33.79</v>
      </c>
      <c r="L1622" s="5">
        <v>26.001175379999999</v>
      </c>
      <c r="M1622" s="62">
        <v>1.0999999999999999E-2</v>
      </c>
      <c r="N1622" s="62">
        <v>0.122</v>
      </c>
      <c r="O1622" s="62">
        <v>24.770673989999999</v>
      </c>
      <c r="Q1622" s="5">
        <v>109.87053571428572</v>
      </c>
    </row>
    <row r="1623" spans="2:17" x14ac:dyDescent="0.2">
      <c r="B1623" s="23">
        <v>41830</v>
      </c>
      <c r="C1623" s="5">
        <v>36.694200000000002</v>
      </c>
      <c r="D1623" s="5">
        <v>-122.39879999999999</v>
      </c>
      <c r="E1623" s="39">
        <v>100</v>
      </c>
      <c r="F1623" s="5">
        <v>68.010000000000005</v>
      </c>
      <c r="G1623" s="5">
        <v>68.010000000000005</v>
      </c>
      <c r="I1623" s="43">
        <v>0</v>
      </c>
      <c r="J1623" s="5">
        <v>9.8049999999999997</v>
      </c>
      <c r="K1623" s="5">
        <v>33.850999999999999</v>
      </c>
      <c r="L1623" s="5">
        <v>26.087488669999999</v>
      </c>
      <c r="M1623" s="62">
        <v>0</v>
      </c>
      <c r="N1623" s="62">
        <v>0.16</v>
      </c>
      <c r="O1623" s="62">
        <v>26.09663802</v>
      </c>
      <c r="Q1623" s="5">
        <v>100.86205357142858</v>
      </c>
    </row>
    <row r="1624" spans="2:17" x14ac:dyDescent="0.2">
      <c r="B1624" s="23">
        <v>41830</v>
      </c>
      <c r="C1624" s="5">
        <v>36.694200000000002</v>
      </c>
      <c r="D1624" s="5">
        <v>-122.39879999999999</v>
      </c>
      <c r="E1624" s="39">
        <v>200</v>
      </c>
      <c r="F1624" s="5">
        <v>28.192</v>
      </c>
      <c r="G1624" s="5">
        <v>28.192</v>
      </c>
      <c r="I1624" s="43">
        <v>0</v>
      </c>
      <c r="J1624" s="5">
        <v>9.2164000000000001</v>
      </c>
      <c r="K1624" s="5">
        <v>34.078299999999999</v>
      </c>
      <c r="L1624" s="5">
        <v>26.361734550000001</v>
      </c>
      <c r="M1624" s="62">
        <v>6.0000000000000001E-3</v>
      </c>
      <c r="N1624" s="62">
        <v>6.5000000000000002E-2</v>
      </c>
      <c r="O1624" s="62">
        <v>29.678227939999999</v>
      </c>
      <c r="Q1624" s="5">
        <v>69.767410714285717</v>
      </c>
    </row>
    <row r="1625" spans="2:17" x14ac:dyDescent="0.2">
      <c r="B1625" s="23">
        <v>41863</v>
      </c>
      <c r="C1625" s="5">
        <v>36.6995</v>
      </c>
      <c r="D1625" s="5">
        <v>-122.36879999999999</v>
      </c>
      <c r="E1625" s="39">
        <v>5</v>
      </c>
      <c r="F1625" s="5">
        <v>0.18</v>
      </c>
      <c r="G1625" s="5" t="s">
        <v>547</v>
      </c>
      <c r="I1625" s="43">
        <v>0.5</v>
      </c>
      <c r="J1625" s="5">
        <v>16.860499999999998</v>
      </c>
      <c r="K1625" s="5">
        <v>33.554699999999997</v>
      </c>
      <c r="L1625" s="5">
        <v>24.437933480000002</v>
      </c>
      <c r="M1625" s="62">
        <v>3.9E-2</v>
      </c>
      <c r="N1625" s="62">
        <v>3.3000000000000002E-2</v>
      </c>
      <c r="O1625" s="62">
        <v>0.34369369399999999</v>
      </c>
      <c r="Q1625" s="5">
        <v>257.29732142857148</v>
      </c>
    </row>
    <row r="1626" spans="2:17" x14ac:dyDescent="0.2">
      <c r="B1626" s="23">
        <v>41863</v>
      </c>
      <c r="C1626" s="5">
        <v>36.6995</v>
      </c>
      <c r="D1626" s="5">
        <v>-122.36879999999999</v>
      </c>
      <c r="E1626" s="39">
        <v>10</v>
      </c>
      <c r="F1626" s="5">
        <v>0.03</v>
      </c>
      <c r="G1626" s="5" t="s">
        <v>547</v>
      </c>
      <c r="I1626" s="43">
        <v>0.15</v>
      </c>
      <c r="J1626" s="5">
        <v>16.6937</v>
      </c>
      <c r="K1626" s="5">
        <v>33.5518</v>
      </c>
      <c r="L1626" s="5">
        <v>24.47463192</v>
      </c>
      <c r="M1626" s="62">
        <v>1.7999999999999999E-2</v>
      </c>
      <c r="N1626" s="62">
        <v>5.6000000000000001E-2</v>
      </c>
      <c r="O1626" s="62">
        <v>0.15475293500000001</v>
      </c>
      <c r="Q1626" s="5">
        <v>256.5888392857143</v>
      </c>
    </row>
    <row r="1627" spans="2:17" x14ac:dyDescent="0.2">
      <c r="B1627" s="23">
        <v>41863</v>
      </c>
      <c r="C1627" s="5">
        <v>36.6995</v>
      </c>
      <c r="D1627" s="5">
        <v>-122.36879999999999</v>
      </c>
      <c r="E1627" s="39">
        <v>20</v>
      </c>
      <c r="F1627" s="5">
        <v>18.309999999999999</v>
      </c>
      <c r="G1627" s="5">
        <v>26.51</v>
      </c>
      <c r="I1627" s="43">
        <v>0.05</v>
      </c>
      <c r="J1627" s="5">
        <v>13.057399999999999</v>
      </c>
      <c r="K1627" s="5">
        <v>33.510300000000001</v>
      </c>
      <c r="L1627" s="5">
        <v>25.227543669999999</v>
      </c>
      <c r="M1627" s="62">
        <v>6.8000000000000005E-2</v>
      </c>
      <c r="N1627" s="62">
        <v>0.25700000000000001</v>
      </c>
      <c r="O1627" s="62">
        <v>7.8017054330000004</v>
      </c>
      <c r="Q1627" s="5">
        <v>219.10982142857145</v>
      </c>
    </row>
    <row r="1628" spans="2:17" x14ac:dyDescent="0.2">
      <c r="B1628" s="23">
        <v>41863</v>
      </c>
      <c r="C1628" s="5">
        <v>36.6995</v>
      </c>
      <c r="D1628" s="5">
        <v>-122.36879999999999</v>
      </c>
      <c r="E1628" s="39">
        <v>30</v>
      </c>
      <c r="F1628" s="5">
        <v>57.75</v>
      </c>
      <c r="G1628" s="5">
        <v>19.263999999999999</v>
      </c>
      <c r="I1628" s="43">
        <v>0.01</v>
      </c>
      <c r="J1628" s="5">
        <v>11.390700000000001</v>
      </c>
      <c r="K1628" s="5">
        <v>33.547800000000002</v>
      </c>
      <c r="L1628" s="5">
        <v>25.57426242</v>
      </c>
      <c r="M1628" s="62">
        <v>1.4E-2</v>
      </c>
      <c r="N1628" s="62">
        <v>0.28199999999999997</v>
      </c>
      <c r="O1628" s="62">
        <v>16.487291559999999</v>
      </c>
      <c r="Q1628" s="5">
        <v>167.24821428571428</v>
      </c>
    </row>
    <row r="1629" spans="2:17" x14ac:dyDescent="0.2">
      <c r="B1629" s="23">
        <v>41863</v>
      </c>
      <c r="C1629" s="5">
        <v>36.6995</v>
      </c>
      <c r="D1629" s="5">
        <v>-122.36879999999999</v>
      </c>
      <c r="E1629" s="39">
        <v>40</v>
      </c>
      <c r="F1629" s="5">
        <v>49.84</v>
      </c>
      <c r="G1629" s="5">
        <v>16.077000000000002</v>
      </c>
      <c r="I1629" s="43">
        <v>1E-3</v>
      </c>
      <c r="J1629" s="5">
        <v>10.7018</v>
      </c>
      <c r="K1629" s="5">
        <v>33.607799999999997</v>
      </c>
      <c r="L1629" s="5">
        <v>25.74424235</v>
      </c>
      <c r="M1629" s="62">
        <v>1.2E-2</v>
      </c>
      <c r="N1629" s="62">
        <v>0.16700000000000001</v>
      </c>
      <c r="O1629" s="62">
        <v>19.72399536</v>
      </c>
      <c r="Q1629" s="5">
        <v>149.84285714285713</v>
      </c>
    </row>
    <row r="1630" spans="2:17" x14ac:dyDescent="0.2">
      <c r="B1630" s="23">
        <v>41863</v>
      </c>
      <c r="C1630" s="5">
        <v>36.6995</v>
      </c>
      <c r="D1630" s="5">
        <v>-122.36879999999999</v>
      </c>
      <c r="E1630" s="39">
        <v>60</v>
      </c>
      <c r="F1630" s="5">
        <v>15.5</v>
      </c>
      <c r="G1630" s="5">
        <v>15.5</v>
      </c>
      <c r="I1630" s="43">
        <v>0</v>
      </c>
      <c r="J1630" s="5">
        <v>10.3756</v>
      </c>
      <c r="K1630" s="5">
        <v>33.712400000000002</v>
      </c>
      <c r="L1630" s="5">
        <v>25.882523939999999</v>
      </c>
      <c r="M1630" s="62">
        <v>0</v>
      </c>
      <c r="N1630" s="62">
        <v>0.114</v>
      </c>
      <c r="O1630" s="62">
        <v>23.41903276</v>
      </c>
      <c r="Q1630" s="5">
        <v>129.64464285714286</v>
      </c>
    </row>
    <row r="1631" spans="2:17" x14ac:dyDescent="0.2">
      <c r="B1631" s="23">
        <v>41863</v>
      </c>
      <c r="C1631" s="5">
        <v>36.6995</v>
      </c>
      <c r="D1631" s="5">
        <v>-122.36879999999999</v>
      </c>
      <c r="E1631" s="39">
        <v>80</v>
      </c>
      <c r="F1631" s="5">
        <v>9.2650000000000006</v>
      </c>
      <c r="G1631" s="5">
        <v>9.2650000000000006</v>
      </c>
      <c r="I1631" s="43">
        <v>0</v>
      </c>
      <c r="J1631" s="5">
        <v>10.025600000000001</v>
      </c>
      <c r="K1631" s="5">
        <v>33.782400000000003</v>
      </c>
      <c r="L1631" s="5">
        <v>25.996882339999999</v>
      </c>
      <c r="M1631" s="62">
        <v>5.0000000000000001E-3</v>
      </c>
      <c r="N1631" s="62">
        <v>9.2999999999999999E-2</v>
      </c>
      <c r="O1631" s="62">
        <v>24.858500410000001</v>
      </c>
      <c r="Q1631" s="5">
        <v>116.84419642857142</v>
      </c>
    </row>
    <row r="1632" spans="2:17" x14ac:dyDescent="0.2">
      <c r="B1632" s="23">
        <v>41863</v>
      </c>
      <c r="C1632" s="5">
        <v>36.6995</v>
      </c>
      <c r="D1632" s="5">
        <v>-122.36879999999999</v>
      </c>
      <c r="E1632" s="39">
        <v>100</v>
      </c>
      <c r="F1632" s="5">
        <v>13.082000000000001</v>
      </c>
      <c r="G1632" s="5">
        <v>13.082000000000001</v>
      </c>
      <c r="I1632" s="43">
        <v>0</v>
      </c>
      <c r="J1632" s="5">
        <v>9.7636000000000003</v>
      </c>
      <c r="K1632" s="5">
        <v>33.859499999999997</v>
      </c>
      <c r="L1632" s="5">
        <v>26.101026959999999</v>
      </c>
      <c r="M1632" s="62">
        <v>7.0000000000000001E-3</v>
      </c>
      <c r="N1632" s="62">
        <v>7.0999999999999994E-2</v>
      </c>
      <c r="O1632" s="62">
        <v>26.76270461</v>
      </c>
      <c r="Q1632" s="5">
        <v>102.84508928571428</v>
      </c>
    </row>
    <row r="1633" spans="2:17" x14ac:dyDescent="0.2">
      <c r="B1633" s="23">
        <v>41863</v>
      </c>
      <c r="C1633" s="5">
        <v>36.6995</v>
      </c>
      <c r="D1633" s="5">
        <v>-122.36879999999999</v>
      </c>
      <c r="E1633" s="39">
        <v>200</v>
      </c>
      <c r="F1633" s="5">
        <v>5.1070000000000002</v>
      </c>
      <c r="G1633" s="5">
        <v>5.1070000000000002</v>
      </c>
      <c r="I1633" s="43">
        <v>0</v>
      </c>
      <c r="J1633" s="5">
        <v>9.2609999999999992</v>
      </c>
      <c r="K1633" s="5">
        <v>34.026499999999999</v>
      </c>
      <c r="L1633" s="5">
        <v>26.314006930000001</v>
      </c>
      <c r="M1633" s="62">
        <v>4.0000000000000001E-3</v>
      </c>
      <c r="N1633" s="62">
        <v>0.10299999999999999</v>
      </c>
      <c r="O1633" s="62">
        <v>30.29113486</v>
      </c>
      <c r="Q1633" s="5">
        <v>75.502232142857139</v>
      </c>
    </row>
    <row r="1634" spans="2:17" x14ac:dyDescent="0.2">
      <c r="B1634" s="23">
        <v>41919</v>
      </c>
      <c r="C1634" s="5">
        <v>36.689300000000003</v>
      </c>
      <c r="D1634" s="5">
        <v>-122.384</v>
      </c>
      <c r="E1634" s="39">
        <v>5</v>
      </c>
      <c r="F1634" s="5">
        <v>2.7E-2</v>
      </c>
      <c r="G1634" s="5" t="s">
        <v>547</v>
      </c>
      <c r="I1634" s="43">
        <v>0.5</v>
      </c>
      <c r="J1634" s="5">
        <v>16.452000000000002</v>
      </c>
      <c r="K1634" s="5">
        <v>33.354799999999997</v>
      </c>
      <c r="L1634" s="5">
        <v>24.37929793</v>
      </c>
      <c r="M1634" s="62">
        <v>2.1000000000000001E-2</v>
      </c>
      <c r="N1634" s="62">
        <v>9.1999999999999998E-2</v>
      </c>
      <c r="O1634" s="62">
        <v>0.292397974</v>
      </c>
      <c r="Q1634" s="5">
        <v>256.00892857142861</v>
      </c>
    </row>
    <row r="1635" spans="2:17" x14ac:dyDescent="0.2">
      <c r="B1635" s="23">
        <v>41919</v>
      </c>
      <c r="C1635" s="5">
        <v>36.689300000000003</v>
      </c>
      <c r="D1635" s="5">
        <v>-122.384</v>
      </c>
      <c r="E1635" s="39">
        <v>10</v>
      </c>
      <c r="F1635" s="5">
        <v>4.2999999999999997E-2</v>
      </c>
      <c r="G1635" s="5" t="s">
        <v>547</v>
      </c>
      <c r="I1635" s="43">
        <v>0.15</v>
      </c>
      <c r="J1635" s="5">
        <v>16.421500000000002</v>
      </c>
      <c r="K1635" s="5">
        <v>33.352499999999999</v>
      </c>
      <c r="L1635" s="5">
        <v>24.38454509</v>
      </c>
      <c r="M1635" s="62">
        <v>1.0999999999999999E-2</v>
      </c>
      <c r="N1635" s="62">
        <v>0.123</v>
      </c>
      <c r="O1635" s="62">
        <v>0.34586903000000002</v>
      </c>
      <c r="Q1635" s="5">
        <v>255.98660714285714</v>
      </c>
    </row>
    <row r="1636" spans="2:17" x14ac:dyDescent="0.2">
      <c r="B1636" s="23">
        <v>41919</v>
      </c>
      <c r="C1636" s="5">
        <v>36.689300000000003</v>
      </c>
      <c r="D1636" s="5">
        <v>-122.384</v>
      </c>
      <c r="E1636" s="39">
        <v>20</v>
      </c>
      <c r="F1636" s="5">
        <v>3.77</v>
      </c>
      <c r="G1636" s="5">
        <v>15.632</v>
      </c>
      <c r="I1636" s="43">
        <v>0.05</v>
      </c>
      <c r="J1636" s="5">
        <v>13.42</v>
      </c>
      <c r="K1636" s="5">
        <v>33.264099999999999</v>
      </c>
      <c r="L1636" s="5">
        <v>24.964431179999998</v>
      </c>
      <c r="M1636" s="62">
        <v>1.7999999999999999E-2</v>
      </c>
      <c r="N1636" s="62">
        <v>0.17299999999999999</v>
      </c>
      <c r="O1636" s="62">
        <v>2.353628799</v>
      </c>
      <c r="Q1636" s="5">
        <v>260.21875</v>
      </c>
    </row>
    <row r="1637" spans="2:17" x14ac:dyDescent="0.2">
      <c r="B1637" s="23">
        <v>41919</v>
      </c>
      <c r="C1637" s="5">
        <v>36.689300000000003</v>
      </c>
      <c r="D1637" s="5">
        <v>-122.384</v>
      </c>
      <c r="E1637" s="39">
        <v>30</v>
      </c>
      <c r="F1637" s="5" t="s">
        <v>547</v>
      </c>
      <c r="G1637" s="5">
        <v>48.433</v>
      </c>
      <c r="I1637" s="43" t="s">
        <v>547</v>
      </c>
      <c r="J1637" s="5">
        <v>12.126300000000001</v>
      </c>
      <c r="K1637" s="5">
        <v>33.328200000000002</v>
      </c>
      <c r="L1637" s="5">
        <v>25.266996500000001</v>
      </c>
      <c r="M1637" s="62">
        <v>2.7E-2</v>
      </c>
      <c r="N1637" s="62">
        <v>0.19400000000000001</v>
      </c>
      <c r="O1637" s="62">
        <v>11.206947899999999</v>
      </c>
      <c r="Q1637" s="5">
        <v>199.44642857142858</v>
      </c>
    </row>
    <row r="1638" spans="2:17" x14ac:dyDescent="0.2">
      <c r="B1638" s="23">
        <v>41919</v>
      </c>
      <c r="C1638" s="5">
        <v>36.689300000000003</v>
      </c>
      <c r="D1638" s="5">
        <v>-122.384</v>
      </c>
      <c r="E1638" s="39">
        <v>40</v>
      </c>
      <c r="F1638" s="5">
        <v>44.460999999999999</v>
      </c>
      <c r="G1638" s="5">
        <v>73.909000000000006</v>
      </c>
      <c r="I1638" s="43">
        <v>0.01</v>
      </c>
      <c r="J1638" s="5">
        <v>11.72</v>
      </c>
      <c r="K1638" s="5">
        <v>33.359099999999998</v>
      </c>
      <c r="L1638" s="5">
        <v>25.367066550000001</v>
      </c>
      <c r="M1638" s="62">
        <v>8.0000000000000002E-3</v>
      </c>
      <c r="N1638" s="62">
        <v>0.14299999999999999</v>
      </c>
      <c r="O1638" s="62">
        <v>13.91517294</v>
      </c>
      <c r="Q1638" s="5">
        <v>187.21875</v>
      </c>
    </row>
    <row r="1639" spans="2:17" x14ac:dyDescent="0.2">
      <c r="B1639" s="23">
        <v>41919</v>
      </c>
      <c r="C1639" s="5">
        <v>36.689300000000003</v>
      </c>
      <c r="D1639" s="5">
        <v>-122.384</v>
      </c>
      <c r="E1639" s="39">
        <v>80</v>
      </c>
      <c r="F1639" s="5">
        <v>52.45</v>
      </c>
      <c r="G1639" s="5">
        <v>52.453000000000003</v>
      </c>
      <c r="I1639" s="43">
        <v>0</v>
      </c>
      <c r="J1639" s="5">
        <v>11.071400000000001</v>
      </c>
      <c r="K1639" s="5">
        <v>33.460500000000003</v>
      </c>
      <c r="L1639" s="5">
        <v>25.564033179999999</v>
      </c>
      <c r="M1639" s="62">
        <v>3.0000000000000001E-3</v>
      </c>
      <c r="N1639" s="62">
        <v>8.5000000000000006E-2</v>
      </c>
      <c r="O1639" s="62">
        <v>16.83629161</v>
      </c>
      <c r="Q1639" s="5">
        <v>168.06696428571431</v>
      </c>
    </row>
    <row r="1640" spans="2:17" x14ac:dyDescent="0.2">
      <c r="B1640" s="23">
        <v>41919</v>
      </c>
      <c r="C1640" s="5">
        <v>36.689300000000003</v>
      </c>
      <c r="D1640" s="5">
        <v>-122.384</v>
      </c>
      <c r="E1640" s="39">
        <v>100</v>
      </c>
      <c r="F1640" s="5">
        <v>55.64</v>
      </c>
      <c r="G1640" s="5">
        <v>55.637999999999998</v>
      </c>
      <c r="I1640" s="43">
        <v>0</v>
      </c>
      <c r="J1640" s="5">
        <v>10.767200000000001</v>
      </c>
      <c r="K1640" s="5">
        <v>33.503900000000002</v>
      </c>
      <c r="L1640" s="5">
        <v>25.65180952</v>
      </c>
      <c r="M1640" s="62">
        <v>6.0000000000000001E-3</v>
      </c>
      <c r="N1640" s="62">
        <v>0.161</v>
      </c>
      <c r="O1640" s="62">
        <v>18.341446449999999</v>
      </c>
      <c r="Q1640" s="5">
        <v>161.86607142857142</v>
      </c>
    </row>
    <row r="1641" spans="2:17" x14ac:dyDescent="0.2">
      <c r="B1641" s="23">
        <v>41919</v>
      </c>
      <c r="C1641" s="5">
        <v>36.689300000000003</v>
      </c>
      <c r="D1641" s="5">
        <v>-122.384</v>
      </c>
      <c r="E1641" s="39">
        <v>200</v>
      </c>
      <c r="F1641" s="5">
        <v>29.7</v>
      </c>
      <c r="G1641" s="5">
        <v>29.702999999999999</v>
      </c>
      <c r="I1641" s="43">
        <v>0</v>
      </c>
      <c r="J1641" s="5">
        <v>9.4155999999999995</v>
      </c>
      <c r="K1641" s="5">
        <v>33.866300000000003</v>
      </c>
      <c r="L1641" s="5">
        <v>26.1636284</v>
      </c>
      <c r="M1641" s="62">
        <v>0</v>
      </c>
      <c r="N1641" s="62">
        <v>0.1</v>
      </c>
      <c r="O1641" s="62">
        <v>26.087519539999999</v>
      </c>
      <c r="Q1641" s="5">
        <v>110.80803571428572</v>
      </c>
    </row>
    <row r="1642" spans="2:17" x14ac:dyDescent="0.2">
      <c r="B1642" s="23">
        <v>41941</v>
      </c>
      <c r="C1642" s="5">
        <v>36.696300000000001</v>
      </c>
      <c r="D1642" s="5">
        <v>-122.3592</v>
      </c>
      <c r="E1642" s="39">
        <v>5</v>
      </c>
      <c r="F1642" s="5" t="s">
        <v>361</v>
      </c>
      <c r="G1642" s="5" t="s">
        <v>547</v>
      </c>
      <c r="I1642" s="43">
        <v>0.5</v>
      </c>
      <c r="J1642" s="5">
        <v>16.936599999999999</v>
      </c>
      <c r="K1642" s="5">
        <v>33.316299999999998</v>
      </c>
      <c r="L1642" s="5">
        <v>24.237205329999998</v>
      </c>
      <c r="M1642" s="62">
        <v>3.0000000000000001E-3</v>
      </c>
      <c r="N1642" s="62">
        <v>9.7000000000000003E-2</v>
      </c>
      <c r="O1642" s="62">
        <v>0.185290229</v>
      </c>
      <c r="Q1642" s="5">
        <v>247.76339285714289</v>
      </c>
    </row>
    <row r="1643" spans="2:17" x14ac:dyDescent="0.2">
      <c r="B1643" s="23">
        <v>41941</v>
      </c>
      <c r="C1643" s="5">
        <v>36.696300000000001</v>
      </c>
      <c r="D1643" s="5">
        <v>-122.3592</v>
      </c>
      <c r="E1643" s="39">
        <v>10</v>
      </c>
      <c r="F1643" s="5" t="s">
        <v>547</v>
      </c>
      <c r="G1643" s="5" t="s">
        <v>547</v>
      </c>
      <c r="I1643" s="43" t="s">
        <v>547</v>
      </c>
      <c r="J1643" s="5">
        <v>16.780899999999999</v>
      </c>
      <c r="K1643" s="5">
        <v>33.3185</v>
      </c>
      <c r="L1643" s="5">
        <v>24.275278149999998</v>
      </c>
      <c r="M1643" s="62">
        <v>1.4999999999999999E-2</v>
      </c>
      <c r="N1643" s="62">
        <v>0.04</v>
      </c>
      <c r="O1643" s="62">
        <v>0.114944424</v>
      </c>
      <c r="Q1643" s="5">
        <v>247.62946428571431</v>
      </c>
    </row>
    <row r="1644" spans="2:17" x14ac:dyDescent="0.2">
      <c r="B1644" s="23">
        <v>41941</v>
      </c>
      <c r="C1644" s="5">
        <v>36.696300000000001</v>
      </c>
      <c r="D1644" s="5">
        <v>-122.3592</v>
      </c>
      <c r="E1644" s="39">
        <v>20</v>
      </c>
      <c r="F1644" s="5">
        <v>0.19</v>
      </c>
      <c r="G1644" s="5">
        <v>0.371</v>
      </c>
      <c r="I1644" s="43">
        <v>0.15</v>
      </c>
      <c r="J1644" s="5">
        <v>16.671199999999999</v>
      </c>
      <c r="K1644" s="5">
        <v>33.314300000000003</v>
      </c>
      <c r="L1644" s="5">
        <v>24.297559339999999</v>
      </c>
      <c r="M1644" s="62">
        <v>8.0000000000000002E-3</v>
      </c>
      <c r="N1644" s="62">
        <v>2.3E-2</v>
      </c>
      <c r="O1644" s="62">
        <v>0.120543044</v>
      </c>
      <c r="Q1644" s="5">
        <v>248.54464285714286</v>
      </c>
    </row>
    <row r="1645" spans="2:17" x14ac:dyDescent="0.2">
      <c r="B1645" s="23">
        <v>41941</v>
      </c>
      <c r="C1645" s="5">
        <v>36.696300000000001</v>
      </c>
      <c r="D1645" s="5">
        <v>-122.3592</v>
      </c>
      <c r="E1645" s="39">
        <v>30</v>
      </c>
      <c r="F1645" s="5">
        <v>1.55</v>
      </c>
      <c r="G1645" s="5">
        <v>2.3210000000000002</v>
      </c>
      <c r="I1645" s="43">
        <v>0.05</v>
      </c>
      <c r="J1645" s="5">
        <v>16.522300000000001</v>
      </c>
      <c r="K1645" s="5">
        <v>33.2971</v>
      </c>
      <c r="L1645" s="5">
        <v>24.318797549999999</v>
      </c>
      <c r="M1645" s="62">
        <v>2.8000000000000001E-2</v>
      </c>
      <c r="N1645" s="62">
        <v>0.106</v>
      </c>
      <c r="O1645" s="62">
        <v>0.12050272400000001</v>
      </c>
      <c r="Q1645" s="5">
        <v>247.16964285714289</v>
      </c>
    </row>
    <row r="1646" spans="2:17" x14ac:dyDescent="0.2">
      <c r="B1646" s="23">
        <v>41941</v>
      </c>
      <c r="C1646" s="5">
        <v>36.696300000000001</v>
      </c>
      <c r="D1646" s="5">
        <v>-122.3592</v>
      </c>
      <c r="E1646" s="39">
        <v>40</v>
      </c>
      <c r="F1646" s="5">
        <v>30.5</v>
      </c>
      <c r="G1646" s="5">
        <v>35.368000000000002</v>
      </c>
      <c r="I1646" s="43">
        <v>0.01</v>
      </c>
      <c r="J1646" s="5">
        <v>14.4785</v>
      </c>
      <c r="K1646" s="5">
        <v>33.235799999999998</v>
      </c>
      <c r="L1646" s="5">
        <v>24.723762659999998</v>
      </c>
      <c r="M1646" s="62">
        <v>2.4E-2</v>
      </c>
      <c r="N1646" s="62">
        <v>0.34100000000000003</v>
      </c>
      <c r="O1646" s="62">
        <v>2.8820512169999999</v>
      </c>
      <c r="Q1646" s="5">
        <v>246.95089285714286</v>
      </c>
    </row>
    <row r="1647" spans="2:17" x14ac:dyDescent="0.2">
      <c r="B1647" s="23">
        <v>41941</v>
      </c>
      <c r="C1647" s="5">
        <v>36.696300000000001</v>
      </c>
      <c r="D1647" s="5">
        <v>-122.3592</v>
      </c>
      <c r="E1647" s="39">
        <v>100</v>
      </c>
      <c r="F1647" s="5">
        <v>42.42</v>
      </c>
      <c r="G1647" s="5">
        <v>42.42</v>
      </c>
      <c r="I1647" s="43">
        <v>0</v>
      </c>
      <c r="J1647" s="5">
        <v>10.6172</v>
      </c>
      <c r="K1647" s="5">
        <v>33.537999999999997</v>
      </c>
      <c r="L1647" s="5">
        <v>25.704662639999999</v>
      </c>
      <c r="M1647" s="62">
        <v>1.2999999999999999E-2</v>
      </c>
      <c r="N1647" s="62">
        <v>9.7000000000000003E-2</v>
      </c>
      <c r="O1647" s="62">
        <v>18.465290230000001</v>
      </c>
      <c r="Q1647" s="5">
        <v>159.17410714285714</v>
      </c>
    </row>
    <row r="1648" spans="2:17" x14ac:dyDescent="0.2">
      <c r="B1648" s="23">
        <v>41941</v>
      </c>
      <c r="C1648" s="5">
        <v>36.696300000000001</v>
      </c>
      <c r="D1648" s="5">
        <v>-122.3592</v>
      </c>
      <c r="E1648" s="39">
        <v>200</v>
      </c>
      <c r="F1648" s="5">
        <v>13.971</v>
      </c>
      <c r="G1648" s="5">
        <v>13.971</v>
      </c>
      <c r="I1648" s="43">
        <v>0</v>
      </c>
      <c r="J1648" s="5">
        <v>9.0902999999999992</v>
      </c>
      <c r="K1648" s="5">
        <v>33.984999999999999</v>
      </c>
      <c r="L1648" s="5">
        <v>26.30894434</v>
      </c>
      <c r="M1648" s="62">
        <v>0</v>
      </c>
      <c r="N1648" s="62">
        <v>0.04</v>
      </c>
      <c r="O1648" s="62">
        <v>28.306944420000001</v>
      </c>
      <c r="Q1648" s="5">
        <v>90.017857142857153</v>
      </c>
    </row>
    <row r="1649" spans="2:17" x14ac:dyDescent="0.2">
      <c r="B1649" s="23">
        <v>41941</v>
      </c>
      <c r="C1649" s="5">
        <v>36.7042</v>
      </c>
      <c r="D1649" s="5">
        <v>-122.367</v>
      </c>
      <c r="E1649" s="39">
        <v>5</v>
      </c>
      <c r="F1649" s="5">
        <v>0.49</v>
      </c>
      <c r="G1649" s="5" t="s">
        <v>547</v>
      </c>
      <c r="I1649" s="43">
        <v>0.5</v>
      </c>
      <c r="J1649" s="5">
        <v>15.3179</v>
      </c>
      <c r="K1649" s="5">
        <v>33.2483</v>
      </c>
      <c r="L1649" s="5">
        <v>24.55239504</v>
      </c>
      <c r="M1649" s="62">
        <v>0.06</v>
      </c>
      <c r="N1649" s="62">
        <v>9.4E-2</v>
      </c>
      <c r="O1649" s="62">
        <v>0.50631081099999997</v>
      </c>
      <c r="Q1649" s="5">
        <v>254.27589285714285</v>
      </c>
    </row>
    <row r="1650" spans="2:17" x14ac:dyDescent="0.2">
      <c r="B1650" s="23">
        <v>41963</v>
      </c>
      <c r="C1650" s="5">
        <v>36.7042</v>
      </c>
      <c r="D1650" s="5">
        <v>-122.367</v>
      </c>
      <c r="E1650" s="39">
        <v>10</v>
      </c>
      <c r="F1650" s="5" t="s">
        <v>547</v>
      </c>
      <c r="G1650" s="5" t="s">
        <v>547</v>
      </c>
      <c r="I1650" s="43" t="s">
        <v>547</v>
      </c>
      <c r="J1650" s="5">
        <v>15.2902</v>
      </c>
      <c r="K1650" s="5">
        <v>33.248899999999999</v>
      </c>
      <c r="L1650" s="5">
        <v>24.558934789999999</v>
      </c>
      <c r="M1650" s="62">
        <v>6.6000000000000003E-2</v>
      </c>
      <c r="N1650" s="62">
        <v>6.8000000000000005E-2</v>
      </c>
      <c r="O1650" s="62">
        <v>0.35675675699999998</v>
      </c>
      <c r="Q1650" s="5">
        <v>253.48437499999997</v>
      </c>
    </row>
    <row r="1651" spans="2:17" x14ac:dyDescent="0.2">
      <c r="B1651" s="23">
        <v>41963</v>
      </c>
      <c r="C1651" s="5">
        <v>36.7042</v>
      </c>
      <c r="D1651" s="5">
        <v>-122.367</v>
      </c>
      <c r="E1651" s="39">
        <v>20</v>
      </c>
      <c r="F1651" s="5">
        <v>7.5620000000000003</v>
      </c>
      <c r="G1651" s="5">
        <v>11.454000000000001</v>
      </c>
      <c r="I1651" s="43">
        <v>0.15</v>
      </c>
      <c r="J1651" s="5">
        <v>15.2377</v>
      </c>
      <c r="K1651" s="5">
        <v>33.243000000000002</v>
      </c>
      <c r="L1651" s="5">
        <v>24.565891319999999</v>
      </c>
      <c r="M1651" s="62">
        <v>0.10100000000000001</v>
      </c>
      <c r="N1651" s="62">
        <v>0.13600000000000001</v>
      </c>
      <c r="O1651" s="62">
        <v>1.059513514</v>
      </c>
      <c r="Q1651" s="5">
        <v>253.1</v>
      </c>
    </row>
    <row r="1652" spans="2:17" x14ac:dyDescent="0.2">
      <c r="B1652" s="23">
        <v>41963</v>
      </c>
      <c r="C1652" s="5">
        <v>36.7042</v>
      </c>
      <c r="D1652" s="5">
        <v>-122.367</v>
      </c>
      <c r="E1652" s="39">
        <v>30</v>
      </c>
      <c r="F1652" s="5">
        <v>18.053000000000001</v>
      </c>
      <c r="G1652" s="5">
        <v>48.859000000000002</v>
      </c>
      <c r="I1652" s="43">
        <v>0.05</v>
      </c>
      <c r="J1652" s="5">
        <v>12.6874</v>
      </c>
      <c r="K1652" s="5">
        <v>33.0107</v>
      </c>
      <c r="L1652" s="5">
        <v>24.913256029999999</v>
      </c>
      <c r="M1652" s="62">
        <v>0.16</v>
      </c>
      <c r="N1652" s="62">
        <v>0.40100000000000002</v>
      </c>
      <c r="O1652" s="62">
        <v>4.8920067569999999</v>
      </c>
      <c r="Q1652" s="5">
        <v>242.85848214285716</v>
      </c>
    </row>
    <row r="1653" spans="2:17" x14ac:dyDescent="0.2">
      <c r="B1653" s="23">
        <v>41963</v>
      </c>
      <c r="C1653" s="5">
        <v>36.7042</v>
      </c>
      <c r="D1653" s="5">
        <v>-122.367</v>
      </c>
      <c r="E1653" s="39">
        <v>40</v>
      </c>
      <c r="F1653" s="5">
        <v>35.43</v>
      </c>
      <c r="G1653" s="5">
        <v>76.623999999999995</v>
      </c>
      <c r="I1653" s="43">
        <v>0.01</v>
      </c>
      <c r="J1653" s="5">
        <v>11.6242</v>
      </c>
      <c r="K1653" s="5">
        <v>32.956400000000002</v>
      </c>
      <c r="L1653" s="5">
        <v>25.07186759</v>
      </c>
      <c r="M1653" s="62">
        <v>4.8000000000000001E-2</v>
      </c>
      <c r="N1653" s="62">
        <v>0.35</v>
      </c>
      <c r="O1653" s="62">
        <v>9.7026891890000009</v>
      </c>
      <c r="Q1653" s="5">
        <v>237.11205357142859</v>
      </c>
    </row>
    <row r="1654" spans="2:17" x14ac:dyDescent="0.2">
      <c r="B1654" s="23">
        <v>41963</v>
      </c>
      <c r="C1654" s="5">
        <v>36.7042</v>
      </c>
      <c r="D1654" s="5">
        <v>-122.367</v>
      </c>
      <c r="E1654" s="39">
        <v>80</v>
      </c>
      <c r="F1654" s="5">
        <v>49.604999999999997</v>
      </c>
      <c r="G1654" s="5">
        <v>49.604999999999997</v>
      </c>
      <c r="I1654" s="43">
        <v>0</v>
      </c>
      <c r="J1654" s="5">
        <v>10.1061</v>
      </c>
      <c r="K1654" s="5">
        <v>33.444600000000001</v>
      </c>
      <c r="L1654" s="5">
        <v>25.719634490000001</v>
      </c>
      <c r="M1654" s="62">
        <v>4.2999999999999997E-2</v>
      </c>
      <c r="N1654" s="62">
        <v>6.7000000000000004E-2</v>
      </c>
      <c r="O1654" s="62">
        <v>17.55396622</v>
      </c>
      <c r="Q1654" s="5">
        <v>175.8125</v>
      </c>
    </row>
    <row r="1655" spans="2:17" x14ac:dyDescent="0.2">
      <c r="B1655" s="23">
        <v>41963</v>
      </c>
      <c r="C1655" s="5">
        <v>36.7042</v>
      </c>
      <c r="D1655" s="5">
        <v>-122.367</v>
      </c>
      <c r="E1655" s="39">
        <v>100</v>
      </c>
      <c r="F1655" s="5">
        <v>46.231999999999999</v>
      </c>
      <c r="G1655" s="5">
        <v>46.231999999999999</v>
      </c>
      <c r="I1655" s="43">
        <v>0</v>
      </c>
      <c r="J1655" s="5">
        <v>9.8754000000000008</v>
      </c>
      <c r="K1655" s="5">
        <v>33.671700000000001</v>
      </c>
      <c r="L1655" s="5">
        <v>25.93569634</v>
      </c>
      <c r="M1655" s="62">
        <v>4.1000000000000002E-2</v>
      </c>
      <c r="N1655" s="62">
        <v>7.0999999999999994E-2</v>
      </c>
      <c r="O1655" s="62">
        <v>22.651128379999999</v>
      </c>
      <c r="Q1655" s="5">
        <v>142.10625000000002</v>
      </c>
    </row>
    <row r="1656" spans="2:17" x14ac:dyDescent="0.2">
      <c r="B1656" s="23">
        <v>41963</v>
      </c>
      <c r="C1656" s="5">
        <v>36.7042</v>
      </c>
      <c r="D1656" s="5">
        <v>-122.367</v>
      </c>
      <c r="E1656" s="39">
        <v>200</v>
      </c>
      <c r="F1656" s="5">
        <v>31.253</v>
      </c>
      <c r="G1656" s="5">
        <v>31.253</v>
      </c>
      <c r="I1656" s="43">
        <v>0</v>
      </c>
      <c r="J1656" s="5">
        <v>8.7865000000000002</v>
      </c>
      <c r="K1656" s="5">
        <v>34.006599999999999</v>
      </c>
      <c r="L1656" s="5">
        <v>26.373881109999999</v>
      </c>
      <c r="M1656" s="62">
        <v>4.5999999999999999E-2</v>
      </c>
      <c r="N1656" s="62">
        <v>0.09</v>
      </c>
      <c r="O1656" s="62">
        <v>29.77614865</v>
      </c>
      <c r="Q1656" s="5">
        <v>93.217410714285734</v>
      </c>
    </row>
    <row r="1657" spans="2:17" x14ac:dyDescent="0.2">
      <c r="B1657" s="23">
        <v>42124</v>
      </c>
      <c r="C1657" s="5">
        <v>36.7468</v>
      </c>
      <c r="D1657" s="5">
        <v>-122.0193</v>
      </c>
      <c r="E1657" s="39">
        <v>5</v>
      </c>
      <c r="F1657" s="5">
        <v>0.96099999999999997</v>
      </c>
      <c r="G1657" s="5" t="s">
        <v>547</v>
      </c>
      <c r="I1657" s="43">
        <v>0.5</v>
      </c>
      <c r="J1657" s="5">
        <v>10.9697</v>
      </c>
      <c r="K1657" s="5">
        <v>33.596899999999998</v>
      </c>
      <c r="L1657" s="5">
        <v>25.688368789999998</v>
      </c>
      <c r="M1657" s="62">
        <v>0.13300000000000001</v>
      </c>
      <c r="N1657" s="62">
        <v>0.376</v>
      </c>
      <c r="O1657" s="62">
        <v>9.98</v>
      </c>
      <c r="Q1657" s="5">
        <v>264.921875</v>
      </c>
    </row>
    <row r="1658" spans="2:17" x14ac:dyDescent="0.2">
      <c r="B1658" s="23">
        <v>42124</v>
      </c>
      <c r="C1658" s="5">
        <v>36.7468</v>
      </c>
      <c r="D1658" s="5">
        <v>-122.0193</v>
      </c>
      <c r="E1658" s="39">
        <v>10</v>
      </c>
      <c r="F1658" s="5">
        <v>1.8480000000000001</v>
      </c>
      <c r="G1658" s="5" t="s">
        <v>547</v>
      </c>
      <c r="I1658" s="43">
        <v>0.05</v>
      </c>
      <c r="J1658" s="5">
        <v>10.9168</v>
      </c>
      <c r="K1658" s="5">
        <v>33.601100000000002</v>
      </c>
      <c r="L1658" s="5">
        <v>25.70105276</v>
      </c>
      <c r="M1658" s="62">
        <v>0.27100000000000002</v>
      </c>
      <c r="N1658" s="62">
        <v>0.44500000000000001</v>
      </c>
      <c r="O1658" s="62">
        <v>11.064</v>
      </c>
      <c r="Q1658" s="5">
        <v>257.30491071428571</v>
      </c>
    </row>
    <row r="1659" spans="2:17" x14ac:dyDescent="0.2">
      <c r="B1659" s="23">
        <v>42124</v>
      </c>
      <c r="C1659" s="5">
        <v>36.7468</v>
      </c>
      <c r="D1659" s="5">
        <v>-122.0193</v>
      </c>
      <c r="E1659" s="39">
        <v>20</v>
      </c>
      <c r="F1659" s="5">
        <v>4.8259999999999996</v>
      </c>
      <c r="G1659" s="5">
        <v>4.1959999999999997</v>
      </c>
      <c r="I1659" s="43">
        <v>0.01</v>
      </c>
      <c r="J1659" s="5">
        <v>10.8165</v>
      </c>
      <c r="K1659" s="5">
        <v>33.611499999999999</v>
      </c>
      <c r="L1659" s="5">
        <v>25.72692451</v>
      </c>
      <c r="M1659" s="62">
        <v>0.54700000000000004</v>
      </c>
      <c r="N1659" s="62">
        <v>0.38600000000000001</v>
      </c>
      <c r="O1659" s="62">
        <v>12.67</v>
      </c>
      <c r="Q1659" s="5">
        <v>243.13794642857144</v>
      </c>
    </row>
    <row r="1660" spans="2:17" x14ac:dyDescent="0.2">
      <c r="B1660" s="23">
        <v>42124</v>
      </c>
      <c r="C1660" s="5">
        <v>36.7468</v>
      </c>
      <c r="D1660" s="5">
        <v>-122.0193</v>
      </c>
      <c r="E1660" s="39">
        <v>30</v>
      </c>
      <c r="F1660" s="5">
        <v>8.82</v>
      </c>
      <c r="G1660" s="5">
        <v>12.243</v>
      </c>
      <c r="I1660" s="43">
        <v>1E-3</v>
      </c>
      <c r="J1660" s="5">
        <v>10.537100000000001</v>
      </c>
      <c r="K1660" s="5">
        <v>33.628900000000002</v>
      </c>
      <c r="L1660" s="5">
        <v>25.78945946</v>
      </c>
      <c r="M1660" s="62">
        <v>0.88500000000000001</v>
      </c>
      <c r="N1660" s="62">
        <v>0.36199999999999999</v>
      </c>
      <c r="O1660" s="62">
        <v>14.347</v>
      </c>
      <c r="Q1660" s="5">
        <v>219.16919642857144</v>
      </c>
    </row>
    <row r="1661" spans="2:17" x14ac:dyDescent="0.2">
      <c r="B1661" s="23">
        <v>42124</v>
      </c>
      <c r="C1661" s="5">
        <v>36.7468</v>
      </c>
      <c r="D1661" s="5">
        <v>-122.0193</v>
      </c>
      <c r="E1661" s="39">
        <v>80</v>
      </c>
      <c r="F1661" s="5">
        <v>39.451999999999998</v>
      </c>
      <c r="G1661" s="5">
        <v>39.451999999999998</v>
      </c>
      <c r="I1661" s="43">
        <v>0</v>
      </c>
      <c r="J1661" s="5">
        <v>9.0112000000000005</v>
      </c>
      <c r="K1661" s="5">
        <v>33.862200000000001</v>
      </c>
      <c r="L1661" s="5">
        <v>26.225397789999999</v>
      </c>
      <c r="M1661" s="62">
        <v>9.8000000000000004E-2</v>
      </c>
      <c r="N1661" s="62">
        <v>0.219</v>
      </c>
      <c r="O1661" s="62">
        <v>26.277999999999999</v>
      </c>
      <c r="Q1661" s="5">
        <v>117.24419642857144</v>
      </c>
    </row>
    <row r="1662" spans="2:17" x14ac:dyDescent="0.2">
      <c r="B1662" s="23">
        <v>42124</v>
      </c>
      <c r="C1662" s="5">
        <v>36.7468</v>
      </c>
      <c r="D1662" s="5">
        <v>-122.0193</v>
      </c>
      <c r="E1662" s="39">
        <v>100</v>
      </c>
      <c r="F1662" s="5">
        <v>36.869999999999997</v>
      </c>
      <c r="G1662" s="5">
        <v>36.869999999999997</v>
      </c>
      <c r="I1662" s="43">
        <v>0</v>
      </c>
      <c r="J1662" s="5">
        <v>8.8489000000000004</v>
      </c>
      <c r="K1662" s="5">
        <v>33.922499999999999</v>
      </c>
      <c r="L1662" s="5">
        <v>26.298220489999999</v>
      </c>
      <c r="M1662" s="62">
        <v>5.2999999999999999E-2</v>
      </c>
      <c r="N1662" s="62">
        <v>0.18099999999999999</v>
      </c>
      <c r="O1662" s="62">
        <v>27.457000000000001</v>
      </c>
      <c r="Q1662" s="5">
        <v>105.95580357142858</v>
      </c>
    </row>
    <row r="1663" spans="2:17" x14ac:dyDescent="0.2">
      <c r="B1663" s="23">
        <v>42124</v>
      </c>
      <c r="C1663" s="5">
        <v>36.7468</v>
      </c>
      <c r="D1663" s="5">
        <v>-122.0193</v>
      </c>
      <c r="E1663" s="39">
        <v>150</v>
      </c>
      <c r="F1663" s="5">
        <v>16.783999999999999</v>
      </c>
      <c r="G1663" s="5">
        <v>16.783999999999999</v>
      </c>
      <c r="I1663" s="43">
        <v>0</v>
      </c>
      <c r="J1663" s="5">
        <v>8.4702999999999999</v>
      </c>
      <c r="K1663" s="5">
        <v>34.0077</v>
      </c>
      <c r="L1663" s="5">
        <v>26.423691170000001</v>
      </c>
      <c r="M1663" s="62">
        <v>6.0999999999999999E-2</v>
      </c>
      <c r="N1663" s="62">
        <v>0.14000000000000001</v>
      </c>
      <c r="O1663" s="62">
        <v>28.795000000000002</v>
      </c>
      <c r="Q1663" s="5">
        <v>96.708482142857136</v>
      </c>
    </row>
    <row r="1664" spans="2:17" x14ac:dyDescent="0.2">
      <c r="B1664" s="23">
        <v>42124</v>
      </c>
      <c r="C1664" s="5">
        <v>36.7468</v>
      </c>
      <c r="D1664" s="5">
        <v>-122.0193</v>
      </c>
      <c r="E1664" s="39">
        <v>500</v>
      </c>
      <c r="F1664" s="5">
        <v>15.948</v>
      </c>
      <c r="G1664" s="5">
        <v>15.948</v>
      </c>
      <c r="I1664" s="43">
        <v>0</v>
      </c>
      <c r="J1664" s="5">
        <v>6.0248999999999997</v>
      </c>
      <c r="K1664" s="5">
        <v>34.231099999999998</v>
      </c>
      <c r="L1664" s="5">
        <v>26.941908290000001</v>
      </c>
      <c r="M1664" s="62">
        <v>3.6999999999999998E-2</v>
      </c>
      <c r="N1664" s="62">
        <v>0.13900000000000001</v>
      </c>
      <c r="O1664" s="62">
        <v>38.765000000000001</v>
      </c>
      <c r="Q1664" s="5">
        <v>18.081250000000001</v>
      </c>
    </row>
    <row r="1665" spans="2:17" x14ac:dyDescent="0.2">
      <c r="B1665" s="23">
        <v>42135</v>
      </c>
      <c r="C1665" s="5">
        <v>36.755000000000003</v>
      </c>
      <c r="D1665" s="5">
        <v>-122.00579999999999</v>
      </c>
      <c r="E1665" s="39">
        <v>5</v>
      </c>
      <c r="F1665" s="5">
        <v>1.01</v>
      </c>
      <c r="G1665" s="5" t="s">
        <v>547</v>
      </c>
      <c r="I1665" s="43">
        <v>0.5</v>
      </c>
      <c r="J1665" s="5">
        <v>11.8124</v>
      </c>
      <c r="K1665" s="5">
        <v>33.545699999999997</v>
      </c>
      <c r="L1665" s="5">
        <v>25.49484283</v>
      </c>
      <c r="M1665" s="62">
        <v>0.221</v>
      </c>
      <c r="N1665" s="62">
        <v>0.314</v>
      </c>
      <c r="O1665" s="62">
        <v>11.803000000000001</v>
      </c>
      <c r="Q1665" s="5">
        <v>264.99464285714288</v>
      </c>
    </row>
    <row r="1666" spans="2:17" x14ac:dyDescent="0.2">
      <c r="B1666" s="23">
        <v>42135</v>
      </c>
      <c r="C1666" s="5">
        <v>36.755000000000003</v>
      </c>
      <c r="D1666" s="5">
        <v>-122.00579999999999</v>
      </c>
      <c r="E1666" s="39">
        <v>10</v>
      </c>
      <c r="F1666" s="5" t="s">
        <v>547</v>
      </c>
      <c r="G1666" s="5" t="s">
        <v>547</v>
      </c>
      <c r="I1666" s="43" t="s">
        <v>547</v>
      </c>
      <c r="J1666" s="5">
        <v>11.664099999999999</v>
      </c>
      <c r="K1666" s="5">
        <v>33.545400000000001</v>
      </c>
      <c r="L1666" s="5">
        <v>25.522167190000001</v>
      </c>
      <c r="M1666" s="62">
        <v>0.38</v>
      </c>
      <c r="N1666" s="62">
        <v>0.33800000000000002</v>
      </c>
      <c r="O1666" s="62">
        <v>13.29</v>
      </c>
      <c r="Q1666" s="5">
        <v>259.97187500000001</v>
      </c>
    </row>
    <row r="1667" spans="2:17" x14ac:dyDescent="0.2">
      <c r="B1667" s="23">
        <v>42135</v>
      </c>
      <c r="C1667" s="5">
        <v>36.755000000000003</v>
      </c>
      <c r="D1667" s="5">
        <v>-122.00579999999999</v>
      </c>
      <c r="E1667" s="39">
        <v>20</v>
      </c>
      <c r="F1667" s="5">
        <v>13.670999999999999</v>
      </c>
      <c r="G1667" s="5">
        <v>7.9740000000000002</v>
      </c>
      <c r="I1667" s="43">
        <v>0.05</v>
      </c>
      <c r="J1667" s="5">
        <v>10.313000000000001</v>
      </c>
      <c r="K1667" s="5">
        <v>33.552700000000002</v>
      </c>
      <c r="L1667" s="5">
        <v>25.768740999999999</v>
      </c>
      <c r="M1667" s="62">
        <v>0.45300000000000001</v>
      </c>
      <c r="N1667" s="62">
        <v>0.43</v>
      </c>
      <c r="O1667" s="62">
        <v>18.495999999999999</v>
      </c>
      <c r="Q1667" s="5">
        <v>198.83258928571428</v>
      </c>
    </row>
    <row r="1668" spans="2:17" x14ac:dyDescent="0.2">
      <c r="B1668" s="23">
        <v>42135</v>
      </c>
      <c r="C1668" s="5">
        <v>36.755000000000003</v>
      </c>
      <c r="D1668" s="5">
        <v>-122.00579999999999</v>
      </c>
      <c r="E1668" s="39">
        <v>40</v>
      </c>
      <c r="F1668" s="5">
        <v>26.128</v>
      </c>
      <c r="G1668" s="5">
        <v>6.9569999999999999</v>
      </c>
      <c r="I1668" s="43">
        <v>0.01</v>
      </c>
      <c r="J1668" s="5">
        <v>10.0084</v>
      </c>
      <c r="K1668" s="5">
        <v>33.620100000000001</v>
      </c>
      <c r="L1668" s="5">
        <v>25.873091899999999</v>
      </c>
      <c r="M1668" s="62">
        <v>0.67100000000000004</v>
      </c>
      <c r="N1668" s="62">
        <v>0.44400000000000001</v>
      </c>
      <c r="O1668" s="62">
        <v>20.123000000000001</v>
      </c>
      <c r="Q1668" s="5">
        <v>183.77366071428571</v>
      </c>
    </row>
    <row r="1669" spans="2:17" x14ac:dyDescent="0.2">
      <c r="B1669" s="23">
        <v>42135</v>
      </c>
      <c r="C1669" s="5">
        <v>36.755000000000003</v>
      </c>
      <c r="D1669" s="5">
        <v>-122.00579999999999</v>
      </c>
      <c r="E1669" s="39">
        <v>60</v>
      </c>
      <c r="F1669" s="5">
        <v>23.780999999999999</v>
      </c>
      <c r="G1669" s="5">
        <v>7.6539999999999999</v>
      </c>
      <c r="I1669" s="43">
        <v>1E-3</v>
      </c>
      <c r="J1669" s="5">
        <v>9.5952000000000002</v>
      </c>
      <c r="K1669" s="5">
        <v>33.716299999999997</v>
      </c>
      <c r="L1669" s="5">
        <v>26.02</v>
      </c>
      <c r="M1669" s="62">
        <v>0.47399999999999998</v>
      </c>
      <c r="N1669" s="62">
        <v>0.40200000000000002</v>
      </c>
      <c r="O1669" s="62">
        <v>23.405000000000001</v>
      </c>
      <c r="Q1669" s="5">
        <v>156.84107142857147</v>
      </c>
    </row>
    <row r="1670" spans="2:17" x14ac:dyDescent="0.2">
      <c r="B1670" s="23">
        <v>42135</v>
      </c>
      <c r="C1670" s="5">
        <v>36.755000000000003</v>
      </c>
      <c r="D1670" s="5">
        <v>-122.00579999999999</v>
      </c>
      <c r="E1670" s="39">
        <v>100</v>
      </c>
      <c r="F1670" s="5">
        <v>35.951999999999998</v>
      </c>
      <c r="G1670" s="5">
        <v>35.951999999999998</v>
      </c>
      <c r="I1670" s="43">
        <v>0</v>
      </c>
      <c r="J1670" s="5">
        <v>9.1692999999999998</v>
      </c>
      <c r="K1670" s="5">
        <v>33.870899999999999</v>
      </c>
      <c r="L1670" s="5">
        <v>26.207008810000001</v>
      </c>
      <c r="M1670" s="62">
        <v>1.0999999999999999E-2</v>
      </c>
      <c r="N1670" s="62">
        <v>0.157</v>
      </c>
      <c r="O1670" s="62">
        <v>26.158000000000001</v>
      </c>
      <c r="Q1670" s="5">
        <v>113.19687500000002</v>
      </c>
    </row>
    <row r="1671" spans="2:17" x14ac:dyDescent="0.2">
      <c r="B1671" s="23">
        <v>42135</v>
      </c>
      <c r="C1671" s="5">
        <v>36.755000000000003</v>
      </c>
      <c r="D1671" s="5">
        <v>-122.00579999999999</v>
      </c>
      <c r="E1671" s="39">
        <v>200</v>
      </c>
      <c r="F1671" s="5">
        <v>50.1</v>
      </c>
      <c r="G1671" s="5">
        <v>50.1</v>
      </c>
      <c r="I1671" s="43">
        <v>0</v>
      </c>
      <c r="J1671" s="5">
        <v>8.6636000000000006</v>
      </c>
      <c r="K1671" s="5">
        <v>34.012099999999997</v>
      </c>
      <c r="L1671" s="5">
        <v>26.397343190000001</v>
      </c>
      <c r="M1671" s="62">
        <v>2.5999999999999999E-2</v>
      </c>
      <c r="N1671" s="62">
        <v>0.1</v>
      </c>
      <c r="O1671" s="62">
        <v>29.913</v>
      </c>
      <c r="Q1671" s="5">
        <v>90.301785714285714</v>
      </c>
    </row>
    <row r="1672" spans="2:17" x14ac:dyDescent="0.2">
      <c r="B1672" s="23">
        <v>42135</v>
      </c>
      <c r="C1672" s="5">
        <v>36.755000000000003</v>
      </c>
      <c r="D1672" s="5">
        <v>-122.00579999999999</v>
      </c>
      <c r="E1672" s="39">
        <v>500</v>
      </c>
      <c r="F1672" s="5">
        <v>3.3</v>
      </c>
      <c r="G1672" s="5">
        <v>3.3</v>
      </c>
      <c r="I1672" s="43">
        <v>0</v>
      </c>
      <c r="J1672" s="5">
        <v>6.1643999999999997</v>
      </c>
      <c r="K1672" s="5">
        <v>34.224400000000003</v>
      </c>
      <c r="L1672" s="5">
        <v>26.918841019999999</v>
      </c>
      <c r="M1672" s="62">
        <v>3.1E-2</v>
      </c>
      <c r="N1672" s="62">
        <v>5.7000000000000002E-2</v>
      </c>
      <c r="O1672" s="62">
        <v>39.729999999999997</v>
      </c>
      <c r="Q1672" s="5">
        <v>19.281696428571429</v>
      </c>
    </row>
    <row r="1673" spans="2:17" x14ac:dyDescent="0.2">
      <c r="B1673" s="23">
        <v>42159</v>
      </c>
      <c r="C1673" s="5">
        <v>36.741799999999998</v>
      </c>
      <c r="D1673" s="5">
        <v>-122.0162</v>
      </c>
      <c r="E1673" s="39">
        <v>5</v>
      </c>
      <c r="F1673" s="5">
        <v>1.867</v>
      </c>
      <c r="G1673" s="5" t="s">
        <v>547</v>
      </c>
      <c r="I1673" s="43">
        <v>0.5</v>
      </c>
      <c r="J1673" s="5">
        <v>12.1387</v>
      </c>
      <c r="K1673" s="5">
        <v>33.6111</v>
      </c>
      <c r="L1673" s="5">
        <v>25.484198460000002</v>
      </c>
      <c r="M1673" s="62">
        <v>0.34200000000000003</v>
      </c>
      <c r="N1673" s="62">
        <v>0.38100000000000001</v>
      </c>
      <c r="O1673" s="62">
        <v>7.3026988800000003</v>
      </c>
      <c r="Q1673" s="5">
        <v>261.38035714285718</v>
      </c>
    </row>
    <row r="1674" spans="2:17" x14ac:dyDescent="0.2">
      <c r="B1674" s="23">
        <v>42159</v>
      </c>
      <c r="C1674" s="5">
        <v>36.741799999999998</v>
      </c>
      <c r="D1674" s="5">
        <v>-122.0162</v>
      </c>
      <c r="E1674" s="39">
        <v>10</v>
      </c>
      <c r="F1674" s="5">
        <v>3.83</v>
      </c>
      <c r="G1674" s="5" t="s">
        <v>547</v>
      </c>
      <c r="I1674" s="43">
        <v>0.05</v>
      </c>
      <c r="J1674" s="5">
        <v>12.1449</v>
      </c>
      <c r="K1674" s="5">
        <v>33.6113</v>
      </c>
      <c r="L1674" s="5">
        <v>25.483175989999999</v>
      </c>
      <c r="M1674" s="62">
        <v>0.35499999999999998</v>
      </c>
      <c r="N1674" s="62">
        <v>0.42099999999999999</v>
      </c>
      <c r="O1674" s="62">
        <v>7.3242525680000004</v>
      </c>
      <c r="Q1674" s="5">
        <v>261.81071428571431</v>
      </c>
    </row>
    <row r="1675" spans="2:17" x14ac:dyDescent="0.2">
      <c r="B1675" s="23">
        <v>42159</v>
      </c>
      <c r="C1675" s="5">
        <v>36.741799999999998</v>
      </c>
      <c r="D1675" s="5">
        <v>-122.0162</v>
      </c>
      <c r="E1675" s="39">
        <v>20</v>
      </c>
      <c r="F1675" s="5">
        <v>4.7409999999999997</v>
      </c>
      <c r="G1675" s="5">
        <v>4.5869999999999997</v>
      </c>
      <c r="I1675" s="43">
        <v>0.01</v>
      </c>
      <c r="J1675" s="5">
        <v>12.088200000000001</v>
      </c>
      <c r="K1675" s="5">
        <v>33.610399999999998</v>
      </c>
      <c r="L1675" s="5">
        <v>25.49323347</v>
      </c>
      <c r="M1675" s="62">
        <v>0.58399999999999996</v>
      </c>
      <c r="N1675" s="62">
        <v>0.46</v>
      </c>
      <c r="O1675" s="62">
        <v>8.3128674139999994</v>
      </c>
      <c r="Q1675" s="5">
        <v>256.36294642857143</v>
      </c>
    </row>
    <row r="1676" spans="2:17" x14ac:dyDescent="0.2">
      <c r="B1676" s="23">
        <v>42159</v>
      </c>
      <c r="C1676" s="5">
        <v>36.741799999999998</v>
      </c>
      <c r="D1676" s="5">
        <v>-122.0162</v>
      </c>
      <c r="E1676" s="39">
        <v>30</v>
      </c>
      <c r="F1676" s="5">
        <v>21.356999999999999</v>
      </c>
      <c r="G1676" s="5">
        <v>14.52</v>
      </c>
      <c r="I1676" s="43">
        <v>1E-3</v>
      </c>
      <c r="J1676" s="5">
        <v>10.9581</v>
      </c>
      <c r="K1676" s="5">
        <v>33.610900000000001</v>
      </c>
      <c r="L1676" s="5">
        <v>25.701335180000001</v>
      </c>
      <c r="M1676" s="62">
        <v>1.373</v>
      </c>
      <c r="N1676" s="62">
        <v>0.5</v>
      </c>
      <c r="O1676" s="62">
        <v>13.9284211</v>
      </c>
      <c r="Q1676" s="5">
        <v>205.64866071428571</v>
      </c>
    </row>
    <row r="1677" spans="2:17" x14ac:dyDescent="0.2">
      <c r="B1677" s="23">
        <v>42159</v>
      </c>
      <c r="C1677" s="5">
        <v>36.741799999999998</v>
      </c>
      <c r="D1677" s="5">
        <v>-122.0162</v>
      </c>
      <c r="E1677" s="39">
        <v>40</v>
      </c>
      <c r="F1677" s="5">
        <v>38.186</v>
      </c>
      <c r="G1677" s="5">
        <v>38.186</v>
      </c>
      <c r="I1677" s="43">
        <v>0</v>
      </c>
      <c r="J1677" s="5">
        <v>10.1463</v>
      </c>
      <c r="K1677" s="5">
        <v>33.594799999999999</v>
      </c>
      <c r="L1677" s="5">
        <v>25.830025089999999</v>
      </c>
      <c r="M1677" s="62">
        <v>0.65500000000000003</v>
      </c>
      <c r="N1677" s="62">
        <v>0.498</v>
      </c>
      <c r="O1677" s="62">
        <v>18.985543419999999</v>
      </c>
      <c r="Q1677" s="5">
        <v>176.30446428571432</v>
      </c>
    </row>
    <row r="1678" spans="2:17" x14ac:dyDescent="0.2">
      <c r="B1678" s="23">
        <v>42159</v>
      </c>
      <c r="C1678" s="5">
        <v>36.741799999999998</v>
      </c>
      <c r="D1678" s="5">
        <v>-122.0162</v>
      </c>
      <c r="E1678" s="39">
        <v>80</v>
      </c>
      <c r="F1678" s="5">
        <v>90.864000000000004</v>
      </c>
      <c r="G1678" s="5">
        <v>90.864000000000004</v>
      </c>
      <c r="I1678" s="43">
        <v>0</v>
      </c>
      <c r="J1678" s="5">
        <v>9.3451000000000004</v>
      </c>
      <c r="K1678" s="5">
        <v>33.773600000000002</v>
      </c>
      <c r="L1678" s="5">
        <v>26.10257678</v>
      </c>
      <c r="M1678" s="62">
        <v>6.3E-2</v>
      </c>
      <c r="N1678" s="62">
        <v>0.48499999999999999</v>
      </c>
      <c r="O1678" s="62">
        <v>24.382338470000001</v>
      </c>
      <c r="Q1678" s="5">
        <v>119.35982142857144</v>
      </c>
    </row>
    <row r="1679" spans="2:17" x14ac:dyDescent="0.2">
      <c r="B1679" s="23">
        <v>42159</v>
      </c>
      <c r="C1679" s="5">
        <v>36.741799999999998</v>
      </c>
      <c r="D1679" s="5">
        <v>-122.0162</v>
      </c>
      <c r="E1679" s="39">
        <v>100</v>
      </c>
      <c r="F1679" s="5">
        <v>45.575000000000003</v>
      </c>
      <c r="G1679" s="5">
        <v>45.575000000000003</v>
      </c>
      <c r="I1679" s="43">
        <v>0</v>
      </c>
      <c r="J1679" s="5">
        <v>9.2362000000000002</v>
      </c>
      <c r="K1679" s="5">
        <v>33.838200000000001</v>
      </c>
      <c r="L1679" s="5">
        <v>26.170681980000001</v>
      </c>
      <c r="M1679" s="62">
        <v>2E-3</v>
      </c>
      <c r="N1679" s="62">
        <v>0.218</v>
      </c>
      <c r="O1679" s="62">
        <v>25.539667600000001</v>
      </c>
      <c r="Q1679" s="5">
        <v>112.30803571428571</v>
      </c>
    </row>
    <row r="1680" spans="2:17" x14ac:dyDescent="0.2">
      <c r="B1680" s="23">
        <v>42159</v>
      </c>
      <c r="C1680" s="5">
        <v>36.741799999999998</v>
      </c>
      <c r="D1680" s="5">
        <v>-122.0162</v>
      </c>
      <c r="E1680" s="39">
        <v>200</v>
      </c>
      <c r="F1680" s="5">
        <v>7.7779999999999996</v>
      </c>
      <c r="G1680" s="5">
        <v>7.7779999999999996</v>
      </c>
      <c r="I1680" s="43">
        <v>0</v>
      </c>
      <c r="J1680" s="5">
        <v>8.4605999999999995</v>
      </c>
      <c r="K1680" s="5">
        <v>34.083599999999997</v>
      </c>
      <c r="L1680" s="5">
        <v>26.484697789999998</v>
      </c>
      <c r="M1680" s="62">
        <v>8.9999999999999993E-3</v>
      </c>
      <c r="N1680" s="62">
        <v>9.7000000000000003E-2</v>
      </c>
      <c r="O1680" s="62">
        <v>29.229067690000001</v>
      </c>
      <c r="Q1680" s="5">
        <v>79.805357142857147</v>
      </c>
    </row>
    <row r="1681" spans="2:17" x14ac:dyDescent="0.2">
      <c r="B1681" s="23">
        <v>42159</v>
      </c>
      <c r="C1681" s="5">
        <v>36.741799999999998</v>
      </c>
      <c r="D1681" s="5">
        <v>-122.0162</v>
      </c>
      <c r="E1681" s="39">
        <v>500</v>
      </c>
      <c r="F1681" s="5">
        <v>7.42</v>
      </c>
      <c r="G1681" s="5">
        <v>7.42</v>
      </c>
      <c r="I1681" s="43">
        <v>0</v>
      </c>
      <c r="J1681" s="5">
        <v>6.2535999999999996</v>
      </c>
      <c r="K1681" s="5">
        <v>34.230200000000004</v>
      </c>
      <c r="L1681" s="5">
        <v>26.91194007</v>
      </c>
      <c r="M1681" s="62">
        <v>4.0000000000000001E-3</v>
      </c>
      <c r="N1681" s="62">
        <v>8.4000000000000005E-2</v>
      </c>
      <c r="O1681" s="62">
        <v>38.740862749999998</v>
      </c>
      <c r="Q1681" s="5">
        <v>20.603124999999999</v>
      </c>
    </row>
    <row r="1682" spans="2:17" x14ac:dyDescent="0.2">
      <c r="B1682" s="23">
        <v>42192</v>
      </c>
      <c r="C1682" s="5">
        <v>36.750700000000002</v>
      </c>
      <c r="D1682" s="5">
        <v>-122.01349999999999</v>
      </c>
      <c r="E1682" s="39">
        <v>5</v>
      </c>
      <c r="F1682" s="5">
        <v>0.17299999999999999</v>
      </c>
      <c r="G1682" s="5" t="s">
        <v>547</v>
      </c>
      <c r="I1682" s="43">
        <v>0.5</v>
      </c>
      <c r="J1682" s="5">
        <v>15.173400000000001</v>
      </c>
      <c r="K1682" s="5">
        <v>33.399099999999997</v>
      </c>
      <c r="L1682" s="5">
        <v>24.70016858</v>
      </c>
      <c r="M1682" s="62">
        <v>0.30599999999999999</v>
      </c>
      <c r="N1682" s="62">
        <v>0.111</v>
      </c>
      <c r="O1682" s="62">
        <v>5.2999999999999999E-2</v>
      </c>
      <c r="Q1682" s="5">
        <v>313.18437499999999</v>
      </c>
    </row>
    <row r="1683" spans="2:17" x14ac:dyDescent="0.2">
      <c r="B1683" s="23">
        <v>42192</v>
      </c>
      <c r="C1683" s="5">
        <v>36.750700000000002</v>
      </c>
      <c r="D1683" s="5">
        <v>-122.01349999999999</v>
      </c>
      <c r="E1683" s="39">
        <v>10</v>
      </c>
      <c r="F1683" s="5">
        <v>0.73299999999999998</v>
      </c>
      <c r="G1683" s="5" t="s">
        <v>547</v>
      </c>
      <c r="I1683" s="43">
        <v>0.15</v>
      </c>
      <c r="J1683" s="5">
        <v>14.385999999999999</v>
      </c>
      <c r="K1683" s="5">
        <v>33.354799999999997</v>
      </c>
      <c r="L1683" s="5">
        <v>24.83512949</v>
      </c>
      <c r="M1683" s="62">
        <v>0.27200000000000002</v>
      </c>
      <c r="N1683" s="62">
        <v>0.16300000000000001</v>
      </c>
      <c r="O1683" s="62">
        <v>1.0029999999999999</v>
      </c>
      <c r="Q1683" s="5">
        <v>311.12455357142858</v>
      </c>
    </row>
    <row r="1684" spans="2:17" x14ac:dyDescent="0.2">
      <c r="B1684" s="23">
        <v>42192</v>
      </c>
      <c r="C1684" s="5">
        <v>36.750700000000002</v>
      </c>
      <c r="D1684" s="5">
        <v>-122.01349999999999</v>
      </c>
      <c r="E1684" s="39">
        <v>20</v>
      </c>
      <c r="F1684" s="5">
        <v>3.18</v>
      </c>
      <c r="G1684" s="5">
        <v>21.864999999999998</v>
      </c>
      <c r="I1684" s="43">
        <v>0.05</v>
      </c>
      <c r="J1684" s="5">
        <v>11.8416</v>
      </c>
      <c r="K1684" s="5">
        <v>33.168799999999997</v>
      </c>
      <c r="L1684" s="5">
        <v>25.196678989999999</v>
      </c>
      <c r="M1684" s="62">
        <v>0.42199999999999999</v>
      </c>
      <c r="N1684" s="62">
        <v>0.317</v>
      </c>
      <c r="O1684" s="62">
        <v>7.72</v>
      </c>
      <c r="Q1684" s="5">
        <v>246.89062500000003</v>
      </c>
    </row>
    <row r="1685" spans="2:17" x14ac:dyDescent="0.2">
      <c r="B1685" s="23">
        <v>42192</v>
      </c>
      <c r="C1685" s="5">
        <v>36.750700000000002</v>
      </c>
      <c r="D1685" s="5">
        <v>-122.01349999999999</v>
      </c>
      <c r="E1685" s="39">
        <v>30</v>
      </c>
      <c r="F1685" s="5" t="s">
        <v>547</v>
      </c>
      <c r="G1685" s="5">
        <v>11.101000000000001</v>
      </c>
      <c r="I1685" s="43" t="s">
        <v>547</v>
      </c>
      <c r="J1685" s="5">
        <v>11.8988</v>
      </c>
      <c r="K1685" s="5">
        <v>33.390300000000003</v>
      </c>
      <c r="L1685" s="5">
        <v>25.358010780000001</v>
      </c>
      <c r="M1685" s="62">
        <v>0.96199999999999997</v>
      </c>
      <c r="N1685" s="62">
        <v>0.26100000000000001</v>
      </c>
      <c r="O1685" s="62">
        <v>9.6690000000000005</v>
      </c>
      <c r="Q1685" s="5">
        <v>248.18125000000003</v>
      </c>
    </row>
    <row r="1686" spans="2:17" x14ac:dyDescent="0.2">
      <c r="B1686" s="23">
        <v>42192</v>
      </c>
      <c r="C1686" s="5">
        <v>36.750700000000002</v>
      </c>
      <c r="D1686" s="5">
        <v>-122.01349999999999</v>
      </c>
      <c r="E1686" s="39">
        <v>40</v>
      </c>
      <c r="F1686" s="5">
        <v>7.1829999999999998</v>
      </c>
      <c r="G1686" s="5">
        <v>28.696000000000002</v>
      </c>
      <c r="I1686" s="43">
        <v>0.01</v>
      </c>
      <c r="J1686" s="5">
        <v>10.4521</v>
      </c>
      <c r="K1686" s="5">
        <v>33.259900000000002</v>
      </c>
      <c r="L1686" s="5">
        <v>25.516540160000002</v>
      </c>
      <c r="M1686" s="62">
        <v>0.56299999999999994</v>
      </c>
      <c r="N1686" s="62">
        <v>0.23</v>
      </c>
      <c r="O1686" s="62">
        <v>15.37</v>
      </c>
      <c r="Q1686" s="5">
        <v>215.02678571428575</v>
      </c>
    </row>
    <row r="1687" spans="2:17" x14ac:dyDescent="0.2">
      <c r="B1687" s="23">
        <v>42192</v>
      </c>
      <c r="C1687" s="5">
        <v>36.750700000000002</v>
      </c>
      <c r="D1687" s="5">
        <v>-122.01349999999999</v>
      </c>
      <c r="E1687" s="39">
        <v>100</v>
      </c>
      <c r="F1687" s="5">
        <v>17.242999999999999</v>
      </c>
      <c r="G1687" s="5">
        <v>17.242999999999999</v>
      </c>
      <c r="I1687" s="43">
        <v>0</v>
      </c>
      <c r="J1687" s="5">
        <v>9.6390999999999991</v>
      </c>
      <c r="K1687" s="5">
        <v>33.670900000000003</v>
      </c>
      <c r="L1687" s="5">
        <v>25.97428313</v>
      </c>
      <c r="M1687" s="62">
        <v>9.8000000000000004E-2</v>
      </c>
      <c r="N1687" s="62">
        <v>0.124</v>
      </c>
      <c r="O1687" s="62">
        <v>24.427</v>
      </c>
      <c r="Q1687" s="5">
        <v>140.49776785714286</v>
      </c>
    </row>
    <row r="1688" spans="2:17" x14ac:dyDescent="0.2">
      <c r="B1688" s="23">
        <v>42192</v>
      </c>
      <c r="C1688" s="5">
        <v>36.750700000000002</v>
      </c>
      <c r="D1688" s="5">
        <v>-122.01349999999999</v>
      </c>
      <c r="E1688" s="39">
        <v>200</v>
      </c>
      <c r="F1688" s="5">
        <v>7.8220000000000001</v>
      </c>
      <c r="G1688" s="5">
        <v>7.8220000000000001</v>
      </c>
      <c r="I1688" s="43">
        <v>0</v>
      </c>
      <c r="J1688" s="5">
        <v>8.7919</v>
      </c>
      <c r="K1688" s="5">
        <v>33.957999999999998</v>
      </c>
      <c r="L1688" s="5">
        <v>26.334961069999999</v>
      </c>
      <c r="M1688" s="62">
        <v>6.4000000000000001E-2</v>
      </c>
      <c r="N1688" s="62">
        <v>0.10199999999999999</v>
      </c>
      <c r="O1688" s="62">
        <v>29.463000000000001</v>
      </c>
      <c r="Q1688" s="5">
        <v>106.18883928571428</v>
      </c>
    </row>
    <row r="1689" spans="2:17" x14ac:dyDescent="0.2">
      <c r="B1689" s="23">
        <v>42192</v>
      </c>
      <c r="C1689" s="5">
        <v>36.750700000000002</v>
      </c>
      <c r="D1689" s="5">
        <v>-122.01349999999999</v>
      </c>
      <c r="E1689" s="39">
        <v>500</v>
      </c>
      <c r="F1689" s="5">
        <v>3.379</v>
      </c>
      <c r="G1689" s="5">
        <v>3.379</v>
      </c>
      <c r="I1689" s="43">
        <v>0</v>
      </c>
      <c r="J1689" s="5">
        <v>6.4515000000000002</v>
      </c>
      <c r="K1689" s="5">
        <v>34.2136</v>
      </c>
      <c r="L1689" s="5">
        <v>26.87304571</v>
      </c>
      <c r="M1689" s="62">
        <v>2.1000000000000001E-2</v>
      </c>
      <c r="N1689" s="62">
        <v>9.9000000000000005E-2</v>
      </c>
      <c r="O1689" s="62">
        <v>39.859000000000002</v>
      </c>
      <c r="Q1689" s="5">
        <v>25.615625000000001</v>
      </c>
    </row>
    <row r="1690" spans="2:17" x14ac:dyDescent="0.2">
      <c r="B1690" s="23">
        <v>42219</v>
      </c>
      <c r="C1690" s="5">
        <v>36.750999999999998</v>
      </c>
      <c r="D1690" s="5">
        <v>-122.0085</v>
      </c>
      <c r="E1690" s="39">
        <v>5</v>
      </c>
      <c r="F1690" s="5">
        <v>7.9000000000000001E-2</v>
      </c>
      <c r="G1690" s="5" t="s">
        <v>547</v>
      </c>
      <c r="I1690" s="43">
        <v>0.5</v>
      </c>
      <c r="J1690" s="5">
        <v>16.450800000000001</v>
      </c>
      <c r="K1690" s="5">
        <v>33.371699999999997</v>
      </c>
      <c r="L1690" s="5">
        <v>24.392552380000001</v>
      </c>
      <c r="M1690" s="62">
        <v>3.3000000000000002E-2</v>
      </c>
      <c r="N1690" s="62">
        <v>0.111</v>
      </c>
      <c r="O1690" s="62">
        <v>0.44800000000000001</v>
      </c>
      <c r="Q1690" s="5">
        <v>287.12678571428575</v>
      </c>
    </row>
    <row r="1691" spans="2:17" x14ac:dyDescent="0.2">
      <c r="B1691" s="23">
        <v>42219</v>
      </c>
      <c r="C1691" s="5">
        <v>36.750999999999998</v>
      </c>
      <c r="D1691" s="5">
        <v>-122.0085</v>
      </c>
      <c r="E1691" s="39">
        <v>10</v>
      </c>
      <c r="F1691" s="5">
        <v>0.114</v>
      </c>
      <c r="G1691" s="5" t="s">
        <v>547</v>
      </c>
      <c r="I1691" s="43">
        <v>0.15</v>
      </c>
      <c r="J1691" s="5">
        <v>15.1313</v>
      </c>
      <c r="K1691" s="5">
        <v>33.407499999999999</v>
      </c>
      <c r="L1691" s="5">
        <v>24.715828909999999</v>
      </c>
      <c r="M1691" s="62">
        <v>4.1000000000000002E-2</v>
      </c>
      <c r="N1691" s="62">
        <v>0.11799999999999999</v>
      </c>
      <c r="O1691" s="62">
        <v>1.073</v>
      </c>
      <c r="Q1691" s="5">
        <v>308.25848214285719</v>
      </c>
    </row>
    <row r="1692" spans="2:17" x14ac:dyDescent="0.2">
      <c r="B1692" s="23">
        <v>42219</v>
      </c>
      <c r="C1692" s="5">
        <v>36.750999999999998</v>
      </c>
      <c r="D1692" s="5">
        <v>-122.0085</v>
      </c>
      <c r="E1692" s="39">
        <v>20</v>
      </c>
      <c r="F1692" s="5">
        <v>7.9950000000000001</v>
      </c>
      <c r="G1692" s="5">
        <v>8.34</v>
      </c>
      <c r="I1692" s="43">
        <v>0.01</v>
      </c>
      <c r="J1692" s="5">
        <v>13.1676</v>
      </c>
      <c r="K1692" s="5">
        <v>33.447400000000002</v>
      </c>
      <c r="L1692" s="5">
        <v>25.156903979999999</v>
      </c>
      <c r="M1692" s="62">
        <v>0.25600000000000001</v>
      </c>
      <c r="N1692" s="62">
        <v>0.41099999999999998</v>
      </c>
      <c r="O1692" s="62">
        <v>7.6349999999999998</v>
      </c>
      <c r="Q1692" s="5">
        <v>244.03571428571431</v>
      </c>
    </row>
    <row r="1693" spans="2:17" x14ac:dyDescent="0.2">
      <c r="B1693" s="23">
        <v>42219</v>
      </c>
      <c r="C1693" s="5">
        <v>36.750999999999998</v>
      </c>
      <c r="D1693" s="5">
        <v>-122.0085</v>
      </c>
      <c r="E1693" s="39">
        <v>30</v>
      </c>
      <c r="F1693" s="5" t="s">
        <v>547</v>
      </c>
      <c r="G1693" s="5">
        <v>38.625</v>
      </c>
      <c r="I1693" s="43" t="s">
        <v>547</v>
      </c>
      <c r="J1693" s="5">
        <v>12.276300000000001</v>
      </c>
      <c r="K1693" s="5">
        <v>33.475099999999998</v>
      </c>
      <c r="L1693" s="5">
        <v>25.352461590000001</v>
      </c>
      <c r="M1693" s="62">
        <v>0.65800000000000003</v>
      </c>
      <c r="N1693" s="62">
        <v>0.61699999999999999</v>
      </c>
      <c r="O1693" s="62">
        <v>13.695</v>
      </c>
      <c r="Q1693" s="5">
        <v>195.58035714285717</v>
      </c>
    </row>
    <row r="1694" spans="2:17" x14ac:dyDescent="0.2">
      <c r="B1694" s="23">
        <v>42219</v>
      </c>
      <c r="C1694" s="5">
        <v>36.750999999999998</v>
      </c>
      <c r="D1694" s="5">
        <v>-122.0085</v>
      </c>
      <c r="E1694" s="39">
        <v>40</v>
      </c>
      <c r="F1694" s="5">
        <v>92.451999999999998</v>
      </c>
      <c r="G1694" s="5">
        <v>68.718000000000004</v>
      </c>
      <c r="I1694" s="43">
        <v>1E-3</v>
      </c>
      <c r="J1694" s="5">
        <v>11.9473</v>
      </c>
      <c r="K1694" s="5">
        <v>33.513399999999997</v>
      </c>
      <c r="L1694" s="5">
        <v>25.444505549999999</v>
      </c>
      <c r="M1694" s="62">
        <v>0.54500000000000004</v>
      </c>
      <c r="N1694" s="62">
        <v>0.623</v>
      </c>
      <c r="O1694" s="62">
        <v>16.292999999999999</v>
      </c>
      <c r="Q1694" s="5">
        <v>183.59196428571428</v>
      </c>
    </row>
    <row r="1695" spans="2:17" x14ac:dyDescent="0.2">
      <c r="B1695" s="23">
        <v>42219</v>
      </c>
      <c r="C1695" s="5">
        <v>36.750999999999998</v>
      </c>
      <c r="D1695" s="5">
        <v>-122.0085</v>
      </c>
      <c r="E1695" s="39">
        <v>80</v>
      </c>
      <c r="F1695" s="5">
        <v>22.433</v>
      </c>
      <c r="G1695" s="5">
        <v>22.433</v>
      </c>
      <c r="I1695" s="43">
        <v>0</v>
      </c>
      <c r="J1695" s="5">
        <v>10.845599999999999</v>
      </c>
      <c r="K1695" s="5">
        <v>33.570599999999999</v>
      </c>
      <c r="L1695" s="5">
        <v>25.689925989999999</v>
      </c>
      <c r="M1695" s="62">
        <v>4.2999999999999997E-2</v>
      </c>
      <c r="N1695" s="62">
        <v>0.184</v>
      </c>
      <c r="O1695" s="62">
        <v>22.460999999999999</v>
      </c>
      <c r="Q1695" s="5">
        <v>147.46026785714287</v>
      </c>
    </row>
    <row r="1696" spans="2:17" x14ac:dyDescent="0.2">
      <c r="B1696" s="23">
        <v>42219</v>
      </c>
      <c r="C1696" s="5">
        <v>36.750999999999998</v>
      </c>
      <c r="D1696" s="5">
        <v>-122.0085</v>
      </c>
      <c r="E1696" s="39">
        <v>100</v>
      </c>
      <c r="F1696" s="5">
        <v>15.566000000000001</v>
      </c>
      <c r="G1696" s="5">
        <v>15.566000000000001</v>
      </c>
      <c r="I1696" s="43">
        <v>0</v>
      </c>
      <c r="J1696" s="5">
        <v>10.5443</v>
      </c>
      <c r="K1696" s="5">
        <v>33.620699999999999</v>
      </c>
      <c r="L1696" s="5">
        <v>25.78181579</v>
      </c>
      <c r="M1696" s="62">
        <v>1E-3</v>
      </c>
      <c r="N1696" s="62">
        <v>6.2E-2</v>
      </c>
      <c r="O1696" s="62">
        <v>23.977</v>
      </c>
      <c r="Q1696" s="5">
        <v>138.36785714285716</v>
      </c>
    </row>
    <row r="1697" spans="2:17" x14ac:dyDescent="0.2">
      <c r="B1697" s="23">
        <v>42219</v>
      </c>
      <c r="C1697" s="5">
        <v>36.750999999999998</v>
      </c>
      <c r="D1697" s="5">
        <v>-122.0085</v>
      </c>
      <c r="E1697" s="39">
        <v>200</v>
      </c>
      <c r="F1697" s="5">
        <v>12.798999999999999</v>
      </c>
      <c r="G1697" s="5">
        <v>12.798999999999999</v>
      </c>
      <c r="I1697" s="43">
        <v>0</v>
      </c>
      <c r="J1697" s="5">
        <v>9.0188000000000006</v>
      </c>
      <c r="K1697" s="5">
        <v>33.962499999999999</v>
      </c>
      <c r="L1697" s="5">
        <v>26.302716910000001</v>
      </c>
      <c r="M1697" s="62">
        <v>1.4999999999999999E-2</v>
      </c>
      <c r="N1697" s="62">
        <v>0.123</v>
      </c>
      <c r="O1697" s="62">
        <v>30.763999999999999</v>
      </c>
      <c r="Q1697" s="5">
        <v>88.310267857142875</v>
      </c>
    </row>
    <row r="1698" spans="2:17" x14ac:dyDescent="0.2">
      <c r="B1698" s="23">
        <v>42219</v>
      </c>
      <c r="C1698" s="5">
        <v>36.750999999999998</v>
      </c>
      <c r="D1698" s="5">
        <v>-122.0085</v>
      </c>
      <c r="E1698" s="39">
        <v>500</v>
      </c>
      <c r="F1698" s="5">
        <v>4.0880000000000001</v>
      </c>
      <c r="G1698" s="5">
        <v>4.0880000000000001</v>
      </c>
      <c r="I1698" s="43">
        <v>0</v>
      </c>
      <c r="J1698" s="5">
        <v>6.4851000000000001</v>
      </c>
      <c r="K1698" s="5">
        <v>34.212899999999998</v>
      </c>
      <c r="L1698" s="5">
        <v>26.868071270000002</v>
      </c>
      <c r="M1698" s="62">
        <v>2.9000000000000001E-2</v>
      </c>
      <c r="N1698" s="62">
        <v>8.1000000000000003E-2</v>
      </c>
      <c r="O1698" s="62">
        <v>37.840000000000003</v>
      </c>
      <c r="Q1698" s="5">
        <v>26.803571428571434</v>
      </c>
    </row>
    <row r="1699" spans="2:17" x14ac:dyDescent="0.2">
      <c r="B1699" s="23">
        <v>42241</v>
      </c>
      <c r="C1699" s="5">
        <v>36.743000000000002</v>
      </c>
      <c r="D1699" s="5">
        <v>-122.0222</v>
      </c>
      <c r="E1699" s="39">
        <v>5</v>
      </c>
      <c r="F1699" s="5">
        <v>0.11799999999999999</v>
      </c>
      <c r="G1699" s="5" t="s">
        <v>547</v>
      </c>
      <c r="I1699" s="43">
        <v>0.5</v>
      </c>
      <c r="J1699" s="5">
        <v>15.821300000000001</v>
      </c>
      <c r="K1699" s="5">
        <v>33.271099999999997</v>
      </c>
      <c r="L1699" s="5">
        <v>24.458244109999999</v>
      </c>
      <c r="M1699" s="62">
        <v>0.107</v>
      </c>
      <c r="N1699" s="62">
        <v>0.24099999999999999</v>
      </c>
      <c r="O1699" s="62">
        <v>0.22800000000000001</v>
      </c>
      <c r="Q1699" s="5">
        <v>270.25133928571432</v>
      </c>
    </row>
    <row r="1700" spans="2:17" x14ac:dyDescent="0.2">
      <c r="B1700" s="23">
        <v>42241</v>
      </c>
      <c r="C1700" s="5">
        <v>36.743000000000002</v>
      </c>
      <c r="D1700" s="5">
        <v>-122.0222</v>
      </c>
      <c r="E1700" s="39">
        <v>10</v>
      </c>
      <c r="F1700" s="5">
        <v>0.30199999999999999</v>
      </c>
      <c r="G1700" s="5" t="s">
        <v>547</v>
      </c>
      <c r="I1700" s="43">
        <v>0.15</v>
      </c>
      <c r="J1700" s="5">
        <v>14.809799999999999</v>
      </c>
      <c r="K1700" s="5">
        <v>33.261099999999999</v>
      </c>
      <c r="L1700" s="5">
        <v>24.67261461</v>
      </c>
      <c r="M1700" s="62">
        <v>0.157</v>
      </c>
      <c r="N1700" s="62">
        <v>0.33200000000000002</v>
      </c>
      <c r="O1700" s="62">
        <v>0.81299999999999994</v>
      </c>
      <c r="Q1700" s="5">
        <v>275.83348214285718</v>
      </c>
    </row>
    <row r="1701" spans="2:17" x14ac:dyDescent="0.2">
      <c r="B1701" s="23">
        <v>42241</v>
      </c>
      <c r="C1701" s="5">
        <v>36.743000000000002</v>
      </c>
      <c r="D1701" s="5">
        <v>-122.0222</v>
      </c>
      <c r="E1701" s="39">
        <v>20</v>
      </c>
      <c r="F1701" s="5">
        <v>3.492</v>
      </c>
      <c r="G1701" s="5">
        <v>3.2149999999999999</v>
      </c>
      <c r="I1701" s="43">
        <v>0.05</v>
      </c>
      <c r="J1701" s="5">
        <v>14.4221</v>
      </c>
      <c r="K1701" s="5">
        <v>33.246299999999998</v>
      </c>
      <c r="L1701" s="5">
        <v>24.743788779999999</v>
      </c>
      <c r="M1701" s="62">
        <v>0.39100000000000001</v>
      </c>
      <c r="N1701" s="62">
        <v>0.42299999999999999</v>
      </c>
      <c r="O1701" s="62">
        <v>3.5990000000000002</v>
      </c>
      <c r="Q1701" s="5">
        <v>268.29285714285714</v>
      </c>
    </row>
    <row r="1702" spans="2:17" x14ac:dyDescent="0.2">
      <c r="B1702" s="23">
        <v>42241</v>
      </c>
      <c r="C1702" s="5">
        <v>36.743000000000002</v>
      </c>
      <c r="D1702" s="5">
        <v>-122.0222</v>
      </c>
      <c r="E1702" s="39">
        <v>30</v>
      </c>
      <c r="F1702" s="5" t="s">
        <v>547</v>
      </c>
      <c r="G1702" s="5">
        <v>35.594000000000001</v>
      </c>
      <c r="I1702" s="43" t="s">
        <v>547</v>
      </c>
      <c r="J1702" s="5">
        <v>12.9917</v>
      </c>
      <c r="K1702" s="5">
        <v>33.321599999999997</v>
      </c>
      <c r="L1702" s="5">
        <v>25.094456560000001</v>
      </c>
      <c r="M1702" s="62">
        <v>0.79600000000000004</v>
      </c>
      <c r="N1702" s="62">
        <v>0.70399999999999996</v>
      </c>
      <c r="O1702" s="62">
        <v>8.0939999999999994</v>
      </c>
      <c r="Q1702" s="5">
        <v>220.66071428571431</v>
      </c>
    </row>
    <row r="1703" spans="2:17" x14ac:dyDescent="0.2">
      <c r="B1703" s="23">
        <v>42241</v>
      </c>
      <c r="C1703" s="5">
        <v>36.743000000000002</v>
      </c>
      <c r="D1703" s="5">
        <v>-122.0222</v>
      </c>
      <c r="E1703" s="39">
        <v>40</v>
      </c>
      <c r="F1703" s="5">
        <v>22.91</v>
      </c>
      <c r="G1703" s="5">
        <v>62.396000000000001</v>
      </c>
      <c r="I1703" s="43">
        <v>0.01</v>
      </c>
      <c r="J1703" s="5">
        <v>12.521800000000001</v>
      </c>
      <c r="K1703" s="5">
        <v>33.368299999999998</v>
      </c>
      <c r="L1703" s="5">
        <v>25.22247565</v>
      </c>
      <c r="M1703" s="62">
        <v>0.78400000000000003</v>
      </c>
      <c r="N1703" s="62">
        <v>0.60099999999999998</v>
      </c>
      <c r="O1703" s="62">
        <v>10.750999999999999</v>
      </c>
      <c r="Q1703" s="5">
        <v>204.69196428571428</v>
      </c>
    </row>
    <row r="1704" spans="2:17" x14ac:dyDescent="0.2">
      <c r="B1704" s="23">
        <v>42241</v>
      </c>
      <c r="C1704" s="5">
        <v>36.743000000000002</v>
      </c>
      <c r="D1704" s="5">
        <v>-122.0222</v>
      </c>
      <c r="E1704" s="39">
        <v>60</v>
      </c>
      <c r="F1704" s="5">
        <v>75.903999999999996</v>
      </c>
      <c r="G1704" s="5">
        <v>66.741</v>
      </c>
      <c r="I1704" s="43">
        <v>1E-3</v>
      </c>
      <c r="J1704" s="5">
        <v>11.8649</v>
      </c>
      <c r="K1704" s="5">
        <v>33.424500000000002</v>
      </c>
      <c r="L1704" s="5">
        <v>25.39090749</v>
      </c>
      <c r="M1704" s="62">
        <v>0.193</v>
      </c>
      <c r="N1704" s="62">
        <v>0.81200000000000006</v>
      </c>
      <c r="O1704" s="62">
        <v>14.542</v>
      </c>
      <c r="Q1704" s="5">
        <v>180.74776785714286</v>
      </c>
    </row>
    <row r="1705" spans="2:17" x14ac:dyDescent="0.2">
      <c r="B1705" s="23">
        <v>42241</v>
      </c>
      <c r="C1705" s="5">
        <v>36.743000000000002</v>
      </c>
      <c r="D1705" s="5">
        <v>-122.0222</v>
      </c>
      <c r="E1705" s="39">
        <v>100</v>
      </c>
      <c r="F1705" s="5">
        <v>18.64</v>
      </c>
      <c r="G1705" s="5">
        <v>18.638999999999999</v>
      </c>
      <c r="I1705" s="43">
        <v>0</v>
      </c>
      <c r="J1705" s="5">
        <v>10.5336</v>
      </c>
      <c r="K1705" s="5">
        <v>33.612299999999998</v>
      </c>
      <c r="L1705" s="5">
        <v>25.777128980000001</v>
      </c>
      <c r="M1705" s="62">
        <v>0</v>
      </c>
      <c r="N1705" s="62">
        <v>0.24399999999999999</v>
      </c>
      <c r="O1705" s="62">
        <v>21.478999999999999</v>
      </c>
      <c r="Q1705" s="5">
        <v>134.93482142857144</v>
      </c>
    </row>
    <row r="1706" spans="2:17" x14ac:dyDescent="0.2">
      <c r="B1706" s="23">
        <v>42241</v>
      </c>
      <c r="C1706" s="5">
        <v>36.743000000000002</v>
      </c>
      <c r="D1706" s="5">
        <v>-122.0222</v>
      </c>
      <c r="E1706" s="39">
        <v>200</v>
      </c>
      <c r="F1706" s="5">
        <v>9.74</v>
      </c>
      <c r="G1706" s="5">
        <v>9.7420000000000009</v>
      </c>
      <c r="I1706" s="43">
        <v>0</v>
      </c>
      <c r="J1706" s="5">
        <v>9.0617000000000001</v>
      </c>
      <c r="K1706" s="5">
        <v>33.937399999999997</v>
      </c>
      <c r="L1706" s="5">
        <v>26.27624415</v>
      </c>
      <c r="M1706" s="62">
        <v>7.0000000000000001E-3</v>
      </c>
      <c r="N1706" s="62">
        <v>0.29099999999999998</v>
      </c>
      <c r="O1706" s="62">
        <v>28.748000000000001</v>
      </c>
      <c r="Q1706" s="5">
        <v>82.383482142857147</v>
      </c>
    </row>
    <row r="1707" spans="2:17" x14ac:dyDescent="0.2">
      <c r="B1707" s="23">
        <v>42241</v>
      </c>
      <c r="C1707" s="5">
        <v>36.743000000000002</v>
      </c>
      <c r="D1707" s="5">
        <v>-122.0222</v>
      </c>
      <c r="E1707" s="39">
        <v>500</v>
      </c>
      <c r="F1707" s="5">
        <v>5.49</v>
      </c>
      <c r="G1707" s="5">
        <v>5.4930000000000003</v>
      </c>
      <c r="I1707" s="43">
        <v>0</v>
      </c>
      <c r="J1707" s="5">
        <v>5.8430999999999997</v>
      </c>
      <c r="K1707" s="5">
        <v>34.220100000000002</v>
      </c>
      <c r="L1707" s="5">
        <v>26.95604372</v>
      </c>
      <c r="M1707" s="62">
        <v>1.6E-2</v>
      </c>
      <c r="N1707" s="62">
        <v>0.186</v>
      </c>
      <c r="O1707" s="62">
        <v>40.929000000000002</v>
      </c>
      <c r="Q1707" s="5">
        <v>18.560267857142858</v>
      </c>
    </row>
    <row r="1708" spans="2:17" x14ac:dyDescent="0.2">
      <c r="B1708" s="23">
        <v>42269</v>
      </c>
      <c r="C1708" s="5">
        <v>36.743000000000002</v>
      </c>
      <c r="D1708" s="5">
        <v>-122.0222</v>
      </c>
      <c r="E1708" s="39">
        <v>0</v>
      </c>
      <c r="F1708" s="5" t="s">
        <v>547</v>
      </c>
      <c r="G1708" s="5" t="s">
        <v>547</v>
      </c>
      <c r="I1708" s="43" t="s">
        <v>547</v>
      </c>
      <c r="J1708" s="5">
        <v>17.231300000000001</v>
      </c>
      <c r="K1708" s="5">
        <v>33.324300000000001</v>
      </c>
      <c r="L1708" s="5">
        <v>24.1739</v>
      </c>
      <c r="M1708" s="62">
        <v>4.8000000000000001E-2</v>
      </c>
      <c r="N1708" s="62" t="s">
        <v>547</v>
      </c>
      <c r="O1708" s="62" t="s">
        <v>547</v>
      </c>
      <c r="Q1708" s="5">
        <v>252.96160714285716</v>
      </c>
    </row>
    <row r="1709" spans="2:17" x14ac:dyDescent="0.2">
      <c r="B1709" s="23">
        <v>42269</v>
      </c>
      <c r="C1709" s="5">
        <v>36.743000000000002</v>
      </c>
      <c r="D1709" s="5">
        <v>-122.0222</v>
      </c>
      <c r="E1709" s="39">
        <v>5</v>
      </c>
      <c r="F1709" s="5" t="s">
        <v>547</v>
      </c>
      <c r="G1709" s="5" t="s">
        <v>547</v>
      </c>
      <c r="I1709" s="43" t="s">
        <v>547</v>
      </c>
      <c r="J1709" s="5">
        <v>17.2227</v>
      </c>
      <c r="K1709" s="5">
        <v>33.323999999999998</v>
      </c>
      <c r="L1709" s="5">
        <v>24.175899999999999</v>
      </c>
      <c r="M1709" s="62">
        <v>5.6000000000000001E-2</v>
      </c>
      <c r="N1709" s="62" t="s">
        <v>547</v>
      </c>
      <c r="O1709" s="62" t="s">
        <v>547</v>
      </c>
      <c r="Q1709" s="5">
        <v>253.0647321428572</v>
      </c>
    </row>
    <row r="1710" spans="2:17" x14ac:dyDescent="0.2">
      <c r="B1710" s="23">
        <v>42269</v>
      </c>
      <c r="C1710" s="5">
        <v>36.743000000000002</v>
      </c>
      <c r="D1710" s="5">
        <v>-122.0222</v>
      </c>
      <c r="E1710" s="39">
        <v>10</v>
      </c>
      <c r="F1710" s="5" t="s">
        <v>547</v>
      </c>
      <c r="G1710" s="5" t="s">
        <v>547</v>
      </c>
      <c r="I1710" s="43" t="s">
        <v>547</v>
      </c>
      <c r="J1710" s="5">
        <v>17.1539</v>
      </c>
      <c r="K1710" s="5">
        <v>33.322800000000001</v>
      </c>
      <c r="L1710" s="5">
        <v>24.191500000000001</v>
      </c>
      <c r="M1710" s="62">
        <v>8.4000000000000005E-2</v>
      </c>
      <c r="N1710" s="62" t="s">
        <v>547</v>
      </c>
      <c r="O1710" s="62" t="s">
        <v>547</v>
      </c>
      <c r="Q1710" s="5">
        <v>253.25848214285719</v>
      </c>
    </row>
    <row r="1711" spans="2:17" x14ac:dyDescent="0.2">
      <c r="B1711" s="23">
        <v>42269</v>
      </c>
      <c r="C1711" s="5">
        <v>36.743000000000002</v>
      </c>
      <c r="D1711" s="5">
        <v>-122.0222</v>
      </c>
      <c r="E1711" s="39">
        <v>20</v>
      </c>
      <c r="F1711" s="5" t="s">
        <v>547</v>
      </c>
      <c r="G1711" s="5">
        <v>0.26500000000000001</v>
      </c>
      <c r="I1711" s="43">
        <v>0</v>
      </c>
      <c r="J1711" s="5">
        <v>16.328700000000001</v>
      </c>
      <c r="K1711" s="5">
        <v>33.318800000000003</v>
      </c>
      <c r="L1711" s="5">
        <v>24.380700000000001</v>
      </c>
      <c r="M1711" s="62">
        <v>9.5000000000000001E-2</v>
      </c>
      <c r="N1711" s="62">
        <v>0.155</v>
      </c>
      <c r="O1711" s="62">
        <v>0.252</v>
      </c>
      <c r="Q1711" s="5">
        <v>260.83839285714288</v>
      </c>
    </row>
    <row r="1712" spans="2:17" x14ac:dyDescent="0.2">
      <c r="B1712" s="23">
        <v>42269</v>
      </c>
      <c r="C1712" s="5">
        <v>36.743000000000002</v>
      </c>
      <c r="D1712" s="5">
        <v>-122.0222</v>
      </c>
      <c r="E1712" s="39">
        <v>30</v>
      </c>
      <c r="F1712" s="5" t="s">
        <v>547</v>
      </c>
      <c r="G1712" s="5">
        <v>3.8340000000000001</v>
      </c>
      <c r="I1712" s="43">
        <v>0</v>
      </c>
      <c r="J1712" s="5">
        <v>15.206</v>
      </c>
      <c r="K1712" s="5">
        <v>33.303600000000003</v>
      </c>
      <c r="L1712" s="5">
        <v>24.6205</v>
      </c>
      <c r="M1712" s="62">
        <v>0.22600000000000001</v>
      </c>
      <c r="N1712" s="62">
        <v>0.19</v>
      </c>
      <c r="O1712" s="62">
        <v>1.8109999999999999</v>
      </c>
      <c r="Q1712" s="5">
        <v>247.69464285714284</v>
      </c>
    </row>
    <row r="1713" spans="2:17" x14ac:dyDescent="0.2">
      <c r="B1713" s="23">
        <v>42269</v>
      </c>
      <c r="C1713" s="5">
        <v>36.743000000000002</v>
      </c>
      <c r="D1713" s="5">
        <v>-122.0222</v>
      </c>
      <c r="E1713" s="39">
        <v>40</v>
      </c>
      <c r="F1713" s="5" t="s">
        <v>547</v>
      </c>
      <c r="G1713" s="5">
        <v>28.672000000000001</v>
      </c>
      <c r="I1713" s="43">
        <v>0</v>
      </c>
      <c r="J1713" s="5">
        <v>13.9278</v>
      </c>
      <c r="K1713" s="5">
        <v>33.317999999999998</v>
      </c>
      <c r="L1713" s="5">
        <v>24.903600000000001</v>
      </c>
      <c r="M1713" s="62">
        <v>0.58299999999999996</v>
      </c>
      <c r="N1713" s="62">
        <v>0.45100000000000001</v>
      </c>
      <c r="O1713" s="62">
        <v>5.016</v>
      </c>
      <c r="Q1713" s="5">
        <v>222.27723214285714</v>
      </c>
    </row>
    <row r="1714" spans="2:17" x14ac:dyDescent="0.2">
      <c r="B1714" s="23">
        <v>42269</v>
      </c>
      <c r="C1714" s="5">
        <v>36.743000000000002</v>
      </c>
      <c r="D1714" s="5">
        <v>-122.0222</v>
      </c>
      <c r="E1714" s="39">
        <v>60</v>
      </c>
      <c r="F1714" s="5">
        <v>64.522999999999996</v>
      </c>
      <c r="G1714" s="5">
        <v>64.522999999999996</v>
      </c>
      <c r="I1714" s="43">
        <v>0</v>
      </c>
      <c r="J1714" s="5">
        <v>12.379300000000001</v>
      </c>
      <c r="K1714" s="5">
        <v>33.394599999999997</v>
      </c>
      <c r="L1714" s="5">
        <v>25.271799999999999</v>
      </c>
      <c r="M1714" s="62">
        <v>0.52</v>
      </c>
      <c r="N1714" s="62">
        <v>0.66</v>
      </c>
      <c r="O1714" s="62">
        <v>11.784000000000001</v>
      </c>
      <c r="Q1714" s="5">
        <v>180.70580357142859</v>
      </c>
    </row>
    <row r="1715" spans="2:17" x14ac:dyDescent="0.2">
      <c r="B1715" s="23">
        <v>42269</v>
      </c>
      <c r="C1715" s="5">
        <v>36.743000000000002</v>
      </c>
      <c r="D1715" s="5">
        <v>-122.0222</v>
      </c>
      <c r="E1715" s="39">
        <v>80</v>
      </c>
      <c r="F1715" s="5">
        <v>41.811999999999998</v>
      </c>
      <c r="G1715" s="5">
        <v>41.811999999999998</v>
      </c>
      <c r="I1715" s="43">
        <v>0</v>
      </c>
      <c r="J1715" s="5">
        <v>11.8858</v>
      </c>
      <c r="K1715" s="5">
        <v>33.422499999999999</v>
      </c>
      <c r="L1715" s="5">
        <v>25.3874</v>
      </c>
      <c r="M1715" s="62">
        <v>0.11</v>
      </c>
      <c r="N1715" s="62">
        <v>0.58599999999999997</v>
      </c>
      <c r="O1715" s="62">
        <v>14.606999999999999</v>
      </c>
      <c r="Q1715" s="5">
        <v>168.96562500000002</v>
      </c>
    </row>
    <row r="1716" spans="2:17" x14ac:dyDescent="0.2">
      <c r="B1716" s="23">
        <v>42269</v>
      </c>
      <c r="C1716" s="5">
        <v>36.743000000000002</v>
      </c>
      <c r="D1716" s="5">
        <v>-122.0222</v>
      </c>
      <c r="E1716" s="39">
        <v>100</v>
      </c>
      <c r="F1716" s="5">
        <v>23.923999999999999</v>
      </c>
      <c r="G1716" s="5">
        <v>23.923999999999999</v>
      </c>
      <c r="I1716" s="43">
        <v>0</v>
      </c>
      <c r="J1716" s="5">
        <v>11.5169</v>
      </c>
      <c r="K1716" s="5">
        <v>33.449100000000001</v>
      </c>
      <c r="L1716" s="5">
        <v>25.476800000000001</v>
      </c>
      <c r="M1716" s="62">
        <v>8.9999999999999993E-3</v>
      </c>
      <c r="N1716" s="62">
        <v>0.26700000000000002</v>
      </c>
      <c r="O1716" s="62">
        <v>15.428000000000001</v>
      </c>
      <c r="Q1716" s="5">
        <v>165.5370535714286</v>
      </c>
    </row>
    <row r="1717" spans="2:17" x14ac:dyDescent="0.2">
      <c r="B1717" s="23">
        <v>42269</v>
      </c>
      <c r="C1717" s="5">
        <v>36.743000000000002</v>
      </c>
      <c r="D1717" s="5">
        <v>-122.0222</v>
      </c>
      <c r="E1717" s="39">
        <v>150</v>
      </c>
      <c r="F1717" s="5">
        <v>37.811999999999998</v>
      </c>
      <c r="G1717" s="5">
        <v>37.811999999999998</v>
      </c>
      <c r="I1717" s="43">
        <v>0</v>
      </c>
      <c r="J1717" s="5">
        <v>10.6662</v>
      </c>
      <c r="K1717" s="5">
        <v>33.576799999999999</v>
      </c>
      <c r="L1717" s="5">
        <v>25.729500000000002</v>
      </c>
      <c r="M1717" s="62">
        <v>2.3E-2</v>
      </c>
      <c r="N1717" s="62">
        <v>0.29799999999999999</v>
      </c>
      <c r="O1717" s="62">
        <v>19.934000000000001</v>
      </c>
      <c r="Q1717" s="5">
        <v>142.05000000000001</v>
      </c>
    </row>
    <row r="1718" spans="2:17" x14ac:dyDescent="0.2">
      <c r="B1718" s="23">
        <v>42269</v>
      </c>
      <c r="C1718" s="5">
        <v>36.743000000000002</v>
      </c>
      <c r="D1718" s="5">
        <v>-122.0222</v>
      </c>
      <c r="E1718" s="39">
        <v>200</v>
      </c>
      <c r="F1718" s="5">
        <v>21.125</v>
      </c>
      <c r="G1718" s="5">
        <v>21.125</v>
      </c>
      <c r="I1718" s="43">
        <v>0</v>
      </c>
      <c r="J1718" s="5">
        <v>9.4936000000000007</v>
      </c>
      <c r="K1718" s="5">
        <v>33.8583</v>
      </c>
      <c r="L1718" s="5">
        <v>26.148299999999999</v>
      </c>
      <c r="M1718" s="62">
        <v>2.9000000000000001E-2</v>
      </c>
      <c r="N1718" s="62">
        <v>0.19700000000000001</v>
      </c>
      <c r="O1718" s="62">
        <v>25.690999999999999</v>
      </c>
      <c r="Q1718" s="5">
        <v>104.39776785714285</v>
      </c>
    </row>
    <row r="1719" spans="2:17" x14ac:dyDescent="0.2">
      <c r="B1719" s="23">
        <v>42269</v>
      </c>
      <c r="C1719" s="5">
        <v>36.743000000000002</v>
      </c>
      <c r="D1719" s="5">
        <v>-122.0222</v>
      </c>
      <c r="E1719" s="39">
        <v>500</v>
      </c>
      <c r="F1719" s="5">
        <v>4.6130000000000004</v>
      </c>
      <c r="G1719" s="5">
        <v>4.6130000000000004</v>
      </c>
      <c r="I1719" s="43">
        <v>0</v>
      </c>
      <c r="J1719" s="5">
        <v>6.3726000000000003</v>
      </c>
      <c r="K1719" s="5">
        <v>34.199399999999997</v>
      </c>
      <c r="L1719" s="5">
        <v>26.8781</v>
      </c>
      <c r="M1719" s="62">
        <v>1.2E-2</v>
      </c>
      <c r="N1719" s="62">
        <v>0.13200000000000001</v>
      </c>
      <c r="O1719" s="62">
        <v>38.32</v>
      </c>
      <c r="Q1719" s="5">
        <v>25.657142857142858</v>
      </c>
    </row>
    <row r="1720" spans="2:17" x14ac:dyDescent="0.2">
      <c r="B1720" s="23">
        <v>42303</v>
      </c>
      <c r="C1720" s="5">
        <v>36.743499999999997</v>
      </c>
      <c r="D1720" s="5">
        <v>-122.02379999999999</v>
      </c>
      <c r="E1720" s="39">
        <v>5</v>
      </c>
      <c r="F1720" s="5">
        <v>0.77900000000000003</v>
      </c>
      <c r="G1720" s="5" t="s">
        <v>547</v>
      </c>
      <c r="I1720" s="43">
        <v>0.5</v>
      </c>
      <c r="J1720" s="5">
        <v>16.248799999999999</v>
      </c>
      <c r="K1720" s="5">
        <v>33.227200000000003</v>
      </c>
      <c r="L1720" s="5">
        <v>24.32783388</v>
      </c>
      <c r="M1720" s="62">
        <v>9.1999999999999998E-2</v>
      </c>
      <c r="N1720" s="62">
        <v>0.27800000000000002</v>
      </c>
      <c r="O1720" s="62">
        <v>0.39200000000000002</v>
      </c>
      <c r="Q1720" s="5">
        <v>251.23705357142862</v>
      </c>
    </row>
    <row r="1721" spans="2:17" x14ac:dyDescent="0.2">
      <c r="B1721" s="23">
        <v>42303</v>
      </c>
      <c r="C1721" s="5">
        <v>36.743499999999997</v>
      </c>
      <c r="D1721" s="5">
        <v>-122.02379999999999</v>
      </c>
      <c r="E1721" s="39">
        <v>10</v>
      </c>
      <c r="F1721" s="5" t="s">
        <v>547</v>
      </c>
      <c r="G1721" s="5" t="s">
        <v>547</v>
      </c>
      <c r="I1721" s="43" t="s">
        <v>547</v>
      </c>
      <c r="J1721" s="5">
        <v>16.218800000000002</v>
      </c>
      <c r="K1721" s="5">
        <v>33.224699999999999</v>
      </c>
      <c r="L1721" s="5">
        <v>24.3327499</v>
      </c>
      <c r="M1721" s="62">
        <v>9.9000000000000005E-2</v>
      </c>
      <c r="N1721" s="62">
        <v>0.26600000000000001</v>
      </c>
      <c r="O1721" s="62">
        <v>0.754</v>
      </c>
      <c r="Q1721" s="5">
        <v>250.74955357142858</v>
      </c>
    </row>
    <row r="1722" spans="2:17" x14ac:dyDescent="0.2">
      <c r="B1722" s="23">
        <v>42303</v>
      </c>
      <c r="C1722" s="5">
        <v>36.743499999999997</v>
      </c>
      <c r="D1722" s="5">
        <v>-122.02379999999999</v>
      </c>
      <c r="E1722" s="39">
        <v>20</v>
      </c>
      <c r="F1722" s="5">
        <v>1.6990000000000001</v>
      </c>
      <c r="G1722" s="5">
        <v>2.5840000000000001</v>
      </c>
      <c r="I1722" s="43">
        <v>0.15</v>
      </c>
      <c r="J1722" s="5">
        <v>15.042299999999999</v>
      </c>
      <c r="K1722" s="5">
        <v>33.212000000000003</v>
      </c>
      <c r="L1722" s="5">
        <v>24.584583739999999</v>
      </c>
      <c r="M1722" s="62">
        <v>0.03</v>
      </c>
      <c r="N1722" s="62">
        <v>0.51900000000000002</v>
      </c>
      <c r="O1722" s="62">
        <v>3.323</v>
      </c>
      <c r="Q1722" s="5">
        <v>236.32812500000003</v>
      </c>
    </row>
    <row r="1723" spans="2:17" x14ac:dyDescent="0.2">
      <c r="B1723" s="23">
        <v>42303</v>
      </c>
      <c r="C1723" s="5">
        <v>36.743499999999997</v>
      </c>
      <c r="D1723" s="5">
        <v>-122.02379999999999</v>
      </c>
      <c r="E1723" s="39">
        <v>30</v>
      </c>
      <c r="F1723" s="5" t="s">
        <v>547</v>
      </c>
      <c r="G1723" s="5">
        <v>1.4510000000000001</v>
      </c>
      <c r="I1723" s="43" t="s">
        <v>547</v>
      </c>
      <c r="J1723" s="5">
        <v>14.017099999999999</v>
      </c>
      <c r="K1723" s="5">
        <v>33.223100000000002</v>
      </c>
      <c r="L1723" s="5">
        <v>24.810628520000002</v>
      </c>
      <c r="M1723" s="62">
        <v>4.5999999999999999E-2</v>
      </c>
      <c r="N1723" s="62">
        <v>0.36499999999999999</v>
      </c>
      <c r="O1723" s="62">
        <v>5.9729999999999999</v>
      </c>
      <c r="Q1723" s="5">
        <v>223.46294642857143</v>
      </c>
    </row>
    <row r="1724" spans="2:17" x14ac:dyDescent="0.2">
      <c r="B1724" s="23">
        <v>42303</v>
      </c>
      <c r="C1724" s="5">
        <v>36.743499999999997</v>
      </c>
      <c r="D1724" s="5">
        <v>-122.02379999999999</v>
      </c>
      <c r="E1724" s="39">
        <v>40</v>
      </c>
      <c r="F1724" s="5">
        <v>2.081</v>
      </c>
      <c r="G1724" s="5">
        <v>0.61199999999999999</v>
      </c>
      <c r="I1724" s="43">
        <v>0.05</v>
      </c>
      <c r="J1724" s="5">
        <v>13.513199999999999</v>
      </c>
      <c r="K1724" s="5">
        <v>33.232599999999998</v>
      </c>
      <c r="L1724" s="5">
        <v>24.921233229999999</v>
      </c>
      <c r="M1724" s="62">
        <v>2.5999999999999999E-2</v>
      </c>
      <c r="N1724" s="62">
        <v>0.21299999999999999</v>
      </c>
      <c r="O1724" s="62">
        <v>8.1969999999999992</v>
      </c>
      <c r="Q1724" s="5">
        <v>216.95401785714287</v>
      </c>
    </row>
    <row r="1725" spans="2:17" x14ac:dyDescent="0.2">
      <c r="B1725" s="23">
        <v>42303</v>
      </c>
      <c r="C1725" s="5">
        <v>36.743499999999997</v>
      </c>
      <c r="D1725" s="5">
        <v>-122.02379999999999</v>
      </c>
      <c r="E1725" s="39">
        <v>60</v>
      </c>
      <c r="F1725" s="5">
        <v>1.988</v>
      </c>
      <c r="G1725" s="5">
        <v>0.61699999999999999</v>
      </c>
      <c r="I1725" s="43">
        <v>0.01</v>
      </c>
      <c r="J1725" s="5">
        <v>12.9839</v>
      </c>
      <c r="K1725" s="5">
        <v>33.250500000000002</v>
      </c>
      <c r="L1725" s="5">
        <v>25.04094417</v>
      </c>
      <c r="M1725" s="62">
        <v>2.3E-2</v>
      </c>
      <c r="N1725" s="62">
        <v>0.21199999999999999</v>
      </c>
      <c r="O1725" s="62">
        <v>8.7690000000000001</v>
      </c>
      <c r="Q1725" s="5">
        <v>211.27455357142858</v>
      </c>
    </row>
    <row r="1726" spans="2:17" x14ac:dyDescent="0.2">
      <c r="B1726" s="23">
        <v>42303</v>
      </c>
      <c r="C1726" s="5">
        <v>36.743499999999997</v>
      </c>
      <c r="D1726" s="5">
        <v>-122.02379999999999</v>
      </c>
      <c r="E1726" s="39">
        <v>80</v>
      </c>
      <c r="F1726" s="5">
        <v>0.97799999999999998</v>
      </c>
      <c r="G1726" s="5">
        <v>0.21199999999999999</v>
      </c>
      <c r="I1726" s="43">
        <v>1E-3</v>
      </c>
      <c r="J1726" s="5">
        <v>11.9696</v>
      </c>
      <c r="K1726" s="5">
        <v>33.284399999999998</v>
      </c>
      <c r="L1726" s="5">
        <v>25.262522489999998</v>
      </c>
      <c r="M1726" s="62">
        <v>2.3E-2</v>
      </c>
      <c r="N1726" s="62">
        <v>0.16700000000000001</v>
      </c>
      <c r="O1726" s="62">
        <v>12.02</v>
      </c>
      <c r="Q1726" s="5">
        <v>200.20758928571431</v>
      </c>
    </row>
    <row r="1727" spans="2:17" x14ac:dyDescent="0.2">
      <c r="B1727" s="23">
        <v>42303</v>
      </c>
      <c r="C1727" s="5">
        <v>36.743499999999997</v>
      </c>
      <c r="D1727" s="5">
        <v>-122.02379999999999</v>
      </c>
      <c r="E1727" s="39">
        <v>100</v>
      </c>
      <c r="F1727" s="5">
        <v>0.20599999999999999</v>
      </c>
      <c r="G1727" s="5">
        <v>0.20599999999999999</v>
      </c>
      <c r="I1727" s="43">
        <v>0</v>
      </c>
      <c r="J1727" s="5">
        <v>11.8405</v>
      </c>
      <c r="K1727" s="5">
        <v>33.3035</v>
      </c>
      <c r="L1727" s="5">
        <v>25.301490399999999</v>
      </c>
      <c r="M1727" s="62">
        <v>2.8000000000000001E-2</v>
      </c>
      <c r="N1727" s="62">
        <v>0.16</v>
      </c>
      <c r="O1727" s="62">
        <v>12.956</v>
      </c>
      <c r="Q1727" s="5">
        <v>195.58169642857143</v>
      </c>
    </row>
    <row r="1728" spans="2:17" x14ac:dyDescent="0.2">
      <c r="B1728" s="23">
        <v>42303</v>
      </c>
      <c r="C1728" s="5">
        <v>36.743499999999997</v>
      </c>
      <c r="D1728" s="5">
        <v>-122.02379999999999</v>
      </c>
      <c r="E1728" s="39">
        <v>200</v>
      </c>
      <c r="F1728" s="5">
        <v>0.04</v>
      </c>
      <c r="G1728" s="5">
        <v>0.04</v>
      </c>
      <c r="I1728" s="43">
        <v>0</v>
      </c>
      <c r="J1728" s="5">
        <v>9.3405000000000005</v>
      </c>
      <c r="K1728" s="5">
        <v>33.946800000000003</v>
      </c>
      <c r="L1728" s="5">
        <v>26.238790139999999</v>
      </c>
      <c r="M1728" s="62">
        <v>2.3E-2</v>
      </c>
      <c r="N1728" s="62">
        <v>5.2999999999999999E-2</v>
      </c>
      <c r="O1728" s="62">
        <v>27.425999999999998</v>
      </c>
      <c r="Q1728" s="5">
        <v>98.125892857142858</v>
      </c>
    </row>
    <row r="1729" spans="2:17" x14ac:dyDescent="0.2">
      <c r="B1729" s="23">
        <v>42303</v>
      </c>
      <c r="C1729" s="5">
        <v>36.743499999999997</v>
      </c>
      <c r="D1729" s="5">
        <v>-122.02379999999999</v>
      </c>
      <c r="E1729" s="39">
        <v>500</v>
      </c>
      <c r="F1729" s="5">
        <v>1.2999999999999999E-2</v>
      </c>
      <c r="G1729" s="5">
        <v>1.2999999999999999E-2</v>
      </c>
      <c r="I1729" s="43">
        <v>0</v>
      </c>
      <c r="J1729" s="5">
        <v>6.0437000000000003</v>
      </c>
      <c r="K1729" s="5">
        <v>34.205100000000002</v>
      </c>
      <c r="L1729" s="5">
        <v>26.918982660000001</v>
      </c>
      <c r="M1729" s="62">
        <v>2.1000000000000001E-2</v>
      </c>
      <c r="N1729" s="62">
        <v>8.8999999999999996E-2</v>
      </c>
      <c r="O1729" s="62">
        <v>38.996000000000002</v>
      </c>
      <c r="Q1729" s="5">
        <v>23.130357142857147</v>
      </c>
    </row>
    <row r="1730" spans="2:17" x14ac:dyDescent="0.2">
      <c r="B1730" s="23">
        <v>42327</v>
      </c>
      <c r="C1730" s="5">
        <v>36.7468</v>
      </c>
      <c r="D1730" s="5">
        <v>-122.01600000000001</v>
      </c>
      <c r="E1730" s="39">
        <v>5</v>
      </c>
      <c r="F1730" s="5">
        <v>61.750999999999998</v>
      </c>
      <c r="G1730" s="5" t="s">
        <v>547</v>
      </c>
      <c r="I1730" s="43">
        <v>0.5</v>
      </c>
      <c r="J1730" s="5">
        <v>13.6297</v>
      </c>
      <c r="K1730" s="5">
        <v>33.269199999999998</v>
      </c>
      <c r="L1730" s="5">
        <v>24.925867190000002</v>
      </c>
      <c r="M1730" s="62">
        <v>4.3999999999999997E-2</v>
      </c>
      <c r="N1730" s="62">
        <v>0.29699999999999999</v>
      </c>
      <c r="O1730" s="62">
        <v>4.3499999999999996</v>
      </c>
      <c r="Q1730" s="5">
        <v>243.50535714285715</v>
      </c>
    </row>
    <row r="1731" spans="2:17" x14ac:dyDescent="0.2">
      <c r="B1731" s="23">
        <v>42327</v>
      </c>
      <c r="C1731" s="5">
        <v>36.7468</v>
      </c>
      <c r="D1731" s="5">
        <v>-122.01600000000001</v>
      </c>
      <c r="E1731" s="39">
        <v>10</v>
      </c>
      <c r="F1731" s="5">
        <v>73.474000000000004</v>
      </c>
      <c r="G1731" s="5" t="s">
        <v>547</v>
      </c>
      <c r="I1731" s="43">
        <v>0.15</v>
      </c>
      <c r="J1731" s="5">
        <v>13.481199999999999</v>
      </c>
      <c r="K1731" s="5">
        <v>33.274000000000001</v>
      </c>
      <c r="L1731" s="5">
        <v>24.95972549</v>
      </c>
      <c r="M1731" s="62">
        <v>0.05</v>
      </c>
      <c r="N1731" s="62">
        <v>0.29799999999999999</v>
      </c>
      <c r="O1731" s="62">
        <v>6.8529999999999998</v>
      </c>
      <c r="Q1731" s="5">
        <v>232.80267857142857</v>
      </c>
    </row>
    <row r="1732" spans="2:17" x14ac:dyDescent="0.2">
      <c r="B1732" s="23">
        <v>42327</v>
      </c>
      <c r="C1732" s="5">
        <v>36.7468</v>
      </c>
      <c r="D1732" s="5">
        <v>-122.01600000000001</v>
      </c>
      <c r="E1732" s="39">
        <v>20</v>
      </c>
      <c r="F1732" s="5">
        <v>27.081</v>
      </c>
      <c r="G1732" s="5">
        <v>11</v>
      </c>
      <c r="I1732" s="43">
        <v>0.05</v>
      </c>
      <c r="J1732" s="5">
        <v>12.9232</v>
      </c>
      <c r="K1732" s="5">
        <v>33.299700000000001</v>
      </c>
      <c r="L1732" s="5">
        <v>25.091014300000001</v>
      </c>
      <c r="M1732" s="62">
        <v>2.5999999999999999E-2</v>
      </c>
      <c r="N1732" s="62">
        <v>0.23599999999999999</v>
      </c>
      <c r="O1732" s="62">
        <v>9.3849999999999998</v>
      </c>
      <c r="Q1732" s="5">
        <v>209.79598214285716</v>
      </c>
    </row>
    <row r="1733" spans="2:17" x14ac:dyDescent="0.2">
      <c r="B1733" s="23">
        <v>42327</v>
      </c>
      <c r="C1733" s="5">
        <v>36.7468</v>
      </c>
      <c r="D1733" s="5">
        <v>-122.01600000000001</v>
      </c>
      <c r="E1733" s="39">
        <v>30</v>
      </c>
      <c r="F1733" s="5">
        <v>45.878999999999998</v>
      </c>
      <c r="G1733" s="5" t="s">
        <v>547</v>
      </c>
      <c r="I1733" s="43">
        <v>0.01</v>
      </c>
      <c r="J1733" s="5">
        <v>12.9018</v>
      </c>
      <c r="K1733" s="5">
        <v>33.300400000000003</v>
      </c>
      <c r="L1733" s="5">
        <v>25.095769350000001</v>
      </c>
      <c r="M1733" s="62">
        <v>1.6E-2</v>
      </c>
      <c r="N1733" s="62">
        <v>0.189</v>
      </c>
      <c r="O1733" s="62">
        <v>9.8330000000000002</v>
      </c>
      <c r="Q1733" s="5">
        <v>209.16428571428571</v>
      </c>
    </row>
    <row r="1734" spans="2:17" x14ac:dyDescent="0.2">
      <c r="B1734" s="23">
        <v>42327</v>
      </c>
      <c r="C1734" s="5">
        <v>36.7468</v>
      </c>
      <c r="D1734" s="5">
        <v>-122.01600000000001</v>
      </c>
      <c r="E1734" s="39">
        <v>40</v>
      </c>
      <c r="F1734" s="5">
        <v>2.38</v>
      </c>
      <c r="G1734" s="5">
        <v>0.23499999999999999</v>
      </c>
      <c r="I1734" s="43">
        <v>1E-3</v>
      </c>
      <c r="J1734" s="5">
        <v>12.575100000000001</v>
      </c>
      <c r="K1734" s="5">
        <v>33.314</v>
      </c>
      <c r="L1734" s="5">
        <v>25.17007418</v>
      </c>
      <c r="M1734" s="62">
        <v>1.7000000000000001E-2</v>
      </c>
      <c r="N1734" s="62">
        <v>0.10100000000000001</v>
      </c>
      <c r="O1734" s="62">
        <v>11.276999999999999</v>
      </c>
      <c r="Q1734" s="5">
        <v>199.50848214285716</v>
      </c>
    </row>
    <row r="1735" spans="2:17" x14ac:dyDescent="0.2">
      <c r="B1735" s="23">
        <v>42327</v>
      </c>
      <c r="C1735" s="5">
        <v>36.7468</v>
      </c>
      <c r="D1735" s="5">
        <v>-122.01600000000001</v>
      </c>
      <c r="E1735" s="39">
        <v>80</v>
      </c>
      <c r="F1735" s="5">
        <v>0.23899999999999999</v>
      </c>
      <c r="G1735" s="5">
        <v>0.23899999999999999</v>
      </c>
      <c r="I1735" s="43">
        <v>0</v>
      </c>
      <c r="J1735" s="5">
        <v>10.7753</v>
      </c>
      <c r="K1735" s="5">
        <v>33.503599999999999</v>
      </c>
      <c r="L1735" s="5">
        <v>25.65015017</v>
      </c>
      <c r="M1735" s="62">
        <v>1.6E-2</v>
      </c>
      <c r="N1735" s="62">
        <v>8.6999999999999994E-2</v>
      </c>
      <c r="O1735" s="62">
        <v>18.986000000000001</v>
      </c>
      <c r="Q1735" s="5">
        <v>157.26785714285717</v>
      </c>
    </row>
    <row r="1736" spans="2:17" x14ac:dyDescent="0.2">
      <c r="B1736" s="23">
        <v>42327</v>
      </c>
      <c r="C1736" s="5">
        <v>36.7468</v>
      </c>
      <c r="D1736" s="5">
        <v>-122.01600000000001</v>
      </c>
      <c r="E1736" s="39">
        <v>100</v>
      </c>
      <c r="F1736" s="5">
        <v>8.5999999999999993E-2</v>
      </c>
      <c r="G1736" s="5">
        <v>8.5999999999999993E-2</v>
      </c>
      <c r="I1736" s="43">
        <v>0</v>
      </c>
      <c r="J1736" s="5">
        <v>10.2254</v>
      </c>
      <c r="K1736" s="5">
        <v>33.610900000000001</v>
      </c>
      <c r="L1736" s="5">
        <v>25.82912121</v>
      </c>
      <c r="M1736" s="62">
        <v>8.9999999999999993E-3</v>
      </c>
      <c r="N1736" s="62">
        <v>9.1999999999999998E-2</v>
      </c>
      <c r="O1736" s="62">
        <v>21.611000000000001</v>
      </c>
      <c r="Q1736" s="5">
        <v>143.19999999999999</v>
      </c>
    </row>
    <row r="1737" spans="2:17" x14ac:dyDescent="0.2">
      <c r="B1737" s="23">
        <v>42327</v>
      </c>
      <c r="C1737" s="5">
        <v>36.7468</v>
      </c>
      <c r="D1737" s="5">
        <v>-122.01600000000001</v>
      </c>
      <c r="E1737" s="39">
        <v>200</v>
      </c>
      <c r="F1737" s="5">
        <v>1.2E-2</v>
      </c>
      <c r="G1737" s="5">
        <v>1.2E-2</v>
      </c>
      <c r="I1737" s="43">
        <v>0</v>
      </c>
      <c r="J1737" s="5">
        <v>9.2545999999999999</v>
      </c>
      <c r="K1737" s="5">
        <v>33.931899999999999</v>
      </c>
      <c r="L1737" s="5">
        <v>26.241026949999998</v>
      </c>
      <c r="M1737" s="62">
        <v>0.02</v>
      </c>
      <c r="N1737" s="62">
        <v>4.2000000000000003E-2</v>
      </c>
      <c r="O1737" s="62">
        <v>27.445</v>
      </c>
      <c r="Q1737" s="5">
        <v>100.14508928571431</v>
      </c>
    </row>
    <row r="1738" spans="2:17" x14ac:dyDescent="0.2">
      <c r="B1738" s="23">
        <v>42327</v>
      </c>
      <c r="C1738" s="5">
        <v>36.7468</v>
      </c>
      <c r="D1738" s="5">
        <v>-122.01600000000001</v>
      </c>
      <c r="E1738" s="39">
        <v>500</v>
      </c>
      <c r="F1738" s="5">
        <v>9.4E-2</v>
      </c>
      <c r="G1738" s="5">
        <v>9.4E-2</v>
      </c>
      <c r="I1738" s="43">
        <v>0</v>
      </c>
      <c r="J1738" s="5">
        <v>6.2918000000000003</v>
      </c>
      <c r="K1738" s="5">
        <v>34.1633</v>
      </c>
      <c r="L1738" s="5">
        <v>26.854178900000001</v>
      </c>
      <c r="M1738" s="62">
        <v>2.1000000000000001E-2</v>
      </c>
      <c r="N1738" s="62">
        <v>4.2999999999999997E-2</v>
      </c>
      <c r="O1738" s="62">
        <v>38.959000000000003</v>
      </c>
      <c r="Q1738" s="5">
        <v>30.442410714285717</v>
      </c>
    </row>
    <row r="1739" spans="2:17" x14ac:dyDescent="0.2">
      <c r="B1739" s="23">
        <v>42353</v>
      </c>
      <c r="C1739" s="5">
        <v>36.745800000000003</v>
      </c>
      <c r="D1739" s="5">
        <v>-122.018</v>
      </c>
      <c r="E1739" s="39">
        <v>5</v>
      </c>
      <c r="F1739" s="5">
        <v>5.6725514603461358</v>
      </c>
      <c r="G1739" s="5" t="s">
        <v>547</v>
      </c>
      <c r="I1739" s="43">
        <v>0.5</v>
      </c>
      <c r="J1739" s="5">
        <v>14.3043</v>
      </c>
      <c r="K1739" s="5">
        <v>33.370899999999999</v>
      </c>
      <c r="L1739" s="5">
        <v>24.86476712</v>
      </c>
      <c r="M1739" s="62">
        <v>0.47599999999999998</v>
      </c>
      <c r="N1739" s="62">
        <v>0.31</v>
      </c>
      <c r="O1739" s="62">
        <v>2.3660000000000001</v>
      </c>
      <c r="Q1739" s="5">
        <v>242.51294642857144</v>
      </c>
    </row>
    <row r="1740" spans="2:17" x14ac:dyDescent="0.2">
      <c r="B1740" s="23">
        <v>42353</v>
      </c>
      <c r="C1740" s="5">
        <v>36.745800000000003</v>
      </c>
      <c r="D1740" s="5">
        <v>-122.018</v>
      </c>
      <c r="E1740" s="39">
        <v>10</v>
      </c>
      <c r="F1740" s="5" t="s">
        <v>547</v>
      </c>
      <c r="G1740" s="5" t="s">
        <v>547</v>
      </c>
      <c r="I1740" s="43" t="s">
        <v>547</v>
      </c>
      <c r="J1740" s="5">
        <v>14.305099999999999</v>
      </c>
      <c r="K1740" s="5">
        <v>33.3705</v>
      </c>
      <c r="L1740" s="5">
        <v>24.864290140000001</v>
      </c>
      <c r="M1740" s="62">
        <v>0.437</v>
      </c>
      <c r="N1740" s="62">
        <v>0.31900000000000001</v>
      </c>
      <c r="O1740" s="62">
        <v>2.2650000000000001</v>
      </c>
      <c r="Q1740" s="5">
        <v>242.55803571428572</v>
      </c>
    </row>
    <row r="1741" spans="2:17" x14ac:dyDescent="0.2">
      <c r="B1741" s="23">
        <v>42353</v>
      </c>
      <c r="C1741" s="5">
        <v>36.745800000000003</v>
      </c>
      <c r="D1741" s="5">
        <v>-122.018</v>
      </c>
      <c r="E1741" s="39">
        <v>20</v>
      </c>
      <c r="F1741" s="5">
        <v>12.941946048375099</v>
      </c>
      <c r="G1741" s="5">
        <v>22.140895116086298</v>
      </c>
      <c r="I1741" s="43">
        <v>0.15</v>
      </c>
      <c r="J1741" s="5">
        <v>14.304399999999999</v>
      </c>
      <c r="K1741" s="5">
        <v>33.370800000000003</v>
      </c>
      <c r="L1741" s="5">
        <v>24.864668900000002</v>
      </c>
      <c r="M1741" s="62">
        <v>0.54800000000000004</v>
      </c>
      <c r="N1741" s="62">
        <v>0.34699999999999998</v>
      </c>
      <c r="O1741" s="62">
        <v>2.3559999999999999</v>
      </c>
      <c r="Q1741" s="5">
        <v>241.90446428571431</v>
      </c>
    </row>
    <row r="1742" spans="2:17" x14ac:dyDescent="0.2">
      <c r="B1742" s="23">
        <v>42353</v>
      </c>
      <c r="C1742" s="5">
        <v>36.745800000000003</v>
      </c>
      <c r="D1742" s="5">
        <v>-122.018</v>
      </c>
      <c r="E1742" s="39">
        <v>30</v>
      </c>
      <c r="F1742" s="5">
        <v>5.9092989631163304</v>
      </c>
      <c r="G1742" s="5">
        <v>13.101425822282739</v>
      </c>
      <c r="I1742" s="43">
        <v>0.05</v>
      </c>
      <c r="J1742" s="5">
        <v>14.304399999999999</v>
      </c>
      <c r="K1742" s="5">
        <v>33.371400000000001</v>
      </c>
      <c r="L1742" s="5">
        <v>24.865131989999998</v>
      </c>
      <c r="M1742" s="62">
        <v>0.435</v>
      </c>
      <c r="N1742" s="62">
        <v>0.30199999999999999</v>
      </c>
      <c r="O1742" s="62">
        <v>2.335</v>
      </c>
      <c r="Q1742" s="5">
        <v>242.68125000000003</v>
      </c>
    </row>
    <row r="1743" spans="2:17" x14ac:dyDescent="0.2">
      <c r="B1743" s="23">
        <v>42353</v>
      </c>
      <c r="C1743" s="5">
        <v>36.745800000000003</v>
      </c>
      <c r="D1743" s="5">
        <v>-122.018</v>
      </c>
      <c r="E1743" s="39">
        <v>40</v>
      </c>
      <c r="F1743" s="5">
        <v>15.644997210967283</v>
      </c>
      <c r="G1743" s="5">
        <v>19.292550342414188</v>
      </c>
      <c r="I1743" s="43">
        <v>0.01</v>
      </c>
      <c r="J1743" s="5">
        <v>14.290100000000001</v>
      </c>
      <c r="K1743" s="5">
        <v>33.369599999999998</v>
      </c>
      <c r="L1743" s="5">
        <v>24.86674919</v>
      </c>
      <c r="M1743" s="62">
        <v>0.44400000000000001</v>
      </c>
      <c r="N1743" s="62">
        <v>0.27200000000000002</v>
      </c>
      <c r="O1743" s="62">
        <v>2.4769999999999999</v>
      </c>
      <c r="Q1743" s="5">
        <v>241.08437500000002</v>
      </c>
    </row>
    <row r="1744" spans="2:17" x14ac:dyDescent="0.2">
      <c r="B1744" s="23">
        <v>42353</v>
      </c>
      <c r="C1744" s="5">
        <v>36.745800000000003</v>
      </c>
      <c r="D1744" s="5">
        <v>-122.018</v>
      </c>
      <c r="E1744" s="39">
        <v>60</v>
      </c>
      <c r="F1744" s="5">
        <v>92.974630296510625</v>
      </c>
      <c r="G1744" s="5">
        <v>34.269012133812538</v>
      </c>
      <c r="I1744" s="43">
        <v>1E-3</v>
      </c>
      <c r="J1744" s="5">
        <v>13.319000000000001</v>
      </c>
      <c r="K1744" s="5">
        <v>33.357599999999998</v>
      </c>
      <c r="L1744" s="5">
        <v>25.0570919</v>
      </c>
      <c r="M1744" s="62">
        <v>2.9000000000000001E-2</v>
      </c>
      <c r="N1744" s="62">
        <v>0.45100000000000001</v>
      </c>
      <c r="O1744" s="62">
        <v>7.8010000000000002</v>
      </c>
      <c r="Q1744" s="5">
        <v>210.72410714285718</v>
      </c>
    </row>
    <row r="1745" spans="2:17" x14ac:dyDescent="0.2">
      <c r="B1745" s="23">
        <v>42353</v>
      </c>
      <c r="C1745" s="5">
        <v>36.745800000000003</v>
      </c>
      <c r="D1745" s="5">
        <v>-122.018</v>
      </c>
      <c r="E1745" s="39">
        <v>100</v>
      </c>
      <c r="F1745" s="5">
        <v>22.89</v>
      </c>
      <c r="G1745" s="5">
        <v>22.89</v>
      </c>
      <c r="I1745" s="43">
        <v>0</v>
      </c>
      <c r="J1745" s="5">
        <v>11.459300000000001</v>
      </c>
      <c r="K1745" s="5">
        <v>33.516199999999998</v>
      </c>
      <c r="L1745" s="5">
        <v>25.537160830000001</v>
      </c>
      <c r="M1745" s="62">
        <v>5.0999999999999997E-2</v>
      </c>
      <c r="N1745" s="62">
        <v>0.151</v>
      </c>
      <c r="O1745" s="62">
        <v>13.923999999999999</v>
      </c>
      <c r="Q1745" s="5">
        <v>162.77410714285713</v>
      </c>
    </row>
    <row r="1746" spans="2:17" x14ac:dyDescent="0.2">
      <c r="B1746" s="23">
        <v>42353</v>
      </c>
      <c r="C1746" s="5">
        <v>36.745800000000003</v>
      </c>
      <c r="D1746" s="5">
        <v>-122.018</v>
      </c>
      <c r="E1746" s="39">
        <v>200</v>
      </c>
      <c r="F1746" s="5">
        <v>15.555477929102402</v>
      </c>
      <c r="G1746" s="5">
        <v>15.555477929102402</v>
      </c>
      <c r="I1746" s="43">
        <v>0</v>
      </c>
      <c r="J1746" s="5">
        <v>9.2440999999999995</v>
      </c>
      <c r="K1746" s="5">
        <v>33.941299999999998</v>
      </c>
      <c r="L1746" s="5">
        <v>26.250074139999999</v>
      </c>
      <c r="M1746" s="62">
        <v>4.2999999999999997E-2</v>
      </c>
      <c r="N1746" s="62">
        <v>6.7000000000000004E-2</v>
      </c>
      <c r="O1746" s="62">
        <v>26.975999999999999</v>
      </c>
      <c r="Q1746" s="5">
        <v>100.50044642857144</v>
      </c>
    </row>
    <row r="1747" spans="2:17" x14ac:dyDescent="0.2">
      <c r="B1747" s="23">
        <v>42353</v>
      </c>
      <c r="C1747" s="5">
        <v>36.745800000000003</v>
      </c>
      <c r="D1747" s="5">
        <v>-122.018</v>
      </c>
      <c r="E1747" s="39">
        <v>500</v>
      </c>
      <c r="F1747" s="5">
        <v>29.262085490203049</v>
      </c>
      <c r="G1747" s="5">
        <v>29.262085490203049</v>
      </c>
      <c r="I1747" s="43">
        <v>0</v>
      </c>
      <c r="J1747" s="5">
        <v>6.0063000000000004</v>
      </c>
      <c r="K1747" s="5">
        <v>34.190100000000001</v>
      </c>
      <c r="L1747" s="5">
        <v>26.911863100000001</v>
      </c>
      <c r="M1747" s="62">
        <v>0.28699999999999998</v>
      </c>
      <c r="N1747" s="62">
        <v>4.2999999999999997E-2</v>
      </c>
      <c r="O1747" s="62">
        <v>40.386000000000003</v>
      </c>
      <c r="Q1747" s="5">
        <v>26.316517857142859</v>
      </c>
    </row>
    <row r="1748" spans="2:17" x14ac:dyDescent="0.2">
      <c r="B1748" s="23">
        <v>42124</v>
      </c>
      <c r="C1748" s="5">
        <v>36.6907</v>
      </c>
      <c r="D1748" s="5">
        <v>-122.34480000000001</v>
      </c>
      <c r="E1748" s="39">
        <v>5</v>
      </c>
      <c r="F1748" s="5">
        <v>2.843</v>
      </c>
      <c r="G1748" s="5" t="s">
        <v>547</v>
      </c>
      <c r="I1748" s="43">
        <v>0.5</v>
      </c>
      <c r="J1748" s="5">
        <v>12.280900000000001</v>
      </c>
      <c r="K1748" s="5">
        <v>33.297400000000003</v>
      </c>
      <c r="L1748" s="5">
        <v>25.213732149999998</v>
      </c>
      <c r="M1748" s="62">
        <v>0.34300000000000003</v>
      </c>
      <c r="N1748" s="62">
        <v>0.36099999999999999</v>
      </c>
      <c r="O1748" s="62">
        <v>6.4130000000000003</v>
      </c>
      <c r="Q1748" s="5">
        <v>257.5477678571429</v>
      </c>
    </row>
    <row r="1749" spans="2:17" x14ac:dyDescent="0.2">
      <c r="B1749" s="23">
        <v>42124</v>
      </c>
      <c r="C1749" s="5">
        <v>36.6907</v>
      </c>
      <c r="D1749" s="5">
        <v>-122.34480000000001</v>
      </c>
      <c r="E1749" s="39">
        <v>10</v>
      </c>
      <c r="F1749" s="5">
        <v>4.569</v>
      </c>
      <c r="G1749" s="5" t="s">
        <v>547</v>
      </c>
      <c r="I1749" s="43">
        <v>0.15</v>
      </c>
      <c r="J1749" s="5">
        <v>12.135</v>
      </c>
      <c r="K1749" s="5">
        <v>33.306199999999997</v>
      </c>
      <c r="L1749" s="5">
        <v>25.248277439999999</v>
      </c>
      <c r="M1749" s="62">
        <v>0.371</v>
      </c>
      <c r="N1749" s="62">
        <v>0.33100000000000002</v>
      </c>
      <c r="O1749" s="62">
        <v>6.1909999999999998</v>
      </c>
      <c r="Q1749" s="5">
        <v>257.84732142857149</v>
      </c>
    </row>
    <row r="1750" spans="2:17" x14ac:dyDescent="0.2">
      <c r="B1750" s="23">
        <v>42124</v>
      </c>
      <c r="C1750" s="5">
        <v>36.6907</v>
      </c>
      <c r="D1750" s="5">
        <v>-122.34480000000001</v>
      </c>
      <c r="E1750" s="39">
        <v>20</v>
      </c>
      <c r="F1750" s="5">
        <v>4.8920000000000003</v>
      </c>
      <c r="G1750" s="5">
        <v>5.4329999999999998</v>
      </c>
      <c r="I1750" s="43">
        <v>0.05</v>
      </c>
      <c r="J1750" s="5">
        <v>11.7995</v>
      </c>
      <c r="K1750" s="5">
        <v>33.354900000000001</v>
      </c>
      <c r="L1750" s="5">
        <v>25.349044859999999</v>
      </c>
      <c r="M1750" s="62">
        <v>0.28899999999999998</v>
      </c>
      <c r="N1750" s="62">
        <v>0.33100000000000002</v>
      </c>
      <c r="O1750" s="62">
        <v>8.2309999999999999</v>
      </c>
      <c r="Q1750" s="5">
        <v>250.89062500000003</v>
      </c>
    </row>
    <row r="1751" spans="2:17" x14ac:dyDescent="0.2">
      <c r="B1751" s="23">
        <v>42124</v>
      </c>
      <c r="C1751" s="5">
        <v>36.6907</v>
      </c>
      <c r="D1751" s="5">
        <v>-122.34480000000001</v>
      </c>
      <c r="E1751" s="39">
        <v>40</v>
      </c>
      <c r="F1751" s="5">
        <v>3.6509999999999998</v>
      </c>
      <c r="G1751" s="5">
        <v>3.9929999999999999</v>
      </c>
      <c r="I1751" s="43">
        <v>0.01</v>
      </c>
      <c r="J1751" s="5">
        <v>11.598599999999999</v>
      </c>
      <c r="K1751" s="5">
        <v>33.398299999999999</v>
      </c>
      <c r="L1751" s="5">
        <v>25.419947180000001</v>
      </c>
      <c r="M1751" s="62">
        <v>0.38800000000000001</v>
      </c>
      <c r="N1751" s="62">
        <v>0.25</v>
      </c>
      <c r="O1751" s="62">
        <v>8.8629999999999995</v>
      </c>
      <c r="Q1751" s="5">
        <v>250.47008928571429</v>
      </c>
    </row>
    <row r="1752" spans="2:17" x14ac:dyDescent="0.2">
      <c r="B1752" s="23">
        <v>42124</v>
      </c>
      <c r="C1752" s="5">
        <v>36.6907</v>
      </c>
      <c r="D1752" s="5">
        <v>-122.34480000000001</v>
      </c>
      <c r="E1752" s="39">
        <v>60</v>
      </c>
      <c r="F1752" s="5">
        <v>28.219000000000001</v>
      </c>
      <c r="G1752" s="5">
        <v>27.172999999999998</v>
      </c>
      <c r="I1752" s="43">
        <v>1E-3</v>
      </c>
      <c r="J1752" s="5">
        <v>9.89</v>
      </c>
      <c r="K1752" s="5">
        <v>33.403100000000002</v>
      </c>
      <c r="L1752" s="5">
        <v>25.723524319999999</v>
      </c>
      <c r="M1752" s="62">
        <v>1.4E-2</v>
      </c>
      <c r="N1752" s="62">
        <v>0.1</v>
      </c>
      <c r="O1752" s="62">
        <v>19.228000000000002</v>
      </c>
      <c r="Q1752" s="5">
        <v>168.55178571428573</v>
      </c>
    </row>
    <row r="1753" spans="2:17" x14ac:dyDescent="0.2">
      <c r="B1753" s="23">
        <v>42124</v>
      </c>
      <c r="C1753" s="5">
        <v>36.6907</v>
      </c>
      <c r="D1753" s="5">
        <v>-122.34480000000001</v>
      </c>
      <c r="E1753" s="39">
        <v>80</v>
      </c>
      <c r="F1753" s="5">
        <v>20.010999999999999</v>
      </c>
      <c r="G1753" s="5">
        <v>20.010999999999999</v>
      </c>
      <c r="I1753" s="43">
        <v>0</v>
      </c>
      <c r="J1753" s="5">
        <v>9.3437000000000001</v>
      </c>
      <c r="K1753" s="5">
        <v>33.628700000000002</v>
      </c>
      <c r="L1753" s="5">
        <v>25.989478089999999</v>
      </c>
      <c r="M1753" s="62">
        <v>0</v>
      </c>
      <c r="N1753" s="62">
        <v>0.10199999999999999</v>
      </c>
      <c r="O1753" s="62">
        <v>23.335000000000001</v>
      </c>
      <c r="Q1753" s="5">
        <v>149.92142857142858</v>
      </c>
    </row>
    <row r="1754" spans="2:17" x14ac:dyDescent="0.2">
      <c r="B1754" s="23">
        <v>42124</v>
      </c>
      <c r="C1754" s="5">
        <v>36.6907</v>
      </c>
      <c r="D1754" s="5">
        <v>-122.34480000000001</v>
      </c>
      <c r="E1754" s="39">
        <v>100</v>
      </c>
      <c r="F1754" s="5">
        <v>0.32400000000000001</v>
      </c>
      <c r="G1754" s="5">
        <v>0.32400000000000001</v>
      </c>
      <c r="I1754" s="43">
        <v>0</v>
      </c>
      <c r="J1754" s="5">
        <v>9.1910000000000007</v>
      </c>
      <c r="K1754" s="5">
        <v>33.782400000000003</v>
      </c>
      <c r="L1754" s="5">
        <v>26.13428013</v>
      </c>
      <c r="M1754" s="62">
        <v>8.9999999999999993E-3</v>
      </c>
      <c r="N1754" s="62">
        <v>3.7999999999999999E-2</v>
      </c>
      <c r="O1754" s="62">
        <v>24.846</v>
      </c>
      <c r="Q1754" s="5">
        <v>130.0575892857143</v>
      </c>
    </row>
    <row r="1755" spans="2:17" x14ac:dyDescent="0.2">
      <c r="B1755" s="23">
        <v>42124</v>
      </c>
      <c r="C1755" s="5">
        <v>36.6907</v>
      </c>
      <c r="D1755" s="5">
        <v>-122.34480000000001</v>
      </c>
      <c r="E1755" s="39">
        <v>200</v>
      </c>
      <c r="F1755" s="5">
        <v>4.1260000000000003</v>
      </c>
      <c r="G1755" s="5">
        <v>4.1260000000000003</v>
      </c>
      <c r="I1755" s="43">
        <v>0</v>
      </c>
      <c r="J1755" s="5">
        <v>8.0841999999999992</v>
      </c>
      <c r="K1755" s="5">
        <v>34.06</v>
      </c>
      <c r="L1755" s="5">
        <v>26.52306664</v>
      </c>
      <c r="M1755" s="62">
        <v>1.7000000000000001E-2</v>
      </c>
      <c r="N1755" s="62">
        <v>8.4000000000000005E-2</v>
      </c>
      <c r="O1755" s="62">
        <v>31.542999999999999</v>
      </c>
      <c r="Q1755" s="5">
        <v>82.39598214285715</v>
      </c>
    </row>
    <row r="1756" spans="2:17" x14ac:dyDescent="0.2">
      <c r="B1756" s="23">
        <v>42124</v>
      </c>
      <c r="C1756" s="5">
        <v>36.6907</v>
      </c>
      <c r="D1756" s="5">
        <v>-122.34480000000001</v>
      </c>
      <c r="E1756" s="39">
        <v>500</v>
      </c>
      <c r="F1756" s="5">
        <v>4.5149999999999997</v>
      </c>
      <c r="G1756" s="5">
        <v>4.5149999999999997</v>
      </c>
      <c r="I1756" s="43">
        <v>0</v>
      </c>
      <c r="J1756" s="5">
        <v>6.0231000000000003</v>
      </c>
      <c r="K1756" s="5">
        <v>34.2425</v>
      </c>
      <c r="L1756" s="5">
        <v>26.951144169999999</v>
      </c>
      <c r="M1756" s="62">
        <v>0</v>
      </c>
      <c r="N1756" s="62">
        <v>0.13700000000000001</v>
      </c>
      <c r="O1756" s="62">
        <v>39.072000000000003</v>
      </c>
      <c r="Q1756" s="5">
        <v>16.332142857142859</v>
      </c>
    </row>
    <row r="1757" spans="2:17" x14ac:dyDescent="0.2">
      <c r="B1757" s="23">
        <v>42135</v>
      </c>
      <c r="C1757" s="5">
        <v>36.7072</v>
      </c>
      <c r="D1757" s="5">
        <v>-122.343</v>
      </c>
      <c r="E1757" s="39">
        <v>5</v>
      </c>
      <c r="F1757" s="5">
        <v>0.91100000000000003</v>
      </c>
      <c r="G1757" s="5" t="s">
        <v>547</v>
      </c>
      <c r="I1757" s="43">
        <v>0.5</v>
      </c>
      <c r="J1757" s="5">
        <v>11.589</v>
      </c>
      <c r="K1757" s="5">
        <v>33.5075</v>
      </c>
      <c r="L1757" s="5">
        <v>25.506582699999999</v>
      </c>
      <c r="M1757" s="62">
        <v>0.128</v>
      </c>
      <c r="N1757" s="62">
        <v>0.30099999999999999</v>
      </c>
      <c r="O1757" s="62">
        <v>10.252000000000001</v>
      </c>
      <c r="Q1757" s="5">
        <v>261.59062500000005</v>
      </c>
    </row>
    <row r="1758" spans="2:17" x14ac:dyDescent="0.2">
      <c r="B1758" s="23">
        <v>42135</v>
      </c>
      <c r="C1758" s="5">
        <v>36.7072</v>
      </c>
      <c r="D1758" s="5">
        <v>-122.343</v>
      </c>
      <c r="E1758" s="39">
        <v>10</v>
      </c>
      <c r="F1758" s="5">
        <v>0.41</v>
      </c>
      <c r="G1758" s="5" t="s">
        <v>547</v>
      </c>
      <c r="I1758" s="43">
        <v>0.15</v>
      </c>
      <c r="J1758" s="5">
        <v>11.5595</v>
      </c>
      <c r="K1758" s="5">
        <v>33.506999999999998</v>
      </c>
      <c r="L1758" s="5">
        <v>25.511625309999999</v>
      </c>
      <c r="M1758" s="62">
        <v>0</v>
      </c>
      <c r="N1758" s="62">
        <v>0.26400000000000001</v>
      </c>
      <c r="O1758" s="62">
        <v>10.298</v>
      </c>
      <c r="Q1758" s="5">
        <v>260.34732142857149</v>
      </c>
    </row>
    <row r="1759" spans="2:17" x14ac:dyDescent="0.2">
      <c r="B1759" s="23">
        <v>42135</v>
      </c>
      <c r="C1759" s="5">
        <v>36.7072</v>
      </c>
      <c r="D1759" s="5">
        <v>-122.343</v>
      </c>
      <c r="E1759" s="39">
        <v>20</v>
      </c>
      <c r="F1759" s="5">
        <v>2.2160000000000002</v>
      </c>
      <c r="G1759" s="5">
        <v>4.6100000000000003</v>
      </c>
      <c r="I1759" s="43">
        <v>0.05</v>
      </c>
      <c r="J1759" s="5">
        <v>11.320399999999999</v>
      </c>
      <c r="K1759" s="5">
        <v>33.499499999999998</v>
      </c>
      <c r="L1759" s="5">
        <v>25.54949135</v>
      </c>
      <c r="M1759" s="62">
        <v>0.185</v>
      </c>
      <c r="N1759" s="62">
        <v>0.24099999999999999</v>
      </c>
      <c r="O1759" s="62">
        <v>11.804</v>
      </c>
      <c r="Q1759" s="5">
        <v>244.86562499999999</v>
      </c>
    </row>
    <row r="1760" spans="2:17" x14ac:dyDescent="0.2">
      <c r="B1760" s="23">
        <v>42135</v>
      </c>
      <c r="C1760" s="5">
        <v>36.7072</v>
      </c>
      <c r="D1760" s="5">
        <v>-122.343</v>
      </c>
      <c r="E1760" s="39">
        <v>30</v>
      </c>
      <c r="F1760" s="5">
        <v>18.456</v>
      </c>
      <c r="G1760" s="5">
        <v>24.251999999999999</v>
      </c>
      <c r="I1760" s="43">
        <v>0.01</v>
      </c>
      <c r="J1760" s="5">
        <v>10.0487</v>
      </c>
      <c r="K1760" s="5">
        <v>33.5289</v>
      </c>
      <c r="L1760" s="5">
        <v>25.795114659999999</v>
      </c>
      <c r="M1760" s="62">
        <v>0.247</v>
      </c>
      <c r="N1760" s="62">
        <v>0.25600000000000001</v>
      </c>
      <c r="O1760" s="62">
        <v>17.545000000000002</v>
      </c>
      <c r="Q1760" s="5">
        <v>182.70401785714287</v>
      </c>
    </row>
    <row r="1761" spans="2:17" x14ac:dyDescent="0.2">
      <c r="B1761" s="23">
        <v>42135</v>
      </c>
      <c r="C1761" s="5">
        <v>36.7072</v>
      </c>
      <c r="D1761" s="5">
        <v>-122.343</v>
      </c>
      <c r="E1761" s="39">
        <v>40</v>
      </c>
      <c r="F1761" s="5">
        <v>38.845999999999997</v>
      </c>
      <c r="G1761" s="5">
        <v>36.174999999999997</v>
      </c>
      <c r="I1761" s="43">
        <v>1E-3</v>
      </c>
      <c r="J1761" s="5">
        <v>9.9214000000000002</v>
      </c>
      <c r="K1761" s="5">
        <v>33.550199999999997</v>
      </c>
      <c r="L1761" s="5">
        <v>25.833130409999999</v>
      </c>
      <c r="M1761" s="62">
        <v>0.32500000000000001</v>
      </c>
      <c r="N1761" s="62">
        <v>0.29499999999999998</v>
      </c>
      <c r="O1761" s="62">
        <v>20.856000000000002</v>
      </c>
      <c r="Q1761" s="5">
        <v>176.88214285714287</v>
      </c>
    </row>
    <row r="1762" spans="2:17" x14ac:dyDescent="0.2">
      <c r="B1762" s="23">
        <v>42135</v>
      </c>
      <c r="C1762" s="5">
        <v>36.7072</v>
      </c>
      <c r="D1762" s="5">
        <v>-122.343</v>
      </c>
      <c r="E1762" s="39">
        <v>60</v>
      </c>
      <c r="F1762" s="5">
        <v>47.859000000000002</v>
      </c>
      <c r="G1762" s="5">
        <v>47.859000000000002</v>
      </c>
      <c r="I1762" s="43">
        <v>0</v>
      </c>
      <c r="J1762" s="5">
        <v>9.6397999999999993</v>
      </c>
      <c r="K1762" s="5">
        <v>33.660400000000003</v>
      </c>
      <c r="L1762" s="5">
        <v>25.965962900000001</v>
      </c>
      <c r="M1762" s="62">
        <v>0.14699999999999999</v>
      </c>
      <c r="N1762" s="62">
        <v>0.373</v>
      </c>
      <c r="O1762" s="62">
        <v>22.331</v>
      </c>
      <c r="Q1762" s="5">
        <v>157.24910714285716</v>
      </c>
    </row>
    <row r="1763" spans="2:17" x14ac:dyDescent="0.2">
      <c r="B1763" s="23">
        <v>42135</v>
      </c>
      <c r="C1763" s="5">
        <v>36.7072</v>
      </c>
      <c r="D1763" s="5">
        <v>-122.343</v>
      </c>
      <c r="E1763" s="39">
        <v>100</v>
      </c>
      <c r="F1763" s="5">
        <v>40.601999999999997</v>
      </c>
      <c r="G1763" s="5">
        <v>40.601999999999997</v>
      </c>
      <c r="I1763" s="43">
        <v>0</v>
      </c>
      <c r="J1763" s="5">
        <v>9.0147999999999993</v>
      </c>
      <c r="K1763" s="5">
        <v>33.873199999999997</v>
      </c>
      <c r="L1763" s="5">
        <v>26.233438759999999</v>
      </c>
      <c r="M1763" s="62">
        <v>0</v>
      </c>
      <c r="N1763" s="62">
        <v>0.123</v>
      </c>
      <c r="O1763" s="62">
        <v>26.803999999999998</v>
      </c>
      <c r="Q1763" s="5">
        <v>116.24687500000002</v>
      </c>
    </row>
    <row r="1764" spans="2:17" x14ac:dyDescent="0.2">
      <c r="B1764" s="23">
        <v>42135</v>
      </c>
      <c r="C1764" s="5">
        <v>36.7072</v>
      </c>
      <c r="D1764" s="5">
        <v>-122.343</v>
      </c>
      <c r="E1764" s="39">
        <v>200</v>
      </c>
      <c r="F1764" s="5">
        <v>22.806000000000001</v>
      </c>
      <c r="G1764" s="5">
        <v>22.806000000000001</v>
      </c>
      <c r="I1764" s="43">
        <v>0</v>
      </c>
      <c r="J1764" s="5">
        <v>8.3046000000000006</v>
      </c>
      <c r="K1764" s="5">
        <v>34.052199999999999</v>
      </c>
      <c r="L1764" s="5">
        <v>26.48382801</v>
      </c>
      <c r="M1764" s="62">
        <v>0</v>
      </c>
      <c r="N1764" s="62">
        <v>6.2E-2</v>
      </c>
      <c r="O1764" s="62">
        <v>30.459</v>
      </c>
      <c r="Q1764" s="5">
        <v>83.976785714285725</v>
      </c>
    </row>
    <row r="1765" spans="2:17" x14ac:dyDescent="0.2">
      <c r="B1765" s="23">
        <v>42135</v>
      </c>
      <c r="C1765" s="5">
        <v>36.7072</v>
      </c>
      <c r="D1765" s="5">
        <v>-122.343</v>
      </c>
      <c r="E1765" s="39">
        <v>500</v>
      </c>
      <c r="F1765" s="5">
        <v>9.9589999999999996</v>
      </c>
      <c r="G1765" s="5">
        <v>9.9589999999999996</v>
      </c>
      <c r="I1765" s="43">
        <v>0</v>
      </c>
      <c r="J1765" s="5">
        <v>5.9782000000000002</v>
      </c>
      <c r="K1765" s="5">
        <v>34.244</v>
      </c>
      <c r="L1765" s="5">
        <v>26.958004110000001</v>
      </c>
      <c r="M1765" s="62">
        <v>0</v>
      </c>
      <c r="N1765" s="62">
        <v>6.3E-2</v>
      </c>
      <c r="O1765" s="62">
        <v>40.527000000000001</v>
      </c>
      <c r="Q1765" s="5">
        <v>16.782589285714288</v>
      </c>
    </row>
    <row r="1766" spans="2:17" x14ac:dyDescent="0.2">
      <c r="B1766" s="23">
        <v>42159</v>
      </c>
      <c r="C1766" s="5">
        <v>36.700699999999998</v>
      </c>
      <c r="D1766" s="5">
        <v>-122.38379999999999</v>
      </c>
      <c r="E1766" s="39">
        <v>5</v>
      </c>
      <c r="F1766" s="5">
        <v>1.085</v>
      </c>
      <c r="G1766" s="5" t="s">
        <v>547</v>
      </c>
      <c r="I1766" s="43">
        <v>0.5</v>
      </c>
      <c r="J1766" s="5">
        <v>12.650600000000001</v>
      </c>
      <c r="K1766" s="5">
        <v>33.303899999999999</v>
      </c>
      <c r="L1766" s="5">
        <v>25.147601699999999</v>
      </c>
      <c r="M1766" s="62">
        <v>0.112</v>
      </c>
      <c r="N1766" s="62">
        <v>0.35599999999999998</v>
      </c>
      <c r="O1766" s="62">
        <v>5.3912278239999996</v>
      </c>
      <c r="Q1766" s="5">
        <v>276.8866071428572</v>
      </c>
    </row>
    <row r="1767" spans="2:17" x14ac:dyDescent="0.2">
      <c r="B1767" s="23">
        <v>42159</v>
      </c>
      <c r="C1767" s="5">
        <v>36.700699999999998</v>
      </c>
      <c r="D1767" s="5">
        <v>-122.38379999999999</v>
      </c>
      <c r="E1767" s="39">
        <v>10</v>
      </c>
      <c r="F1767" s="5">
        <v>1.159</v>
      </c>
      <c r="G1767" s="5" t="s">
        <v>547</v>
      </c>
      <c r="I1767" s="43">
        <v>0.15</v>
      </c>
      <c r="J1767" s="5">
        <v>12.6511</v>
      </c>
      <c r="K1767" s="5">
        <v>33.303899999999999</v>
      </c>
      <c r="L1767" s="5">
        <v>25.14750454</v>
      </c>
      <c r="M1767" s="62">
        <v>8.4000000000000005E-2</v>
      </c>
      <c r="N1767" s="62">
        <v>0.38500000000000001</v>
      </c>
      <c r="O1767" s="62">
        <v>5.1794542479999999</v>
      </c>
      <c r="Q1767" s="5">
        <v>276.75357142857143</v>
      </c>
    </row>
    <row r="1768" spans="2:17" x14ac:dyDescent="0.2">
      <c r="B1768" s="23">
        <v>42159</v>
      </c>
      <c r="C1768" s="5">
        <v>36.700699999999998</v>
      </c>
      <c r="D1768" s="5">
        <v>-122.38379999999999</v>
      </c>
      <c r="E1768" s="39">
        <v>20</v>
      </c>
      <c r="F1768" s="5">
        <v>2.3340000000000001</v>
      </c>
      <c r="G1768" s="5">
        <v>1.784</v>
      </c>
      <c r="I1768" s="43">
        <v>0.01</v>
      </c>
      <c r="J1768" s="5">
        <v>12.5738</v>
      </c>
      <c r="K1768" s="5">
        <v>33.320099999999996</v>
      </c>
      <c r="L1768" s="5">
        <v>25.175054209999999</v>
      </c>
      <c r="M1768" s="62">
        <v>6.7000000000000004E-2</v>
      </c>
      <c r="N1768" s="62">
        <v>0.35199999999999998</v>
      </c>
      <c r="O1768" s="62">
        <v>5.5414724560000002</v>
      </c>
      <c r="Q1768" s="5">
        <v>274.29241071428572</v>
      </c>
    </row>
    <row r="1769" spans="2:17" x14ac:dyDescent="0.2">
      <c r="B1769" s="23">
        <v>42159</v>
      </c>
      <c r="C1769" s="5">
        <v>36.700699999999998</v>
      </c>
      <c r="D1769" s="5">
        <v>-122.38379999999999</v>
      </c>
      <c r="E1769" s="39">
        <v>30</v>
      </c>
      <c r="F1769" s="5" t="s">
        <v>547</v>
      </c>
      <c r="G1769" s="5">
        <v>3.476</v>
      </c>
      <c r="I1769" s="43" t="s">
        <v>547</v>
      </c>
      <c r="J1769" s="5">
        <v>12.2294</v>
      </c>
      <c r="K1769" s="5">
        <v>33.465200000000003</v>
      </c>
      <c r="L1769" s="5">
        <v>25.3537274</v>
      </c>
      <c r="M1769" s="62">
        <v>0.32900000000000001</v>
      </c>
      <c r="N1769" s="62">
        <v>0.33200000000000002</v>
      </c>
      <c r="O1769" s="62">
        <v>5.7456956119999996</v>
      </c>
      <c r="Q1769" s="5">
        <v>278.0419642857143</v>
      </c>
    </row>
    <row r="1770" spans="2:17" x14ac:dyDescent="0.2">
      <c r="B1770" s="23">
        <v>42159</v>
      </c>
      <c r="C1770" s="5">
        <v>36.700699999999998</v>
      </c>
      <c r="D1770" s="5">
        <v>-122.38379999999999</v>
      </c>
      <c r="E1770" s="39">
        <v>40</v>
      </c>
      <c r="F1770" s="5">
        <v>10.5</v>
      </c>
      <c r="G1770" s="5">
        <v>6.51</v>
      </c>
      <c r="I1770" s="43">
        <v>1E-3</v>
      </c>
      <c r="J1770" s="5">
        <v>10.8918</v>
      </c>
      <c r="K1770" s="5">
        <v>33.537700000000001</v>
      </c>
      <c r="L1770" s="5">
        <v>25.656123669999999</v>
      </c>
      <c r="M1770" s="62">
        <v>0.67700000000000005</v>
      </c>
      <c r="N1770" s="62">
        <v>0.36699999999999999</v>
      </c>
      <c r="O1770" s="62">
        <v>13.554555089999999</v>
      </c>
      <c r="Q1770" s="5">
        <v>218.31785714285715</v>
      </c>
    </row>
    <row r="1771" spans="2:17" x14ac:dyDescent="0.2">
      <c r="B1771" s="23">
        <v>42159</v>
      </c>
      <c r="C1771" s="5">
        <v>36.700699999999998</v>
      </c>
      <c r="D1771" s="5">
        <v>-122.38379999999999</v>
      </c>
      <c r="E1771" s="39">
        <v>80</v>
      </c>
      <c r="F1771" s="5">
        <v>20.131</v>
      </c>
      <c r="G1771" s="5">
        <v>20.131</v>
      </c>
      <c r="I1771" s="43">
        <v>0</v>
      </c>
      <c r="J1771" s="5">
        <v>9.4145000000000003</v>
      </c>
      <c r="K1771" s="5">
        <v>33.693399999999997</v>
      </c>
      <c r="L1771" s="5">
        <v>26.02860643</v>
      </c>
      <c r="M1771" s="62">
        <v>2.5000000000000001E-2</v>
      </c>
      <c r="N1771" s="62">
        <v>0.159</v>
      </c>
      <c r="O1771" s="62">
        <v>22.848275910000002</v>
      </c>
      <c r="Q1771" s="5">
        <v>141.58258928571431</v>
      </c>
    </row>
    <row r="1772" spans="2:17" x14ac:dyDescent="0.2">
      <c r="B1772" s="23">
        <v>42159</v>
      </c>
      <c r="C1772" s="5">
        <v>36.700699999999998</v>
      </c>
      <c r="D1772" s="5">
        <v>-122.38379999999999</v>
      </c>
      <c r="E1772" s="39">
        <v>100</v>
      </c>
      <c r="F1772" s="5">
        <v>25.446999999999999</v>
      </c>
      <c r="G1772" s="5">
        <v>25.446999999999999</v>
      </c>
      <c r="I1772" s="43">
        <v>0</v>
      </c>
      <c r="J1772" s="5">
        <v>9.327</v>
      </c>
      <c r="K1772" s="5">
        <v>33.825400000000002</v>
      </c>
      <c r="L1772" s="5">
        <v>26.14602077</v>
      </c>
      <c r="M1772" s="62">
        <v>2.3E-2</v>
      </c>
      <c r="N1772" s="62">
        <v>0.217</v>
      </c>
      <c r="O1772" s="62">
        <v>24.770728760000001</v>
      </c>
      <c r="Q1772" s="5">
        <v>119.88616071428572</v>
      </c>
    </row>
    <row r="1773" spans="2:17" x14ac:dyDescent="0.2">
      <c r="B1773" s="23">
        <v>42159</v>
      </c>
      <c r="C1773" s="5">
        <v>36.700699999999998</v>
      </c>
      <c r="D1773" s="5">
        <v>-122.38379999999999</v>
      </c>
      <c r="E1773" s="39">
        <v>200</v>
      </c>
      <c r="F1773" s="5">
        <v>21.094999999999999</v>
      </c>
      <c r="G1773" s="5">
        <v>21.094999999999999</v>
      </c>
      <c r="I1773" s="43">
        <v>0</v>
      </c>
      <c r="J1773" s="5">
        <v>8.4657999999999998</v>
      </c>
      <c r="K1773" s="5">
        <v>34.062600000000003</v>
      </c>
      <c r="L1773" s="5">
        <v>26.467432639999998</v>
      </c>
      <c r="M1773" s="62">
        <v>8.0000000000000002E-3</v>
      </c>
      <c r="N1773" s="62">
        <v>9.4E-2</v>
      </c>
      <c r="O1773" s="62">
        <v>29.35625117</v>
      </c>
      <c r="Q1773" s="5">
        <v>79.298660714285717</v>
      </c>
    </row>
    <row r="1774" spans="2:17" x14ac:dyDescent="0.2">
      <c r="B1774" s="23">
        <v>42159</v>
      </c>
      <c r="C1774" s="5">
        <v>36.700699999999998</v>
      </c>
      <c r="D1774" s="5">
        <v>-122.38379999999999</v>
      </c>
      <c r="E1774" s="39">
        <v>500</v>
      </c>
      <c r="F1774" s="5">
        <v>6.7149999999999999</v>
      </c>
      <c r="G1774" s="5">
        <v>6.7149999999999999</v>
      </c>
      <c r="I1774" s="43">
        <v>0</v>
      </c>
      <c r="J1774" s="5">
        <v>6.2839</v>
      </c>
      <c r="K1774" s="5">
        <v>34.230800000000002</v>
      </c>
      <c r="L1774" s="5">
        <v>26.908493020000002</v>
      </c>
      <c r="M1774" s="62">
        <v>8.0000000000000002E-3</v>
      </c>
      <c r="N1774" s="62">
        <v>9.6000000000000002E-2</v>
      </c>
      <c r="O1774" s="62">
        <v>37.964128850000002</v>
      </c>
      <c r="Q1774" s="5">
        <v>21.312946428571433</v>
      </c>
    </row>
    <row r="1775" spans="2:17" x14ac:dyDescent="0.2">
      <c r="B1775" s="23">
        <v>42192</v>
      </c>
      <c r="C1775" s="5">
        <v>36.700499999999998</v>
      </c>
      <c r="D1775" s="5">
        <v>-122.3852</v>
      </c>
      <c r="E1775" s="39">
        <v>5</v>
      </c>
      <c r="F1775" s="5">
        <v>0.15</v>
      </c>
      <c r="G1775" s="5" t="s">
        <v>547</v>
      </c>
      <c r="I1775" s="43">
        <v>0.5</v>
      </c>
      <c r="J1775" s="5">
        <v>16.5154</v>
      </c>
      <c r="K1775" s="5">
        <v>33.359000000000002</v>
      </c>
      <c r="L1775" s="5">
        <v>24.367916959999999</v>
      </c>
      <c r="M1775" s="62">
        <v>0.21099999999999999</v>
      </c>
      <c r="N1775" s="62">
        <v>9.2999999999999999E-2</v>
      </c>
      <c r="O1775" s="62">
        <v>0.252</v>
      </c>
      <c r="Q1775" s="5">
        <v>289.37678571428569</v>
      </c>
    </row>
    <row r="1776" spans="2:17" x14ac:dyDescent="0.2">
      <c r="B1776" s="23">
        <v>42192</v>
      </c>
      <c r="C1776" s="5">
        <v>36.700499999999998</v>
      </c>
      <c r="D1776" s="5">
        <v>-122.3852</v>
      </c>
      <c r="E1776" s="39">
        <v>10</v>
      </c>
      <c r="F1776" s="5" t="s">
        <v>547</v>
      </c>
      <c r="G1776" s="5" t="s">
        <v>547</v>
      </c>
      <c r="I1776" s="43" t="s">
        <v>547</v>
      </c>
      <c r="J1776" s="5">
        <v>16.123200000000001</v>
      </c>
      <c r="K1776" s="5">
        <v>33.3581</v>
      </c>
      <c r="L1776" s="5">
        <v>24.456998500000001</v>
      </c>
      <c r="M1776" s="62">
        <v>0.17199999999999999</v>
      </c>
      <c r="N1776" s="62">
        <v>0.1</v>
      </c>
      <c r="O1776" s="62">
        <v>0.29399999999999998</v>
      </c>
      <c r="Q1776" s="5">
        <v>294.9794642857143</v>
      </c>
    </row>
    <row r="1777" spans="2:17" x14ac:dyDescent="0.2">
      <c r="B1777" s="23">
        <v>42192</v>
      </c>
      <c r="C1777" s="5">
        <v>36.700499999999998</v>
      </c>
      <c r="D1777" s="5">
        <v>-122.3852</v>
      </c>
      <c r="E1777" s="39">
        <v>20</v>
      </c>
      <c r="F1777" s="5">
        <v>1.034</v>
      </c>
      <c r="G1777" s="5">
        <v>2.387</v>
      </c>
      <c r="I1777" s="43">
        <v>0.15</v>
      </c>
      <c r="J1777" s="5">
        <v>13.3833</v>
      </c>
      <c r="K1777" s="5">
        <v>33.2834</v>
      </c>
      <c r="L1777" s="5">
        <v>24.986756190000001</v>
      </c>
      <c r="M1777" s="62">
        <v>0.22700000000000001</v>
      </c>
      <c r="N1777" s="62">
        <v>0.16300000000000001</v>
      </c>
      <c r="O1777" s="62">
        <v>2.4540000000000002</v>
      </c>
      <c r="Q1777" s="5">
        <v>305.24151785714287</v>
      </c>
    </row>
    <row r="1778" spans="2:17" x14ac:dyDescent="0.2">
      <c r="B1778" s="23">
        <v>42192</v>
      </c>
      <c r="C1778" s="5">
        <v>36.700499999999998</v>
      </c>
      <c r="D1778" s="5">
        <v>-122.3852</v>
      </c>
      <c r="E1778" s="39">
        <v>30</v>
      </c>
      <c r="F1778" s="5">
        <v>4.2350000000000003</v>
      </c>
      <c r="G1778" s="5">
        <v>6.0529999999999999</v>
      </c>
      <c r="I1778" s="43">
        <v>0.05</v>
      </c>
      <c r="J1778" s="5">
        <v>12.3508</v>
      </c>
      <c r="K1778" s="5">
        <v>33.311199999999999</v>
      </c>
      <c r="L1778" s="5">
        <v>25.211082099999999</v>
      </c>
      <c r="M1778" s="62">
        <v>0.68600000000000005</v>
      </c>
      <c r="N1778" s="62">
        <v>0.22900000000000001</v>
      </c>
      <c r="O1778" s="62">
        <v>5.8860000000000001</v>
      </c>
      <c r="Q1778" s="5">
        <v>259.49642857142857</v>
      </c>
    </row>
    <row r="1779" spans="2:17" x14ac:dyDescent="0.2">
      <c r="B1779" s="23">
        <v>42192</v>
      </c>
      <c r="C1779" s="5">
        <v>36.700499999999998</v>
      </c>
      <c r="D1779" s="5">
        <v>-122.3852</v>
      </c>
      <c r="E1779" s="39">
        <v>40</v>
      </c>
      <c r="F1779" s="5">
        <v>17.486000000000001</v>
      </c>
      <c r="G1779" s="5">
        <v>16.690999999999999</v>
      </c>
      <c r="I1779" s="43">
        <v>0.01</v>
      </c>
      <c r="J1779" s="5">
        <v>11.139699999999999</v>
      </c>
      <c r="K1779" s="5">
        <v>33.4373</v>
      </c>
      <c r="L1779" s="5">
        <v>25.53373427</v>
      </c>
      <c r="M1779" s="62">
        <v>0.77200000000000002</v>
      </c>
      <c r="N1779" s="62">
        <v>0.33700000000000002</v>
      </c>
      <c r="O1779" s="62">
        <v>14.364000000000001</v>
      </c>
      <c r="Q1779" s="5">
        <v>207.78794642857142</v>
      </c>
    </row>
    <row r="1780" spans="2:17" x14ac:dyDescent="0.2">
      <c r="B1780" s="23">
        <v>42192</v>
      </c>
      <c r="C1780" s="5">
        <v>36.700499999999998</v>
      </c>
      <c r="D1780" s="5">
        <v>-122.3852</v>
      </c>
      <c r="E1780" s="39">
        <v>80</v>
      </c>
      <c r="F1780" s="5">
        <v>16.495999999999999</v>
      </c>
      <c r="G1780" s="5">
        <v>16.495999999999999</v>
      </c>
      <c r="I1780" s="43">
        <v>0</v>
      </c>
      <c r="J1780" s="5">
        <v>9.8149999999999995</v>
      </c>
      <c r="K1780" s="5">
        <v>33.506900000000002</v>
      </c>
      <c r="L1780" s="5">
        <v>25.817064070000001</v>
      </c>
      <c r="M1780" s="62">
        <v>0.13900000000000001</v>
      </c>
      <c r="N1780" s="62">
        <v>0.189</v>
      </c>
      <c r="O1780" s="62">
        <v>21.495000000000001</v>
      </c>
      <c r="Q1780" s="5">
        <v>171.20178571428571</v>
      </c>
    </row>
    <row r="1781" spans="2:17" x14ac:dyDescent="0.2">
      <c r="B1781" s="23">
        <v>42192</v>
      </c>
      <c r="C1781" s="5">
        <v>36.700499999999998</v>
      </c>
      <c r="D1781" s="5">
        <v>-122.3852</v>
      </c>
      <c r="E1781" s="39">
        <v>100</v>
      </c>
      <c r="F1781" s="5">
        <v>17.780999999999999</v>
      </c>
      <c r="G1781" s="5">
        <v>17.780999999999999</v>
      </c>
      <c r="I1781" s="43">
        <v>0</v>
      </c>
      <c r="J1781" s="5">
        <v>9.3097999999999992</v>
      </c>
      <c r="K1781" s="5">
        <v>33.585799999999999</v>
      </c>
      <c r="L1781" s="5">
        <v>25.961393869999998</v>
      </c>
      <c r="M1781" s="62">
        <v>0.1</v>
      </c>
      <c r="N1781" s="62">
        <v>8.8999999999999996E-2</v>
      </c>
      <c r="O1781" s="62">
        <v>23.323</v>
      </c>
      <c r="Q1781" s="5">
        <v>154.50848214285713</v>
      </c>
    </row>
    <row r="1782" spans="2:17" x14ac:dyDescent="0.2">
      <c r="B1782" s="23">
        <v>42192</v>
      </c>
      <c r="C1782" s="5">
        <v>36.700499999999998</v>
      </c>
      <c r="D1782" s="5">
        <v>-122.3852</v>
      </c>
      <c r="E1782" s="39">
        <v>200</v>
      </c>
      <c r="F1782" s="5">
        <v>8.3409999999999993</v>
      </c>
      <c r="G1782" s="5">
        <v>8.3409999999999993</v>
      </c>
      <c r="I1782" s="43">
        <v>0</v>
      </c>
      <c r="J1782" s="5">
        <v>8.5630000000000006</v>
      </c>
      <c r="K1782" s="5">
        <v>34.034399999999998</v>
      </c>
      <c r="L1782" s="5">
        <v>26.4303837</v>
      </c>
      <c r="M1782" s="62">
        <v>9.1999999999999998E-2</v>
      </c>
      <c r="N1782" s="62">
        <v>7.9000000000000001E-2</v>
      </c>
      <c r="O1782" s="62">
        <v>29.725999999999999</v>
      </c>
      <c r="Q1782" s="5">
        <v>93.08348214285715</v>
      </c>
    </row>
    <row r="1783" spans="2:17" x14ac:dyDescent="0.2">
      <c r="B1783" s="23">
        <v>42192</v>
      </c>
      <c r="C1783" s="5">
        <v>36.700499999999998</v>
      </c>
      <c r="D1783" s="5">
        <v>-122.3852</v>
      </c>
      <c r="E1783" s="39">
        <v>500</v>
      </c>
      <c r="F1783" s="5">
        <v>4.0960000000000001</v>
      </c>
      <c r="G1783" s="5">
        <v>4.0960000000000001</v>
      </c>
      <c r="I1783" s="43">
        <v>0</v>
      </c>
      <c r="J1783" s="5">
        <v>6.2022000000000004</v>
      </c>
      <c r="K1783" s="5">
        <v>34.230600000000003</v>
      </c>
      <c r="L1783" s="5">
        <v>26.918883210000001</v>
      </c>
      <c r="M1783" s="62">
        <v>0.125</v>
      </c>
      <c r="N1783" s="62">
        <v>0.08</v>
      </c>
      <c r="O1783" s="62">
        <v>39.012999999999998</v>
      </c>
      <c r="Q1783" s="5">
        <v>20.591071428571432</v>
      </c>
    </row>
    <row r="1784" spans="2:17" x14ac:dyDescent="0.2">
      <c r="B1784" s="23">
        <v>42219</v>
      </c>
      <c r="C1784" s="5">
        <v>36.689700000000002</v>
      </c>
      <c r="D1784" s="5">
        <v>-122.3768</v>
      </c>
      <c r="E1784" s="39">
        <v>5</v>
      </c>
      <c r="F1784" s="5">
        <v>0.23899999999999999</v>
      </c>
      <c r="G1784" s="5" t="s">
        <v>547</v>
      </c>
      <c r="I1784" s="43">
        <v>0.5</v>
      </c>
      <c r="J1784" s="5">
        <v>15.5593</v>
      </c>
      <c r="K1784" s="5">
        <v>33.3215</v>
      </c>
      <c r="L1784" s="5">
        <v>24.555455429999999</v>
      </c>
      <c r="M1784" s="62">
        <v>8.4000000000000005E-2</v>
      </c>
      <c r="N1784" s="62">
        <v>7.9000000000000001E-2</v>
      </c>
      <c r="O1784" s="62">
        <v>0.187</v>
      </c>
      <c r="Q1784" s="5">
        <v>308.49553571428572</v>
      </c>
    </row>
    <row r="1785" spans="2:17" x14ac:dyDescent="0.2">
      <c r="B1785" s="23">
        <v>42219</v>
      </c>
      <c r="C1785" s="5">
        <v>36.689700000000002</v>
      </c>
      <c r="D1785" s="5">
        <v>-122.3768</v>
      </c>
      <c r="E1785" s="39">
        <v>10</v>
      </c>
      <c r="F1785" s="5" t="s">
        <v>547</v>
      </c>
      <c r="G1785" s="5" t="s">
        <v>547</v>
      </c>
      <c r="I1785" s="43" t="s">
        <v>547</v>
      </c>
      <c r="J1785" s="5">
        <v>14.7035</v>
      </c>
      <c r="K1785" s="5">
        <v>33.374400000000001</v>
      </c>
      <c r="L1785" s="5">
        <v>24.782760979999999</v>
      </c>
      <c r="M1785" s="62">
        <v>0.16200000000000001</v>
      </c>
      <c r="N1785" s="62">
        <v>0.128</v>
      </c>
      <c r="O1785" s="62">
        <v>0.191</v>
      </c>
      <c r="Q1785" s="5">
        <v>289.01875000000007</v>
      </c>
    </row>
    <row r="1786" spans="2:17" x14ac:dyDescent="0.2">
      <c r="B1786" s="23">
        <v>42219</v>
      </c>
      <c r="C1786" s="5">
        <v>36.689700000000002</v>
      </c>
      <c r="D1786" s="5">
        <v>-122.3768</v>
      </c>
      <c r="E1786" s="39">
        <v>20</v>
      </c>
      <c r="F1786" s="5">
        <v>0.42899999999999999</v>
      </c>
      <c r="G1786" s="5">
        <v>0.72599999999999998</v>
      </c>
      <c r="I1786" s="43">
        <v>0.15</v>
      </c>
      <c r="J1786" s="5">
        <v>14.4724</v>
      </c>
      <c r="K1786" s="5">
        <v>33.4069</v>
      </c>
      <c r="L1786" s="5">
        <v>24.857055280000001</v>
      </c>
      <c r="M1786" s="62">
        <v>0.11600000000000001</v>
      </c>
      <c r="N1786" s="62">
        <v>0.158</v>
      </c>
      <c r="O1786" s="62">
        <v>0.67300000000000004</v>
      </c>
      <c r="Q1786" s="5">
        <v>293.67767857142854</v>
      </c>
    </row>
    <row r="1787" spans="2:17" x14ac:dyDescent="0.2">
      <c r="B1787" s="23">
        <v>42219</v>
      </c>
      <c r="C1787" s="5">
        <v>36.689700000000002</v>
      </c>
      <c r="D1787" s="5">
        <v>-122.3768</v>
      </c>
      <c r="E1787" s="39">
        <v>30</v>
      </c>
      <c r="F1787" s="5">
        <v>13.624000000000001</v>
      </c>
      <c r="G1787" s="5">
        <v>42.121000000000002</v>
      </c>
      <c r="I1787" s="43">
        <v>0.05</v>
      </c>
      <c r="J1787" s="5">
        <v>12.5746</v>
      </c>
      <c r="K1787" s="5">
        <v>33.350700000000003</v>
      </c>
      <c r="L1787" s="5">
        <v>25.19861873</v>
      </c>
      <c r="M1787" s="62">
        <v>0.314</v>
      </c>
      <c r="N1787" s="62">
        <v>0.58699999999999997</v>
      </c>
      <c r="O1787" s="62">
        <v>8.0250000000000004</v>
      </c>
      <c r="Q1787" s="5">
        <v>224.84062500000002</v>
      </c>
    </row>
    <row r="1788" spans="2:17" x14ac:dyDescent="0.2">
      <c r="B1788" s="23">
        <v>42219</v>
      </c>
      <c r="C1788" s="5">
        <v>36.689700000000002</v>
      </c>
      <c r="D1788" s="5">
        <v>-122.3768</v>
      </c>
      <c r="E1788" s="39">
        <v>40</v>
      </c>
      <c r="F1788" s="5">
        <v>55.05</v>
      </c>
      <c r="G1788" s="5">
        <v>57.563000000000002</v>
      </c>
      <c r="I1788" s="43">
        <v>0.01</v>
      </c>
      <c r="J1788" s="5">
        <v>11.360799999999999</v>
      </c>
      <c r="K1788" s="5">
        <v>33.299900000000001</v>
      </c>
      <c r="L1788" s="5">
        <v>25.386932139999999</v>
      </c>
      <c r="M1788" s="62">
        <v>3.6999999999999998E-2</v>
      </c>
      <c r="N1788" s="62">
        <v>0.40100000000000002</v>
      </c>
      <c r="O1788" s="62">
        <v>13.647</v>
      </c>
      <c r="Q1788" s="5">
        <v>204.39330357142856</v>
      </c>
    </row>
    <row r="1789" spans="2:17" x14ac:dyDescent="0.2">
      <c r="B1789" s="23">
        <v>42219</v>
      </c>
      <c r="C1789" s="5">
        <v>36.689700000000002</v>
      </c>
      <c r="D1789" s="5">
        <v>-122.3768</v>
      </c>
      <c r="E1789" s="39">
        <v>60</v>
      </c>
      <c r="F1789" s="5">
        <v>47.067</v>
      </c>
      <c r="G1789" s="5">
        <v>29.702000000000002</v>
      </c>
      <c r="I1789" s="43">
        <v>1E-3</v>
      </c>
      <c r="J1789" s="5">
        <v>10.5822</v>
      </c>
      <c r="K1789" s="5">
        <v>33.468899999999998</v>
      </c>
      <c r="L1789" s="5">
        <v>25.656913660000001</v>
      </c>
      <c r="M1789" s="62">
        <v>1E-3</v>
      </c>
      <c r="N1789" s="62">
        <v>0.10199999999999999</v>
      </c>
      <c r="O1789" s="62">
        <v>19.393000000000001</v>
      </c>
      <c r="Q1789" s="5">
        <v>173.31026785714286</v>
      </c>
    </row>
    <row r="1790" spans="2:17" x14ac:dyDescent="0.2">
      <c r="B1790" s="23">
        <v>42219</v>
      </c>
      <c r="C1790" s="5">
        <v>36.689700000000002</v>
      </c>
      <c r="D1790" s="5">
        <v>-122.3768</v>
      </c>
      <c r="E1790" s="39">
        <v>80</v>
      </c>
      <c r="F1790" s="5">
        <v>19.773</v>
      </c>
      <c r="G1790" s="5">
        <v>19.773</v>
      </c>
      <c r="I1790" s="43">
        <v>0</v>
      </c>
      <c r="J1790" s="5">
        <v>9.8226999999999993</v>
      </c>
      <c r="K1790" s="5">
        <v>33.582799999999999</v>
      </c>
      <c r="L1790" s="5">
        <v>25.875060390000002</v>
      </c>
      <c r="M1790" s="62">
        <v>1.7000000000000001E-2</v>
      </c>
      <c r="N1790" s="62">
        <v>0.13</v>
      </c>
      <c r="O1790" s="62">
        <v>23.349</v>
      </c>
      <c r="Q1790" s="5">
        <v>152.63125000000002</v>
      </c>
    </row>
    <row r="1791" spans="2:17" x14ac:dyDescent="0.2">
      <c r="B1791" s="23">
        <v>42219</v>
      </c>
      <c r="C1791" s="5">
        <v>36.689700000000002</v>
      </c>
      <c r="D1791" s="5">
        <v>-122.3768</v>
      </c>
      <c r="E1791" s="39">
        <v>100</v>
      </c>
      <c r="F1791" s="5">
        <v>38.576000000000001</v>
      </c>
      <c r="G1791" s="5">
        <v>38.576000000000001</v>
      </c>
      <c r="I1791" s="43">
        <v>0</v>
      </c>
      <c r="J1791" s="5">
        <v>10.053699999999999</v>
      </c>
      <c r="K1791" s="5">
        <v>33.760100000000001</v>
      </c>
      <c r="L1791" s="5">
        <v>25.97472406</v>
      </c>
      <c r="M1791" s="62">
        <v>1E-3</v>
      </c>
      <c r="N1791" s="62">
        <v>0.13400000000000001</v>
      </c>
      <c r="O1791" s="62">
        <v>23.933</v>
      </c>
      <c r="Q1791" s="5">
        <v>122.30982142857142</v>
      </c>
    </row>
    <row r="1792" spans="2:17" x14ac:dyDescent="0.2">
      <c r="B1792" s="23">
        <v>42219</v>
      </c>
      <c r="C1792" s="5">
        <v>36.689700000000002</v>
      </c>
      <c r="D1792" s="5">
        <v>-122.3768</v>
      </c>
      <c r="E1792" s="39">
        <v>200</v>
      </c>
      <c r="F1792" s="5">
        <v>18.655999999999999</v>
      </c>
      <c r="G1792" s="5">
        <v>18.655999999999999</v>
      </c>
      <c r="I1792" s="43">
        <v>0</v>
      </c>
      <c r="J1792" s="5">
        <v>9.2032000000000007</v>
      </c>
      <c r="K1792" s="5">
        <v>34.045299999999997</v>
      </c>
      <c r="L1792" s="5">
        <v>26.338037910000001</v>
      </c>
      <c r="M1792" s="62">
        <v>4.0000000000000001E-3</v>
      </c>
      <c r="N1792" s="62">
        <v>0.111</v>
      </c>
      <c r="O1792" s="62">
        <v>29.038</v>
      </c>
      <c r="Q1792" s="5">
        <v>81.285714285714292</v>
      </c>
    </row>
    <row r="1793" spans="2:17" x14ac:dyDescent="0.2">
      <c r="B1793" s="23">
        <v>42219</v>
      </c>
      <c r="C1793" s="5">
        <v>36.689700000000002</v>
      </c>
      <c r="D1793" s="5">
        <v>-122.3768</v>
      </c>
      <c r="E1793" s="39">
        <v>500</v>
      </c>
      <c r="F1793" s="5">
        <v>3.3809999999999998</v>
      </c>
      <c r="G1793" s="5">
        <v>3.3809999999999998</v>
      </c>
      <c r="I1793" s="43">
        <v>0</v>
      </c>
      <c r="J1793" s="5">
        <v>6.9581999999999997</v>
      </c>
      <c r="K1793" s="5">
        <v>34.204300000000003</v>
      </c>
      <c r="L1793" s="5">
        <v>26.797686590000001</v>
      </c>
      <c r="M1793" s="62">
        <v>6.0000000000000001E-3</v>
      </c>
      <c r="N1793" s="62">
        <v>0.09</v>
      </c>
      <c r="O1793" s="62">
        <v>37.741999999999997</v>
      </c>
      <c r="Q1793" s="5">
        <v>30.422767857142858</v>
      </c>
    </row>
    <row r="1794" spans="2:17" x14ac:dyDescent="0.2">
      <c r="B1794" s="23">
        <v>42241</v>
      </c>
      <c r="C1794" s="5">
        <v>36.689500000000002</v>
      </c>
      <c r="D1794" s="5">
        <v>-122.37869999999999</v>
      </c>
      <c r="E1794" s="39">
        <v>5</v>
      </c>
      <c r="F1794" s="5">
        <v>1.4E-2</v>
      </c>
      <c r="G1794" s="5" t="s">
        <v>547</v>
      </c>
      <c r="I1794" s="43">
        <v>0.5</v>
      </c>
      <c r="J1794" s="5">
        <v>18.335100000000001</v>
      </c>
      <c r="K1794" s="5">
        <v>33.277000000000001</v>
      </c>
      <c r="L1794" s="5">
        <v>23.870686750000001</v>
      </c>
      <c r="M1794" s="62">
        <v>4.0000000000000001E-3</v>
      </c>
      <c r="N1794" s="62">
        <v>0.18</v>
      </c>
      <c r="O1794" s="62">
        <v>0.18099999999999999</v>
      </c>
      <c r="Q1794" s="5">
        <v>249.27053571428573</v>
      </c>
    </row>
    <row r="1795" spans="2:17" x14ac:dyDescent="0.2">
      <c r="B1795" s="23">
        <v>42241</v>
      </c>
      <c r="C1795" s="5">
        <v>36.689500000000002</v>
      </c>
      <c r="D1795" s="5">
        <v>-122.37869999999999</v>
      </c>
      <c r="E1795" s="39">
        <v>10</v>
      </c>
      <c r="F1795" s="5" t="s">
        <v>547</v>
      </c>
      <c r="G1795" s="5" t="s">
        <v>547</v>
      </c>
      <c r="I1795" s="43" t="s">
        <v>547</v>
      </c>
      <c r="J1795" s="5">
        <v>18.314499999999999</v>
      </c>
      <c r="K1795" s="5">
        <v>33.275700000000001</v>
      </c>
      <c r="L1795" s="5">
        <v>23.874772279999998</v>
      </c>
      <c r="M1795" s="62">
        <v>1.2999999999999999E-2</v>
      </c>
      <c r="N1795" s="62">
        <v>0.17599999999999999</v>
      </c>
      <c r="O1795" s="62">
        <v>0</v>
      </c>
      <c r="Q1795" s="5">
        <v>249.57008928571432</v>
      </c>
    </row>
    <row r="1796" spans="2:17" x14ac:dyDescent="0.2">
      <c r="B1796" s="23">
        <v>42241</v>
      </c>
      <c r="C1796" s="5">
        <v>36.689500000000002</v>
      </c>
      <c r="D1796" s="5">
        <v>-122.37869999999999</v>
      </c>
      <c r="E1796" s="39">
        <v>20</v>
      </c>
      <c r="F1796" s="5">
        <v>2.3E-2</v>
      </c>
      <c r="G1796" s="5">
        <v>5.5E-2</v>
      </c>
      <c r="I1796" s="43">
        <v>0.15</v>
      </c>
      <c r="J1796" s="5">
        <v>17.4374</v>
      </c>
      <c r="K1796" s="5">
        <v>33.207799999999999</v>
      </c>
      <c r="L1796" s="5">
        <v>24.035571940000001</v>
      </c>
      <c r="M1796" s="62">
        <v>1E-3</v>
      </c>
      <c r="N1796" s="62">
        <v>0.22900000000000001</v>
      </c>
      <c r="O1796" s="62">
        <v>0</v>
      </c>
      <c r="Q1796" s="5">
        <v>260.0419642857143</v>
      </c>
    </row>
    <row r="1797" spans="2:17" x14ac:dyDescent="0.2">
      <c r="B1797" s="23">
        <v>42241</v>
      </c>
      <c r="C1797" s="5">
        <v>36.689500000000002</v>
      </c>
      <c r="D1797" s="5">
        <v>-122.37869999999999</v>
      </c>
      <c r="E1797" s="39">
        <v>30</v>
      </c>
      <c r="F1797" s="5">
        <v>0.68700000000000006</v>
      </c>
      <c r="G1797" s="5">
        <v>0.435</v>
      </c>
      <c r="I1797" s="43">
        <v>0.05</v>
      </c>
      <c r="J1797" s="5">
        <v>14.081300000000001</v>
      </c>
      <c r="K1797" s="5">
        <v>33.0687</v>
      </c>
      <c r="L1797" s="5">
        <v>24.678078410000001</v>
      </c>
      <c r="M1797" s="62">
        <v>2.1000000000000001E-2</v>
      </c>
      <c r="N1797" s="62">
        <v>0.35899999999999999</v>
      </c>
      <c r="O1797" s="62">
        <v>1.6619999999999999</v>
      </c>
      <c r="Q1797" s="5">
        <v>281.77321428571435</v>
      </c>
    </row>
    <row r="1798" spans="2:17" x14ac:dyDescent="0.2">
      <c r="B1798" s="23">
        <v>42241</v>
      </c>
      <c r="C1798" s="5">
        <v>36.689500000000002</v>
      </c>
      <c r="D1798" s="5">
        <v>-122.37869999999999</v>
      </c>
      <c r="E1798" s="39">
        <v>40</v>
      </c>
      <c r="F1798" s="5">
        <v>18.216000000000001</v>
      </c>
      <c r="G1798" s="5">
        <v>5.0229999999999997</v>
      </c>
      <c r="I1798" s="43">
        <v>0.01</v>
      </c>
      <c r="J1798" s="5">
        <v>12.392200000000001</v>
      </c>
      <c r="K1798" s="5">
        <v>33.2134</v>
      </c>
      <c r="L1798" s="5">
        <v>25.12730745</v>
      </c>
      <c r="M1798" s="62">
        <v>0.126</v>
      </c>
      <c r="N1798" s="62">
        <v>0.60599999999999998</v>
      </c>
      <c r="O1798" s="62">
        <v>7.9420000000000002</v>
      </c>
      <c r="Q1798" s="5">
        <v>236.96517857142859</v>
      </c>
    </row>
    <row r="1799" spans="2:17" x14ac:dyDescent="0.2">
      <c r="B1799" s="23">
        <v>42241</v>
      </c>
      <c r="C1799" s="5">
        <v>36.689500000000002</v>
      </c>
      <c r="D1799" s="5">
        <v>-122.37869999999999</v>
      </c>
      <c r="E1799" s="39">
        <v>60</v>
      </c>
      <c r="F1799" s="5">
        <v>29.347000000000001</v>
      </c>
      <c r="G1799" s="5">
        <v>12.147</v>
      </c>
      <c r="I1799" s="43">
        <v>1E-3</v>
      </c>
      <c r="J1799" s="5">
        <v>11.0549</v>
      </c>
      <c r="K1799" s="5">
        <v>33.2879</v>
      </c>
      <c r="L1799" s="5">
        <v>25.43265559</v>
      </c>
      <c r="M1799" s="62">
        <v>4.0000000000000001E-3</v>
      </c>
      <c r="N1799" s="62">
        <v>0.29299999999999998</v>
      </c>
      <c r="O1799" s="62">
        <v>15.43</v>
      </c>
      <c r="Q1799" s="5">
        <v>201.04107142857148</v>
      </c>
    </row>
    <row r="1800" spans="2:17" x14ac:dyDescent="0.2">
      <c r="B1800" s="23">
        <v>42241</v>
      </c>
      <c r="C1800" s="5">
        <v>36.689500000000002</v>
      </c>
      <c r="D1800" s="5">
        <v>-122.37869999999999</v>
      </c>
      <c r="E1800" s="39">
        <v>80</v>
      </c>
      <c r="F1800" s="5">
        <v>30.571999999999999</v>
      </c>
      <c r="G1800" s="5">
        <v>30.571999999999999</v>
      </c>
      <c r="I1800" s="43">
        <v>0</v>
      </c>
      <c r="J1800" s="5">
        <v>9.7591999999999999</v>
      </c>
      <c r="K1800" s="5">
        <v>33.396500000000003</v>
      </c>
      <c r="L1800" s="5">
        <v>25.74008873</v>
      </c>
      <c r="M1800" s="62">
        <v>3.7999999999999999E-2</v>
      </c>
      <c r="N1800" s="62">
        <v>0.27</v>
      </c>
      <c r="O1800" s="62">
        <v>19.988</v>
      </c>
      <c r="Q1800" s="5">
        <v>179.83794642857143</v>
      </c>
    </row>
    <row r="1801" spans="2:17" x14ac:dyDescent="0.2">
      <c r="B1801" s="23">
        <v>42241</v>
      </c>
      <c r="C1801" s="5">
        <v>36.689500000000002</v>
      </c>
      <c r="D1801" s="5">
        <v>-122.37869999999999</v>
      </c>
      <c r="E1801" s="39">
        <v>100</v>
      </c>
      <c r="F1801" s="5">
        <v>27.155999999999999</v>
      </c>
      <c r="G1801" s="5">
        <v>27.155999999999999</v>
      </c>
      <c r="I1801" s="43">
        <v>0</v>
      </c>
      <c r="J1801" s="5">
        <v>9.3954000000000004</v>
      </c>
      <c r="K1801" s="5">
        <v>33.491799999999998</v>
      </c>
      <c r="L1801" s="5">
        <v>25.874067119999999</v>
      </c>
      <c r="M1801" s="62">
        <v>4.0000000000000001E-3</v>
      </c>
      <c r="N1801" s="62">
        <v>0.26</v>
      </c>
      <c r="O1801" s="62">
        <v>22.015999999999998</v>
      </c>
      <c r="Q1801" s="5">
        <v>170.06294642857145</v>
      </c>
    </row>
    <row r="1802" spans="2:17" x14ac:dyDescent="0.2">
      <c r="B1802" s="23">
        <v>42241</v>
      </c>
      <c r="C1802" s="5">
        <v>36.689500000000002</v>
      </c>
      <c r="D1802" s="5">
        <v>-122.37869999999999</v>
      </c>
      <c r="E1802" s="39">
        <v>200</v>
      </c>
      <c r="F1802" s="5">
        <v>16.445</v>
      </c>
      <c r="G1802" s="5">
        <v>16.445</v>
      </c>
      <c r="I1802" s="43">
        <v>0</v>
      </c>
      <c r="J1802" s="5">
        <v>8.2766999999999999</v>
      </c>
      <c r="K1802" s="5">
        <v>33.976100000000002</v>
      </c>
      <c r="L1802" s="5">
        <v>26.428338449999998</v>
      </c>
      <c r="M1802" s="62">
        <v>6.0000000000000001E-3</v>
      </c>
      <c r="N1802" s="62">
        <v>0.29399999999999998</v>
      </c>
      <c r="O1802" s="62">
        <v>29.765999999999998</v>
      </c>
      <c r="Q1802" s="5">
        <v>110.68169642857144</v>
      </c>
    </row>
    <row r="1803" spans="2:17" x14ac:dyDescent="0.2">
      <c r="B1803" s="23">
        <v>42241</v>
      </c>
      <c r="C1803" s="5">
        <v>36.689500000000002</v>
      </c>
      <c r="D1803" s="5">
        <v>-122.37869999999999</v>
      </c>
      <c r="E1803" s="39">
        <v>500</v>
      </c>
      <c r="F1803" s="5" t="s">
        <v>547</v>
      </c>
      <c r="G1803" s="5" t="s">
        <v>547</v>
      </c>
      <c r="I1803" s="43" t="s">
        <v>547</v>
      </c>
      <c r="J1803" s="5">
        <v>6.0951000000000004</v>
      </c>
      <c r="K1803" s="5">
        <v>34.226900000000001</v>
      </c>
      <c r="L1803" s="5">
        <v>26.929672920000002</v>
      </c>
      <c r="M1803" s="62">
        <v>4.0000000000000001E-3</v>
      </c>
      <c r="N1803" s="62">
        <v>0.29899999999999999</v>
      </c>
      <c r="O1803" s="62">
        <v>39.4</v>
      </c>
      <c r="Q1803" s="5">
        <v>20.182142857142857</v>
      </c>
    </row>
    <row r="1804" spans="2:17" x14ac:dyDescent="0.2">
      <c r="B1804" s="23">
        <v>42303</v>
      </c>
      <c r="C1804" s="5">
        <v>36.694299999999998</v>
      </c>
      <c r="D1804" s="5">
        <v>-122.37649999999999</v>
      </c>
      <c r="E1804" s="39">
        <v>5</v>
      </c>
      <c r="F1804" s="5">
        <v>0.14899999999999999</v>
      </c>
      <c r="G1804" s="5" t="s">
        <v>547</v>
      </c>
      <c r="I1804" s="43">
        <v>0.5</v>
      </c>
      <c r="J1804" s="5">
        <v>17.215</v>
      </c>
      <c r="K1804" s="5">
        <v>33.255299999999998</v>
      </c>
      <c r="L1804" s="5">
        <v>24.124843760000001</v>
      </c>
      <c r="M1804" s="62">
        <v>2.7E-2</v>
      </c>
      <c r="N1804" s="62">
        <v>0.14499999999999999</v>
      </c>
      <c r="O1804" s="62">
        <v>0.42699999999999999</v>
      </c>
      <c r="Q1804" s="5">
        <v>250.37589285714284</v>
      </c>
    </row>
    <row r="1805" spans="2:17" x14ac:dyDescent="0.2">
      <c r="B1805" s="23">
        <v>42303</v>
      </c>
      <c r="C1805" s="5">
        <v>36.694299999999998</v>
      </c>
      <c r="D1805" s="5">
        <v>-122.37649999999999</v>
      </c>
      <c r="E1805" s="39">
        <v>10</v>
      </c>
      <c r="F1805" s="5" t="s">
        <v>547</v>
      </c>
      <c r="G1805" s="5" t="s">
        <v>547</v>
      </c>
      <c r="I1805" s="43" t="s">
        <v>547</v>
      </c>
      <c r="J1805" s="5">
        <v>17.172599999999999</v>
      </c>
      <c r="K1805" s="5">
        <v>33.2545</v>
      </c>
      <c r="L1805" s="5">
        <v>24.134261240000001</v>
      </c>
      <c r="M1805" s="62">
        <v>2.7E-2</v>
      </c>
      <c r="N1805" s="62">
        <v>0.16</v>
      </c>
      <c r="O1805" s="62">
        <v>0.36399999999999999</v>
      </c>
      <c r="Q1805" s="5">
        <v>249.63258928571432</v>
      </c>
    </row>
    <row r="1806" spans="2:17" x14ac:dyDescent="0.2">
      <c r="B1806" s="23">
        <v>42303</v>
      </c>
      <c r="C1806" s="5">
        <v>36.694299999999998</v>
      </c>
      <c r="D1806" s="5">
        <v>-122.37649999999999</v>
      </c>
      <c r="E1806" s="39">
        <v>20</v>
      </c>
      <c r="F1806" s="5">
        <v>0.39400000000000002</v>
      </c>
      <c r="G1806" s="5">
        <v>0.40400000000000003</v>
      </c>
      <c r="I1806" s="43">
        <v>0.15</v>
      </c>
      <c r="J1806" s="5">
        <v>17.080300000000001</v>
      </c>
      <c r="K1806" s="5">
        <v>33.252099999999999</v>
      </c>
      <c r="L1806" s="5">
        <v>24.154201239999999</v>
      </c>
      <c r="M1806" s="62">
        <v>2.5000000000000001E-2</v>
      </c>
      <c r="N1806" s="62">
        <v>0.104</v>
      </c>
      <c r="O1806" s="62">
        <v>0.27800000000000002</v>
      </c>
      <c r="Q1806" s="5">
        <v>250.25937500000001</v>
      </c>
    </row>
    <row r="1807" spans="2:17" x14ac:dyDescent="0.2">
      <c r="B1807" s="23">
        <v>42303</v>
      </c>
      <c r="C1807" s="5">
        <v>36.694299999999998</v>
      </c>
      <c r="D1807" s="5">
        <v>-122.37649999999999</v>
      </c>
      <c r="E1807" s="39">
        <v>30</v>
      </c>
      <c r="F1807" s="5" t="s">
        <v>547</v>
      </c>
      <c r="G1807" s="5">
        <v>2.165</v>
      </c>
      <c r="I1807" s="43" t="s">
        <v>547</v>
      </c>
      <c r="J1807" s="5">
        <v>16.932099999999998</v>
      </c>
      <c r="K1807" s="5">
        <v>33.245800000000003</v>
      </c>
      <c r="L1807" s="5">
        <v>24.18418011</v>
      </c>
      <c r="M1807" s="62">
        <v>3.4000000000000002E-2</v>
      </c>
      <c r="N1807" s="62">
        <v>0.13300000000000001</v>
      </c>
      <c r="O1807" s="62">
        <v>0.32100000000000001</v>
      </c>
      <c r="Q1807" s="5">
        <v>251.14821428571432</v>
      </c>
    </row>
    <row r="1808" spans="2:17" x14ac:dyDescent="0.2">
      <c r="B1808" s="23">
        <v>42303</v>
      </c>
      <c r="C1808" s="5">
        <v>36.694299999999998</v>
      </c>
      <c r="D1808" s="5">
        <v>-122.37649999999999</v>
      </c>
      <c r="E1808" s="39">
        <v>40</v>
      </c>
      <c r="F1808" s="5">
        <v>52.558</v>
      </c>
      <c r="G1808" s="5">
        <v>22.285</v>
      </c>
      <c r="I1808" s="43">
        <v>0.05</v>
      </c>
      <c r="J1808" s="5">
        <v>15.0045</v>
      </c>
      <c r="K1808" s="5">
        <v>33.209099999999999</v>
      </c>
      <c r="L1808" s="5">
        <v>24.590542429999999</v>
      </c>
      <c r="M1808" s="62">
        <v>4.9000000000000002E-2</v>
      </c>
      <c r="N1808" s="62">
        <v>0.30199999999999999</v>
      </c>
      <c r="O1808" s="62">
        <v>2.9239999999999999</v>
      </c>
      <c r="Q1808" s="5">
        <v>243.25535714285718</v>
      </c>
    </row>
    <row r="1809" spans="2:17" x14ac:dyDescent="0.2">
      <c r="B1809" s="23">
        <v>42303</v>
      </c>
      <c r="C1809" s="5">
        <v>36.694299999999998</v>
      </c>
      <c r="D1809" s="5">
        <v>-122.37649999999999</v>
      </c>
      <c r="E1809" s="39">
        <v>60</v>
      </c>
      <c r="F1809" s="5">
        <v>98.272999999999996</v>
      </c>
      <c r="G1809" s="5">
        <v>26.7</v>
      </c>
      <c r="I1809" s="43">
        <v>0.01</v>
      </c>
      <c r="J1809" s="5">
        <v>13.1265</v>
      </c>
      <c r="K1809" s="5">
        <v>33.255400000000002</v>
      </c>
      <c r="L1809" s="5">
        <v>25.016480430000001</v>
      </c>
      <c r="M1809" s="62">
        <v>2.4E-2</v>
      </c>
      <c r="N1809" s="62">
        <v>0.157</v>
      </c>
      <c r="O1809" s="62">
        <v>9.3670000000000009</v>
      </c>
      <c r="Q1809" s="5">
        <v>209.99196428571432</v>
      </c>
    </row>
    <row r="1810" spans="2:17" x14ac:dyDescent="0.2">
      <c r="B1810" s="23">
        <v>42303</v>
      </c>
      <c r="C1810" s="5">
        <v>36.694299999999998</v>
      </c>
      <c r="D1810" s="5">
        <v>-122.37649999999999</v>
      </c>
      <c r="E1810" s="39">
        <v>80</v>
      </c>
      <c r="F1810" s="5">
        <v>87.447000000000003</v>
      </c>
      <c r="G1810" s="5">
        <v>19.512</v>
      </c>
      <c r="I1810" s="43">
        <v>1E-3</v>
      </c>
      <c r="J1810" s="5">
        <v>11.7623</v>
      </c>
      <c r="K1810" s="5">
        <v>33.345199999999998</v>
      </c>
      <c r="L1810" s="5">
        <v>25.348423830000002</v>
      </c>
      <c r="M1810" s="62">
        <v>2.5999999999999999E-2</v>
      </c>
      <c r="N1810" s="62">
        <v>0.111</v>
      </c>
      <c r="O1810" s="62">
        <v>13.499000000000001</v>
      </c>
      <c r="Q1810" s="5">
        <v>189.80937500000002</v>
      </c>
    </row>
    <row r="1811" spans="2:17" x14ac:dyDescent="0.2">
      <c r="B1811" s="23">
        <v>42303</v>
      </c>
      <c r="C1811" s="5">
        <v>36.694299999999998</v>
      </c>
      <c r="D1811" s="5">
        <v>-122.37649999999999</v>
      </c>
      <c r="E1811" s="39">
        <v>100</v>
      </c>
      <c r="F1811" s="5">
        <v>16.584</v>
      </c>
      <c r="G1811" s="5">
        <v>16.584</v>
      </c>
      <c r="I1811" s="43">
        <v>0</v>
      </c>
      <c r="J1811" s="5">
        <v>11.2972</v>
      </c>
      <c r="K1811" s="5">
        <v>33.407499999999999</v>
      </c>
      <c r="L1811" s="5">
        <v>25.482144139999999</v>
      </c>
      <c r="M1811" s="62">
        <v>2.5000000000000001E-2</v>
      </c>
      <c r="N1811" s="62">
        <v>0.13200000000000001</v>
      </c>
      <c r="O1811" s="62">
        <v>16.193999999999999</v>
      </c>
      <c r="Q1811" s="5">
        <v>176.52544642857143</v>
      </c>
    </row>
    <row r="1812" spans="2:17" x14ac:dyDescent="0.2">
      <c r="B1812" s="23">
        <v>42303</v>
      </c>
      <c r="C1812" s="5">
        <v>36.694299999999998</v>
      </c>
      <c r="D1812" s="5">
        <v>-122.37649999999999</v>
      </c>
      <c r="E1812" s="39">
        <v>200</v>
      </c>
      <c r="F1812" s="5">
        <v>18.885999999999999</v>
      </c>
      <c r="G1812" s="5">
        <v>18.885999999999999</v>
      </c>
      <c r="I1812" s="43">
        <v>0</v>
      </c>
      <c r="J1812" s="5">
        <v>9.5541</v>
      </c>
      <c r="K1812" s="5">
        <v>33.913699999999999</v>
      </c>
      <c r="L1812" s="5">
        <v>26.17803133</v>
      </c>
      <c r="M1812" s="62">
        <v>2.1999999999999999E-2</v>
      </c>
      <c r="N1812" s="62">
        <v>6.9000000000000006E-2</v>
      </c>
      <c r="O1812" s="62">
        <v>26.154</v>
      </c>
      <c r="Q1812" s="5">
        <v>97.537053571428572</v>
      </c>
    </row>
    <row r="1813" spans="2:17" x14ac:dyDescent="0.2">
      <c r="B1813" s="23">
        <v>42303</v>
      </c>
      <c r="C1813" s="5">
        <v>36.694299999999998</v>
      </c>
      <c r="D1813" s="5">
        <v>-122.37649999999999</v>
      </c>
      <c r="E1813" s="39">
        <v>500</v>
      </c>
      <c r="F1813" s="5">
        <v>3.036</v>
      </c>
      <c r="G1813" s="5">
        <v>3.036</v>
      </c>
      <c r="I1813" s="43">
        <v>0</v>
      </c>
      <c r="J1813" s="5">
        <v>6.0509000000000004</v>
      </c>
      <c r="K1813" s="5">
        <v>34.167700000000004</v>
      </c>
      <c r="L1813" s="5">
        <v>26.888520310000001</v>
      </c>
      <c r="M1813" s="62">
        <v>2.5999999999999999E-2</v>
      </c>
      <c r="N1813" s="62">
        <v>5.8000000000000003E-2</v>
      </c>
      <c r="O1813" s="62">
        <v>38.381999999999998</v>
      </c>
      <c r="Q1813" s="5">
        <v>25.845535714285717</v>
      </c>
    </row>
    <row r="1814" spans="2:17" x14ac:dyDescent="0.2">
      <c r="B1814" s="23">
        <v>42353</v>
      </c>
      <c r="C1814" s="5">
        <v>36.693300000000001</v>
      </c>
      <c r="D1814" s="5">
        <v>-122.3792</v>
      </c>
      <c r="E1814" s="39">
        <v>5</v>
      </c>
      <c r="F1814" s="5" t="s">
        <v>547</v>
      </c>
      <c r="G1814" s="5" t="s">
        <v>547</v>
      </c>
      <c r="I1814" s="43" t="s">
        <v>547</v>
      </c>
      <c r="J1814" s="5">
        <v>14.5183</v>
      </c>
      <c r="K1814" s="5">
        <v>33.384999999999998</v>
      </c>
      <c r="L1814" s="5">
        <v>24.830422160000001</v>
      </c>
      <c r="M1814" s="62">
        <v>8.4000000000000005E-2</v>
      </c>
      <c r="N1814" s="62">
        <v>0.33200000000000002</v>
      </c>
      <c r="O1814" s="62">
        <v>2.6739999999999999</v>
      </c>
      <c r="Q1814" s="5">
        <v>241.15357142857144</v>
      </c>
    </row>
    <row r="1815" spans="2:17" x14ac:dyDescent="0.2">
      <c r="B1815" s="23">
        <v>42353</v>
      </c>
      <c r="C1815" s="5">
        <v>36.693300000000001</v>
      </c>
      <c r="D1815" s="5">
        <v>-122.3792</v>
      </c>
      <c r="E1815" s="39">
        <v>10</v>
      </c>
      <c r="F1815" s="5">
        <v>7.834046590493001</v>
      </c>
      <c r="G1815" s="5" t="s">
        <v>547</v>
      </c>
      <c r="I1815" s="43">
        <v>0.5</v>
      </c>
      <c r="J1815" s="5">
        <v>14.5192</v>
      </c>
      <c r="K1815" s="5">
        <v>33.384700000000002</v>
      </c>
      <c r="L1815" s="5">
        <v>24.829999619999999</v>
      </c>
      <c r="M1815" s="62">
        <v>0.09</v>
      </c>
      <c r="N1815" s="62">
        <v>0.26</v>
      </c>
      <c r="O1815" s="62">
        <v>2.6859999999999999</v>
      </c>
      <c r="Q1815" s="5">
        <v>241.13750000000005</v>
      </c>
    </row>
    <row r="1816" spans="2:17" x14ac:dyDescent="0.2">
      <c r="B1816" s="23">
        <v>42353</v>
      </c>
      <c r="C1816" s="5">
        <v>36.693300000000001</v>
      </c>
      <c r="D1816" s="5">
        <v>-122.3792</v>
      </c>
      <c r="E1816" s="39">
        <v>20</v>
      </c>
      <c r="F1816" s="5">
        <v>9.8091033759474531</v>
      </c>
      <c r="G1816" s="5">
        <v>14.04302371728706</v>
      </c>
      <c r="I1816" s="43">
        <v>0.15</v>
      </c>
      <c r="J1816" s="5">
        <v>14.5197</v>
      </c>
      <c r="K1816" s="5">
        <v>33.384700000000002</v>
      </c>
      <c r="L1816" s="5">
        <v>24.829893439999999</v>
      </c>
      <c r="M1816" s="62">
        <v>9.4E-2</v>
      </c>
      <c r="N1816" s="62">
        <v>0.249</v>
      </c>
      <c r="O1816" s="62">
        <v>2.8679999999999999</v>
      </c>
      <c r="Q1816" s="5">
        <v>240.82098214285713</v>
      </c>
    </row>
    <row r="1817" spans="2:17" x14ac:dyDescent="0.2">
      <c r="B1817" s="23">
        <v>42353</v>
      </c>
      <c r="C1817" s="5">
        <v>36.693300000000001</v>
      </c>
      <c r="D1817" s="5">
        <v>-122.3792</v>
      </c>
      <c r="E1817" s="39">
        <v>30</v>
      </c>
      <c r="F1817" s="5">
        <v>15.372581026344015</v>
      </c>
      <c r="G1817" s="5">
        <v>14.315890559650226</v>
      </c>
      <c r="I1817" s="43">
        <v>0.05</v>
      </c>
      <c r="J1817" s="5">
        <v>14.52</v>
      </c>
      <c r="K1817" s="5">
        <v>33.384799999999998</v>
      </c>
      <c r="L1817" s="5">
        <v>24.829906869999999</v>
      </c>
      <c r="M1817" s="62">
        <v>9.8000000000000004E-2</v>
      </c>
      <c r="N1817" s="62">
        <v>0.218</v>
      </c>
      <c r="O1817" s="62">
        <v>2.75</v>
      </c>
      <c r="Q1817" s="5">
        <v>240.44151785714288</v>
      </c>
    </row>
    <row r="1818" spans="2:17" x14ac:dyDescent="0.2">
      <c r="B1818" s="23">
        <v>42353</v>
      </c>
      <c r="C1818" s="5">
        <v>36.693300000000001</v>
      </c>
      <c r="D1818" s="5">
        <v>-122.3792</v>
      </c>
      <c r="E1818" s="39">
        <v>40</v>
      </c>
      <c r="F1818" s="5">
        <v>15.823106615824752</v>
      </c>
      <c r="G1818" s="5">
        <v>18.318831548274098</v>
      </c>
      <c r="I1818" s="43">
        <v>0.01</v>
      </c>
      <c r="J1818" s="5">
        <v>14.519</v>
      </c>
      <c r="K1818" s="5">
        <v>33.383699999999997</v>
      </c>
      <c r="L1818" s="5">
        <v>24.829270659999999</v>
      </c>
      <c r="M1818" s="62">
        <v>7.8E-2</v>
      </c>
      <c r="N1818" s="62">
        <v>0.22</v>
      </c>
      <c r="O1818" s="62">
        <v>2.6520000000000001</v>
      </c>
      <c r="Q1818" s="5">
        <v>240.22455357142857</v>
      </c>
    </row>
    <row r="1819" spans="2:17" x14ac:dyDescent="0.2">
      <c r="B1819" s="23">
        <v>42353</v>
      </c>
      <c r="C1819" s="5">
        <v>36.693300000000001</v>
      </c>
      <c r="D1819" s="5">
        <v>-122.3792</v>
      </c>
      <c r="E1819" s="39">
        <v>60</v>
      </c>
      <c r="F1819" s="5">
        <v>39.271988949112178</v>
      </c>
      <c r="G1819" s="5">
        <v>27.18825875173404</v>
      </c>
      <c r="I1819" s="43">
        <v>1E-3</v>
      </c>
      <c r="J1819" s="5">
        <v>13.577</v>
      </c>
      <c r="K1819" s="5">
        <v>33.389400000000002</v>
      </c>
      <c r="L1819" s="5">
        <v>25.029526199999999</v>
      </c>
      <c r="M1819" s="62">
        <v>0.05</v>
      </c>
      <c r="N1819" s="62">
        <v>0.14000000000000001</v>
      </c>
      <c r="O1819" s="62">
        <v>7.4509999999999996</v>
      </c>
      <c r="Q1819" s="5">
        <v>201.2558035714286</v>
      </c>
    </row>
    <row r="1820" spans="2:17" x14ac:dyDescent="0.2">
      <c r="B1820" s="23">
        <v>42353</v>
      </c>
      <c r="C1820" s="5">
        <v>36.693300000000001</v>
      </c>
      <c r="D1820" s="5">
        <v>-122.3792</v>
      </c>
      <c r="E1820" s="39">
        <v>80</v>
      </c>
      <c r="F1820" s="5">
        <v>24.291238121432897</v>
      </c>
      <c r="G1820" s="5">
        <v>24.291238121432897</v>
      </c>
      <c r="I1820" s="43">
        <v>0</v>
      </c>
      <c r="J1820" s="5">
        <v>12.399699999999999</v>
      </c>
      <c r="K1820" s="5">
        <v>33.498800000000003</v>
      </c>
      <c r="L1820" s="5">
        <v>25.34719797</v>
      </c>
      <c r="M1820" s="62">
        <v>1.7999999999999999E-2</v>
      </c>
      <c r="N1820" s="62">
        <v>4.9000000000000002E-2</v>
      </c>
      <c r="O1820" s="62">
        <v>13.827</v>
      </c>
      <c r="Q1820" s="5">
        <v>168.87321428571431</v>
      </c>
    </row>
    <row r="1821" spans="2:17" x14ac:dyDescent="0.2">
      <c r="B1821" s="23">
        <v>42353</v>
      </c>
      <c r="C1821" s="5">
        <v>36.693300000000001</v>
      </c>
      <c r="D1821" s="5">
        <v>-122.3792</v>
      </c>
      <c r="E1821" s="39">
        <v>100</v>
      </c>
      <c r="F1821" s="5">
        <v>21.006668271992584</v>
      </c>
      <c r="G1821" s="5">
        <v>21.006668271992584</v>
      </c>
      <c r="I1821" s="43">
        <v>0</v>
      </c>
      <c r="J1821" s="5">
        <v>11.922599999999999</v>
      </c>
      <c r="K1821" s="5">
        <v>33.519799999999996</v>
      </c>
      <c r="L1821" s="5">
        <v>25.454111690000001</v>
      </c>
      <c r="M1821" s="62">
        <v>0.03</v>
      </c>
      <c r="N1821" s="62">
        <v>6.4000000000000001E-2</v>
      </c>
      <c r="O1821" s="62">
        <v>15.377000000000001</v>
      </c>
      <c r="Q1821" s="5">
        <v>162.62544642857142</v>
      </c>
    </row>
    <row r="1822" spans="2:17" x14ac:dyDescent="0.2">
      <c r="B1822" s="23">
        <v>42353</v>
      </c>
      <c r="C1822" s="5">
        <v>36.693300000000001</v>
      </c>
      <c r="D1822" s="5">
        <v>-122.3792</v>
      </c>
      <c r="E1822" s="39">
        <v>200</v>
      </c>
      <c r="F1822" s="5">
        <v>25.161902822870555</v>
      </c>
      <c r="G1822" s="5">
        <v>25.161902822870555</v>
      </c>
      <c r="I1822" s="43">
        <v>0</v>
      </c>
      <c r="J1822" s="5">
        <v>9.8089999999999993</v>
      </c>
      <c r="K1822" s="5">
        <v>33.829799999999999</v>
      </c>
      <c r="L1822" s="5">
        <v>26.070261779999999</v>
      </c>
      <c r="M1822" s="62">
        <v>2.8000000000000001E-2</v>
      </c>
      <c r="N1822" s="62">
        <v>5.7000000000000002E-2</v>
      </c>
      <c r="O1822" s="62">
        <v>24.853999999999999</v>
      </c>
      <c r="Q1822" s="5">
        <v>118.84955357142859</v>
      </c>
    </row>
    <row r="1823" spans="2:17" x14ac:dyDescent="0.2">
      <c r="B1823" s="23">
        <v>42353</v>
      </c>
      <c r="C1823" s="5">
        <v>36.693300000000001</v>
      </c>
      <c r="D1823" s="5">
        <v>-122.3792</v>
      </c>
      <c r="E1823" s="39">
        <v>500</v>
      </c>
      <c r="F1823" s="5">
        <v>6.0889191196495602</v>
      </c>
      <c r="G1823" s="5">
        <v>6.0889191196495602</v>
      </c>
      <c r="I1823" s="43">
        <v>0</v>
      </c>
      <c r="J1823" s="5">
        <v>6.5868000000000002</v>
      </c>
      <c r="K1823" s="5">
        <v>34.1995</v>
      </c>
      <c r="L1823" s="5">
        <v>26.84403987</v>
      </c>
      <c r="M1823" s="62">
        <v>1.7999999999999999E-2</v>
      </c>
      <c r="N1823" s="62">
        <v>3.5999999999999997E-2</v>
      </c>
      <c r="O1823" s="62">
        <v>37.475000000000001</v>
      </c>
      <c r="Q1823" s="5">
        <v>27.445089285714289</v>
      </c>
    </row>
    <row r="1824" spans="2:17" x14ac:dyDescent="0.2">
      <c r="B1824" s="23">
        <v>42403</v>
      </c>
      <c r="C1824" s="5">
        <v>36.746699999999997</v>
      </c>
      <c r="D1824" s="5">
        <v>-122.02249999999999</v>
      </c>
      <c r="E1824" s="39">
        <v>5</v>
      </c>
      <c r="F1824" s="5">
        <v>5.2699727517524337</v>
      </c>
      <c r="G1824" s="5">
        <v>19.859016506552702</v>
      </c>
      <c r="I1824" s="43">
        <v>0.5</v>
      </c>
      <c r="J1824" s="5">
        <v>13.101000000000001</v>
      </c>
      <c r="K1824" s="5">
        <v>33.318800000000003</v>
      </c>
      <c r="L1824" s="5">
        <v>25.070625209999999</v>
      </c>
      <c r="M1824" s="62">
        <v>3.2000000000000001E-2</v>
      </c>
      <c r="N1824" s="62">
        <v>0.51900000000000002</v>
      </c>
      <c r="O1824" s="62">
        <v>4.7300000000000004</v>
      </c>
      <c r="Q1824" s="5">
        <v>247.46964285714284</v>
      </c>
    </row>
    <row r="1825" spans="2:17" x14ac:dyDescent="0.2">
      <c r="B1825" s="23">
        <v>42403</v>
      </c>
      <c r="C1825" s="5">
        <v>36.746699999999997</v>
      </c>
      <c r="D1825" s="5">
        <v>-122.02249999999999</v>
      </c>
      <c r="E1825" s="39">
        <v>10</v>
      </c>
      <c r="F1825" s="5">
        <v>3.9710235451787956</v>
      </c>
      <c r="G1825" s="5">
        <v>29.780474050028495</v>
      </c>
      <c r="I1825" s="43">
        <v>0.15</v>
      </c>
      <c r="J1825" s="5">
        <v>13.098599999999999</v>
      </c>
      <c r="K1825" s="5">
        <v>33.319000000000003</v>
      </c>
      <c r="L1825" s="5">
        <v>25.071256959999999</v>
      </c>
      <c r="M1825" s="62">
        <v>3.2000000000000001E-2</v>
      </c>
      <c r="N1825" s="62">
        <v>0.23599999999999999</v>
      </c>
      <c r="O1825" s="62">
        <v>6.1909999999999998</v>
      </c>
      <c r="Q1825" s="5">
        <v>247.03616071428576</v>
      </c>
    </row>
    <row r="1826" spans="2:17" x14ac:dyDescent="0.2">
      <c r="B1826" s="23">
        <v>42403</v>
      </c>
      <c r="C1826" s="5">
        <v>36.746699999999997</v>
      </c>
      <c r="D1826" s="5">
        <v>-122.02249999999999</v>
      </c>
      <c r="E1826" s="39">
        <v>20</v>
      </c>
      <c r="F1826" s="5">
        <v>14.309492313104922</v>
      </c>
      <c r="G1826" s="5">
        <v>20.423319653338936</v>
      </c>
      <c r="I1826" s="43">
        <v>0.05</v>
      </c>
      <c r="J1826" s="5">
        <v>13.099600000000001</v>
      </c>
      <c r="K1826" s="5">
        <v>33.3185</v>
      </c>
      <c r="L1826" s="5">
        <v>25.070671189999999</v>
      </c>
      <c r="M1826" s="62">
        <v>4.2000000000000003E-2</v>
      </c>
      <c r="N1826" s="62">
        <v>0.19800000000000001</v>
      </c>
      <c r="O1826" s="62">
        <v>4.66</v>
      </c>
      <c r="Q1826" s="5">
        <v>246.93214285714285</v>
      </c>
    </row>
    <row r="1827" spans="2:17" x14ac:dyDescent="0.2">
      <c r="B1827" s="23">
        <v>42403</v>
      </c>
      <c r="C1827" s="5">
        <v>36.746699999999997</v>
      </c>
      <c r="D1827" s="5">
        <v>-122.02249999999999</v>
      </c>
      <c r="E1827" s="39">
        <v>30</v>
      </c>
      <c r="F1827" s="5" t="s">
        <v>547</v>
      </c>
      <c r="G1827" s="5">
        <v>10.864920721493851</v>
      </c>
      <c r="I1827" s="43" t="s">
        <v>547</v>
      </c>
      <c r="J1827" s="5">
        <v>13.0907</v>
      </c>
      <c r="K1827" s="5">
        <v>33.320399999999999</v>
      </c>
      <c r="L1827" s="5">
        <v>25.0739102</v>
      </c>
      <c r="M1827" s="62">
        <v>4.1000000000000002E-2</v>
      </c>
      <c r="N1827" s="62">
        <v>0.41099999999999998</v>
      </c>
      <c r="O1827" s="62">
        <v>4.7300000000000004</v>
      </c>
      <c r="Q1827" s="5">
        <v>245.59196428571431</v>
      </c>
    </row>
    <row r="1828" spans="2:17" x14ac:dyDescent="0.2">
      <c r="B1828" s="23">
        <v>42403</v>
      </c>
      <c r="C1828" s="5">
        <v>36.746699999999997</v>
      </c>
      <c r="D1828" s="5">
        <v>-122.02249999999999</v>
      </c>
      <c r="E1828" s="39">
        <v>40</v>
      </c>
      <c r="F1828" s="5">
        <v>31.107636777286764</v>
      </c>
      <c r="G1828" s="5">
        <v>6.7513296557924711</v>
      </c>
      <c r="I1828" s="43">
        <v>0.01</v>
      </c>
      <c r="J1828" s="5">
        <v>13.0494</v>
      </c>
      <c r="K1828" s="5">
        <v>33.326099999999997</v>
      </c>
      <c r="L1828" s="5">
        <v>25.086518420000001</v>
      </c>
      <c r="M1828" s="62">
        <v>1.6E-2</v>
      </c>
      <c r="N1828" s="62">
        <v>0.23499999999999999</v>
      </c>
      <c r="O1828" s="62">
        <v>5.7510000000000003</v>
      </c>
      <c r="Q1828" s="5">
        <v>241.62187500000002</v>
      </c>
    </row>
    <row r="1829" spans="2:17" x14ac:dyDescent="0.2">
      <c r="B1829" s="23">
        <v>42403</v>
      </c>
      <c r="C1829" s="5">
        <v>36.746699999999997</v>
      </c>
      <c r="D1829" s="5">
        <v>-122.02249999999999</v>
      </c>
      <c r="E1829" s="39">
        <v>60</v>
      </c>
      <c r="F1829" s="5">
        <v>56.523150960771353</v>
      </c>
      <c r="G1829" s="5">
        <v>19.091814949018229</v>
      </c>
      <c r="I1829" s="43">
        <v>1E-3</v>
      </c>
      <c r="J1829" s="5">
        <v>11.588800000000001</v>
      </c>
      <c r="K1829" s="5">
        <v>33.460799999999999</v>
      </c>
      <c r="L1829" s="5">
        <v>25.470324590000001</v>
      </c>
      <c r="M1829" s="62">
        <v>0.05</v>
      </c>
      <c r="N1829" s="62">
        <v>0</v>
      </c>
      <c r="O1829" s="62">
        <v>14.907</v>
      </c>
      <c r="Q1829" s="5">
        <v>179.12678571428572</v>
      </c>
    </row>
    <row r="1830" spans="2:17" x14ac:dyDescent="0.2">
      <c r="B1830" s="23">
        <v>42403</v>
      </c>
      <c r="C1830" s="5">
        <v>36.746699999999997</v>
      </c>
      <c r="D1830" s="5">
        <v>-122.02249999999999</v>
      </c>
      <c r="E1830" s="39">
        <v>100</v>
      </c>
      <c r="F1830" s="5">
        <v>9.1552081605828093</v>
      </c>
      <c r="G1830" s="5">
        <v>9.1552081605828093</v>
      </c>
      <c r="I1830" s="43">
        <v>0</v>
      </c>
      <c r="J1830" s="5">
        <v>9.9004999999999992</v>
      </c>
      <c r="K1830" s="5">
        <v>33.720700000000001</v>
      </c>
      <c r="L1830" s="5">
        <v>25.96975913</v>
      </c>
      <c r="M1830" s="62">
        <v>1.9E-2</v>
      </c>
      <c r="N1830" s="62">
        <v>0</v>
      </c>
      <c r="O1830" s="62">
        <v>22.677</v>
      </c>
      <c r="Q1830" s="5">
        <v>133.91607142857143</v>
      </c>
    </row>
    <row r="1831" spans="2:17" x14ac:dyDescent="0.2">
      <c r="B1831" s="23">
        <v>42403</v>
      </c>
      <c r="C1831" s="5">
        <v>36.746699999999997</v>
      </c>
      <c r="D1831" s="5">
        <v>-122.02249999999999</v>
      </c>
      <c r="E1831" s="39">
        <v>200</v>
      </c>
      <c r="F1831" s="5">
        <v>7.1820858035819359</v>
      </c>
      <c r="G1831" s="5">
        <v>7.1820858035819359</v>
      </c>
      <c r="I1831" s="43">
        <v>0</v>
      </c>
      <c r="J1831" s="5">
        <v>8.4665999999999997</v>
      </c>
      <c r="K1831" s="5">
        <v>34.031700000000001</v>
      </c>
      <c r="L1831" s="5">
        <v>26.443078239999998</v>
      </c>
      <c r="M1831" s="62">
        <v>1.4999999999999999E-2</v>
      </c>
      <c r="N1831" s="62">
        <v>0</v>
      </c>
      <c r="O1831" s="62">
        <v>29.402000000000001</v>
      </c>
      <c r="Q1831" s="5">
        <v>92.943750000000009</v>
      </c>
    </row>
    <row r="1832" spans="2:17" x14ac:dyDescent="0.2">
      <c r="B1832" s="23">
        <v>42403</v>
      </c>
      <c r="C1832" s="5">
        <v>36.746699999999997</v>
      </c>
      <c r="D1832" s="5">
        <v>-122.02249999999999</v>
      </c>
      <c r="E1832" s="39">
        <v>500</v>
      </c>
      <c r="F1832" s="5">
        <v>11.253546775116007</v>
      </c>
      <c r="G1832" s="5">
        <v>11.253546775116007</v>
      </c>
      <c r="I1832" s="43">
        <v>0</v>
      </c>
      <c r="J1832" s="5">
        <v>6.0566000000000004</v>
      </c>
      <c r="K1832" s="5">
        <v>34.215600000000002</v>
      </c>
      <c r="L1832" s="5">
        <v>26.92564213</v>
      </c>
      <c r="M1832" s="62">
        <v>3.2000000000000001E-2</v>
      </c>
      <c r="N1832" s="62">
        <v>0</v>
      </c>
      <c r="O1832" s="62">
        <v>38.540999999999997</v>
      </c>
      <c r="Q1832" s="5">
        <v>22.99508928571429</v>
      </c>
    </row>
    <row r="1833" spans="2:17" x14ac:dyDescent="0.2">
      <c r="B1833" s="23">
        <v>42403</v>
      </c>
      <c r="C1833" s="5">
        <v>36.689700000000002</v>
      </c>
      <c r="D1833" s="5">
        <v>-122.378</v>
      </c>
      <c r="E1833" s="39">
        <v>5</v>
      </c>
      <c r="F1833" s="5" t="s">
        <v>547</v>
      </c>
      <c r="G1833" s="5" t="s">
        <v>547</v>
      </c>
      <c r="I1833" s="43" t="s">
        <v>547</v>
      </c>
      <c r="J1833" s="5">
        <v>13.045500000000001</v>
      </c>
      <c r="K1833" s="5">
        <v>33.0441</v>
      </c>
      <c r="L1833" s="5">
        <v>24.868978210000002</v>
      </c>
      <c r="M1833" s="62">
        <v>1.7999999999999999E-2</v>
      </c>
      <c r="N1833" s="62">
        <v>0.14000000000000001</v>
      </c>
      <c r="O1833" s="62">
        <v>2.0870000000000002</v>
      </c>
      <c r="Q1833" s="5">
        <v>259.13616071428567</v>
      </c>
    </row>
    <row r="1834" spans="2:17" x14ac:dyDescent="0.2">
      <c r="B1834" s="23">
        <v>42403</v>
      </c>
      <c r="C1834" s="5">
        <v>36.689700000000002</v>
      </c>
      <c r="D1834" s="5">
        <v>-122.378</v>
      </c>
      <c r="E1834" s="39">
        <v>10</v>
      </c>
      <c r="F1834" s="5" t="s">
        <v>547</v>
      </c>
      <c r="G1834" s="5" t="s">
        <v>547</v>
      </c>
      <c r="I1834" s="43" t="s">
        <v>547</v>
      </c>
      <c r="J1834" s="5">
        <v>13.0244</v>
      </c>
      <c r="K1834" s="5">
        <v>33.0486</v>
      </c>
      <c r="L1834" s="5">
        <v>24.876630240000001</v>
      </c>
      <c r="M1834" s="62">
        <v>1.2999999999999999E-2</v>
      </c>
      <c r="N1834" s="62">
        <v>0.158</v>
      </c>
      <c r="O1834" s="62">
        <v>2.1779999999999999</v>
      </c>
      <c r="Q1834" s="5">
        <v>258.81874999999997</v>
      </c>
    </row>
    <row r="1835" spans="2:17" x14ac:dyDescent="0.2">
      <c r="B1835" s="23">
        <v>42403</v>
      </c>
      <c r="C1835" s="5">
        <v>36.689700000000002</v>
      </c>
      <c r="D1835" s="5">
        <v>-122.378</v>
      </c>
      <c r="E1835" s="39">
        <v>20</v>
      </c>
      <c r="F1835" s="5" t="s">
        <v>547</v>
      </c>
      <c r="G1835" s="5" t="s">
        <v>547</v>
      </c>
      <c r="I1835" s="43" t="s">
        <v>547</v>
      </c>
      <c r="J1835" s="5">
        <v>12.9941</v>
      </c>
      <c r="K1835" s="5">
        <v>33.058599999999998</v>
      </c>
      <c r="L1835" s="5">
        <v>24.890350909999999</v>
      </c>
      <c r="M1835" s="62">
        <v>2.5999999999999999E-2</v>
      </c>
      <c r="N1835" s="62">
        <v>0</v>
      </c>
      <c r="O1835" s="62">
        <v>2.7069999999999999</v>
      </c>
      <c r="Q1835" s="5">
        <v>257.61741071428571</v>
      </c>
    </row>
    <row r="1836" spans="2:17" x14ac:dyDescent="0.2">
      <c r="B1836" s="23">
        <v>42403</v>
      </c>
      <c r="C1836" s="5">
        <v>36.689700000000002</v>
      </c>
      <c r="D1836" s="5">
        <v>-122.378</v>
      </c>
      <c r="E1836" s="39">
        <v>30</v>
      </c>
      <c r="F1836" s="5" t="s">
        <v>547</v>
      </c>
      <c r="G1836" s="5" t="s">
        <v>547</v>
      </c>
      <c r="I1836" s="43" t="s">
        <v>547</v>
      </c>
      <c r="J1836" s="5">
        <v>12.9717</v>
      </c>
      <c r="K1836" s="5">
        <v>33.095100000000002</v>
      </c>
      <c r="L1836" s="5">
        <v>24.923026119999999</v>
      </c>
      <c r="M1836" s="62">
        <v>1.6E-2</v>
      </c>
      <c r="N1836" s="62">
        <v>0.03</v>
      </c>
      <c r="O1836" s="62">
        <v>3.137</v>
      </c>
      <c r="Q1836" s="5">
        <v>255.10044642857144</v>
      </c>
    </row>
    <row r="1837" spans="2:17" x14ac:dyDescent="0.2">
      <c r="B1837" s="23">
        <v>42403</v>
      </c>
      <c r="C1837" s="5">
        <v>36.689700000000002</v>
      </c>
      <c r="D1837" s="5">
        <v>-122.378</v>
      </c>
      <c r="E1837" s="39">
        <v>40</v>
      </c>
      <c r="F1837" s="5" t="s">
        <v>547</v>
      </c>
      <c r="G1837" s="5" t="s">
        <v>547</v>
      </c>
      <c r="I1837" s="43" t="s">
        <v>547</v>
      </c>
      <c r="J1837" s="5">
        <v>13.124599999999999</v>
      </c>
      <c r="K1837" s="5">
        <v>33.2029</v>
      </c>
      <c r="L1837" s="5">
        <v>24.97622209</v>
      </c>
      <c r="M1837" s="62">
        <v>8.9999999999999993E-3</v>
      </c>
      <c r="N1837" s="62">
        <v>7.0999999999999994E-2</v>
      </c>
      <c r="O1837" s="62">
        <v>3.5710000000000002</v>
      </c>
      <c r="Q1837" s="5">
        <v>252.10312499999998</v>
      </c>
    </row>
    <row r="1838" spans="2:17" x14ac:dyDescent="0.2">
      <c r="B1838" s="23">
        <v>42403</v>
      </c>
      <c r="C1838" s="5">
        <v>36.689700000000002</v>
      </c>
      <c r="D1838" s="5">
        <v>-122.378</v>
      </c>
      <c r="E1838" s="39">
        <v>60</v>
      </c>
      <c r="F1838" s="5" t="s">
        <v>547</v>
      </c>
      <c r="G1838" s="5" t="s">
        <v>547</v>
      </c>
      <c r="I1838" s="43" t="s">
        <v>547</v>
      </c>
      <c r="J1838" s="5">
        <v>11.0345</v>
      </c>
      <c r="K1838" s="5">
        <v>33.204500000000003</v>
      </c>
      <c r="L1838" s="5">
        <v>25.371386000000001</v>
      </c>
      <c r="M1838" s="62">
        <v>8.0000000000000002E-3</v>
      </c>
      <c r="N1838" s="62">
        <v>0</v>
      </c>
      <c r="O1838" s="62">
        <v>13.141999999999999</v>
      </c>
      <c r="Q1838" s="5">
        <v>200.66250000000002</v>
      </c>
    </row>
    <row r="1839" spans="2:17" x14ac:dyDescent="0.2">
      <c r="B1839" s="23">
        <v>42403</v>
      </c>
      <c r="C1839" s="5">
        <v>36.689700000000002</v>
      </c>
      <c r="D1839" s="5">
        <v>-122.378</v>
      </c>
      <c r="E1839" s="39">
        <v>80</v>
      </c>
      <c r="F1839" s="5" t="s">
        <v>547</v>
      </c>
      <c r="G1839" s="5" t="s">
        <v>547</v>
      </c>
      <c r="I1839" s="43" t="s">
        <v>547</v>
      </c>
      <c r="J1839" s="5">
        <v>9.8297000000000008</v>
      </c>
      <c r="K1839" s="5">
        <v>33.397399999999998</v>
      </c>
      <c r="L1839" s="5">
        <v>25.729108109999999</v>
      </c>
      <c r="M1839" s="62">
        <v>0</v>
      </c>
      <c r="N1839" s="62">
        <v>5.0000000000000001E-3</v>
      </c>
      <c r="O1839" s="62">
        <v>19.882000000000001</v>
      </c>
      <c r="Q1839" s="5">
        <v>173.28258928571429</v>
      </c>
    </row>
    <row r="1840" spans="2:17" x14ac:dyDescent="0.2">
      <c r="B1840" s="23">
        <v>42403</v>
      </c>
      <c r="C1840" s="5">
        <v>36.689700000000002</v>
      </c>
      <c r="D1840" s="5">
        <v>-122.378</v>
      </c>
      <c r="E1840" s="39">
        <v>100</v>
      </c>
      <c r="F1840" s="5" t="s">
        <v>547</v>
      </c>
      <c r="G1840" s="5" t="s">
        <v>547</v>
      </c>
      <c r="I1840" s="43" t="s">
        <v>547</v>
      </c>
      <c r="J1840" s="5">
        <v>9.4579000000000004</v>
      </c>
      <c r="K1840" s="5">
        <v>33.5261</v>
      </c>
      <c r="L1840" s="5">
        <v>25.890751600000002</v>
      </c>
      <c r="M1840" s="62">
        <v>6.0000000000000001E-3</v>
      </c>
      <c r="N1840" s="62">
        <v>0</v>
      </c>
      <c r="O1840" s="62">
        <v>21.568000000000001</v>
      </c>
      <c r="Q1840" s="5">
        <v>163.15803571428572</v>
      </c>
    </row>
    <row r="1841" spans="1:17" x14ac:dyDescent="0.2">
      <c r="B1841" s="23">
        <v>42403</v>
      </c>
      <c r="C1841" s="5">
        <v>36.689700000000002</v>
      </c>
      <c r="D1841" s="5">
        <v>-122.378</v>
      </c>
      <c r="E1841" s="39">
        <v>200</v>
      </c>
      <c r="F1841" s="5" t="s">
        <v>547</v>
      </c>
      <c r="G1841" s="5" t="s">
        <v>547</v>
      </c>
      <c r="I1841" s="43" t="s">
        <v>547</v>
      </c>
      <c r="J1841" s="5">
        <v>8.5912000000000006</v>
      </c>
      <c r="K1841" s="5">
        <v>34.038499999999999</v>
      </c>
      <c r="L1841" s="5">
        <v>26.42924601</v>
      </c>
      <c r="M1841" s="62">
        <v>0.03</v>
      </c>
      <c r="N1841" s="62">
        <v>0</v>
      </c>
      <c r="O1841" s="62">
        <v>28.666</v>
      </c>
      <c r="Q1841" s="5">
        <v>91.633482142857147</v>
      </c>
    </row>
    <row r="1842" spans="1:17" s="14" customFormat="1" x14ac:dyDescent="0.2">
      <c r="A1842" s="10"/>
      <c r="B1842" s="24">
        <v>42403</v>
      </c>
      <c r="C1842" s="12">
        <v>36.689700000000002</v>
      </c>
      <c r="D1842" s="12">
        <v>-122.378</v>
      </c>
      <c r="E1842" s="42">
        <v>500</v>
      </c>
      <c r="F1842" s="12" t="s">
        <v>547</v>
      </c>
      <c r="G1842" s="12" t="s">
        <v>547</v>
      </c>
      <c r="H1842" s="12"/>
      <c r="I1842" s="45" t="s">
        <v>547</v>
      </c>
      <c r="J1842" s="12">
        <v>5.9922000000000004</v>
      </c>
      <c r="K1842" s="12">
        <v>34.209299999999999</v>
      </c>
      <c r="L1842" s="12">
        <v>26.928815579999998</v>
      </c>
      <c r="M1842" s="63">
        <v>1.2E-2</v>
      </c>
      <c r="N1842" s="63">
        <v>0</v>
      </c>
      <c r="O1842" s="63">
        <v>39.533999999999999</v>
      </c>
      <c r="P1842" s="12"/>
      <c r="Q1842" s="12">
        <v>19.601339285714289</v>
      </c>
    </row>
    <row r="1843" spans="1:17" x14ac:dyDescent="0.2">
      <c r="A1843" s="1" t="s">
        <v>583</v>
      </c>
      <c r="B1843" s="23">
        <v>42936</v>
      </c>
      <c r="C1843" s="5">
        <v>-34.506950000000003</v>
      </c>
      <c r="D1843" s="5">
        <v>7.4485669999999997</v>
      </c>
      <c r="E1843" s="39">
        <v>15</v>
      </c>
      <c r="F1843" s="5">
        <v>13.582122538431566</v>
      </c>
      <c r="G1843" s="5">
        <v>1.4905924181951784</v>
      </c>
      <c r="I1843" s="43">
        <v>0.55000000000000004</v>
      </c>
      <c r="M1843" s="62">
        <v>1.1762852908636435E-3</v>
      </c>
      <c r="N1843" s="62">
        <v>0.16460067292367631</v>
      </c>
      <c r="O1843" s="62">
        <v>1.9430111856822687</v>
      </c>
    </row>
    <row r="1844" spans="1:17" x14ac:dyDescent="0.2">
      <c r="B1844" s="23">
        <v>42936</v>
      </c>
      <c r="C1844" s="5">
        <v>-34.506950000000003</v>
      </c>
      <c r="D1844" s="5">
        <v>7.4485669999999997</v>
      </c>
      <c r="E1844" s="39">
        <v>40</v>
      </c>
      <c r="F1844" s="5">
        <v>6.4237304224007854</v>
      </c>
      <c r="G1844" s="5">
        <v>0.26400479625778361</v>
      </c>
      <c r="I1844" s="43">
        <v>0.1</v>
      </c>
      <c r="M1844" s="62">
        <v>2.8162547407336582E-3</v>
      </c>
      <c r="N1844" s="62">
        <v>0.16460067292367631</v>
      </c>
      <c r="O1844" s="62">
        <v>1.9235100120558686</v>
      </c>
    </row>
    <row r="1845" spans="1:17" x14ac:dyDescent="0.2">
      <c r="B1845" s="23">
        <v>42936</v>
      </c>
      <c r="C1845" s="5">
        <v>-34.506950000000003</v>
      </c>
      <c r="D1845" s="5">
        <v>7.4485669999999997</v>
      </c>
      <c r="E1845" s="39">
        <v>60</v>
      </c>
      <c r="F1845" s="5">
        <v>11.002620333817738</v>
      </c>
      <c r="G1845" s="5">
        <v>3.7713322516277419</v>
      </c>
      <c r="I1845" s="43">
        <v>0.01</v>
      </c>
      <c r="M1845" s="62">
        <v>3.8922817668993201E-3</v>
      </c>
      <c r="N1845" s="62">
        <v>0.26199752080750843</v>
      </c>
      <c r="O1845" s="62">
        <v>2.0020669167262684</v>
      </c>
    </row>
    <row r="1846" spans="1:17" x14ac:dyDescent="0.2">
      <c r="B1846" s="23">
        <v>42936</v>
      </c>
      <c r="C1846" s="5">
        <v>-34.506950000000003</v>
      </c>
      <c r="D1846" s="5">
        <v>7.4485669999999997</v>
      </c>
      <c r="E1846" s="39">
        <v>100</v>
      </c>
      <c r="F1846" s="5">
        <v>11.522078294543482</v>
      </c>
      <c r="G1846" s="5">
        <v>1.020173090197817</v>
      </c>
      <c r="I1846" s="43">
        <v>0</v>
      </c>
      <c r="M1846" s="62">
        <v>9.4408523759441625E-3</v>
      </c>
      <c r="N1846" s="62">
        <v>0.21772622631485747</v>
      </c>
      <c r="O1846" s="62">
        <v>2.0986940516442698</v>
      </c>
    </row>
    <row r="1847" spans="1:17" x14ac:dyDescent="0.2">
      <c r="B1847" s="23">
        <v>42936</v>
      </c>
      <c r="C1847" s="5">
        <v>-34.506950000000003</v>
      </c>
      <c r="D1847" s="5">
        <v>7.4485669999999997</v>
      </c>
      <c r="E1847" s="39">
        <v>175</v>
      </c>
      <c r="F1847" s="5">
        <v>15.854000998394135</v>
      </c>
      <c r="G1847" s="5">
        <v>2.1900190752439141</v>
      </c>
      <c r="I1847" s="43">
        <v>0</v>
      </c>
      <c r="M1847" s="62">
        <v>1.7289356056984416E-2</v>
      </c>
      <c r="N1847" s="66" t="s">
        <v>361</v>
      </c>
      <c r="O1847" s="62">
        <v>3.7317751248135687</v>
      </c>
    </row>
    <row r="1848" spans="1:17" x14ac:dyDescent="0.2">
      <c r="B1848" s="23">
        <v>42936</v>
      </c>
      <c r="C1848" s="5">
        <v>-34.506950000000003</v>
      </c>
      <c r="D1848" s="5">
        <v>7.4485669999999997</v>
      </c>
      <c r="E1848" s="39">
        <v>200</v>
      </c>
      <c r="F1848" s="5">
        <v>8.4412978771143514</v>
      </c>
      <c r="G1848" s="5">
        <v>0.61414786241007313</v>
      </c>
      <c r="I1848" s="43">
        <v>0</v>
      </c>
      <c r="M1848" s="62">
        <v>4.268990821302227E-3</v>
      </c>
      <c r="N1848" s="62">
        <v>5.2240127501328162E-3</v>
      </c>
      <c r="O1848" s="62">
        <v>6.1872980605835677</v>
      </c>
    </row>
    <row r="1849" spans="1:17" x14ac:dyDescent="0.2">
      <c r="B1849" s="23">
        <v>42936</v>
      </c>
      <c r="C1849" s="5">
        <v>-34.506950000000003</v>
      </c>
      <c r="D1849" s="5">
        <v>7.4485669999999997</v>
      </c>
      <c r="E1849" s="39">
        <v>500</v>
      </c>
      <c r="F1849" s="5">
        <v>4.2403357215111868</v>
      </c>
      <c r="G1849" s="5">
        <v>0.35981224008597218</v>
      </c>
      <c r="I1849" s="43">
        <v>0</v>
      </c>
      <c r="M1849" s="62">
        <v>6.7826154508079202E-4</v>
      </c>
      <c r="N1849" s="62">
        <v>1.407827164866301E-2</v>
      </c>
      <c r="O1849" s="62">
        <v>15.161642619533566</v>
      </c>
    </row>
    <row r="1850" spans="1:17" x14ac:dyDescent="0.2">
      <c r="B1850" s="23">
        <v>42936</v>
      </c>
      <c r="C1850" s="5">
        <v>-34.506950000000003</v>
      </c>
      <c r="D1850" s="5">
        <v>7.4485669999999997</v>
      </c>
      <c r="E1850" s="39">
        <v>1000</v>
      </c>
      <c r="F1850" s="5">
        <v>2.5104584274383748</v>
      </c>
      <c r="G1850" s="5">
        <v>0.10191133609215929</v>
      </c>
      <c r="I1850" s="43">
        <v>0</v>
      </c>
      <c r="M1850" s="62">
        <v>6.1139927335309297E-4</v>
      </c>
      <c r="N1850" s="62" t="s">
        <v>361</v>
      </c>
      <c r="O1850" s="62">
        <v>28.808444950383567</v>
      </c>
    </row>
    <row r="1851" spans="1:17" x14ac:dyDescent="0.2">
      <c r="B1851" s="23">
        <v>42938</v>
      </c>
      <c r="C1851" s="5">
        <v>-34.502450000000003</v>
      </c>
      <c r="D1851" s="5">
        <v>1.1853499999999999</v>
      </c>
      <c r="E1851" s="39">
        <v>15</v>
      </c>
      <c r="F1851" s="5">
        <v>2.8816344139067969</v>
      </c>
      <c r="G1851" s="5">
        <v>0.26339648570101004</v>
      </c>
      <c r="I1851" s="43">
        <v>0.55000000000000004</v>
      </c>
      <c r="M1851" s="62">
        <v>3.5433485945879556E-2</v>
      </c>
      <c r="N1851" s="62" t="s">
        <v>361</v>
      </c>
      <c r="O1851" s="62">
        <v>0.36456862960666492</v>
      </c>
    </row>
    <row r="1852" spans="1:17" x14ac:dyDescent="0.2">
      <c r="B1852" s="23">
        <v>42938</v>
      </c>
      <c r="C1852" s="5">
        <v>-34.502450000000003</v>
      </c>
      <c r="D1852" s="5">
        <v>1.1853499999999999</v>
      </c>
      <c r="E1852" s="39">
        <v>45</v>
      </c>
      <c r="F1852" s="5">
        <v>3.2988024433684759</v>
      </c>
      <c r="G1852" s="5">
        <v>0.41276333996032749</v>
      </c>
      <c r="I1852" s="43">
        <v>0.1</v>
      </c>
      <c r="M1852" s="62">
        <v>4.0833616936177174E-2</v>
      </c>
      <c r="N1852" s="62" t="s">
        <v>361</v>
      </c>
      <c r="O1852" s="62">
        <v>0.51320865250666492</v>
      </c>
    </row>
    <row r="1853" spans="1:17" x14ac:dyDescent="0.2">
      <c r="B1853" s="23">
        <v>42938</v>
      </c>
      <c r="C1853" s="5">
        <v>-34.502450000000003</v>
      </c>
      <c r="D1853" s="5">
        <v>1.1853499999999999</v>
      </c>
      <c r="E1853" s="39">
        <v>60</v>
      </c>
      <c r="F1853" s="5">
        <v>3.1264207235251078</v>
      </c>
      <c r="G1853" s="5">
        <v>0.15000231983519785</v>
      </c>
      <c r="I1853" s="43">
        <v>0.01</v>
      </c>
      <c r="M1853" s="62">
        <v>5.1682727490072453E-2</v>
      </c>
      <c r="N1853" s="62">
        <v>5.2240127501328162E-3</v>
      </c>
      <c r="O1853" s="62">
        <v>0.52312745392666482</v>
      </c>
    </row>
    <row r="1854" spans="1:17" x14ac:dyDescent="0.2">
      <c r="B1854" s="23">
        <v>42938</v>
      </c>
      <c r="C1854" s="5">
        <v>-34.502450000000003</v>
      </c>
      <c r="D1854" s="5">
        <v>1.1853499999999999</v>
      </c>
      <c r="E1854" s="39">
        <v>100</v>
      </c>
      <c r="F1854" s="5">
        <v>7.3127126409741692</v>
      </c>
      <c r="G1854" s="5">
        <v>0.27715480763203626</v>
      </c>
      <c r="I1854" s="43">
        <v>0</v>
      </c>
      <c r="M1854" s="62">
        <v>5.966693523150611E-2</v>
      </c>
      <c r="N1854" s="62" t="s">
        <v>361</v>
      </c>
      <c r="O1854" s="62">
        <v>2.1624501196266648</v>
      </c>
    </row>
    <row r="1855" spans="1:17" x14ac:dyDescent="0.2">
      <c r="B1855" s="23">
        <v>42938</v>
      </c>
      <c r="C1855" s="5">
        <v>-34.502450000000003</v>
      </c>
      <c r="D1855" s="5">
        <v>1.1853499999999999</v>
      </c>
      <c r="E1855" s="39">
        <v>150</v>
      </c>
      <c r="F1855" s="5">
        <v>6.9994003074720474</v>
      </c>
      <c r="G1855" s="5">
        <v>0.17228527278417835</v>
      </c>
      <c r="I1855" s="43">
        <v>0</v>
      </c>
      <c r="M1855" s="62">
        <v>2.9615778441888082E-3</v>
      </c>
      <c r="N1855" s="62" t="s">
        <v>361</v>
      </c>
      <c r="O1855" s="62">
        <v>5.6062164246666653</v>
      </c>
    </row>
    <row r="1856" spans="1:17" x14ac:dyDescent="0.2">
      <c r="B1856" s="23">
        <v>42938</v>
      </c>
      <c r="C1856" s="5">
        <v>-34.502450000000003</v>
      </c>
      <c r="D1856" s="5">
        <v>1.1853499999999999</v>
      </c>
      <c r="E1856" s="39">
        <v>200</v>
      </c>
      <c r="F1856" s="5">
        <v>6.3140170597864387</v>
      </c>
      <c r="G1856" s="5">
        <v>1.0634310528318776</v>
      </c>
      <c r="I1856" s="43">
        <v>0</v>
      </c>
      <c r="M1856" s="62">
        <v>1.5247824497482288E-3</v>
      </c>
      <c r="N1856" s="62" t="s">
        <v>361</v>
      </c>
      <c r="O1856" s="62">
        <v>8.3783685606666634</v>
      </c>
    </row>
    <row r="1857" spans="2:15" x14ac:dyDescent="0.2">
      <c r="B1857" s="23">
        <v>42938</v>
      </c>
      <c r="C1857" s="5">
        <v>-34.502450000000003</v>
      </c>
      <c r="D1857" s="5">
        <v>1.1853499999999999</v>
      </c>
      <c r="E1857" s="39">
        <v>500</v>
      </c>
      <c r="F1857" s="5">
        <v>3.1424599096463295</v>
      </c>
      <c r="G1857" s="5">
        <v>0.15044478414779558</v>
      </c>
      <c r="I1857" s="43">
        <v>0</v>
      </c>
      <c r="M1857" s="62">
        <v>1.9333728701846319E-3</v>
      </c>
      <c r="N1857" s="62" t="s">
        <v>361</v>
      </c>
      <c r="O1857" s="62">
        <v>22.413601870666664</v>
      </c>
    </row>
    <row r="1858" spans="2:15" x14ac:dyDescent="0.2">
      <c r="B1858" s="23">
        <v>42938</v>
      </c>
      <c r="C1858" s="5">
        <v>-34.502450000000003</v>
      </c>
      <c r="D1858" s="5">
        <v>1.1853499999999999</v>
      </c>
      <c r="E1858" s="39">
        <v>1000</v>
      </c>
      <c r="F1858" s="5">
        <v>2.1764826279185883</v>
      </c>
      <c r="G1858" s="5">
        <v>2.8605287935963286E-3</v>
      </c>
      <c r="I1858" s="43">
        <v>0</v>
      </c>
      <c r="M1858" s="62">
        <v>2.1234862365415315E-3</v>
      </c>
      <c r="N1858" s="62" t="s">
        <v>361</v>
      </c>
      <c r="O1858" s="62">
        <v>33.037527870666665</v>
      </c>
    </row>
    <row r="1859" spans="2:15" x14ac:dyDescent="0.2">
      <c r="B1859" s="23">
        <v>42940</v>
      </c>
      <c r="C1859" s="5">
        <v>-34.50573</v>
      </c>
      <c r="D1859" s="5">
        <v>11.198416999999999</v>
      </c>
      <c r="E1859" s="39">
        <v>40</v>
      </c>
      <c r="F1859" s="5">
        <v>14.351650334899519</v>
      </c>
      <c r="G1859" s="5">
        <v>0.15815921541713251</v>
      </c>
      <c r="I1859" s="43">
        <v>0.3</v>
      </c>
      <c r="M1859" s="62">
        <v>2.7038819585997763E-2</v>
      </c>
      <c r="N1859" s="62">
        <v>0.15574641402514611</v>
      </c>
      <c r="O1859" s="62">
        <v>2.6353247686787471</v>
      </c>
    </row>
    <row r="1860" spans="2:15" x14ac:dyDescent="0.2">
      <c r="B1860" s="23">
        <v>42940</v>
      </c>
      <c r="C1860" s="5">
        <v>-34.50573</v>
      </c>
      <c r="D1860" s="5">
        <v>11.198416999999999</v>
      </c>
      <c r="E1860" s="39">
        <v>90</v>
      </c>
      <c r="F1860" s="5">
        <v>11.530938566148174</v>
      </c>
      <c r="G1860" s="5">
        <v>9.9777200770716945E-2</v>
      </c>
      <c r="I1860" s="43">
        <v>0.1</v>
      </c>
      <c r="M1860" s="62">
        <v>3.8396091012556999E-3</v>
      </c>
      <c r="N1860" s="62">
        <v>0.16460067292367631</v>
      </c>
      <c r="O1860" s="62">
        <v>2.6743433410247999</v>
      </c>
    </row>
    <row r="1861" spans="2:15" x14ac:dyDescent="0.2">
      <c r="B1861" s="23">
        <v>42940</v>
      </c>
      <c r="C1861" s="5">
        <v>-34.50573</v>
      </c>
      <c r="D1861" s="5">
        <v>11.198416999999999</v>
      </c>
      <c r="E1861" s="39">
        <v>100</v>
      </c>
      <c r="F1861" s="5">
        <v>24.370757684171892</v>
      </c>
      <c r="G1861" s="5">
        <v>1.1464178753175513</v>
      </c>
      <c r="I1861" s="43">
        <v>0.01</v>
      </c>
      <c r="M1861" s="62">
        <v>8.0788361563759997E-3</v>
      </c>
      <c r="N1861" s="62">
        <v>0.16460067292367631</v>
      </c>
      <c r="O1861" s="62">
        <v>2.68070444911752</v>
      </c>
    </row>
    <row r="1862" spans="2:15" x14ac:dyDescent="0.2">
      <c r="B1862" s="23">
        <v>42940</v>
      </c>
      <c r="C1862" s="5">
        <v>-34.50573</v>
      </c>
      <c r="D1862" s="5">
        <v>11.198416999999999</v>
      </c>
      <c r="E1862" s="39">
        <v>125</v>
      </c>
      <c r="F1862" s="5">
        <v>16.003425136771483</v>
      </c>
      <c r="G1862" s="5">
        <v>1.0733082710863078</v>
      </c>
      <c r="I1862" s="43">
        <v>0</v>
      </c>
      <c r="M1862" s="62">
        <v>2.7917709510759973E-3</v>
      </c>
      <c r="N1862" s="62">
        <v>0.14689215512661591</v>
      </c>
      <c r="O1862" s="62">
        <v>2.69740406154075</v>
      </c>
    </row>
    <row r="1863" spans="2:15" x14ac:dyDescent="0.2">
      <c r="B1863" s="23">
        <v>42940</v>
      </c>
      <c r="C1863" s="5">
        <v>-34.50573</v>
      </c>
      <c r="D1863" s="5">
        <v>11.198416999999999</v>
      </c>
      <c r="E1863" s="39">
        <v>150</v>
      </c>
      <c r="F1863" s="5">
        <v>7.0707826264275457</v>
      </c>
      <c r="G1863" s="5">
        <v>1.7456557210108308</v>
      </c>
      <c r="I1863" s="43">
        <v>0</v>
      </c>
      <c r="M1863" s="62">
        <v>1.11942546606055E-2</v>
      </c>
      <c r="N1863" s="62">
        <v>0.12032937843102533</v>
      </c>
      <c r="O1863" s="62">
        <v>2.6533594817028998</v>
      </c>
    </row>
    <row r="1864" spans="2:15" x14ac:dyDescent="0.2">
      <c r="B1864" s="23">
        <v>42940</v>
      </c>
      <c r="C1864" s="5">
        <v>-34.50573</v>
      </c>
      <c r="D1864" s="5">
        <v>11.198416999999999</v>
      </c>
      <c r="E1864" s="39">
        <v>250</v>
      </c>
      <c r="F1864" s="5">
        <v>9.3075444132886176</v>
      </c>
      <c r="G1864" s="5">
        <v>0.82881060891903136</v>
      </c>
      <c r="I1864" s="43">
        <v>0</v>
      </c>
      <c r="M1864" s="62">
        <v>1.4156857504536286E-2</v>
      </c>
      <c r="N1864" s="62" t="s">
        <v>361</v>
      </c>
      <c r="O1864" s="62">
        <v>7.3303924566349981</v>
      </c>
    </row>
    <row r="1865" spans="2:15" x14ac:dyDescent="0.2">
      <c r="B1865" s="23">
        <v>42940</v>
      </c>
      <c r="C1865" s="5">
        <v>-34.50573</v>
      </c>
      <c r="D1865" s="5">
        <v>11.198416999999999</v>
      </c>
      <c r="E1865" s="39">
        <v>500</v>
      </c>
      <c r="F1865" s="5">
        <v>3.5558290705881843</v>
      </c>
      <c r="G1865" s="5">
        <v>0.20135231154168154</v>
      </c>
      <c r="I1865" s="43">
        <v>0</v>
      </c>
      <c r="M1865" s="62">
        <v>6.9771041878505241E-5</v>
      </c>
      <c r="N1865" s="62">
        <v>1.407827164866301E-2</v>
      </c>
      <c r="O1865" s="62">
        <v>15.393435076622996</v>
      </c>
    </row>
    <row r="1866" spans="2:15" x14ac:dyDescent="0.2">
      <c r="B1866" s="23">
        <v>42940</v>
      </c>
      <c r="C1866" s="5">
        <v>-34.50573</v>
      </c>
      <c r="D1866" s="5">
        <v>11.198416999999999</v>
      </c>
      <c r="E1866" s="39">
        <v>1000</v>
      </c>
      <c r="F1866" s="5">
        <v>2.5175941002718005</v>
      </c>
      <c r="G1866" s="5">
        <v>0.13674229480712818</v>
      </c>
      <c r="I1866" s="43">
        <v>0</v>
      </c>
      <c r="M1866" s="62">
        <v>1.5008224955075365E-4</v>
      </c>
      <c r="N1866" s="62">
        <v>0</v>
      </c>
      <c r="O1866" s="62">
        <v>31.877053222223001</v>
      </c>
    </row>
    <row r="1867" spans="2:15" x14ac:dyDescent="0.2">
      <c r="B1867" s="23">
        <v>44037</v>
      </c>
      <c r="C1867" s="5">
        <v>-35.409717000000001</v>
      </c>
      <c r="D1867" s="5">
        <v>13.470217</v>
      </c>
      <c r="E1867" s="39">
        <v>40</v>
      </c>
      <c r="F1867" s="5">
        <v>13.2</v>
      </c>
      <c r="G1867" s="5">
        <v>1.85</v>
      </c>
      <c r="I1867" s="43">
        <v>0.3</v>
      </c>
      <c r="M1867" s="62">
        <v>2.0317134670871321E-2</v>
      </c>
      <c r="N1867" s="62">
        <v>4.064104834425359E-2</v>
      </c>
      <c r="O1867" s="62">
        <v>3.0127537113999998</v>
      </c>
    </row>
    <row r="1868" spans="2:15" x14ac:dyDescent="0.2">
      <c r="B1868" s="23">
        <v>44037</v>
      </c>
      <c r="C1868" s="5">
        <v>-35.409717000000001</v>
      </c>
      <c r="D1868" s="5">
        <v>13.470217</v>
      </c>
      <c r="E1868" s="39">
        <v>60</v>
      </c>
      <c r="F1868" s="5">
        <v>16.5</v>
      </c>
      <c r="G1868" s="5">
        <v>3.71</v>
      </c>
      <c r="I1868" s="43">
        <v>0.1</v>
      </c>
      <c r="M1868" s="62">
        <v>1.3080294330551044E-2</v>
      </c>
      <c r="N1868" s="62">
        <v>1.407827164866301E-2</v>
      </c>
      <c r="O1868" s="62">
        <v>2.9925785397099998</v>
      </c>
    </row>
    <row r="1869" spans="2:15" x14ac:dyDescent="0.2">
      <c r="B1869" s="23">
        <v>44037</v>
      </c>
      <c r="C1869" s="5">
        <v>-35.409717000000001</v>
      </c>
      <c r="D1869" s="5">
        <v>13.470217</v>
      </c>
      <c r="E1869" s="39">
        <v>100</v>
      </c>
      <c r="F1869" s="5">
        <v>14.7</v>
      </c>
      <c r="G1869" s="5">
        <v>1.04</v>
      </c>
      <c r="I1869" s="43">
        <v>0.01</v>
      </c>
      <c r="M1869" s="62">
        <v>1.0662439720454244E-2</v>
      </c>
      <c r="N1869" s="62">
        <v>4.064104834425359E-2</v>
      </c>
      <c r="O1869" s="62">
        <v>2.9467522021599999</v>
      </c>
    </row>
    <row r="1870" spans="2:15" x14ac:dyDescent="0.2">
      <c r="B1870" s="23">
        <v>44037</v>
      </c>
      <c r="C1870" s="5">
        <v>-35.409717000000001</v>
      </c>
      <c r="D1870" s="5">
        <v>13.470217</v>
      </c>
      <c r="E1870" s="39">
        <v>125</v>
      </c>
      <c r="F1870" s="5">
        <v>22</v>
      </c>
      <c r="G1870" s="5">
        <v>0.35</v>
      </c>
      <c r="I1870" s="43">
        <v>0</v>
      </c>
      <c r="M1870" s="62">
        <v>8.5779620325590854E-3</v>
      </c>
      <c r="N1870" s="62">
        <v>6.7203825039844164E-2</v>
      </c>
      <c r="O1870" s="62">
        <v>2.9206151414399999</v>
      </c>
    </row>
    <row r="1871" spans="2:15" x14ac:dyDescent="0.2">
      <c r="B1871" s="23">
        <v>44037</v>
      </c>
      <c r="C1871" s="5">
        <v>-35.409717000000001</v>
      </c>
      <c r="D1871" s="5">
        <v>13.470217</v>
      </c>
      <c r="E1871" s="39">
        <v>150</v>
      </c>
      <c r="F1871" s="5">
        <v>15.4</v>
      </c>
      <c r="G1871" s="5">
        <v>3.0720000000000001</v>
      </c>
      <c r="I1871" s="43">
        <v>0</v>
      </c>
      <c r="M1871" s="62">
        <v>1.2904172600041897E-2</v>
      </c>
      <c r="N1871" s="62">
        <v>5.8349566141313973E-2</v>
      </c>
      <c r="O1871" s="62">
        <v>2.9066941957100001</v>
      </c>
    </row>
    <row r="1872" spans="2:15" x14ac:dyDescent="0.2">
      <c r="B1872" s="23">
        <v>44037</v>
      </c>
      <c r="C1872" s="5">
        <v>-35.409717000000001</v>
      </c>
      <c r="D1872" s="5">
        <v>13.470217</v>
      </c>
      <c r="E1872" s="39">
        <v>250</v>
      </c>
      <c r="F1872" s="5">
        <v>12.5</v>
      </c>
      <c r="G1872" s="5">
        <v>1.113</v>
      </c>
      <c r="I1872" s="43">
        <v>0</v>
      </c>
      <c r="M1872" s="62">
        <v>9.5364768194696452E-3</v>
      </c>
      <c r="N1872" s="62">
        <v>3.0193022843988001E-2</v>
      </c>
      <c r="O1872" s="62">
        <v>3.43894424379</v>
      </c>
    </row>
    <row r="1873" spans="1:17" x14ac:dyDescent="0.2">
      <c r="B1873" s="23">
        <v>44037</v>
      </c>
      <c r="C1873" s="5">
        <v>-35.409717000000001</v>
      </c>
      <c r="D1873" s="5">
        <v>13.470217</v>
      </c>
      <c r="E1873" s="39">
        <v>500</v>
      </c>
      <c r="F1873" s="5">
        <v>4.3</v>
      </c>
      <c r="G1873" s="5">
        <v>0.31</v>
      </c>
      <c r="I1873" s="43">
        <v>0</v>
      </c>
      <c r="M1873" s="62">
        <v>9.8012689843560261E-4</v>
      </c>
      <c r="N1873" s="62">
        <v>5.2240127501328162E-3</v>
      </c>
      <c r="O1873" s="62">
        <v>12.324505699200001</v>
      </c>
    </row>
    <row r="1874" spans="1:17" x14ac:dyDescent="0.2">
      <c r="B1874" s="23">
        <v>44037</v>
      </c>
      <c r="C1874" s="5">
        <v>-35.409717000000001</v>
      </c>
      <c r="D1874" s="5">
        <v>13.470217</v>
      </c>
      <c r="E1874" s="39">
        <v>1000</v>
      </c>
      <c r="F1874" s="5">
        <v>1.7</v>
      </c>
      <c r="G1874" s="5">
        <v>0.41099999999999998</v>
      </c>
      <c r="I1874" s="43">
        <v>0</v>
      </c>
      <c r="M1874" s="62">
        <v>5.9612165371332676E-4</v>
      </c>
      <c r="N1874" s="62">
        <v>0</v>
      </c>
      <c r="O1874" s="62">
        <v>27.699416652399997</v>
      </c>
    </row>
    <row r="1875" spans="1:17" x14ac:dyDescent="0.2">
      <c r="B1875" s="23">
        <v>44038</v>
      </c>
      <c r="C1875" s="5">
        <v>-35.000500000000002</v>
      </c>
      <c r="D1875" s="5">
        <v>13.99765</v>
      </c>
      <c r="E1875" s="39">
        <v>40</v>
      </c>
      <c r="F1875" s="5">
        <v>12.2</v>
      </c>
      <c r="G1875" s="5">
        <v>4.4000000000000004</v>
      </c>
      <c r="I1875" s="43">
        <v>0.3</v>
      </c>
      <c r="M1875" s="62">
        <v>1.3595449755744882E-2</v>
      </c>
      <c r="N1875" s="62">
        <v>2.1338763945457799E-2</v>
      </c>
      <c r="O1875" s="62">
        <v>3.9899404077969205</v>
      </c>
    </row>
    <row r="1876" spans="1:17" x14ac:dyDescent="0.2">
      <c r="B1876" s="23">
        <v>44038</v>
      </c>
      <c r="C1876" s="5">
        <v>-35.000500000000002</v>
      </c>
      <c r="D1876" s="5">
        <v>13.99765</v>
      </c>
      <c r="E1876" s="39">
        <v>60</v>
      </c>
      <c r="F1876" s="5">
        <v>11.3</v>
      </c>
      <c r="G1876" s="5">
        <v>1.2450000000000001</v>
      </c>
      <c r="I1876" s="43">
        <v>0.1</v>
      </c>
      <c r="M1876" s="62">
        <v>1.5821130174396094E-2</v>
      </c>
      <c r="N1876" s="62">
        <v>1.407827164866301E-2</v>
      </c>
      <c r="O1876" s="62">
        <v>4.0627850364719205</v>
      </c>
    </row>
    <row r="1877" spans="1:17" x14ac:dyDescent="0.2">
      <c r="B1877" s="23">
        <v>44038</v>
      </c>
      <c r="C1877" s="5">
        <v>-35.000500000000002</v>
      </c>
      <c r="D1877" s="5">
        <v>13.99765</v>
      </c>
      <c r="E1877" s="39">
        <v>100</v>
      </c>
      <c r="F1877" s="5">
        <v>12</v>
      </c>
      <c r="G1877" s="5">
        <v>4</v>
      </c>
      <c r="I1877" s="43">
        <v>0.01</v>
      </c>
      <c r="M1877" s="62">
        <v>1.3246043284532489E-2</v>
      </c>
      <c r="N1877" s="62">
        <v>4.9495307242783775E-2</v>
      </c>
      <c r="O1877" s="62">
        <v>4.3331578693769206</v>
      </c>
    </row>
    <row r="1878" spans="1:17" x14ac:dyDescent="0.2">
      <c r="B1878" s="23">
        <v>44038</v>
      </c>
      <c r="C1878" s="5">
        <v>-35.000500000000002</v>
      </c>
      <c r="D1878" s="5">
        <v>13.99765</v>
      </c>
      <c r="E1878" s="39">
        <v>125</v>
      </c>
      <c r="F1878" s="5">
        <v>16.2</v>
      </c>
      <c r="G1878" s="5">
        <v>2.1</v>
      </c>
      <c r="I1878" s="43">
        <v>0</v>
      </c>
      <c r="M1878" s="62">
        <v>1.4364153114042174E-2</v>
      </c>
      <c r="N1878" s="62">
        <v>0.1734549318222065</v>
      </c>
      <c r="O1878" s="62">
        <v>4.4803994637969211</v>
      </c>
    </row>
    <row r="1879" spans="1:17" x14ac:dyDescent="0.2">
      <c r="B1879" s="23">
        <v>44038</v>
      </c>
      <c r="C1879" s="5">
        <v>-35.000500000000002</v>
      </c>
      <c r="D1879" s="5">
        <v>13.99765</v>
      </c>
      <c r="E1879" s="39">
        <v>150</v>
      </c>
      <c r="F1879" s="5">
        <v>12.5</v>
      </c>
      <c r="G1879" s="5">
        <v>1.56</v>
      </c>
      <c r="I1879" s="43">
        <v>0</v>
      </c>
      <c r="M1879" s="62">
        <v>1.4614090539478293E-2</v>
      </c>
      <c r="N1879" s="62">
        <v>4.9495307242783775E-2</v>
      </c>
      <c r="O1879" s="62">
        <v>4.9866244689969204</v>
      </c>
    </row>
    <row r="1880" spans="1:17" x14ac:dyDescent="0.2">
      <c r="B1880" s="23">
        <v>44038</v>
      </c>
      <c r="C1880" s="5">
        <v>-35.000500000000002</v>
      </c>
      <c r="D1880" s="5">
        <v>13.99765</v>
      </c>
      <c r="E1880" s="39">
        <v>250</v>
      </c>
      <c r="F1880" s="5">
        <v>13</v>
      </c>
      <c r="G1880" s="5">
        <v>2</v>
      </c>
      <c r="I1880" s="43">
        <v>0</v>
      </c>
      <c r="M1880" s="62">
        <v>4.916096134403E-3</v>
      </c>
      <c r="N1880" s="62">
        <v>2.13387639454578E-3</v>
      </c>
      <c r="O1880" s="62">
        <v>9.06046267597692</v>
      </c>
    </row>
    <row r="1881" spans="1:17" x14ac:dyDescent="0.2">
      <c r="B1881" s="23">
        <v>44038</v>
      </c>
      <c r="C1881" s="5">
        <v>-35.000500000000002</v>
      </c>
      <c r="D1881" s="5">
        <v>13.99765</v>
      </c>
      <c r="E1881" s="39">
        <v>500</v>
      </c>
      <c r="F1881" s="5">
        <v>3.5</v>
      </c>
      <c r="G1881" s="5">
        <v>0.43</v>
      </c>
      <c r="I1881" s="43">
        <v>0</v>
      </c>
      <c r="M1881" s="62">
        <v>1.8904827549926998E-3</v>
      </c>
      <c r="N1881" s="62">
        <v>2.13387639454578E-3</v>
      </c>
      <c r="O1881" s="62">
        <v>17.210177317576921</v>
      </c>
    </row>
    <row r="1882" spans="1:17" s="14" customFormat="1" x14ac:dyDescent="0.2">
      <c r="A1882" s="10"/>
      <c r="B1882" s="24">
        <v>44038</v>
      </c>
      <c r="C1882" s="12">
        <v>-35.000500000000002</v>
      </c>
      <c r="D1882" s="12">
        <v>13.99765</v>
      </c>
      <c r="E1882" s="42">
        <v>1000</v>
      </c>
      <c r="F1882" s="12">
        <v>2.13</v>
      </c>
      <c r="G1882" s="12">
        <v>0.53200000000000003</v>
      </c>
      <c r="H1882" s="12"/>
      <c r="I1882" s="45">
        <v>0</v>
      </c>
      <c r="J1882" s="12"/>
      <c r="K1882" s="28"/>
      <c r="L1882" s="28"/>
      <c r="M1882" s="63">
        <v>1.0421610578759E-3</v>
      </c>
      <c r="N1882" s="63">
        <v>3.0193022843987998E-3</v>
      </c>
      <c r="O1882" s="63">
        <v>28.790076703476924</v>
      </c>
      <c r="P1882" s="12"/>
      <c r="Q1882" s="12"/>
    </row>
    <row r="1883" spans="1:17" x14ac:dyDescent="0.2">
      <c r="A1883" s="1" t="s">
        <v>101</v>
      </c>
      <c r="B1883" s="23">
        <v>41808</v>
      </c>
      <c r="C1883" s="5">
        <v>20.29</v>
      </c>
      <c r="D1883" s="5">
        <v>117</v>
      </c>
      <c r="E1883" s="39">
        <v>5</v>
      </c>
      <c r="F1883" s="5" t="s">
        <v>361</v>
      </c>
      <c r="G1883" s="5" t="s">
        <v>510</v>
      </c>
      <c r="I1883" s="43">
        <v>0.57307798039036018</v>
      </c>
      <c r="J1883" s="5">
        <v>26.839500000000001</v>
      </c>
      <c r="K1883" s="5">
        <v>34.050199999999997</v>
      </c>
      <c r="L1883" s="39">
        <v>22.06</v>
      </c>
      <c r="M1883" s="62">
        <v>2.0730000000000002E-2</v>
      </c>
      <c r="N1883" s="62">
        <v>1.1137228000000001E-2</v>
      </c>
      <c r="O1883" s="62">
        <v>0.05</v>
      </c>
    </row>
    <row r="1884" spans="1:17" x14ac:dyDescent="0.2">
      <c r="B1884" s="23">
        <v>41808</v>
      </c>
      <c r="C1884" s="5">
        <v>20.29</v>
      </c>
      <c r="D1884" s="5">
        <v>117</v>
      </c>
      <c r="E1884" s="39">
        <v>15</v>
      </c>
      <c r="F1884" s="5">
        <v>0.38</v>
      </c>
      <c r="G1884" s="5">
        <v>0.35944401511222862</v>
      </c>
      <c r="I1884" s="43">
        <v>0.23824796114725558</v>
      </c>
      <c r="J1884" s="5">
        <v>25.8065</v>
      </c>
      <c r="K1884" s="5">
        <v>34.088099999999997</v>
      </c>
      <c r="L1884" s="39">
        <v>22.409289999999999</v>
      </c>
      <c r="M1884" s="62">
        <v>1.515E-2</v>
      </c>
      <c r="N1884" s="62">
        <v>2.5854675000000001E-2</v>
      </c>
      <c r="O1884" s="62">
        <v>0.22799999999999998</v>
      </c>
    </row>
    <row r="1885" spans="1:17" x14ac:dyDescent="0.2">
      <c r="A1885" s="1" t="s">
        <v>100</v>
      </c>
      <c r="B1885" s="23">
        <v>41808</v>
      </c>
      <c r="C1885" s="5">
        <v>20.29</v>
      </c>
      <c r="D1885" s="5">
        <v>117</v>
      </c>
      <c r="E1885" s="39">
        <v>20</v>
      </c>
      <c r="F1885" s="5">
        <v>0.99139962586777974</v>
      </c>
      <c r="G1885" s="5">
        <v>0.70053038107176402</v>
      </c>
      <c r="I1885" s="43">
        <v>0.18803262164391094</v>
      </c>
      <c r="J1885" s="5">
        <v>25.557099999999998</v>
      </c>
      <c r="K1885" s="5">
        <v>34.103900000000003</v>
      </c>
      <c r="L1885" s="39">
        <v>22.49851</v>
      </c>
      <c r="M1885" s="62">
        <v>2.6960000000000001E-2</v>
      </c>
      <c r="N1885" s="62">
        <v>2.7734142999999996E-2</v>
      </c>
      <c r="O1885" s="62">
        <v>0.38</v>
      </c>
    </row>
    <row r="1886" spans="1:17" x14ac:dyDescent="0.2">
      <c r="B1886" s="23">
        <v>41808</v>
      </c>
      <c r="C1886" s="5">
        <v>20.29</v>
      </c>
      <c r="D1886" s="5">
        <v>117</v>
      </c>
      <c r="E1886" s="39">
        <v>25</v>
      </c>
      <c r="F1886" s="5">
        <v>3.4175176060874599</v>
      </c>
      <c r="G1886" s="5">
        <v>1.3155931870141517</v>
      </c>
      <c r="I1886" s="43">
        <v>0.15064601851003392</v>
      </c>
      <c r="J1886" s="5">
        <v>24.086099999999998</v>
      </c>
      <c r="K1886" s="5">
        <v>34.230400000000003</v>
      </c>
      <c r="L1886" s="39">
        <v>23.038540000000001</v>
      </c>
      <c r="M1886" s="62">
        <v>2.171E-2</v>
      </c>
      <c r="N1886" s="62">
        <v>5.6017104999999998E-2</v>
      </c>
      <c r="O1886" s="62">
        <v>2.0932499999999998</v>
      </c>
    </row>
    <row r="1887" spans="1:17" x14ac:dyDescent="0.2">
      <c r="B1887" s="23">
        <v>41808</v>
      </c>
      <c r="C1887" s="5">
        <v>20.29</v>
      </c>
      <c r="D1887" s="5">
        <v>117</v>
      </c>
      <c r="E1887" s="39">
        <v>30</v>
      </c>
      <c r="F1887" s="5">
        <v>7.7630041830431775</v>
      </c>
      <c r="G1887" s="5">
        <v>0.80740246994233256</v>
      </c>
      <c r="I1887" s="43">
        <v>0.10959406212773755</v>
      </c>
      <c r="J1887" s="5">
        <v>22.9238</v>
      </c>
      <c r="K1887" s="5">
        <v>34.317100000000003</v>
      </c>
      <c r="L1887" s="39">
        <v>23.443429999999999</v>
      </c>
      <c r="M1887" s="62">
        <v>3.2199999999999999E-2</v>
      </c>
      <c r="N1887" s="62">
        <v>0.14131126399999999</v>
      </c>
      <c r="O1887" s="62">
        <v>3.2077499999999999</v>
      </c>
    </row>
    <row r="1888" spans="1:17" x14ac:dyDescent="0.2">
      <c r="A1888" s="32" t="s">
        <v>421</v>
      </c>
      <c r="B1888" s="23">
        <v>41808</v>
      </c>
      <c r="C1888" s="5">
        <v>20.29</v>
      </c>
      <c r="D1888" s="5">
        <v>117</v>
      </c>
      <c r="E1888" s="39">
        <v>39.5</v>
      </c>
      <c r="F1888" s="5">
        <v>14.563646051211668</v>
      </c>
      <c r="G1888" s="5">
        <v>1.8779260548752104</v>
      </c>
      <c r="I1888" s="43">
        <v>6.3685512691285626E-2</v>
      </c>
      <c r="J1888" s="5">
        <v>21.6843</v>
      </c>
      <c r="K1888" s="5">
        <v>34.427799999999998</v>
      </c>
      <c r="L1888" s="39">
        <v>23.87762</v>
      </c>
      <c r="M1888" s="62">
        <v>4.335E-2</v>
      </c>
      <c r="N1888" s="62">
        <v>0.16191427199999997</v>
      </c>
      <c r="O1888" s="62">
        <v>5.4642499999999998</v>
      </c>
    </row>
    <row r="1889" spans="2:15" x14ac:dyDescent="0.2">
      <c r="B1889" s="23">
        <v>41808</v>
      </c>
      <c r="C1889" s="5">
        <v>20.29</v>
      </c>
      <c r="D1889" s="5">
        <v>117</v>
      </c>
      <c r="E1889" s="39">
        <v>50</v>
      </c>
      <c r="F1889" s="5">
        <v>11.451668150601844</v>
      </c>
      <c r="G1889" s="5">
        <v>1.4106389123725824</v>
      </c>
      <c r="I1889" s="43">
        <v>2.51993035828828E-2</v>
      </c>
      <c r="J1889" s="5">
        <v>21.0562</v>
      </c>
      <c r="K1889" s="5">
        <v>34.476599999999998</v>
      </c>
      <c r="L1889" s="39">
        <v>24.087730000000001</v>
      </c>
      <c r="M1889" s="62">
        <v>2.9909999999999999E-2</v>
      </c>
      <c r="N1889" s="62">
        <v>0.18549161600000003</v>
      </c>
      <c r="O1889" s="62">
        <v>6.0845000000000002</v>
      </c>
    </row>
    <row r="1890" spans="2:15" x14ac:dyDescent="0.2">
      <c r="B1890" s="23">
        <v>41808</v>
      </c>
      <c r="C1890" s="5">
        <v>20.29</v>
      </c>
      <c r="D1890" s="5">
        <v>117</v>
      </c>
      <c r="E1890" s="39">
        <v>60</v>
      </c>
      <c r="F1890" s="5">
        <v>16.195206410257182</v>
      </c>
      <c r="G1890" s="5">
        <v>3.0537173613193196</v>
      </c>
      <c r="I1890" s="43">
        <v>1.2040632914664465E-2</v>
      </c>
      <c r="J1890" s="5">
        <v>20.852399999999999</v>
      </c>
      <c r="K1890" s="5">
        <v>34.490499999999997</v>
      </c>
      <c r="L1890" s="39">
        <v>24.154060000000001</v>
      </c>
      <c r="M1890" s="62">
        <v>4.0729999999999995E-2</v>
      </c>
      <c r="N1890" s="62">
        <v>0.107690912</v>
      </c>
      <c r="O1890" s="62">
        <v>7.8505000000000003</v>
      </c>
    </row>
    <row r="1891" spans="2:15" x14ac:dyDescent="0.2">
      <c r="B1891" s="23">
        <v>41808</v>
      </c>
      <c r="C1891" s="5">
        <v>20.29</v>
      </c>
      <c r="D1891" s="5">
        <v>117</v>
      </c>
      <c r="E1891" s="39">
        <v>70</v>
      </c>
      <c r="F1891" s="5">
        <v>20.46206124476582</v>
      </c>
      <c r="G1891" s="5">
        <v>2.7327239765221281</v>
      </c>
      <c r="I1891" s="43">
        <v>6.7554320923866647E-3</v>
      </c>
      <c r="J1891" s="5">
        <v>20.448899999999998</v>
      </c>
      <c r="K1891" s="5">
        <v>34.509300000000003</v>
      </c>
      <c r="L1891" s="39">
        <v>24.277180000000001</v>
      </c>
      <c r="M1891" s="62">
        <v>2.4989999999999998E-2</v>
      </c>
      <c r="N1891" s="62">
        <v>9.2526495999999986E-2</v>
      </c>
      <c r="O1891" s="62">
        <v>8.4674999999999994</v>
      </c>
    </row>
    <row r="1892" spans="2:15" x14ac:dyDescent="0.2">
      <c r="B1892" s="23">
        <v>41808</v>
      </c>
      <c r="C1892" s="5">
        <v>20.29</v>
      </c>
      <c r="D1892" s="5">
        <v>117</v>
      </c>
      <c r="E1892" s="39">
        <v>80</v>
      </c>
      <c r="F1892" s="5">
        <v>10.09357104775</v>
      </c>
      <c r="G1892" s="5">
        <v>1.0833509389785461</v>
      </c>
      <c r="I1892" s="43">
        <v>3.4226579958116531E-3</v>
      </c>
      <c r="J1892" s="5">
        <v>19.695900000000002</v>
      </c>
      <c r="K1892" s="5">
        <v>34.5473</v>
      </c>
      <c r="L1892" s="39">
        <v>24.505099999999999</v>
      </c>
      <c r="M1892" s="62">
        <v>5.2859999999999997E-2</v>
      </c>
      <c r="N1892" s="62">
        <v>7.6229279999999983E-2</v>
      </c>
      <c r="O1892" s="62">
        <v>9.504999999999999</v>
      </c>
    </row>
    <row r="1893" spans="2:15" x14ac:dyDescent="0.2">
      <c r="B1893" s="23">
        <v>41808</v>
      </c>
      <c r="C1893" s="5">
        <v>20.29</v>
      </c>
      <c r="D1893" s="5">
        <v>117</v>
      </c>
      <c r="E1893" s="39">
        <v>100</v>
      </c>
      <c r="F1893" s="5">
        <v>4.5776586962051118</v>
      </c>
      <c r="G1893" s="5">
        <v>0.17637472369178517</v>
      </c>
      <c r="I1893" s="43">
        <v>8.7858594165519412E-4</v>
      </c>
      <c r="J1893" s="5">
        <v>18.482700000000001</v>
      </c>
      <c r="K1893" s="5">
        <v>34.600999999999999</v>
      </c>
      <c r="L1893" s="39">
        <v>24.856680000000001</v>
      </c>
      <c r="M1893" s="62">
        <v>1.2529999999999999E-2</v>
      </c>
      <c r="N1893" s="62">
        <v>4.3483807999999999E-2</v>
      </c>
      <c r="O1893" s="62">
        <v>10.452249999999999</v>
      </c>
    </row>
    <row r="1894" spans="2:15" x14ac:dyDescent="0.2">
      <c r="B1894" s="23">
        <v>41808</v>
      </c>
      <c r="C1894" s="5">
        <v>20.29</v>
      </c>
      <c r="D1894" s="5">
        <v>117</v>
      </c>
      <c r="E1894" s="39">
        <v>120</v>
      </c>
      <c r="F1894" s="5">
        <v>7.7196663935872039</v>
      </c>
      <c r="G1894" s="5">
        <v>0.44192241779884528</v>
      </c>
      <c r="I1894" s="43">
        <v>2.2553035033554163E-4</v>
      </c>
      <c r="J1894" s="5">
        <v>16.884399999999999</v>
      </c>
      <c r="K1894" s="5">
        <v>34.597999999999999</v>
      </c>
      <c r="L1894" s="39">
        <v>25.24334</v>
      </c>
      <c r="M1894" s="62">
        <v>1.7780000000000001E-2</v>
      </c>
      <c r="N1894" s="62">
        <v>2.3353769999999999E-2</v>
      </c>
      <c r="O1894" s="62">
        <v>12.3385</v>
      </c>
    </row>
    <row r="1895" spans="2:15" x14ac:dyDescent="0.2">
      <c r="B1895" s="23">
        <v>41808</v>
      </c>
      <c r="C1895" s="5">
        <v>20.29</v>
      </c>
      <c r="D1895" s="5">
        <v>117</v>
      </c>
      <c r="E1895" s="39">
        <v>160</v>
      </c>
      <c r="F1895" s="5">
        <v>9.2116432071431262</v>
      </c>
      <c r="G1895" s="5">
        <v>0.54564989232152472</v>
      </c>
      <c r="I1895" s="43">
        <v>1.4860946955469962E-5</v>
      </c>
      <c r="J1895" s="5">
        <v>14.6257</v>
      </c>
      <c r="K1895" s="5">
        <v>34.5334</v>
      </c>
      <c r="L1895" s="39">
        <v>25.704049999999999</v>
      </c>
      <c r="M1895" s="62">
        <v>1.9739999999999997E-2</v>
      </c>
      <c r="N1895" s="62">
        <v>1.9881045999999999E-2</v>
      </c>
      <c r="O1895" s="62">
        <v>15.68275</v>
      </c>
    </row>
    <row r="1896" spans="2:15" x14ac:dyDescent="0.2">
      <c r="B1896" s="23">
        <v>41808</v>
      </c>
      <c r="C1896" s="5">
        <v>20.29</v>
      </c>
      <c r="D1896" s="5">
        <v>117</v>
      </c>
      <c r="E1896" s="39">
        <v>180</v>
      </c>
      <c r="F1896" s="5">
        <v>5.2546590142623897</v>
      </c>
      <c r="G1896" s="5">
        <v>0.73444858838555416</v>
      </c>
      <c r="I1896" s="43">
        <v>3.8147600755719764E-6</v>
      </c>
      <c r="J1896" s="5">
        <v>13.2486</v>
      </c>
      <c r="K1896" s="5">
        <v>34.488799999999998</v>
      </c>
      <c r="L1896" s="39">
        <v>25.956990000000001</v>
      </c>
      <c r="M1896" s="62">
        <v>2.0730000000000002E-2</v>
      </c>
      <c r="N1896" s="62">
        <v>1.6048096000000001E-2</v>
      </c>
      <c r="O1896" s="62">
        <v>18.989249999999998</v>
      </c>
    </row>
    <row r="1897" spans="2:15" x14ac:dyDescent="0.2">
      <c r="B1897" s="23">
        <v>41817</v>
      </c>
      <c r="C1897" s="5">
        <v>18</v>
      </c>
      <c r="D1897" s="5">
        <v>116</v>
      </c>
      <c r="E1897" s="39">
        <v>5</v>
      </c>
      <c r="F1897" s="5" t="s">
        <v>361</v>
      </c>
      <c r="G1897" s="5" t="s">
        <v>510</v>
      </c>
      <c r="I1897" s="43">
        <v>0.59999511446184939</v>
      </c>
      <c r="J1897" s="5">
        <v>29.505600000000001</v>
      </c>
      <c r="K1897" s="5">
        <v>33.450299999999999</v>
      </c>
      <c r="L1897" s="39">
        <v>20.965070000000001</v>
      </c>
      <c r="M1897" s="62">
        <v>4.0493599999999998E-2</v>
      </c>
      <c r="N1897" s="62">
        <v>4.392950819672131E-3</v>
      </c>
      <c r="O1897" s="62">
        <v>1.3792950819672131E-2</v>
      </c>
    </row>
    <row r="1898" spans="2:15" x14ac:dyDescent="0.2">
      <c r="B1898" s="23">
        <v>41817</v>
      </c>
      <c r="C1898" s="5">
        <v>18</v>
      </c>
      <c r="D1898" s="5">
        <v>116</v>
      </c>
      <c r="E1898" s="39">
        <v>15</v>
      </c>
      <c r="F1898" s="5">
        <v>0.29540678280044458</v>
      </c>
      <c r="G1898" s="5">
        <v>0.27175668473859321</v>
      </c>
      <c r="I1898" s="43">
        <v>0.35985673934299117</v>
      </c>
      <c r="J1898" s="5">
        <v>28.9907</v>
      </c>
      <c r="K1898" s="5">
        <v>33.528199999999998</v>
      </c>
      <c r="L1898" s="39">
        <v>22.516069999999999</v>
      </c>
      <c r="M1898" s="62">
        <v>2.3960799999999997E-2</v>
      </c>
      <c r="N1898" s="62">
        <v>4.5404918032786882E-3</v>
      </c>
      <c r="O1898" s="62">
        <v>9.740491803278687E-3</v>
      </c>
    </row>
    <row r="1899" spans="2:15" x14ac:dyDescent="0.2">
      <c r="B1899" s="23">
        <v>41817</v>
      </c>
      <c r="C1899" s="5">
        <v>18</v>
      </c>
      <c r="D1899" s="5">
        <v>116</v>
      </c>
      <c r="E1899" s="39">
        <v>30</v>
      </c>
      <c r="F1899" s="5">
        <v>0.45410514851619593</v>
      </c>
      <c r="G1899" s="5">
        <v>0.4154033659422543</v>
      </c>
      <c r="I1899" s="43">
        <v>0.17203057160359048</v>
      </c>
      <c r="J1899" s="5">
        <v>25.602900000000002</v>
      </c>
      <c r="K1899" s="5">
        <v>34.145000000000003</v>
      </c>
      <c r="L1899" s="39">
        <v>22.828330000000001</v>
      </c>
      <c r="M1899" s="62">
        <v>2.3665600000000002E-2</v>
      </c>
      <c r="N1899" s="62">
        <v>1.1196229508196723E-2</v>
      </c>
      <c r="O1899" s="62">
        <v>3.1196229508196723E-2</v>
      </c>
    </row>
    <row r="1900" spans="2:15" x14ac:dyDescent="0.2">
      <c r="B1900" s="23">
        <v>41817</v>
      </c>
      <c r="C1900" s="5">
        <v>18</v>
      </c>
      <c r="D1900" s="5">
        <v>116</v>
      </c>
      <c r="E1900" s="39">
        <v>40</v>
      </c>
      <c r="F1900" s="5">
        <v>0.84507420911764486</v>
      </c>
      <c r="G1900" s="5">
        <v>0.21635023389238472</v>
      </c>
      <c r="I1900" s="43">
        <v>9.8948601825568527E-2</v>
      </c>
      <c r="J1900" s="5">
        <v>24.8202</v>
      </c>
      <c r="K1900" s="5">
        <v>34.241399999999999</v>
      </c>
      <c r="L1900" s="39">
        <v>23.199020000000001</v>
      </c>
      <c r="M1900" s="62">
        <v>7.3854500000000003E-2</v>
      </c>
      <c r="N1900" s="62">
        <v>0.12221262295081965</v>
      </c>
      <c r="O1900" s="62">
        <v>0.50249999999999995</v>
      </c>
    </row>
    <row r="1901" spans="2:15" x14ac:dyDescent="0.2">
      <c r="B1901" s="23">
        <v>41817</v>
      </c>
      <c r="C1901" s="5">
        <v>18</v>
      </c>
      <c r="D1901" s="5">
        <v>116</v>
      </c>
      <c r="E1901" s="39">
        <v>45</v>
      </c>
      <c r="F1901" s="5">
        <v>5.168262590160893</v>
      </c>
      <c r="G1901" s="5">
        <v>0.48958115654092854</v>
      </c>
      <c r="I1901" s="43">
        <v>7.496296921330127E-2</v>
      </c>
      <c r="J1901" s="5">
        <v>23.860499999999998</v>
      </c>
      <c r="K1901" s="5">
        <v>34.352600000000002</v>
      </c>
      <c r="L1901" s="39">
        <v>23.539400000000001</v>
      </c>
      <c r="M1901" s="62">
        <v>6.0274000000000001E-2</v>
      </c>
      <c r="N1901" s="62">
        <v>0.14963471999999997</v>
      </c>
      <c r="O1901" s="62">
        <v>0.80175000000000007</v>
      </c>
    </row>
    <row r="1902" spans="2:15" x14ac:dyDescent="0.2">
      <c r="B1902" s="23">
        <v>41817</v>
      </c>
      <c r="C1902" s="5">
        <v>18</v>
      </c>
      <c r="D1902" s="5">
        <v>116</v>
      </c>
      <c r="E1902" s="39">
        <v>50</v>
      </c>
      <c r="F1902" s="5">
        <v>9.1424722026173022</v>
      </c>
      <c r="G1902" s="5">
        <v>1.4157771275268594</v>
      </c>
      <c r="I1902" s="43">
        <v>5.4113365043427099E-2</v>
      </c>
      <c r="J1902" s="5">
        <v>22.818100000000001</v>
      </c>
      <c r="K1902" s="5">
        <v>34.401899999999998</v>
      </c>
      <c r="L1902" s="39">
        <v>23.712679999999999</v>
      </c>
      <c r="M1902" s="62">
        <v>6.4407199999999998E-2</v>
      </c>
      <c r="N1902" s="62">
        <v>0.17499999999999999</v>
      </c>
      <c r="O1902" s="62">
        <v>2.3895</v>
      </c>
    </row>
    <row r="1903" spans="2:15" x14ac:dyDescent="0.2">
      <c r="B1903" s="23">
        <v>41817</v>
      </c>
      <c r="C1903" s="5">
        <v>18</v>
      </c>
      <c r="D1903" s="5">
        <v>116</v>
      </c>
      <c r="E1903" s="39">
        <v>55</v>
      </c>
      <c r="F1903" s="5">
        <v>22.21417969556143</v>
      </c>
      <c r="G1903" s="5">
        <v>4.0008594865338081</v>
      </c>
      <c r="I1903" s="43">
        <v>3.8197376967961424E-2</v>
      </c>
      <c r="J1903" s="5">
        <v>22.276</v>
      </c>
      <c r="K1903" s="5">
        <v>34.427</v>
      </c>
      <c r="L1903" s="39">
        <v>23.88663</v>
      </c>
      <c r="M1903" s="62">
        <v>5.4959800000000003E-2</v>
      </c>
      <c r="N1903" s="62">
        <v>0.22900000000000001</v>
      </c>
      <c r="O1903" s="62">
        <v>3.48</v>
      </c>
    </row>
    <row r="1904" spans="2:15" x14ac:dyDescent="0.2">
      <c r="B1904" s="23">
        <v>41817</v>
      </c>
      <c r="C1904" s="5">
        <v>18</v>
      </c>
      <c r="D1904" s="5">
        <v>116</v>
      </c>
      <c r="E1904" s="39">
        <v>60</v>
      </c>
      <c r="F1904" s="5">
        <v>8.9794008827499106</v>
      </c>
      <c r="G1904" s="5">
        <v>1.1769748504131734</v>
      </c>
      <c r="I1904" s="43">
        <v>2.6431247972604578E-2</v>
      </c>
      <c r="J1904" s="5">
        <v>21.999199999999998</v>
      </c>
      <c r="K1904" s="5">
        <v>34.553400000000003</v>
      </c>
      <c r="L1904" s="39">
        <v>24.020859999999999</v>
      </c>
      <c r="M1904" s="62">
        <v>4.0493599999999998E-2</v>
      </c>
      <c r="N1904" s="62">
        <v>0.254</v>
      </c>
      <c r="O1904" s="62">
        <v>4.0735000000000001</v>
      </c>
    </row>
    <row r="1905" spans="2:15" x14ac:dyDescent="0.2">
      <c r="B1905" s="23">
        <v>41817</v>
      </c>
      <c r="C1905" s="5">
        <v>18</v>
      </c>
      <c r="D1905" s="5">
        <v>116</v>
      </c>
      <c r="E1905" s="39">
        <v>70</v>
      </c>
      <c r="F1905" s="5">
        <v>9.7071342166049863</v>
      </c>
      <c r="G1905" s="5">
        <v>1.4077908939069752</v>
      </c>
      <c r="I1905" s="43">
        <v>1.2981213545875081E-2</v>
      </c>
      <c r="J1905" s="5">
        <v>21.670200000000001</v>
      </c>
      <c r="K1905" s="5">
        <v>34.608800000000002</v>
      </c>
      <c r="L1905" s="39">
        <v>24.10332</v>
      </c>
      <c r="M1905" s="62">
        <v>2.8094000000000001E-2</v>
      </c>
      <c r="N1905" s="62">
        <v>0.1461306557377049</v>
      </c>
      <c r="O1905" s="62">
        <v>4.6185</v>
      </c>
    </row>
    <row r="1906" spans="2:15" x14ac:dyDescent="0.2">
      <c r="B1906" s="23">
        <v>41817</v>
      </c>
      <c r="C1906" s="5">
        <v>18</v>
      </c>
      <c r="D1906" s="5">
        <v>116</v>
      </c>
      <c r="E1906" s="39">
        <v>80</v>
      </c>
      <c r="F1906" s="5">
        <v>5.3065175752235483</v>
      </c>
      <c r="G1906" s="5">
        <v>0.65627597002429428</v>
      </c>
      <c r="I1906" s="43">
        <v>8.6374245351262171E-3</v>
      </c>
      <c r="J1906" s="5">
        <v>21.386299999999999</v>
      </c>
      <c r="K1906" s="5">
        <v>34.613500000000002</v>
      </c>
      <c r="L1906" s="39">
        <v>24.222200000000001</v>
      </c>
      <c r="M1906" s="62">
        <v>1.8056200000000001E-2</v>
      </c>
      <c r="N1906" s="62">
        <v>0.15139295081967213</v>
      </c>
      <c r="O1906" s="62">
        <v>5.6364999999999998</v>
      </c>
    </row>
    <row r="1907" spans="2:15" x14ac:dyDescent="0.2">
      <c r="B1907" s="23">
        <v>41817</v>
      </c>
      <c r="C1907" s="5">
        <v>18</v>
      </c>
      <c r="D1907" s="5">
        <v>116</v>
      </c>
      <c r="E1907" s="39">
        <v>90</v>
      </c>
      <c r="F1907" s="5">
        <v>7.2196568484562809</v>
      </c>
      <c r="G1907" s="5">
        <v>2.2366364284639095</v>
      </c>
      <c r="I1907" s="43">
        <v>4.8363707240364007E-3</v>
      </c>
      <c r="J1907" s="5">
        <v>20.891200000000001</v>
      </c>
      <c r="K1907" s="5">
        <v>34.5916</v>
      </c>
      <c r="L1907" s="39">
        <v>24.491679999999999</v>
      </c>
      <c r="M1907" s="62">
        <v>1.45135E-2</v>
      </c>
      <c r="N1907" s="62">
        <v>0.13922901639344262</v>
      </c>
      <c r="O1907" s="62">
        <v>7.0475000000000003</v>
      </c>
    </row>
    <row r="1908" spans="2:15" x14ac:dyDescent="0.2">
      <c r="B1908" s="23">
        <v>41817</v>
      </c>
      <c r="C1908" s="5">
        <v>18</v>
      </c>
      <c r="D1908" s="5">
        <v>116</v>
      </c>
      <c r="E1908" s="39">
        <v>100</v>
      </c>
      <c r="F1908" s="5">
        <v>3.0736337955200752</v>
      </c>
      <c r="G1908" s="5">
        <v>1.1041500141761786</v>
      </c>
      <c r="I1908" s="43">
        <v>2.7080389165998753E-3</v>
      </c>
      <c r="J1908" s="5">
        <v>19.829699999999999</v>
      </c>
      <c r="K1908" s="5">
        <v>34.573999999999998</v>
      </c>
      <c r="L1908" s="39">
        <v>24.787240000000001</v>
      </c>
      <c r="M1908" s="62">
        <v>1.74658E-2</v>
      </c>
      <c r="N1908" s="62">
        <v>0.12601590163934423</v>
      </c>
      <c r="O1908" s="62">
        <v>8.6005000000000003</v>
      </c>
    </row>
    <row r="1909" spans="2:15" x14ac:dyDescent="0.2">
      <c r="B1909" s="23">
        <v>41817</v>
      </c>
      <c r="C1909" s="5">
        <v>18</v>
      </c>
      <c r="D1909" s="5">
        <v>116</v>
      </c>
      <c r="E1909" s="39">
        <v>110</v>
      </c>
      <c r="F1909" s="5">
        <v>7.4225424124010768</v>
      </c>
      <c r="G1909" s="5">
        <v>2.4973061501684106</v>
      </c>
      <c r="I1909" s="43">
        <v>1.5163177498723605E-3</v>
      </c>
      <c r="J1909" s="5">
        <v>18.554600000000001</v>
      </c>
      <c r="K1909" s="5">
        <v>34.533099999999997</v>
      </c>
      <c r="L1909" s="39">
        <v>24.94333</v>
      </c>
      <c r="M1909" s="62">
        <v>9.7897999999999995E-3</v>
      </c>
      <c r="N1909" s="62">
        <v>8.4261803278688513E-2</v>
      </c>
      <c r="O1909" s="62">
        <v>11.641500000000001</v>
      </c>
    </row>
    <row r="1910" spans="2:15" x14ac:dyDescent="0.2">
      <c r="B1910" s="23">
        <v>41817</v>
      </c>
      <c r="C1910" s="5">
        <v>18</v>
      </c>
      <c r="D1910" s="5">
        <v>116</v>
      </c>
      <c r="E1910" s="39">
        <v>120</v>
      </c>
      <c r="F1910" s="5">
        <v>3.9388037265725924</v>
      </c>
      <c r="G1910" s="5">
        <v>0.32536906980496749</v>
      </c>
      <c r="I1910" s="43">
        <v>8.4903488811925937E-4</v>
      </c>
      <c r="J1910" s="5">
        <v>18.0396</v>
      </c>
      <c r="K1910" s="5">
        <v>34.569499999999998</v>
      </c>
      <c r="L1910" s="39">
        <v>25.126080000000002</v>
      </c>
      <c r="M1910" s="62">
        <v>1.0675499999999999E-2</v>
      </c>
      <c r="N1910" s="62">
        <v>6.0491311475409829E-2</v>
      </c>
      <c r="O1910" s="62">
        <v>11.871499999999999</v>
      </c>
    </row>
    <row r="1911" spans="2:15" x14ac:dyDescent="0.2">
      <c r="B1911" s="23">
        <v>41817</v>
      </c>
      <c r="C1911" s="5">
        <v>18</v>
      </c>
      <c r="D1911" s="5">
        <v>116</v>
      </c>
      <c r="E1911" s="39">
        <v>130</v>
      </c>
      <c r="F1911" s="5">
        <v>5.6239683674999963</v>
      </c>
      <c r="G1911" s="5">
        <v>2.4653241638468053</v>
      </c>
      <c r="I1911" s="43">
        <v>4.7540183533719376E-4</v>
      </c>
      <c r="J1911" s="5">
        <v>17.207699999999999</v>
      </c>
      <c r="K1911" s="5">
        <v>34.544499999999999</v>
      </c>
      <c r="L1911" s="39">
        <v>25.375360000000001</v>
      </c>
      <c r="M1911" s="62">
        <v>7.4279999999999997E-3</v>
      </c>
      <c r="N1911" s="62">
        <v>3.3147049180327869E-2</v>
      </c>
      <c r="O1911" s="62">
        <v>13.7585</v>
      </c>
    </row>
    <row r="1912" spans="2:15" x14ac:dyDescent="0.2">
      <c r="B1912" s="23">
        <v>41817</v>
      </c>
      <c r="C1912" s="5">
        <v>18</v>
      </c>
      <c r="D1912" s="5">
        <v>116</v>
      </c>
      <c r="E1912" s="39">
        <v>140</v>
      </c>
      <c r="F1912" s="5">
        <v>2.2091101233043773</v>
      </c>
      <c r="G1912" s="5">
        <v>0.30585982470165934</v>
      </c>
      <c r="I1912" s="43">
        <v>2.6619271858499403E-4</v>
      </c>
      <c r="J1912" s="5">
        <v>16.1328</v>
      </c>
      <c r="K1912" s="5">
        <v>34.541600000000003</v>
      </c>
      <c r="L1912" s="39">
        <v>25.442209999999999</v>
      </c>
      <c r="M1912" s="62">
        <v>6.2469999999999999E-3</v>
      </c>
      <c r="N1912" s="62">
        <v>2.7294590163934426E-2</v>
      </c>
      <c r="O1912" s="62">
        <v>15.093500000000001</v>
      </c>
    </row>
    <row r="1913" spans="2:15" x14ac:dyDescent="0.2">
      <c r="B1913" s="23">
        <v>41817</v>
      </c>
      <c r="C1913" s="5">
        <v>18</v>
      </c>
      <c r="D1913" s="5">
        <v>116</v>
      </c>
      <c r="E1913" s="39">
        <v>150</v>
      </c>
      <c r="F1913" s="5">
        <v>4.280126206246714</v>
      </c>
      <c r="G1913" s="5">
        <v>0.26925800783257486</v>
      </c>
      <c r="I1913" s="43">
        <v>1.4904983144924379E-4</v>
      </c>
      <c r="J1913" s="5">
        <v>15.829000000000001</v>
      </c>
      <c r="K1913" s="5">
        <v>34.538200000000003</v>
      </c>
      <c r="L1913" s="39">
        <v>25.584099999999999</v>
      </c>
      <c r="M1913" s="62">
        <v>1.1561199999999999E-2</v>
      </c>
      <c r="N1913" s="62">
        <v>2.9015901639344262E-2</v>
      </c>
      <c r="O1913" s="62">
        <v>15.714499999999999</v>
      </c>
    </row>
    <row r="1914" spans="2:15" x14ac:dyDescent="0.2">
      <c r="B1914" s="23">
        <v>41817</v>
      </c>
      <c r="C1914" s="5">
        <v>18</v>
      </c>
      <c r="D1914" s="5">
        <v>116</v>
      </c>
      <c r="E1914" s="39">
        <v>160</v>
      </c>
      <c r="F1914" s="5">
        <v>2.6303932429037959</v>
      </c>
      <c r="G1914" s="5">
        <v>0.47670211733436829</v>
      </c>
      <c r="I1914" s="43">
        <v>8.345777590439451E-5</v>
      </c>
      <c r="J1914" s="5">
        <v>15.183199999999999</v>
      </c>
      <c r="K1914" s="5">
        <v>34.534999999999997</v>
      </c>
      <c r="L1914" s="39">
        <v>25.677340000000001</v>
      </c>
      <c r="M1914" s="62">
        <v>7.1326999999999996E-3</v>
      </c>
      <c r="N1914" s="62">
        <v>1.9769999999999996E-2</v>
      </c>
      <c r="O1914" s="62">
        <v>15.666499999999999</v>
      </c>
    </row>
    <row r="1915" spans="2:15" x14ac:dyDescent="0.2">
      <c r="B1915" s="23">
        <v>41817</v>
      </c>
      <c r="C1915" s="5">
        <v>18</v>
      </c>
      <c r="D1915" s="5">
        <v>116</v>
      </c>
      <c r="E1915" s="39">
        <v>180</v>
      </c>
      <c r="F1915" s="5">
        <v>5.9219168107806306</v>
      </c>
      <c r="G1915" s="5">
        <v>2.3049123039745769</v>
      </c>
      <c r="I1915" s="43">
        <v>2.6166006327795851E-5</v>
      </c>
      <c r="J1915" s="5">
        <v>14.543699999999999</v>
      </c>
      <c r="K1915" s="5">
        <v>34.521799999999999</v>
      </c>
      <c r="L1915" s="39">
        <v>25.713380000000001</v>
      </c>
      <c r="M1915" s="62">
        <v>1.1265900000000001E-2</v>
      </c>
      <c r="N1915" s="62">
        <v>2.0032295081967209E-2</v>
      </c>
      <c r="O1915" s="62">
        <v>16.409500000000001</v>
      </c>
    </row>
    <row r="1916" spans="2:15" x14ac:dyDescent="0.2">
      <c r="B1916" s="23">
        <v>41814</v>
      </c>
      <c r="C1916" s="5">
        <v>19.149999999999999</v>
      </c>
      <c r="D1916" s="5">
        <v>119.52</v>
      </c>
      <c r="E1916" s="39">
        <v>5</v>
      </c>
      <c r="F1916" s="5" t="s">
        <v>361</v>
      </c>
      <c r="G1916" s="5" t="s">
        <v>510</v>
      </c>
      <c r="I1916" s="43">
        <v>0.79078446852795525</v>
      </c>
      <c r="J1916" s="5">
        <v>28.819199999999999</v>
      </c>
      <c r="K1916" s="5">
        <v>33.637799999999999</v>
      </c>
      <c r="L1916" s="39">
        <v>21.1035</v>
      </c>
      <c r="M1916" s="62">
        <v>9.8352108293138225E-4</v>
      </c>
      <c r="N1916" s="62">
        <v>6.6207462686567169E-3</v>
      </c>
      <c r="O1916" s="62">
        <v>1.8197795448984578E-2</v>
      </c>
    </row>
    <row r="1917" spans="2:15" x14ac:dyDescent="0.2">
      <c r="B1917" s="23">
        <v>41814</v>
      </c>
      <c r="C1917" s="5">
        <v>19.149999999999999</v>
      </c>
      <c r="D1917" s="5">
        <v>119.52</v>
      </c>
      <c r="E1917" s="39">
        <v>15</v>
      </c>
      <c r="F1917" s="5" t="s">
        <v>361</v>
      </c>
      <c r="G1917" s="5" t="s">
        <v>510</v>
      </c>
      <c r="I1917" s="43">
        <v>0.48783022263668924</v>
      </c>
      <c r="J1917" s="5">
        <v>28.808</v>
      </c>
      <c r="K1917" s="5">
        <v>33.628999999999998</v>
      </c>
      <c r="L1917" s="39">
        <v>21.101389999999999</v>
      </c>
      <c r="M1917" s="62">
        <v>3.6114672475493935E-4</v>
      </c>
      <c r="N1917" s="62">
        <v>1.6053582089552241E-2</v>
      </c>
      <c r="O1917" s="62">
        <v>2.6663418155126004E-2</v>
      </c>
    </row>
    <row r="1918" spans="2:15" x14ac:dyDescent="0.2">
      <c r="B1918" s="23">
        <v>41814</v>
      </c>
      <c r="C1918" s="5">
        <v>19.149999999999999</v>
      </c>
      <c r="D1918" s="5">
        <v>119.52</v>
      </c>
      <c r="E1918" s="39">
        <v>25</v>
      </c>
      <c r="F1918" s="5">
        <v>0.12277238402245638</v>
      </c>
      <c r="G1918" s="5">
        <v>0.11080270033823922</v>
      </c>
      <c r="I1918" s="43">
        <v>0.30294983133567793</v>
      </c>
      <c r="J1918" s="5">
        <v>28.792400000000001</v>
      </c>
      <c r="K1918" s="5">
        <v>33.624299999999998</v>
      </c>
      <c r="L1918" s="39">
        <v>21.103829999999999</v>
      </c>
      <c r="M1918" s="62">
        <v>8.1408262019604799E-3</v>
      </c>
      <c r="N1918" s="62">
        <v>4.635671641791044E-3</v>
      </c>
      <c r="O1918" s="62">
        <v>1.1409442133594318E-2</v>
      </c>
    </row>
    <row r="1919" spans="2:15" x14ac:dyDescent="0.2">
      <c r="B1919" s="23">
        <v>41814</v>
      </c>
      <c r="C1919" s="5">
        <v>19.149999999999999</v>
      </c>
      <c r="D1919" s="5">
        <v>119.52</v>
      </c>
      <c r="E1919" s="39">
        <v>40</v>
      </c>
      <c r="F1919" s="5" t="s">
        <v>361</v>
      </c>
      <c r="G1919" s="5" t="s">
        <v>510</v>
      </c>
      <c r="I1919" s="43">
        <v>0.16773128543745067</v>
      </c>
      <c r="J1919" s="5">
        <v>28.628699999999998</v>
      </c>
      <c r="K1919" s="5">
        <v>33.6036</v>
      </c>
      <c r="L1919" s="39">
        <v>21.143740000000001</v>
      </c>
      <c r="M1919" s="62">
        <v>2.8506441574607114E-3</v>
      </c>
      <c r="N1919" s="62">
        <v>2.175507462686567E-2</v>
      </c>
      <c r="O1919" s="62">
        <v>2.729933692194763E-2</v>
      </c>
    </row>
    <row r="1920" spans="2:15" x14ac:dyDescent="0.2">
      <c r="B1920" s="23">
        <v>41814</v>
      </c>
      <c r="C1920" s="5">
        <v>19.149999999999999</v>
      </c>
      <c r="D1920" s="5">
        <v>119.52</v>
      </c>
      <c r="E1920" s="39">
        <v>50</v>
      </c>
      <c r="F1920" s="5" t="s">
        <v>361</v>
      </c>
      <c r="G1920" s="5" t="s">
        <v>510</v>
      </c>
      <c r="I1920" s="43">
        <v>7.8877485107299236E-2</v>
      </c>
      <c r="J1920" s="5">
        <v>26.4132</v>
      </c>
      <c r="K1920" s="5">
        <v>33.693199999999997</v>
      </c>
      <c r="L1920" s="39">
        <v>21.925260000000002</v>
      </c>
      <c r="M1920" s="62">
        <v>3.7842056947253763E-3</v>
      </c>
      <c r="N1920" s="62">
        <v>2.1665522388059702E-2</v>
      </c>
      <c r="O1920" s="62">
        <v>0.1306688010765843</v>
      </c>
    </row>
    <row r="1921" spans="2:15" x14ac:dyDescent="0.2">
      <c r="B1921" s="23">
        <v>41814</v>
      </c>
      <c r="C1921" s="5">
        <v>19.149999999999999</v>
      </c>
      <c r="D1921" s="5">
        <v>119.52</v>
      </c>
      <c r="E1921" s="39">
        <v>60</v>
      </c>
      <c r="F1921" s="5" t="s">
        <v>361</v>
      </c>
      <c r="G1921" s="5" t="s">
        <v>510</v>
      </c>
      <c r="I1921" s="43">
        <v>3.9905260891408889E-2</v>
      </c>
      <c r="J1921" s="5">
        <v>24.376999999999999</v>
      </c>
      <c r="K1921" s="5">
        <v>34.006999999999998</v>
      </c>
      <c r="L1921" s="39">
        <v>22.785609999999998</v>
      </c>
      <c r="M1921" s="62">
        <v>8.7632005601369217E-3</v>
      </c>
      <c r="N1921" s="62">
        <v>1.9829701492537311E-2</v>
      </c>
      <c r="O1921" s="62">
        <v>0.21502970149253733</v>
      </c>
    </row>
    <row r="1922" spans="2:15" x14ac:dyDescent="0.2">
      <c r="B1922" s="23">
        <v>41814</v>
      </c>
      <c r="C1922" s="5">
        <v>19.149999999999999</v>
      </c>
      <c r="D1922" s="5">
        <v>119.52</v>
      </c>
      <c r="E1922" s="39">
        <v>70</v>
      </c>
      <c r="F1922" s="5">
        <v>0.49230038701488604</v>
      </c>
      <c r="G1922" s="5">
        <v>0.4061042103327504</v>
      </c>
      <c r="I1922" s="43">
        <v>3.4737673150075359E-2</v>
      </c>
      <c r="J1922" s="5">
        <v>23.302299999999999</v>
      </c>
      <c r="K1922" s="5">
        <v>34.164400000000001</v>
      </c>
      <c r="L1922" s="39">
        <v>23.221219999999999</v>
      </c>
      <c r="M1922" s="62">
        <v>4.4065800529018194E-3</v>
      </c>
      <c r="N1922" s="62">
        <v>2.1322238805970149E-2</v>
      </c>
      <c r="O1922" s="62">
        <v>0.4233222388059702</v>
      </c>
    </row>
    <row r="1923" spans="2:15" x14ac:dyDescent="0.2">
      <c r="B1923" s="23">
        <v>41814</v>
      </c>
      <c r="C1923" s="5">
        <v>19.149999999999999</v>
      </c>
      <c r="D1923" s="5">
        <v>119.52</v>
      </c>
      <c r="E1923" s="39">
        <v>78</v>
      </c>
      <c r="F1923" s="5">
        <v>2.6439348668754477</v>
      </c>
      <c r="G1923" s="5">
        <v>0.36050691664854428</v>
      </c>
      <c r="I1923" s="43">
        <v>1.7727696834852511E-2</v>
      </c>
      <c r="J1923" s="5">
        <v>21.714400000000001</v>
      </c>
      <c r="K1923" s="5">
        <v>34.296999999999997</v>
      </c>
      <c r="L1923" s="39">
        <v>23.798940000000002</v>
      </c>
      <c r="M1923" s="62">
        <v>9.3855749183133653E-3</v>
      </c>
      <c r="N1923" s="62">
        <v>0.24299999999999999</v>
      </c>
      <c r="O1923" s="62">
        <v>3.9590000000000001</v>
      </c>
    </row>
    <row r="1924" spans="2:15" x14ac:dyDescent="0.2">
      <c r="B1924" s="23">
        <v>41814</v>
      </c>
      <c r="C1924" s="5">
        <v>19.149999999999999</v>
      </c>
      <c r="D1924" s="5">
        <v>119.52</v>
      </c>
      <c r="E1924" s="39">
        <v>85</v>
      </c>
      <c r="F1924" s="5">
        <v>5.4617700403505021</v>
      </c>
      <c r="G1924" s="5">
        <v>0.68955626433711259</v>
      </c>
      <c r="I1924" s="43">
        <v>1.4736543124785381E-2</v>
      </c>
      <c r="J1924" s="5">
        <v>21.322299999999998</v>
      </c>
      <c r="K1924" s="5">
        <v>34.3504</v>
      </c>
      <c r="L1924" s="39">
        <v>23.921140000000001</v>
      </c>
      <c r="M1924" s="62">
        <v>1.5298131320989575E-2</v>
      </c>
      <c r="N1924" s="62">
        <v>0.22800000000000001</v>
      </c>
      <c r="O1924" s="62">
        <v>4.6129999999999995</v>
      </c>
    </row>
    <row r="1925" spans="2:15" x14ac:dyDescent="0.2">
      <c r="B1925" s="23">
        <v>41814</v>
      </c>
      <c r="C1925" s="5">
        <v>19.149999999999999</v>
      </c>
      <c r="D1925" s="5">
        <v>119.52</v>
      </c>
      <c r="E1925" s="39">
        <v>90</v>
      </c>
      <c r="F1925" s="5">
        <v>3.3765179980069453</v>
      </c>
      <c r="G1925" s="5">
        <v>0.91154368635938154</v>
      </c>
      <c r="I1925" s="43">
        <v>1.1477128820926547E-2</v>
      </c>
      <c r="J1925" s="5">
        <v>20.8688</v>
      </c>
      <c r="K1925" s="5">
        <v>34.398099999999999</v>
      </c>
      <c r="L1925" s="39">
        <v>24.081</v>
      </c>
      <c r="M1925" s="62">
        <v>1.2829639022872201E-2</v>
      </c>
      <c r="N1925" s="62">
        <v>5.4038656716417902E-2</v>
      </c>
      <c r="O1925" s="62">
        <v>8.460038656716419</v>
      </c>
    </row>
    <row r="1926" spans="2:15" x14ac:dyDescent="0.2">
      <c r="B1926" s="23">
        <v>41814</v>
      </c>
      <c r="C1926" s="5">
        <v>19.149999999999999</v>
      </c>
      <c r="D1926" s="5">
        <v>119.52</v>
      </c>
      <c r="E1926" s="39">
        <v>100</v>
      </c>
      <c r="F1926" s="5">
        <v>5.9942794594866466</v>
      </c>
      <c r="G1926" s="5">
        <v>1.7660730376587153</v>
      </c>
      <c r="I1926" s="43">
        <v>6.9615914097739384E-3</v>
      </c>
      <c r="J1926" s="5">
        <v>19.946400000000001</v>
      </c>
      <c r="K1926" s="5">
        <v>34.457000000000001</v>
      </c>
      <c r="L1926" s="39">
        <v>24.3719</v>
      </c>
      <c r="M1926" s="62">
        <v>1.5609318500077796E-2</v>
      </c>
      <c r="N1926" s="62">
        <v>4.9172985074626863E-2</v>
      </c>
      <c r="O1926" s="62">
        <v>10.718172985074627</v>
      </c>
    </row>
    <row r="1927" spans="2:15" x14ac:dyDescent="0.2">
      <c r="B1927" s="23">
        <v>41814</v>
      </c>
      <c r="C1927" s="5">
        <v>19.149999999999999</v>
      </c>
      <c r="D1927" s="5">
        <v>119.52</v>
      </c>
      <c r="E1927" s="39">
        <v>130</v>
      </c>
      <c r="F1927" s="5">
        <v>4.391663449114513</v>
      </c>
      <c r="G1927" s="5">
        <v>0.4667861744141556</v>
      </c>
      <c r="I1927" s="43">
        <v>1.5535826104830994E-3</v>
      </c>
      <c r="J1927" s="5">
        <v>17.941299999999998</v>
      </c>
      <c r="K1927" s="5">
        <v>34.5321</v>
      </c>
      <c r="L1927" s="39">
        <v>24.93927</v>
      </c>
      <c r="M1927" s="62">
        <v>1.1875072351019138E-2</v>
      </c>
      <c r="N1927" s="62">
        <v>3.0936666666666664E-2</v>
      </c>
      <c r="O1927" s="62">
        <v>12.975936666666668</v>
      </c>
    </row>
    <row r="1928" spans="2:15" x14ac:dyDescent="0.2">
      <c r="B1928" s="23">
        <v>41814</v>
      </c>
      <c r="C1928" s="5">
        <v>19.149999999999999</v>
      </c>
      <c r="D1928" s="5">
        <v>119.52</v>
      </c>
      <c r="E1928" s="39">
        <v>150</v>
      </c>
      <c r="F1928" s="5">
        <v>3.2311825510804866</v>
      </c>
      <c r="G1928" s="5">
        <v>0.62094740440201035</v>
      </c>
      <c r="I1928" s="43">
        <v>5.715903644161513E-4</v>
      </c>
      <c r="J1928" s="5">
        <v>16.744</v>
      </c>
      <c r="K1928" s="5">
        <v>34.564300000000003</v>
      </c>
      <c r="L1928" s="39">
        <v>25.2517</v>
      </c>
      <c r="M1928" s="62">
        <v>8.4520133810487008E-3</v>
      </c>
      <c r="N1928" s="62">
        <v>1.5360909090909092E-2</v>
      </c>
      <c r="O1928" s="62">
        <v>13.784360909090909</v>
      </c>
    </row>
    <row r="1929" spans="2:15" x14ac:dyDescent="0.2">
      <c r="B1929" s="23">
        <v>41814</v>
      </c>
      <c r="C1929" s="5">
        <v>19.149999999999999</v>
      </c>
      <c r="D1929" s="5">
        <v>119.52</v>
      </c>
      <c r="E1929" s="39">
        <v>180</v>
      </c>
      <c r="F1929" s="5">
        <v>2.8134505543621424</v>
      </c>
      <c r="G1929" s="5">
        <v>0.5430638659786986</v>
      </c>
      <c r="I1929" s="43">
        <v>1.2755888678411633E-4</v>
      </c>
      <c r="J1929" s="5">
        <v>15.2997</v>
      </c>
      <c r="K1929" s="5">
        <v>34.564100000000003</v>
      </c>
      <c r="L1929" s="39">
        <v>25.58156</v>
      </c>
      <c r="M1929" s="62">
        <v>1.436456978372491E-2</v>
      </c>
      <c r="N1929" s="62">
        <v>1.4224545454545457E-2</v>
      </c>
      <c r="O1929" s="62">
        <v>13.450224545454546</v>
      </c>
    </row>
    <row r="1930" spans="2:15" x14ac:dyDescent="0.2">
      <c r="B1930" s="23">
        <v>42094</v>
      </c>
      <c r="C1930" s="5">
        <v>31.5</v>
      </c>
      <c r="D1930" s="5">
        <v>123</v>
      </c>
      <c r="E1930" s="39">
        <v>5</v>
      </c>
      <c r="F1930" s="5">
        <v>6.19182333983803</v>
      </c>
      <c r="G1930" s="5">
        <v>0.75105662906149828</v>
      </c>
      <c r="I1930" s="43" t="s">
        <v>547</v>
      </c>
      <c r="J1930" s="5">
        <v>13.1279</v>
      </c>
      <c r="K1930" s="40">
        <v>28.717400000000001</v>
      </c>
      <c r="L1930" s="39">
        <v>21.512029999999999</v>
      </c>
      <c r="M1930" s="62">
        <v>0.233804373772764</v>
      </c>
      <c r="N1930" s="62">
        <v>0.41100000000000003</v>
      </c>
      <c r="O1930" s="62">
        <v>15.910700719976335</v>
      </c>
    </row>
    <row r="1931" spans="2:15" x14ac:dyDescent="0.2">
      <c r="B1931" s="23">
        <v>42094</v>
      </c>
      <c r="C1931" s="5">
        <v>31.5</v>
      </c>
      <c r="D1931" s="5">
        <v>123</v>
      </c>
      <c r="E1931" s="39">
        <v>10</v>
      </c>
      <c r="F1931" s="5">
        <v>24.878541572285947</v>
      </c>
      <c r="G1931" s="5">
        <v>0.88555121373978984</v>
      </c>
      <c r="I1931" s="43" t="s">
        <v>547</v>
      </c>
      <c r="J1931" s="5">
        <v>12.646699999999999</v>
      </c>
      <c r="K1931" s="40">
        <v>32.366700000000002</v>
      </c>
      <c r="L1931" s="39">
        <v>24.427350000000001</v>
      </c>
      <c r="M1931" s="62">
        <v>0.17614222461787238</v>
      </c>
      <c r="N1931" s="62">
        <v>0.31899999999999995</v>
      </c>
      <c r="O1931" s="62">
        <v>8.0229999999999997</v>
      </c>
    </row>
    <row r="1932" spans="2:15" x14ac:dyDescent="0.2">
      <c r="B1932" s="23">
        <v>42094</v>
      </c>
      <c r="C1932" s="5">
        <v>31.5</v>
      </c>
      <c r="D1932" s="5">
        <v>123</v>
      </c>
      <c r="E1932" s="39">
        <v>20</v>
      </c>
      <c r="F1932" s="5">
        <v>73.086634804196095</v>
      </c>
      <c r="G1932" s="5">
        <v>10.555348485003544</v>
      </c>
      <c r="I1932" s="43" t="s">
        <v>547</v>
      </c>
      <c r="J1932" s="5">
        <v>12.7226</v>
      </c>
      <c r="K1932" s="40">
        <v>32.896700000000003</v>
      </c>
      <c r="L1932" s="39">
        <v>24.823509999999999</v>
      </c>
      <c r="M1932" s="62">
        <v>0.14547541677896278</v>
      </c>
      <c r="N1932" s="62">
        <v>0.375</v>
      </c>
      <c r="O1932" s="62">
        <v>8.8429999999999982</v>
      </c>
    </row>
    <row r="1933" spans="2:15" x14ac:dyDescent="0.2">
      <c r="B1933" s="23">
        <v>42094</v>
      </c>
      <c r="C1933" s="5">
        <v>31.5</v>
      </c>
      <c r="D1933" s="5">
        <v>123</v>
      </c>
      <c r="E1933" s="39">
        <v>30</v>
      </c>
      <c r="F1933" s="5">
        <v>40.98459990406792</v>
      </c>
      <c r="G1933" s="5">
        <v>4.6326774724089042</v>
      </c>
      <c r="I1933" s="43" t="s">
        <v>547</v>
      </c>
      <c r="J1933" s="5">
        <v>12.7249</v>
      </c>
      <c r="K1933" s="40">
        <v>32.902799999999999</v>
      </c>
      <c r="L1933" s="39">
        <v>24.82799</v>
      </c>
      <c r="M1933" s="62">
        <v>0.11234073845916913</v>
      </c>
      <c r="N1933" s="62">
        <v>0.373</v>
      </c>
      <c r="O1933" s="62">
        <v>8.9179999999999993</v>
      </c>
    </row>
    <row r="1934" spans="2:15" x14ac:dyDescent="0.2">
      <c r="B1934" s="23">
        <v>42096</v>
      </c>
      <c r="C1934" s="5">
        <v>28.29</v>
      </c>
      <c r="D1934" s="5">
        <v>124.78</v>
      </c>
      <c r="E1934" s="39">
        <v>5</v>
      </c>
      <c r="F1934" s="5">
        <v>3.9113771757271994E-2</v>
      </c>
      <c r="G1934" s="5">
        <v>3.0655429146115576E-2</v>
      </c>
      <c r="I1934" s="43">
        <v>0.4812762434206635</v>
      </c>
      <c r="J1934" s="40">
        <v>18.017600000000002</v>
      </c>
      <c r="K1934" s="5">
        <v>34.061700000000002</v>
      </c>
      <c r="L1934" s="39">
        <v>24.55481</v>
      </c>
      <c r="M1934" s="62">
        <v>4.339039737364065E-2</v>
      </c>
      <c r="N1934" s="62">
        <v>2.7E-2</v>
      </c>
      <c r="O1934" s="62">
        <v>0.14974523725962771</v>
      </c>
    </row>
    <row r="1935" spans="2:15" x14ac:dyDescent="0.2">
      <c r="B1935" s="23">
        <v>42096</v>
      </c>
      <c r="C1935" s="5">
        <v>28.29</v>
      </c>
      <c r="D1935" s="5">
        <v>124.78</v>
      </c>
      <c r="E1935" s="39">
        <v>10</v>
      </c>
      <c r="F1935" s="5">
        <v>0.1230197204180825</v>
      </c>
      <c r="G1935" s="5">
        <v>0.15586632386874799</v>
      </c>
      <c r="I1935" s="43">
        <v>0.20384410668874564</v>
      </c>
      <c r="J1935" s="40">
        <v>18.026</v>
      </c>
      <c r="K1935" s="5">
        <v>34.060600000000001</v>
      </c>
      <c r="L1935" s="39">
        <v>24.552119999999999</v>
      </c>
      <c r="M1935" s="62">
        <v>3.9047123999726423E-2</v>
      </c>
      <c r="N1935" s="62">
        <v>2.4E-2</v>
      </c>
      <c r="O1935" s="62">
        <v>0.16924719324682166</v>
      </c>
    </row>
    <row r="1936" spans="2:15" x14ac:dyDescent="0.2">
      <c r="B1936" s="23">
        <v>42096</v>
      </c>
      <c r="C1936" s="5">
        <v>28.29</v>
      </c>
      <c r="D1936" s="5">
        <v>124.78</v>
      </c>
      <c r="E1936" s="39">
        <v>20</v>
      </c>
      <c r="F1936" s="5">
        <v>0.53748316092963011</v>
      </c>
      <c r="G1936" s="5">
        <v>0.69675919763806904</v>
      </c>
      <c r="I1936" s="43">
        <v>4.1638180850434671E-2</v>
      </c>
      <c r="J1936" s="40">
        <v>17.7347</v>
      </c>
      <c r="K1936" s="5">
        <v>34.1158</v>
      </c>
      <c r="L1936" s="39">
        <v>24.665859999999999</v>
      </c>
      <c r="M1936" s="62">
        <v>4.1685589220983518E-2</v>
      </c>
      <c r="N1936" s="62">
        <v>2.4999999999999998E-2</v>
      </c>
      <c r="O1936" s="62">
        <v>0.18223684922794298</v>
      </c>
    </row>
    <row r="1937" spans="2:15" x14ac:dyDescent="0.2">
      <c r="B1937" s="23">
        <v>42096</v>
      </c>
      <c r="C1937" s="5">
        <v>28.29</v>
      </c>
      <c r="D1937" s="5">
        <v>124.78</v>
      </c>
      <c r="E1937" s="39">
        <v>30</v>
      </c>
      <c r="F1937" s="5">
        <v>23.353362752319942</v>
      </c>
      <c r="G1937" s="5">
        <v>0.71175384896043425</v>
      </c>
      <c r="I1937" s="43">
        <v>1.0376722455497072E-2</v>
      </c>
      <c r="J1937" s="40">
        <v>17.230399999999999</v>
      </c>
      <c r="K1937" s="5">
        <v>34.351900000000001</v>
      </c>
      <c r="L1937" s="39">
        <v>24.968530000000001</v>
      </c>
      <c r="M1937" s="62">
        <v>0.19301193488817453</v>
      </c>
      <c r="N1937" s="62">
        <v>0.44699999999999995</v>
      </c>
      <c r="O1937" s="62">
        <v>4.1023128329836247</v>
      </c>
    </row>
    <row r="1938" spans="2:15" x14ac:dyDescent="0.2">
      <c r="B1938" s="23">
        <v>42096</v>
      </c>
      <c r="C1938" s="5">
        <v>28.29</v>
      </c>
      <c r="D1938" s="5">
        <v>124.78</v>
      </c>
      <c r="E1938" s="39">
        <v>40</v>
      </c>
      <c r="F1938" s="5">
        <v>24.397755556306908</v>
      </c>
      <c r="G1938" s="5">
        <v>2.3816214507690958</v>
      </c>
      <c r="I1938" s="43">
        <v>3.5752557809450585E-3</v>
      </c>
      <c r="J1938" s="40">
        <v>17.2758</v>
      </c>
      <c r="K1938" s="5">
        <v>34.382899999999999</v>
      </c>
      <c r="L1938" s="39">
        <v>24.981870000000001</v>
      </c>
      <c r="M1938" s="62">
        <v>0.15205533137268315</v>
      </c>
      <c r="N1938" s="62">
        <v>0.54800000000000004</v>
      </c>
      <c r="O1938" s="62">
        <v>4.1950000000000003</v>
      </c>
    </row>
    <row r="1939" spans="2:15" x14ac:dyDescent="0.2">
      <c r="B1939" s="23">
        <v>42096</v>
      </c>
      <c r="C1939" s="5">
        <v>28.29</v>
      </c>
      <c r="D1939" s="5">
        <v>124.78</v>
      </c>
      <c r="E1939" s="39">
        <v>50</v>
      </c>
      <c r="F1939" s="5">
        <v>38.54896430517001</v>
      </c>
      <c r="G1939" s="5">
        <v>0.50549508929974252</v>
      </c>
      <c r="I1939" s="43">
        <v>1.1542965284759596E-3</v>
      </c>
      <c r="J1939" s="40">
        <v>17.3413</v>
      </c>
      <c r="K1939" s="5">
        <v>34.4283</v>
      </c>
      <c r="L1939" s="39">
        <v>25.00142</v>
      </c>
      <c r="M1939" s="62">
        <v>0.14066048833869094</v>
      </c>
      <c r="N1939" s="62">
        <v>0.60499999999999998</v>
      </c>
      <c r="O1939" s="62">
        <v>4.0670000000000002</v>
      </c>
    </row>
    <row r="1940" spans="2:15" x14ac:dyDescent="0.2">
      <c r="B1940" s="23">
        <v>42096</v>
      </c>
      <c r="C1940" s="5">
        <v>28.29</v>
      </c>
      <c r="D1940" s="5">
        <v>124.78</v>
      </c>
      <c r="E1940" s="39">
        <v>60</v>
      </c>
      <c r="F1940" s="5">
        <v>34.697819085718564</v>
      </c>
      <c r="G1940" s="5">
        <v>4.2846013300264243</v>
      </c>
      <c r="I1940" s="43">
        <v>4.1299899461825059E-4</v>
      </c>
      <c r="J1940" s="40">
        <v>17.326000000000001</v>
      </c>
      <c r="K1940" s="5">
        <v>34.462299999999999</v>
      </c>
      <c r="L1940" s="39">
        <v>25.031549999999999</v>
      </c>
      <c r="M1940" s="62">
        <v>6.4829013063401955E-2</v>
      </c>
      <c r="N1940" s="62">
        <v>0.66800000000000004</v>
      </c>
      <c r="O1940" s="62">
        <v>4.5990000000000002</v>
      </c>
    </row>
    <row r="1941" spans="2:15" x14ac:dyDescent="0.2">
      <c r="B1941" s="23">
        <v>42096</v>
      </c>
      <c r="C1941" s="5">
        <v>28.29</v>
      </c>
      <c r="D1941" s="5">
        <v>124.78</v>
      </c>
      <c r="E1941" s="39">
        <v>82</v>
      </c>
      <c r="F1941" s="5">
        <v>11.698878718953205</v>
      </c>
      <c r="G1941" s="5">
        <v>1.838547737139907</v>
      </c>
      <c r="I1941" s="43">
        <v>5.9140102903779048E-16</v>
      </c>
      <c r="J1941" s="40">
        <v>17.490400000000001</v>
      </c>
      <c r="K1941" s="5">
        <v>34.53</v>
      </c>
      <c r="L1941" s="39">
        <v>25.044820000000001</v>
      </c>
      <c r="M1941" s="62">
        <v>3.9700000000000006E-2</v>
      </c>
      <c r="N1941" s="62">
        <v>0.77</v>
      </c>
      <c r="O1941" s="62">
        <v>3.7874350263856269</v>
      </c>
    </row>
    <row r="1942" spans="2:15" x14ac:dyDescent="0.2">
      <c r="B1942" s="23">
        <v>42096</v>
      </c>
      <c r="C1942" s="5">
        <v>28.29</v>
      </c>
      <c r="D1942" s="5">
        <v>124.78</v>
      </c>
      <c r="E1942" s="39">
        <v>95</v>
      </c>
      <c r="F1942" s="5">
        <v>12.601881599505498</v>
      </c>
      <c r="G1942" s="5">
        <v>7.1925690318363005</v>
      </c>
      <c r="I1942" s="43">
        <v>5.9140102903779048E-16</v>
      </c>
      <c r="J1942" s="40">
        <v>17.522400000000001</v>
      </c>
      <c r="K1942" s="5">
        <v>34.540199999999999</v>
      </c>
      <c r="L1942" s="39">
        <v>25.04543</v>
      </c>
      <c r="M1942" s="62">
        <v>5.6168661514260317E-2</v>
      </c>
      <c r="N1942" s="62">
        <v>0.69000000000000017</v>
      </c>
      <c r="O1942" s="62">
        <v>3.8957999999999999</v>
      </c>
    </row>
    <row r="1943" spans="2:15" x14ac:dyDescent="0.2">
      <c r="B1943" s="23">
        <v>42098</v>
      </c>
      <c r="C1943" s="5">
        <v>25</v>
      </c>
      <c r="D1943" s="5">
        <v>130</v>
      </c>
      <c r="E1943" s="39">
        <v>5</v>
      </c>
      <c r="F1943" s="5">
        <v>4.4985210922740358E-3</v>
      </c>
      <c r="G1943" s="5">
        <v>3.9172941548061817E-3</v>
      </c>
      <c r="I1943" s="43">
        <v>0.57400031735956836</v>
      </c>
      <c r="J1943" s="40">
        <v>23.3352</v>
      </c>
      <c r="K1943" s="5">
        <v>34.924999999999997</v>
      </c>
      <c r="L1943" s="39">
        <v>23.78341</v>
      </c>
      <c r="M1943" s="62">
        <v>1.9876050950817306E-2</v>
      </c>
      <c r="N1943" s="62">
        <v>1.7999999999999999E-2</v>
      </c>
      <c r="O1943" s="62">
        <v>6.5037726983234997E-2</v>
      </c>
    </row>
    <row r="1944" spans="2:15" x14ac:dyDescent="0.2">
      <c r="B1944" s="23">
        <v>42098</v>
      </c>
      <c r="C1944" s="5">
        <v>25</v>
      </c>
      <c r="D1944" s="5">
        <v>130</v>
      </c>
      <c r="E1944" s="39">
        <v>25</v>
      </c>
      <c r="F1944" s="5">
        <v>5.9764532246063429E-2</v>
      </c>
      <c r="G1944" s="5">
        <v>3.3389429924135599E-3</v>
      </c>
      <c r="I1944" s="43">
        <v>0.16141701047286575</v>
      </c>
      <c r="J1944" s="40">
        <v>22.527799999999999</v>
      </c>
      <c r="K1944" s="5">
        <v>34.953600000000002</v>
      </c>
      <c r="L1944" s="39">
        <v>24.03876</v>
      </c>
      <c r="M1944" s="62">
        <v>2.9596759643488613E-2</v>
      </c>
      <c r="N1944" s="62">
        <v>2.7E-2</v>
      </c>
      <c r="O1944" s="62">
        <v>0.16304402312232458</v>
      </c>
    </row>
    <row r="1945" spans="2:15" x14ac:dyDescent="0.2">
      <c r="B1945" s="23">
        <v>42098</v>
      </c>
      <c r="C1945" s="5">
        <v>25</v>
      </c>
      <c r="D1945" s="5">
        <v>130</v>
      </c>
      <c r="E1945" s="39">
        <v>50</v>
      </c>
      <c r="F1945" s="5">
        <v>1.4240158482201586</v>
      </c>
      <c r="G1945" s="5">
        <v>0.36253638110878506</v>
      </c>
      <c r="I1945" s="43">
        <v>5.3113297365915579E-2</v>
      </c>
      <c r="J1945" s="40">
        <v>22.275099999999998</v>
      </c>
      <c r="K1945" s="5">
        <v>34.944499999999998</v>
      </c>
      <c r="L1945" s="39">
        <v>24.104959999999998</v>
      </c>
      <c r="M1945" s="62">
        <v>2.6366867535091838E-2</v>
      </c>
      <c r="N1945" s="62">
        <v>2.4E-2</v>
      </c>
      <c r="O1945" s="62">
        <v>0.24540806532104295</v>
      </c>
    </row>
    <row r="1946" spans="2:15" x14ac:dyDescent="0.2">
      <c r="B1946" s="23">
        <v>42098</v>
      </c>
      <c r="C1946" s="5">
        <v>25</v>
      </c>
      <c r="D1946" s="5">
        <v>130</v>
      </c>
      <c r="E1946" s="39">
        <v>60</v>
      </c>
      <c r="F1946" s="5">
        <v>1.4101125948767499</v>
      </c>
      <c r="G1946" s="5">
        <v>1.0503428965833284</v>
      </c>
      <c r="I1946" s="43">
        <v>3.2692795937797524E-2</v>
      </c>
      <c r="J1946" s="40">
        <v>22.095300000000002</v>
      </c>
      <c r="K1946" s="5">
        <v>34.911299999999997</v>
      </c>
      <c r="L1946" s="39">
        <v>24.130980000000001</v>
      </c>
      <c r="M1946" s="62">
        <v>2.9544437628549775E-2</v>
      </c>
      <c r="N1946" s="62">
        <v>4.9000000000000002E-2</v>
      </c>
      <c r="O1946" s="62">
        <v>0.40100000000000002</v>
      </c>
    </row>
    <row r="1947" spans="2:15" x14ac:dyDescent="0.2">
      <c r="B1947" s="23">
        <v>42098</v>
      </c>
      <c r="C1947" s="5">
        <v>25</v>
      </c>
      <c r="D1947" s="5">
        <v>130</v>
      </c>
      <c r="E1947" s="39">
        <v>70</v>
      </c>
      <c r="F1947" s="5">
        <v>1.688004445217177</v>
      </c>
      <c r="G1947" s="5">
        <v>0.35706646458164648</v>
      </c>
      <c r="I1947" s="43">
        <v>1.6727229450967943E-2</v>
      </c>
      <c r="J1947" s="40">
        <v>21.779299999999999</v>
      </c>
      <c r="K1947" s="5">
        <v>34.885599999999997</v>
      </c>
      <c r="L1947" s="39">
        <v>24.200379999999999</v>
      </c>
      <c r="M1947" s="62">
        <v>2.8467578392812037E-2</v>
      </c>
      <c r="N1947" s="62">
        <v>7.5999999999999998E-2</v>
      </c>
      <c r="O1947" s="62">
        <v>0.42399999999999999</v>
      </c>
    </row>
    <row r="1948" spans="2:15" x14ac:dyDescent="0.2">
      <c r="B1948" s="23">
        <v>42098</v>
      </c>
      <c r="C1948" s="5">
        <v>25</v>
      </c>
      <c r="D1948" s="5">
        <v>130</v>
      </c>
      <c r="E1948" s="39">
        <v>80</v>
      </c>
      <c r="F1948" s="5">
        <v>1.4794030472797477</v>
      </c>
      <c r="G1948" s="5">
        <v>0.50870491985400834</v>
      </c>
      <c r="I1948" s="43">
        <v>1.0362583306886702E-2</v>
      </c>
      <c r="J1948" s="40">
        <v>21.604500000000002</v>
      </c>
      <c r="K1948" s="5">
        <v>34.887999999999998</v>
      </c>
      <c r="L1948" s="39">
        <v>24.251280000000001</v>
      </c>
      <c r="M1948" s="62">
        <v>2.8901778948507914E-2</v>
      </c>
      <c r="N1948" s="62">
        <v>0.13900000000000001</v>
      </c>
      <c r="O1948" s="62">
        <v>0.76100000000000001</v>
      </c>
    </row>
    <row r="1949" spans="2:15" x14ac:dyDescent="0.2">
      <c r="B1949" s="23">
        <v>42098</v>
      </c>
      <c r="C1949" s="5">
        <v>25</v>
      </c>
      <c r="D1949" s="5">
        <v>130</v>
      </c>
      <c r="E1949" s="39">
        <v>90</v>
      </c>
      <c r="F1949" s="5">
        <v>2.1662101203728543</v>
      </c>
      <c r="G1949" s="5">
        <v>0.7257295042322407</v>
      </c>
      <c r="I1949" s="43">
        <v>6.4988099016185345E-3</v>
      </c>
      <c r="J1949" s="40">
        <v>21.335599999999999</v>
      </c>
      <c r="K1949" s="5">
        <v>34.887300000000003</v>
      </c>
      <c r="L1949" s="39">
        <v>24.325430000000001</v>
      </c>
      <c r="M1949" s="62">
        <v>3.0266120593223395E-2</v>
      </c>
      <c r="N1949" s="62">
        <v>0.106</v>
      </c>
      <c r="O1949" s="62">
        <v>0.67451179398327932</v>
      </c>
    </row>
    <row r="1950" spans="2:15" x14ac:dyDescent="0.2">
      <c r="B1950" s="23">
        <v>42098</v>
      </c>
      <c r="C1950" s="5">
        <v>25</v>
      </c>
      <c r="D1950" s="5">
        <v>130</v>
      </c>
      <c r="E1950" s="39">
        <v>100</v>
      </c>
      <c r="F1950" s="5">
        <v>6.3794401839147499</v>
      </c>
      <c r="G1950" s="5">
        <v>1.4078634175133593</v>
      </c>
      <c r="I1950" s="43">
        <v>4.1763725801332906E-3</v>
      </c>
      <c r="J1950" s="40">
        <v>21.162500000000001</v>
      </c>
      <c r="K1950" s="5">
        <v>34.8934</v>
      </c>
      <c r="L1950" s="39">
        <v>24.378019999999999</v>
      </c>
      <c r="M1950" s="62">
        <v>2.8461913181539344E-2</v>
      </c>
      <c r="N1950" s="62">
        <v>5.2999999999999999E-2</v>
      </c>
      <c r="O1950" s="62">
        <v>1.042875</v>
      </c>
    </row>
    <row r="1951" spans="2:15" x14ac:dyDescent="0.2">
      <c r="B1951" s="23">
        <v>42098</v>
      </c>
      <c r="C1951" s="5">
        <v>25</v>
      </c>
      <c r="D1951" s="5">
        <v>130</v>
      </c>
      <c r="E1951" s="39">
        <v>125</v>
      </c>
      <c r="F1951" s="5">
        <v>8.5906079767617705</v>
      </c>
      <c r="G1951" s="5">
        <v>1.457211593194375</v>
      </c>
      <c r="I1951" s="43">
        <v>1.6409076483655982E-3</v>
      </c>
      <c r="J1951" s="40">
        <v>20.455500000000001</v>
      </c>
      <c r="K1951" s="5">
        <v>34.859400000000001</v>
      </c>
      <c r="L1951" s="39">
        <v>24.544419999999999</v>
      </c>
      <c r="M1951" s="62">
        <v>3.6400425792949151E-2</v>
      </c>
      <c r="N1951" s="62">
        <v>7.6999999999999999E-2</v>
      </c>
      <c r="O1951" s="62">
        <v>2.1440000000000001</v>
      </c>
    </row>
    <row r="1952" spans="2:15" x14ac:dyDescent="0.2">
      <c r="B1952" s="23">
        <v>42098</v>
      </c>
      <c r="C1952" s="5">
        <v>25</v>
      </c>
      <c r="D1952" s="5">
        <v>130</v>
      </c>
      <c r="E1952" s="39">
        <v>150</v>
      </c>
      <c r="F1952" s="5">
        <v>7.6828343806486386</v>
      </c>
      <c r="G1952" s="5">
        <v>2.0565462729275996</v>
      </c>
      <c r="I1952" s="43">
        <v>5.9447000952078698E-4</v>
      </c>
      <c r="J1952" s="40">
        <v>20.101299999999998</v>
      </c>
      <c r="K1952" s="5">
        <v>34.897199999999998</v>
      </c>
      <c r="L1952" s="39">
        <v>24.668569999999999</v>
      </c>
      <c r="M1952" s="62">
        <v>5.8581351712192829E-2</v>
      </c>
      <c r="N1952" s="62">
        <v>6.3E-2</v>
      </c>
      <c r="O1952" s="62">
        <v>0.80435780145713376</v>
      </c>
    </row>
    <row r="1953" spans="2:15" x14ac:dyDescent="0.2">
      <c r="B1953" s="23">
        <v>42098</v>
      </c>
      <c r="C1953" s="5">
        <v>25</v>
      </c>
      <c r="D1953" s="5">
        <v>130</v>
      </c>
      <c r="E1953" s="39">
        <v>175</v>
      </c>
      <c r="F1953" s="5">
        <v>11.2587498710771</v>
      </c>
      <c r="G1953" s="5">
        <v>0.38010816054815522</v>
      </c>
      <c r="I1953" s="43">
        <v>2.1550301491589968E-4</v>
      </c>
      <c r="J1953" s="40">
        <v>19.6327</v>
      </c>
      <c r="K1953" s="5">
        <v>34.856200000000001</v>
      </c>
      <c r="L1953" s="39">
        <v>24.761330000000001</v>
      </c>
      <c r="M1953" s="62">
        <v>2.6148919279760399E-2</v>
      </c>
      <c r="N1953" s="62">
        <v>5.1000000000000004E-2</v>
      </c>
      <c r="O1953" s="62">
        <v>1.1660280000000003</v>
      </c>
    </row>
    <row r="1954" spans="2:15" x14ac:dyDescent="0.2">
      <c r="B1954" s="23">
        <v>42098</v>
      </c>
      <c r="C1954" s="5">
        <v>25</v>
      </c>
      <c r="D1954" s="5">
        <v>130</v>
      </c>
      <c r="E1954" s="39">
        <v>200</v>
      </c>
      <c r="F1954" s="5">
        <v>10.444922741157599</v>
      </c>
      <c r="G1954" s="5">
        <v>2.2065888333934081E-2</v>
      </c>
      <c r="I1954" s="43">
        <v>7.91582037448429E-5</v>
      </c>
      <c r="J1954" s="40">
        <v>19.153600000000001</v>
      </c>
      <c r="K1954" s="5">
        <v>34.814</v>
      </c>
      <c r="L1954" s="39">
        <v>24.8538</v>
      </c>
      <c r="M1954" s="62">
        <v>2.6080359398116405E-2</v>
      </c>
      <c r="N1954" s="62">
        <v>1.9E-2</v>
      </c>
      <c r="O1954" s="62">
        <v>2.2059539637297703</v>
      </c>
    </row>
    <row r="1955" spans="2:15" x14ac:dyDescent="0.2">
      <c r="B1955" s="23">
        <v>42112</v>
      </c>
      <c r="C1955" s="5">
        <v>34.232999999999997</v>
      </c>
      <c r="D1955" s="5">
        <v>145.22999999999999</v>
      </c>
      <c r="E1955" s="39">
        <v>5</v>
      </c>
      <c r="F1955" s="5">
        <v>0.71271948075253988</v>
      </c>
      <c r="G1955" s="5">
        <v>0.16420861120615704</v>
      </c>
      <c r="I1955" s="43">
        <v>0.65571680836383617</v>
      </c>
      <c r="J1955" s="40">
        <v>18.524899999999999</v>
      </c>
      <c r="K1955" s="5">
        <v>34.806600000000003</v>
      </c>
      <c r="L1955" s="39">
        <v>24.998560000000001</v>
      </c>
      <c r="M1955" s="62">
        <v>6.8834587857847976E-2</v>
      </c>
      <c r="N1955" s="62">
        <v>2.1000000000000001E-2</v>
      </c>
      <c r="O1955" s="62">
        <v>5.8999999999999997E-2</v>
      </c>
    </row>
    <row r="1956" spans="2:15" x14ac:dyDescent="0.2">
      <c r="B1956" s="23">
        <v>42112</v>
      </c>
      <c r="C1956" s="5">
        <v>34.232999999999997</v>
      </c>
      <c r="D1956" s="5">
        <v>145.22999999999999</v>
      </c>
      <c r="E1956" s="39">
        <v>25</v>
      </c>
      <c r="F1956" s="5">
        <v>1.5009173577318957</v>
      </c>
      <c r="G1956" s="5">
        <v>0.96599608134207438</v>
      </c>
      <c r="I1956" s="43">
        <v>0.14297575750488242</v>
      </c>
      <c r="J1956" s="40">
        <v>18.530899999999999</v>
      </c>
      <c r="K1956" s="5">
        <v>34.804900000000004</v>
      </c>
      <c r="L1956" s="39">
        <v>24.996649999999999</v>
      </c>
      <c r="M1956" s="62">
        <v>3.8617843040473838E-2</v>
      </c>
      <c r="N1956" s="62">
        <v>2.4E-2</v>
      </c>
      <c r="O1956" s="62">
        <v>0.106</v>
      </c>
    </row>
    <row r="1957" spans="2:15" x14ac:dyDescent="0.2">
      <c r="B1957" s="23">
        <v>42112</v>
      </c>
      <c r="C1957" s="5">
        <v>34.232999999999997</v>
      </c>
      <c r="D1957" s="5">
        <v>145.22999999999999</v>
      </c>
      <c r="E1957" s="39">
        <v>50</v>
      </c>
      <c r="F1957" s="5">
        <v>1.108694600957473</v>
      </c>
      <c r="G1957" s="5">
        <v>0.2580244890208423</v>
      </c>
      <c r="I1957" s="43">
        <v>1.9160108056273464E-2</v>
      </c>
      <c r="J1957" s="40">
        <v>18.1814</v>
      </c>
      <c r="K1957" s="5">
        <v>34.769399999999997</v>
      </c>
      <c r="L1957" s="39">
        <v>25.057790000000001</v>
      </c>
      <c r="M1957" s="62">
        <v>6.09615313425469E-2</v>
      </c>
      <c r="N1957" s="62">
        <v>3.1E-2</v>
      </c>
      <c r="O1957" s="62">
        <v>0.11899999999999999</v>
      </c>
    </row>
    <row r="1958" spans="2:15" x14ac:dyDescent="0.2">
      <c r="B1958" s="23">
        <v>42112</v>
      </c>
      <c r="C1958" s="5">
        <v>34.232999999999997</v>
      </c>
      <c r="D1958" s="5">
        <v>145.22999999999999</v>
      </c>
      <c r="E1958" s="39">
        <v>60</v>
      </c>
      <c r="F1958" s="5">
        <v>1.7132255886388457</v>
      </c>
      <c r="G1958" s="5">
        <v>0.15050036140695203</v>
      </c>
      <c r="I1958" s="43">
        <v>9.6741939633497448E-3</v>
      </c>
      <c r="J1958" s="40">
        <v>18.112500000000001</v>
      </c>
      <c r="K1958" s="5">
        <v>34.768900000000002</v>
      </c>
      <c r="L1958" s="39">
        <v>25.074929999999998</v>
      </c>
      <c r="M1958" s="62">
        <v>8.1905663869693987E-2</v>
      </c>
      <c r="N1958" s="62">
        <v>5.2999999999999999E-2</v>
      </c>
      <c r="O1958" s="62">
        <v>0.27700000000000002</v>
      </c>
    </row>
    <row r="1959" spans="2:15" x14ac:dyDescent="0.2">
      <c r="B1959" s="23">
        <v>42112</v>
      </c>
      <c r="C1959" s="5">
        <v>34.232999999999997</v>
      </c>
      <c r="D1959" s="5">
        <v>145.22999999999999</v>
      </c>
      <c r="E1959" s="39">
        <v>70</v>
      </c>
      <c r="F1959" s="5">
        <v>1.2938941517848079</v>
      </c>
      <c r="G1959" s="5">
        <v>0.24720329877460015</v>
      </c>
      <c r="I1959" s="43">
        <v>5.1282291167218256E-3</v>
      </c>
      <c r="J1959" s="40">
        <v>18.0395</v>
      </c>
      <c r="K1959" s="5">
        <v>34.768500000000003</v>
      </c>
      <c r="L1959" s="39">
        <v>25.0931</v>
      </c>
      <c r="M1959" s="62">
        <v>7.7052474086870687E-2</v>
      </c>
      <c r="N1959" s="62">
        <v>5.7999999999999996E-2</v>
      </c>
      <c r="O1959" s="62">
        <v>0.182</v>
      </c>
    </row>
    <row r="1960" spans="2:15" x14ac:dyDescent="0.2">
      <c r="B1960" s="23">
        <v>42112</v>
      </c>
      <c r="C1960" s="5">
        <v>34.232999999999997</v>
      </c>
      <c r="D1960" s="5">
        <v>145.22999999999999</v>
      </c>
      <c r="E1960" s="39">
        <v>80</v>
      </c>
      <c r="F1960" s="5">
        <v>1.3802988590936744</v>
      </c>
      <c r="G1960" s="5">
        <v>0.19917168691841192</v>
      </c>
      <c r="I1960" s="43">
        <v>2.9302662815310311E-3</v>
      </c>
      <c r="J1960" s="40">
        <v>17.959199999999999</v>
      </c>
      <c r="K1960" s="5">
        <v>34.767600000000002</v>
      </c>
      <c r="L1960" s="39">
        <v>25.112639999999999</v>
      </c>
      <c r="M1960" s="62">
        <v>0.13113610562685094</v>
      </c>
      <c r="N1960" s="62">
        <v>6.8000000000000005E-2</v>
      </c>
      <c r="O1960" s="62">
        <v>0.192</v>
      </c>
    </row>
    <row r="1961" spans="2:15" x14ac:dyDescent="0.2">
      <c r="B1961" s="23">
        <v>42112</v>
      </c>
      <c r="C1961" s="5">
        <v>34.232999999999997</v>
      </c>
      <c r="D1961" s="5">
        <v>145.22999999999999</v>
      </c>
      <c r="E1961" s="39">
        <v>90</v>
      </c>
      <c r="F1961" s="5">
        <v>22.834809823730886</v>
      </c>
      <c r="G1961" s="5">
        <v>3.7174320904945657</v>
      </c>
      <c r="I1961" s="43">
        <v>1.9520295634479774E-3</v>
      </c>
      <c r="J1961" s="40">
        <v>17.794499999999999</v>
      </c>
      <c r="K1961" s="5">
        <v>34.765599999999999</v>
      </c>
      <c r="L1961" s="39">
        <v>25.151900000000001</v>
      </c>
      <c r="M1961" s="62">
        <v>4.858699407699902E-2</v>
      </c>
      <c r="N1961" s="62">
        <v>0.11</v>
      </c>
      <c r="O1961" s="62">
        <v>2.5307793028032832</v>
      </c>
    </row>
    <row r="1962" spans="2:15" x14ac:dyDescent="0.2">
      <c r="B1962" s="23">
        <v>42112</v>
      </c>
      <c r="C1962" s="5">
        <v>34.232999999999997</v>
      </c>
      <c r="D1962" s="5">
        <v>145.22999999999999</v>
      </c>
      <c r="E1962" s="39">
        <v>100</v>
      </c>
      <c r="F1962" s="5">
        <v>29.282532419385245</v>
      </c>
      <c r="G1962" s="5">
        <v>1.4613905251238961</v>
      </c>
      <c r="I1962" s="43">
        <v>1.0389774414987546E-3</v>
      </c>
      <c r="J1962" s="40">
        <v>17.402799999999999</v>
      </c>
      <c r="K1962" s="5">
        <v>34.772599999999997</v>
      </c>
      <c r="L1962" s="39">
        <v>25.252680000000002</v>
      </c>
      <c r="M1962" s="62">
        <v>6.1903936327739391E-2</v>
      </c>
      <c r="N1962" s="62">
        <v>0.12</v>
      </c>
      <c r="O1962" s="62">
        <v>3.081</v>
      </c>
    </row>
    <row r="1963" spans="2:15" x14ac:dyDescent="0.2">
      <c r="B1963" s="23">
        <v>42112</v>
      </c>
      <c r="C1963" s="5">
        <v>34.232999999999997</v>
      </c>
      <c r="D1963" s="5">
        <v>145.22999999999999</v>
      </c>
      <c r="E1963" s="39">
        <v>125</v>
      </c>
      <c r="F1963" s="5">
        <v>22.578650214961979</v>
      </c>
      <c r="G1963" s="5">
        <v>1.248596412406819</v>
      </c>
      <c r="I1963" s="43">
        <v>3.5734583854708758E-4</v>
      </c>
      <c r="J1963" s="40">
        <v>17.086500000000001</v>
      </c>
      <c r="K1963" s="5">
        <v>34.756900000000002</v>
      </c>
      <c r="L1963" s="39">
        <v>25.317399999999999</v>
      </c>
      <c r="M1963" s="62">
        <v>4.6254565646594283E-2</v>
      </c>
      <c r="N1963" s="62">
        <v>6.4000000000000001E-2</v>
      </c>
      <c r="O1963" s="62">
        <v>2.9249349999999996</v>
      </c>
    </row>
    <row r="1964" spans="2:15" x14ac:dyDescent="0.2">
      <c r="B1964" s="23">
        <v>42112</v>
      </c>
      <c r="C1964" s="5">
        <v>34.232999999999997</v>
      </c>
      <c r="D1964" s="5">
        <v>145.22999999999999</v>
      </c>
      <c r="E1964" s="39">
        <v>150</v>
      </c>
      <c r="F1964" s="5">
        <v>16.547835060478143</v>
      </c>
      <c r="G1964" s="5">
        <v>0.1100743762399059</v>
      </c>
      <c r="I1964" s="43">
        <v>1.3224029657003193E-4</v>
      </c>
      <c r="J1964" s="40">
        <v>16.871500000000001</v>
      </c>
      <c r="K1964" s="5">
        <v>34.740699999999997</v>
      </c>
      <c r="L1964" s="39">
        <v>25.356960000000001</v>
      </c>
      <c r="M1964" s="62">
        <v>6.381512216189536E-2</v>
      </c>
      <c r="N1964" s="62">
        <v>9.2999999999999999E-2</v>
      </c>
      <c r="O1964" s="62">
        <v>2.4585325</v>
      </c>
    </row>
    <row r="1965" spans="2:15" x14ac:dyDescent="0.2">
      <c r="B1965" s="23">
        <v>42112</v>
      </c>
      <c r="C1965" s="5">
        <v>34.232999999999997</v>
      </c>
      <c r="D1965" s="5">
        <v>145.22999999999999</v>
      </c>
      <c r="E1965" s="39">
        <v>175</v>
      </c>
      <c r="F1965" s="5">
        <v>25.68131686125793</v>
      </c>
      <c r="G1965" s="5">
        <v>3.3200535373544566</v>
      </c>
      <c r="I1965" s="43">
        <v>4.1317491316906597E-5</v>
      </c>
      <c r="J1965" s="40">
        <v>16.737100000000002</v>
      </c>
      <c r="K1965" s="5">
        <v>34.735999999999997</v>
      </c>
      <c r="L1965" s="39">
        <v>25.386040000000001</v>
      </c>
      <c r="M1965" s="62">
        <v>4.3373981984205327E-2</v>
      </c>
      <c r="N1965" s="62">
        <v>0.112</v>
      </c>
      <c r="O1965" s="62">
        <v>3.0334879999999997</v>
      </c>
    </row>
    <row r="1966" spans="2:15" x14ac:dyDescent="0.2">
      <c r="B1966" s="23">
        <v>42112</v>
      </c>
      <c r="C1966" s="5">
        <v>34.232999999999997</v>
      </c>
      <c r="D1966" s="5">
        <v>145.22999999999999</v>
      </c>
      <c r="E1966" s="39">
        <v>200</v>
      </c>
      <c r="F1966" s="5">
        <v>20.952264669528688</v>
      </c>
      <c r="G1966" s="5">
        <v>2.4548767943432721</v>
      </c>
      <c r="I1966" s="43">
        <v>2.4352422495351472E-6</v>
      </c>
      <c r="J1966" s="40">
        <v>16.614799999999999</v>
      </c>
      <c r="K1966" s="5">
        <v>34.723399999999998</v>
      </c>
      <c r="L1966" s="39">
        <v>25.40607</v>
      </c>
      <c r="M1966" s="62">
        <v>3.6189628578479766E-2</v>
      </c>
      <c r="N1966" s="62">
        <v>5.5E-2</v>
      </c>
      <c r="O1966" s="62">
        <v>3.2751399999999995</v>
      </c>
    </row>
    <row r="1967" spans="2:15" x14ac:dyDescent="0.2">
      <c r="B1967" s="23">
        <v>42128</v>
      </c>
      <c r="C1967" s="5">
        <v>34</v>
      </c>
      <c r="D1967" s="5">
        <v>124</v>
      </c>
      <c r="E1967" s="39">
        <v>5</v>
      </c>
      <c r="F1967" s="5">
        <v>0.40626616900407042</v>
      </c>
      <c r="G1967" s="5">
        <v>0.18693865967998119</v>
      </c>
      <c r="I1967" s="43">
        <v>0.25610089020771498</v>
      </c>
      <c r="J1967" s="40">
        <v>13.4163</v>
      </c>
      <c r="K1967" s="5">
        <v>32.924700000000001</v>
      </c>
      <c r="L1967" s="39">
        <v>24.708130000000001</v>
      </c>
      <c r="M1967" s="62">
        <v>0.31199459101446075</v>
      </c>
      <c r="N1967" s="62">
        <v>5.9999999999999984E-3</v>
      </c>
      <c r="O1967" s="62">
        <v>3.7999999999999999E-2</v>
      </c>
    </row>
    <row r="1968" spans="2:15" x14ac:dyDescent="0.2">
      <c r="B1968" s="23">
        <v>42128</v>
      </c>
      <c r="C1968" s="5">
        <v>34</v>
      </c>
      <c r="D1968" s="5">
        <v>124</v>
      </c>
      <c r="E1968" s="39">
        <v>25</v>
      </c>
      <c r="F1968" s="5">
        <v>6.605195090468591</v>
      </c>
      <c r="G1968" s="5">
        <v>0.71289357697553923</v>
      </c>
      <c r="I1968" s="43">
        <v>7.5979228486646885E-2</v>
      </c>
      <c r="J1968" s="40">
        <v>10.0783</v>
      </c>
      <c r="K1968" s="5">
        <v>32.978999999999999</v>
      </c>
      <c r="L1968" s="39">
        <v>25.365369999999999</v>
      </c>
      <c r="M1968" s="62">
        <v>0.16973451815873716</v>
      </c>
      <c r="N1968" s="62">
        <v>1.9E-2</v>
      </c>
      <c r="O1968" s="62">
        <v>0.27199999999999996</v>
      </c>
    </row>
    <row r="1969" spans="1:17" x14ac:dyDescent="0.2">
      <c r="B1969" s="23">
        <v>42128</v>
      </c>
      <c r="C1969" s="5">
        <v>34</v>
      </c>
      <c r="D1969" s="5">
        <v>124</v>
      </c>
      <c r="E1969" s="39">
        <v>33</v>
      </c>
      <c r="F1969" s="5">
        <v>75.579577621839903</v>
      </c>
      <c r="G1969" s="5">
        <v>15.473000000000001</v>
      </c>
      <c r="I1969" s="43">
        <v>3.187537091988131E-2</v>
      </c>
      <c r="J1969" s="40">
        <v>9.2294</v>
      </c>
      <c r="K1969" s="5">
        <v>33.055599999999998</v>
      </c>
      <c r="L1969" s="39">
        <v>25.563600000000001</v>
      </c>
      <c r="M1969" s="62">
        <v>0.31961761783861353</v>
      </c>
      <c r="N1969" s="62">
        <v>0.28100000000000003</v>
      </c>
      <c r="O1969" s="62">
        <v>5.2060000000000004</v>
      </c>
    </row>
    <row r="1970" spans="1:17" x14ac:dyDescent="0.2">
      <c r="B1970" s="23">
        <v>42128</v>
      </c>
      <c r="C1970" s="5">
        <v>34</v>
      </c>
      <c r="D1970" s="5">
        <v>124</v>
      </c>
      <c r="E1970" s="39">
        <v>50</v>
      </c>
      <c r="F1970" s="5">
        <v>54.926170793210254</v>
      </c>
      <c r="G1970" s="5">
        <v>0.17544114772166353</v>
      </c>
      <c r="I1970" s="43">
        <v>5.6775964391691397E-4</v>
      </c>
      <c r="J1970" s="40">
        <v>9.2369000000000003</v>
      </c>
      <c r="K1970" s="5">
        <v>33.301400000000001</v>
      </c>
      <c r="L1970" s="39">
        <v>25.755109999999998</v>
      </c>
      <c r="M1970" s="62">
        <v>0.12660415056849542</v>
      </c>
      <c r="N1970" s="62">
        <v>0.124</v>
      </c>
      <c r="O1970" s="62">
        <v>10.632399999999999</v>
      </c>
    </row>
    <row r="1971" spans="1:17" x14ac:dyDescent="0.2">
      <c r="B1971" s="23">
        <v>42128</v>
      </c>
      <c r="C1971" s="5">
        <v>34</v>
      </c>
      <c r="D1971" s="5">
        <v>124</v>
      </c>
      <c r="E1971" s="39">
        <v>60</v>
      </c>
      <c r="F1971" s="5">
        <v>48.327714720949302</v>
      </c>
      <c r="G1971" s="5">
        <v>0.56102988178232849</v>
      </c>
      <c r="I1971" s="43">
        <v>4.6656528189910981E-8</v>
      </c>
      <c r="J1971" s="40">
        <v>9.2391000000000005</v>
      </c>
      <c r="K1971" s="5">
        <v>33.304299999999998</v>
      </c>
      <c r="L1971" s="39">
        <v>25.757249999999999</v>
      </c>
      <c r="M1971" s="62">
        <v>0.13296887073628436</v>
      </c>
      <c r="N1971" s="62">
        <v>0.14899999999999999</v>
      </c>
      <c r="O1971" s="62">
        <v>10.407037574237</v>
      </c>
    </row>
    <row r="1972" spans="1:17" s="14" customFormat="1" x14ac:dyDescent="0.2">
      <c r="A1972" s="10"/>
      <c r="B1972" s="24">
        <v>42128</v>
      </c>
      <c r="C1972" s="12">
        <v>34</v>
      </c>
      <c r="D1972" s="12">
        <v>124</v>
      </c>
      <c r="E1972" s="42">
        <v>70</v>
      </c>
      <c r="F1972" s="12">
        <v>21.448038285421092</v>
      </c>
      <c r="G1972" s="12">
        <v>0.24588375609067192</v>
      </c>
      <c r="H1972" s="12"/>
      <c r="I1972" s="45">
        <v>0</v>
      </c>
      <c r="J1972" s="46">
        <v>9.2431000000000001</v>
      </c>
      <c r="K1972" s="12">
        <v>33.305100000000003</v>
      </c>
      <c r="L1972" s="42">
        <v>25.757459999999998</v>
      </c>
      <c r="M1972" s="63">
        <v>0.13968837620046365</v>
      </c>
      <c r="N1972" s="63">
        <v>0.11899999999999999</v>
      </c>
      <c r="O1972" s="63">
        <v>10.250499999999997</v>
      </c>
      <c r="P1972" s="12"/>
      <c r="Q1972" s="12"/>
    </row>
    <row r="1973" spans="1:17" x14ac:dyDescent="0.2">
      <c r="A1973" s="1" t="s">
        <v>451</v>
      </c>
      <c r="B1973" s="23">
        <v>42099</v>
      </c>
      <c r="C1973" s="5">
        <v>25</v>
      </c>
      <c r="D1973" s="5">
        <v>134</v>
      </c>
      <c r="E1973" s="39">
        <v>25</v>
      </c>
      <c r="F1973" s="85" t="s">
        <v>361</v>
      </c>
      <c r="G1973" s="5" t="s">
        <v>510</v>
      </c>
      <c r="H1973" s="5">
        <v>113.78</v>
      </c>
      <c r="J1973" s="5">
        <v>22.872800000000002</v>
      </c>
      <c r="K1973" s="5">
        <v>35.019100000000002</v>
      </c>
      <c r="M1973" s="62">
        <v>3.0920002691246718E-2</v>
      </c>
      <c r="N1973" s="62">
        <v>1.4999999999999999E-2</v>
      </c>
      <c r="O1973" s="62">
        <v>4.9000000000000002E-2</v>
      </c>
      <c r="P1973" s="2"/>
      <c r="Q1973" s="6"/>
    </row>
    <row r="1974" spans="1:17" x14ac:dyDescent="0.2">
      <c r="B1974" s="23">
        <v>42099</v>
      </c>
      <c r="C1974" s="5">
        <v>25</v>
      </c>
      <c r="D1974" s="5">
        <v>134</v>
      </c>
      <c r="E1974" s="39">
        <v>55</v>
      </c>
      <c r="F1974" s="85">
        <v>6.1301497668681595</v>
      </c>
      <c r="G1974" s="85">
        <v>0.70446474008074578</v>
      </c>
      <c r="H1974" s="5">
        <v>25.265999999999998</v>
      </c>
      <c r="J1974" s="5">
        <v>20.817</v>
      </c>
      <c r="K1974" s="5">
        <v>34.904200000000003</v>
      </c>
      <c r="M1974" s="62">
        <v>4.7083731413577343E-2</v>
      </c>
      <c r="N1974" s="62">
        <v>6.4000000000000001E-2</v>
      </c>
      <c r="O1974" s="62">
        <v>0.20399999999999999</v>
      </c>
      <c r="P1974" s="2"/>
      <c r="Q1974" s="6"/>
    </row>
    <row r="1975" spans="1:17" x14ac:dyDescent="0.2">
      <c r="A1975" s="1" t="s">
        <v>450</v>
      </c>
      <c r="B1975" s="23">
        <v>42099</v>
      </c>
      <c r="C1975" s="5">
        <v>25</v>
      </c>
      <c r="D1975" s="5">
        <v>134</v>
      </c>
      <c r="E1975" s="39">
        <v>75</v>
      </c>
      <c r="F1975" s="85">
        <v>28.437722086664412</v>
      </c>
      <c r="G1975" s="85">
        <v>1.7978697771805807</v>
      </c>
      <c r="H1975" s="5">
        <v>6.6689999999999996</v>
      </c>
      <c r="J1975" s="5">
        <v>20.076799999999999</v>
      </c>
      <c r="K1975" s="5">
        <v>34.890300000000003</v>
      </c>
      <c r="M1975" s="62">
        <v>8.6279687815380479E-2</v>
      </c>
      <c r="N1975" s="62">
        <v>0.27900000000000003</v>
      </c>
      <c r="O1975" s="62">
        <v>0.29499999999999993</v>
      </c>
      <c r="P1975" s="2"/>
      <c r="Q1975" s="6"/>
    </row>
    <row r="1976" spans="1:17" x14ac:dyDescent="0.2">
      <c r="B1976" s="23">
        <v>42099</v>
      </c>
      <c r="C1976" s="5">
        <v>25</v>
      </c>
      <c r="D1976" s="5">
        <v>134</v>
      </c>
      <c r="E1976" s="39">
        <v>150</v>
      </c>
      <c r="F1976" s="85">
        <v>8.0314976342896252</v>
      </c>
      <c r="G1976" s="85">
        <v>0.62291041924373958</v>
      </c>
      <c r="H1976" s="5">
        <v>0.21929999999999999</v>
      </c>
      <c r="J1976" s="5">
        <v>18.611000000000001</v>
      </c>
      <c r="K1976" s="5">
        <v>34.799399999999999</v>
      </c>
      <c r="M1976" s="62">
        <v>4.2056919868128907E-2</v>
      </c>
      <c r="N1976" s="62">
        <v>4.4999999999999998E-2</v>
      </c>
      <c r="O1976" s="62">
        <v>2.5</v>
      </c>
      <c r="P1976" s="2"/>
      <c r="Q1976" s="6"/>
    </row>
    <row r="1977" spans="1:17" x14ac:dyDescent="0.2">
      <c r="B1977" s="23">
        <v>42104</v>
      </c>
      <c r="C1977" s="5">
        <v>30</v>
      </c>
      <c r="D1977" s="5">
        <v>146.99666666666667</v>
      </c>
      <c r="E1977" s="39">
        <v>25</v>
      </c>
      <c r="F1977" s="85" t="s">
        <v>361</v>
      </c>
      <c r="G1977" s="5" t="s">
        <v>510</v>
      </c>
      <c r="H1977" s="5">
        <v>162.46</v>
      </c>
      <c r="J1977" s="5">
        <v>19.130199999999999</v>
      </c>
      <c r="K1977" s="5">
        <v>34.8703</v>
      </c>
      <c r="M1977" s="62">
        <v>8.813E-2</v>
      </c>
      <c r="N1977" s="62">
        <v>1.6E-2</v>
      </c>
      <c r="O1977" s="62">
        <v>2.8999999999999998E-2</v>
      </c>
      <c r="P1977" s="2"/>
      <c r="Q1977" s="6"/>
    </row>
    <row r="1978" spans="1:17" x14ac:dyDescent="0.2">
      <c r="B1978" s="23">
        <v>42104</v>
      </c>
      <c r="C1978" s="5">
        <v>30</v>
      </c>
      <c r="D1978" s="5">
        <v>146.99666666666667</v>
      </c>
      <c r="E1978" s="39">
        <v>50</v>
      </c>
      <c r="F1978" s="41">
        <v>24.415773740276901</v>
      </c>
      <c r="G1978" s="41">
        <v>2.7992242588757414</v>
      </c>
      <c r="H1978" s="5">
        <v>31.149000000000001</v>
      </c>
      <c r="J1978" s="5">
        <v>18.700600000000001</v>
      </c>
      <c r="K1978" s="5">
        <v>34.8521</v>
      </c>
      <c r="M1978" s="62">
        <v>6.1366068946344172E-2</v>
      </c>
      <c r="N1978" s="62">
        <v>0.30299999999999999</v>
      </c>
      <c r="O1978" s="62">
        <v>1.0109999999999999</v>
      </c>
      <c r="P1978" s="2"/>
      <c r="Q1978" s="6"/>
    </row>
    <row r="1979" spans="1:17" x14ac:dyDescent="0.2">
      <c r="B1979" s="23">
        <v>42104</v>
      </c>
      <c r="C1979" s="5">
        <v>30</v>
      </c>
      <c r="D1979" s="5">
        <v>146.99666666666667</v>
      </c>
      <c r="E1979" s="39">
        <v>75</v>
      </c>
      <c r="F1979" s="41">
        <v>16.445045343600498</v>
      </c>
      <c r="G1979" s="41">
        <v>1.0252975325643829</v>
      </c>
      <c r="H1979" s="5">
        <v>7.4173999999999998</v>
      </c>
      <c r="J1979" s="5">
        <v>18.379300000000001</v>
      </c>
      <c r="K1979" s="5">
        <v>34.835000000000001</v>
      </c>
      <c r="M1979" s="62">
        <v>4.2155303030303029E-2</v>
      </c>
      <c r="N1979" s="62">
        <v>5.5E-2</v>
      </c>
      <c r="O1979" s="62">
        <v>2.4659999999999997</v>
      </c>
      <c r="P1979" s="2"/>
      <c r="Q1979" s="6"/>
    </row>
    <row r="1980" spans="1:17" x14ac:dyDescent="0.2">
      <c r="B1980" s="23">
        <v>42104</v>
      </c>
      <c r="C1980" s="5">
        <v>30</v>
      </c>
      <c r="D1980" s="5">
        <v>146.99666666666667</v>
      </c>
      <c r="E1980" s="39">
        <v>150</v>
      </c>
      <c r="F1980" s="41">
        <v>9.0453732831247144</v>
      </c>
      <c r="G1980" s="41">
        <v>1.9655805894843144</v>
      </c>
      <c r="H1980" s="5">
        <v>0.17721999999999999</v>
      </c>
      <c r="J1980" s="5">
        <v>17.564499999999999</v>
      </c>
      <c r="K1980" s="5">
        <v>34.7791</v>
      </c>
      <c r="M1980" s="62">
        <v>4.7884070058381988E-2</v>
      </c>
      <c r="N1980" s="62">
        <v>3.7999999999999999E-2</v>
      </c>
      <c r="O1980" s="62">
        <v>2.984</v>
      </c>
      <c r="P1980" s="2"/>
      <c r="Q1980" s="6"/>
    </row>
    <row r="1981" spans="1:17" x14ac:dyDescent="0.2">
      <c r="B1981" s="23">
        <v>42118</v>
      </c>
      <c r="C1981" s="5">
        <v>34</v>
      </c>
      <c r="D1981" s="5">
        <v>147.83333333333334</v>
      </c>
      <c r="E1981" s="39">
        <v>25</v>
      </c>
      <c r="F1981" s="41">
        <v>0.115476833</v>
      </c>
      <c r="G1981" s="41">
        <v>1.0885374999999999E-2</v>
      </c>
      <c r="H1981" s="5">
        <v>50.055</v>
      </c>
      <c r="J1981" s="5">
        <v>17.445499999999999</v>
      </c>
      <c r="K1981" s="5">
        <v>34.761200000000002</v>
      </c>
      <c r="M1981" s="62">
        <v>0.14681339865122789</v>
      </c>
      <c r="N1981" s="62">
        <v>3.5999999999999997E-2</v>
      </c>
      <c r="O1981" s="62">
        <v>3.5000000000000003E-2</v>
      </c>
      <c r="P1981" s="2"/>
      <c r="Q1981" s="6"/>
    </row>
    <row r="1982" spans="1:17" x14ac:dyDescent="0.2">
      <c r="B1982" s="23">
        <v>42118</v>
      </c>
      <c r="C1982" s="5">
        <v>34</v>
      </c>
      <c r="D1982" s="5">
        <v>147.83333333333334</v>
      </c>
      <c r="E1982" s="39">
        <v>40</v>
      </c>
      <c r="F1982" s="41">
        <v>0.27728782499999999</v>
      </c>
      <c r="G1982" s="41">
        <v>2.9011057999999999E-2</v>
      </c>
      <c r="H1982" s="5">
        <v>13.784000000000001</v>
      </c>
      <c r="J1982" s="5">
        <v>17.332100000000001</v>
      </c>
      <c r="K1982" s="5">
        <v>34.760300000000001</v>
      </c>
      <c r="M1982" s="62">
        <v>7.8799999999999995E-2</v>
      </c>
      <c r="N1982" s="62">
        <v>8.5999999999999993E-2</v>
      </c>
      <c r="O1982" s="62">
        <v>0.221</v>
      </c>
      <c r="P1982" s="2"/>
      <c r="Q1982" s="6"/>
    </row>
    <row r="1983" spans="1:17" x14ac:dyDescent="0.2">
      <c r="B1983" s="23">
        <v>42118</v>
      </c>
      <c r="C1983" s="5">
        <v>34</v>
      </c>
      <c r="D1983" s="5">
        <v>147.83333333333334</v>
      </c>
      <c r="E1983" s="39">
        <v>75</v>
      </c>
      <c r="F1983" s="41">
        <v>24.860724309999998</v>
      </c>
      <c r="G1983" s="41">
        <v>3.1491488329999999</v>
      </c>
      <c r="H1983" s="5">
        <v>1.2819</v>
      </c>
      <c r="J1983" s="5">
        <v>17.0977</v>
      </c>
      <c r="K1983" s="5">
        <v>34.755099999999999</v>
      </c>
      <c r="M1983" s="62">
        <v>4.909616363405013E-2</v>
      </c>
      <c r="N1983" s="62">
        <v>9.2999999999999999E-2</v>
      </c>
      <c r="O1983" s="62">
        <v>2.68</v>
      </c>
      <c r="P1983" s="2"/>
      <c r="Q1983" s="6"/>
    </row>
    <row r="1984" spans="1:17" x14ac:dyDescent="0.2">
      <c r="B1984" s="23">
        <v>42118</v>
      </c>
      <c r="C1984" s="5">
        <v>34</v>
      </c>
      <c r="D1984" s="5">
        <v>147.83333333333334</v>
      </c>
      <c r="E1984" s="39">
        <v>150</v>
      </c>
      <c r="F1984" s="41">
        <v>16.397195400000001</v>
      </c>
      <c r="G1984" s="41">
        <v>2.066624687</v>
      </c>
      <c r="H1984" s="5">
        <v>9.2549999999999993E-2</v>
      </c>
      <c r="J1984" s="5">
        <v>16.950099999999999</v>
      </c>
      <c r="K1984" s="5">
        <v>34.764899999999997</v>
      </c>
      <c r="M1984" s="62">
        <v>4.6700000000000005E-2</v>
      </c>
      <c r="N1984" s="62">
        <v>6.5000000000000002E-2</v>
      </c>
      <c r="O1984" s="62">
        <v>2.76</v>
      </c>
      <c r="P1984" s="2"/>
      <c r="Q1984" s="6"/>
    </row>
    <row r="1985" spans="1:17" x14ac:dyDescent="0.2">
      <c r="B1985" s="23">
        <v>42120</v>
      </c>
      <c r="C1985" s="5">
        <v>37.998333333333335</v>
      </c>
      <c r="D1985" s="5">
        <v>146.99833333333333</v>
      </c>
      <c r="E1985" s="39">
        <v>20</v>
      </c>
      <c r="F1985" s="85">
        <v>4.6762376162250305</v>
      </c>
      <c r="G1985" s="85">
        <v>0.15473861812140075</v>
      </c>
      <c r="H1985" s="5">
        <v>202.32</v>
      </c>
      <c r="J1985" s="5">
        <v>13.821400000000001</v>
      </c>
      <c r="K1985" s="5">
        <v>34.440600000000003</v>
      </c>
      <c r="M1985" s="62">
        <v>0.20559685017709156</v>
      </c>
      <c r="N1985" s="62">
        <v>0.183</v>
      </c>
      <c r="O1985" s="62">
        <v>4.569</v>
      </c>
      <c r="P1985" s="2"/>
      <c r="Q1985" s="6"/>
    </row>
    <row r="1986" spans="1:17" x14ac:dyDescent="0.2">
      <c r="B1986" s="23">
        <v>42120</v>
      </c>
      <c r="C1986" s="5">
        <v>37.998333333333335</v>
      </c>
      <c r="D1986" s="5">
        <v>146.99833333333333</v>
      </c>
      <c r="E1986" s="39">
        <v>30</v>
      </c>
      <c r="F1986" s="85">
        <v>11.076996645728279</v>
      </c>
      <c r="G1986" s="85">
        <v>0.36629119984733527</v>
      </c>
      <c r="H1986" s="5">
        <v>64.468000000000004</v>
      </c>
      <c r="J1986" s="5">
        <v>13.400499999999999</v>
      </c>
      <c r="K1986" s="5">
        <v>34.423699999999997</v>
      </c>
      <c r="M1986" s="62">
        <v>0.2264234723702761</v>
      </c>
      <c r="N1986" s="62">
        <v>0.216</v>
      </c>
      <c r="O1986" s="62">
        <v>5.532</v>
      </c>
      <c r="P1986" s="2"/>
      <c r="Q1986" s="6"/>
    </row>
    <row r="1987" spans="1:17" x14ac:dyDescent="0.2">
      <c r="B1987" s="23">
        <v>42120</v>
      </c>
      <c r="C1987" s="5">
        <v>37.998333333333335</v>
      </c>
      <c r="D1987" s="5">
        <v>146.99833333333333</v>
      </c>
      <c r="E1987" s="39">
        <v>50</v>
      </c>
      <c r="F1987" s="85">
        <v>48.53739579468926</v>
      </c>
      <c r="G1987" s="85">
        <v>3.9251382150856959</v>
      </c>
      <c r="H1987" s="5">
        <v>12.888999999999999</v>
      </c>
      <c r="J1987" s="5">
        <v>13.0625</v>
      </c>
      <c r="K1987" s="5">
        <v>34.4071</v>
      </c>
      <c r="M1987" s="62">
        <v>7.1238678174753281E-2</v>
      </c>
      <c r="N1987" s="62">
        <v>0.33600000000000002</v>
      </c>
      <c r="O1987" s="62">
        <v>6.9</v>
      </c>
      <c r="P1987" s="2"/>
      <c r="Q1987" s="6"/>
    </row>
    <row r="1988" spans="1:17" x14ac:dyDescent="0.2">
      <c r="B1988" s="23">
        <v>42120</v>
      </c>
      <c r="C1988" s="5">
        <v>37.998333333333335</v>
      </c>
      <c r="D1988" s="5">
        <v>146.99833333333333</v>
      </c>
      <c r="E1988" s="39">
        <v>75</v>
      </c>
      <c r="F1988" s="85">
        <v>35.366595318267358</v>
      </c>
      <c r="G1988" s="85">
        <v>1.7386581409890596</v>
      </c>
      <c r="H1988" s="5">
        <v>3.5028000000000001</v>
      </c>
      <c r="J1988" s="5">
        <v>12.109400000000001</v>
      </c>
      <c r="K1988" s="5">
        <v>34.367800000000003</v>
      </c>
      <c r="M1988" s="62">
        <v>7.8345895945806543E-2</v>
      </c>
      <c r="N1988" s="62">
        <v>6.7000000000000004E-2</v>
      </c>
      <c r="O1988" s="62">
        <v>8.9</v>
      </c>
      <c r="P1988" s="2"/>
      <c r="Q1988" s="6"/>
    </row>
    <row r="1989" spans="1:17" s="14" customFormat="1" x14ac:dyDescent="0.2">
      <c r="A1989" s="10"/>
      <c r="B1989" s="24">
        <v>42120</v>
      </c>
      <c r="C1989" s="12">
        <v>37.998333333333335</v>
      </c>
      <c r="D1989" s="12">
        <v>146.99833333333333</v>
      </c>
      <c r="E1989" s="42">
        <v>150</v>
      </c>
      <c r="F1989" s="86">
        <v>19.419664704908296</v>
      </c>
      <c r="G1989" s="86">
        <v>3.947361331695082</v>
      </c>
      <c r="H1989" s="12">
        <v>0.13394</v>
      </c>
      <c r="I1989" s="45"/>
      <c r="J1989" s="12">
        <v>8.8928999999999991</v>
      </c>
      <c r="K1989" s="12">
        <v>33.985300000000002</v>
      </c>
      <c r="L1989" s="28"/>
      <c r="M1989" s="63">
        <v>7.6143598913379865E-2</v>
      </c>
      <c r="N1989" s="63">
        <v>2.3E-2</v>
      </c>
      <c r="O1989" s="63">
        <v>15.950000000000001</v>
      </c>
      <c r="Q1989" s="28"/>
    </row>
    <row r="1990" spans="1:17" ht="19" x14ac:dyDescent="0.2">
      <c r="A1990" s="1" t="s">
        <v>524</v>
      </c>
      <c r="B1990" s="87">
        <v>42096</v>
      </c>
      <c r="C1990" s="66">
        <v>28.29</v>
      </c>
      <c r="D1990" s="66">
        <v>124.782</v>
      </c>
      <c r="E1990" s="97">
        <v>5</v>
      </c>
      <c r="F1990" s="88" t="s">
        <v>361</v>
      </c>
      <c r="G1990" s="89" t="s">
        <v>510</v>
      </c>
      <c r="M1990" s="62">
        <v>4.339039737364065E-2</v>
      </c>
      <c r="N1990" s="62">
        <v>2.7E-2</v>
      </c>
      <c r="O1990" s="62">
        <v>0.14974523725962771</v>
      </c>
    </row>
    <row r="1991" spans="1:17" x14ac:dyDescent="0.2">
      <c r="B1991" s="87">
        <v>42096</v>
      </c>
      <c r="C1991" s="66">
        <v>28.29</v>
      </c>
      <c r="D1991" s="66">
        <v>124.782</v>
      </c>
      <c r="E1991" s="97">
        <v>10</v>
      </c>
      <c r="F1991" s="88">
        <v>0.22</v>
      </c>
      <c r="G1991" s="88">
        <v>0.08</v>
      </c>
      <c r="M1991" s="62">
        <v>3.9047123999726423E-2</v>
      </c>
      <c r="N1991" s="62">
        <v>2.4E-2</v>
      </c>
      <c r="O1991" s="62">
        <v>0.16924719324682166</v>
      </c>
    </row>
    <row r="1992" spans="1:17" x14ac:dyDescent="0.2">
      <c r="A1992" s="1" t="s">
        <v>525</v>
      </c>
      <c r="B1992" s="87">
        <v>42096</v>
      </c>
      <c r="C1992" s="66">
        <v>28.29</v>
      </c>
      <c r="D1992" s="66">
        <v>124.782</v>
      </c>
      <c r="E1992" s="97">
        <v>20</v>
      </c>
      <c r="F1992" s="88">
        <v>0.92</v>
      </c>
      <c r="G1992" s="88">
        <v>0.2</v>
      </c>
      <c r="M1992" s="62">
        <v>4.1685589220983518E-2</v>
      </c>
      <c r="N1992" s="62">
        <v>2.4999999999999998E-2</v>
      </c>
      <c r="O1992" s="62">
        <v>0.18223684922794298</v>
      </c>
    </row>
    <row r="1993" spans="1:17" x14ac:dyDescent="0.2">
      <c r="B1993" s="87">
        <v>42096</v>
      </c>
      <c r="C1993" s="66">
        <v>28.29</v>
      </c>
      <c r="D1993" s="66">
        <v>124.782</v>
      </c>
      <c r="E1993" s="97">
        <v>30</v>
      </c>
      <c r="F1993" s="88">
        <v>26.98</v>
      </c>
      <c r="G1993" s="88">
        <v>8.82</v>
      </c>
      <c r="M1993" s="62">
        <v>0.19301193488817453</v>
      </c>
      <c r="N1993" s="62">
        <v>0.14699999999999999</v>
      </c>
      <c r="O1993" s="62">
        <v>4.1023128329836247</v>
      </c>
    </row>
    <row r="1994" spans="1:17" x14ac:dyDescent="0.2">
      <c r="B1994" s="87">
        <v>42096</v>
      </c>
      <c r="C1994" s="66">
        <v>28.29</v>
      </c>
      <c r="D1994" s="66">
        <v>124.782</v>
      </c>
      <c r="E1994" s="97">
        <v>40</v>
      </c>
      <c r="F1994" s="88">
        <v>29.21</v>
      </c>
      <c r="G1994" s="88">
        <v>2.85</v>
      </c>
      <c r="M1994" s="62">
        <v>0.15205533137268315</v>
      </c>
      <c r="N1994" s="62">
        <v>0.34799999999999998</v>
      </c>
      <c r="O1994" s="62">
        <v>4.1950000000000003</v>
      </c>
    </row>
    <row r="1995" spans="1:17" x14ac:dyDescent="0.2">
      <c r="B1995" s="87">
        <v>42096</v>
      </c>
      <c r="C1995" s="66">
        <v>28.29</v>
      </c>
      <c r="D1995" s="66">
        <v>124.782</v>
      </c>
      <c r="E1995" s="97">
        <v>50</v>
      </c>
      <c r="F1995" s="88">
        <v>46.77</v>
      </c>
      <c r="G1995" s="88">
        <v>10.61</v>
      </c>
      <c r="M1995" s="62">
        <v>0.14066048833869094</v>
      </c>
      <c r="N1995" s="62">
        <v>0.40500000000000003</v>
      </c>
      <c r="O1995" s="62">
        <v>4.0670000000000002</v>
      </c>
    </row>
    <row r="1996" spans="1:17" x14ac:dyDescent="0.2">
      <c r="B1996" s="87">
        <v>42096</v>
      </c>
      <c r="C1996" s="66">
        <v>28.29</v>
      </c>
      <c r="D1996" s="66">
        <v>124.782</v>
      </c>
      <c r="E1996" s="97">
        <v>60</v>
      </c>
      <c r="F1996" s="88">
        <v>50.75</v>
      </c>
      <c r="G1996" s="88">
        <v>6.27</v>
      </c>
      <c r="M1996" s="62">
        <v>6.4829013063401955E-2</v>
      </c>
      <c r="N1996" s="62">
        <v>0.46800000000000003</v>
      </c>
      <c r="O1996" s="62">
        <v>4.5990000000000002</v>
      </c>
    </row>
    <row r="1997" spans="1:17" x14ac:dyDescent="0.2">
      <c r="B1997" s="87">
        <v>42096</v>
      </c>
      <c r="C1997" s="66">
        <v>28.29</v>
      </c>
      <c r="D1997" s="66">
        <v>124.782</v>
      </c>
      <c r="E1997" s="97">
        <v>80</v>
      </c>
      <c r="F1997" s="88">
        <v>34.58</v>
      </c>
      <c r="G1997" s="88">
        <v>13.23</v>
      </c>
      <c r="M1997" s="62">
        <v>3.9700000000000006E-2</v>
      </c>
      <c r="N1997" s="62">
        <v>0.56999999999999995</v>
      </c>
      <c r="O1997" s="62">
        <v>3.7874350263856269</v>
      </c>
    </row>
    <row r="1998" spans="1:17" x14ac:dyDescent="0.2">
      <c r="B1998" s="87">
        <v>42096</v>
      </c>
      <c r="C1998" s="66">
        <v>28.29</v>
      </c>
      <c r="D1998" s="66">
        <v>124.782</v>
      </c>
      <c r="E1998" s="97">
        <v>95</v>
      </c>
      <c r="F1998" s="88">
        <v>19.329999999999998</v>
      </c>
      <c r="G1998" s="88">
        <v>11.03</v>
      </c>
      <c r="M1998" s="62">
        <v>5.6168661514260317E-2</v>
      </c>
      <c r="N1998" s="62">
        <v>0.39</v>
      </c>
      <c r="O1998" s="62">
        <v>3.8957999999999999</v>
      </c>
    </row>
    <row r="1999" spans="1:17" x14ac:dyDescent="0.2">
      <c r="B1999" s="87">
        <v>42128</v>
      </c>
      <c r="C1999" s="66">
        <v>33.997999999999998</v>
      </c>
      <c r="D1999" s="66">
        <v>123.997</v>
      </c>
      <c r="E1999" s="97">
        <v>5</v>
      </c>
      <c r="F1999" s="89">
        <v>0.45</v>
      </c>
      <c r="G1999" s="89">
        <v>0.2</v>
      </c>
      <c r="M1999" s="62">
        <v>0.31199459101446075</v>
      </c>
      <c r="N1999" s="62">
        <v>6.0000000000000001E-3</v>
      </c>
      <c r="O1999" s="62">
        <v>3.7999999999999999E-2</v>
      </c>
    </row>
    <row r="2000" spans="1:17" x14ac:dyDescent="0.2">
      <c r="B2000" s="87">
        <v>42128</v>
      </c>
      <c r="C2000" s="66">
        <v>33.997999999999998</v>
      </c>
      <c r="D2000" s="66">
        <v>123.997</v>
      </c>
      <c r="E2000" s="97">
        <v>25</v>
      </c>
      <c r="F2000" s="89">
        <v>7.34</v>
      </c>
      <c r="G2000" s="89">
        <v>1.79</v>
      </c>
      <c r="M2000" s="62">
        <v>0.269734518158737</v>
      </c>
      <c r="N2000" s="62">
        <v>1.9E-2</v>
      </c>
      <c r="O2000" s="62">
        <v>0.27199999999999996</v>
      </c>
    </row>
    <row r="2001" spans="2:15" x14ac:dyDescent="0.2">
      <c r="B2001" s="87">
        <v>42128</v>
      </c>
      <c r="C2001" s="66">
        <v>33.997999999999998</v>
      </c>
      <c r="D2001" s="66">
        <v>123.997</v>
      </c>
      <c r="E2001" s="97">
        <v>33</v>
      </c>
      <c r="F2001" s="89">
        <v>82.67</v>
      </c>
      <c r="G2001" s="89">
        <v>16.93</v>
      </c>
      <c r="M2001" s="62">
        <v>0.31961761783861353</v>
      </c>
      <c r="N2001" s="62">
        <v>0.28100000000000003</v>
      </c>
      <c r="O2001" s="62">
        <v>5.2060000000000004</v>
      </c>
    </row>
    <row r="2002" spans="2:15" x14ac:dyDescent="0.2">
      <c r="B2002" s="87">
        <v>42128</v>
      </c>
      <c r="C2002" s="66">
        <v>33.997999999999998</v>
      </c>
      <c r="D2002" s="66">
        <v>123.997</v>
      </c>
      <c r="E2002" s="97">
        <v>50</v>
      </c>
      <c r="F2002" s="89">
        <v>67.94</v>
      </c>
      <c r="G2002" s="89">
        <v>10.220000000000001</v>
      </c>
      <c r="M2002" s="62">
        <v>0.12660415056849542</v>
      </c>
      <c r="N2002" s="62">
        <v>0.124</v>
      </c>
      <c r="O2002" s="62">
        <v>10.632399999999999</v>
      </c>
    </row>
    <row r="2003" spans="2:15" x14ac:dyDescent="0.2">
      <c r="B2003" s="87">
        <v>42128</v>
      </c>
      <c r="C2003" s="66">
        <v>33.997999999999998</v>
      </c>
      <c r="D2003" s="66">
        <v>123.997</v>
      </c>
      <c r="E2003" s="97">
        <v>60</v>
      </c>
      <c r="F2003" s="89">
        <v>59.23</v>
      </c>
      <c r="G2003" s="89">
        <v>12.69</v>
      </c>
      <c r="M2003" s="62">
        <v>0.13296887073628436</v>
      </c>
      <c r="N2003" s="62">
        <v>0.11899999999999999</v>
      </c>
      <c r="O2003" s="62">
        <v>10.407037574237</v>
      </c>
    </row>
    <row r="2004" spans="2:15" x14ac:dyDescent="0.2">
      <c r="B2004" s="87">
        <v>42128</v>
      </c>
      <c r="C2004" s="66">
        <v>33.997999999999998</v>
      </c>
      <c r="D2004" s="66">
        <v>123.997</v>
      </c>
      <c r="E2004" s="97">
        <v>72</v>
      </c>
      <c r="F2004" s="89">
        <v>34.56</v>
      </c>
      <c r="G2004" s="89">
        <v>10.3</v>
      </c>
      <c r="M2004" s="62">
        <v>0.13968837620046365</v>
      </c>
      <c r="N2004" s="62">
        <v>8.8999999999999996E-2</v>
      </c>
      <c r="O2004" s="62">
        <v>10.250499999999997</v>
      </c>
    </row>
    <row r="2005" spans="2:15" ht="19" x14ac:dyDescent="0.2">
      <c r="B2005" s="87">
        <v>42098</v>
      </c>
      <c r="C2005" s="66">
        <v>25</v>
      </c>
      <c r="D2005" s="66">
        <v>130</v>
      </c>
      <c r="E2005" s="97">
        <v>5</v>
      </c>
      <c r="F2005" s="88" t="s">
        <v>361</v>
      </c>
      <c r="G2005" s="89" t="s">
        <v>510</v>
      </c>
      <c r="M2005" s="62">
        <v>1.9876050950817306E-2</v>
      </c>
      <c r="N2005" s="62">
        <v>1.7999999999999999E-2</v>
      </c>
      <c r="O2005" s="62">
        <v>6.5037726983234997E-2</v>
      </c>
    </row>
    <row r="2006" spans="2:15" x14ac:dyDescent="0.2">
      <c r="B2006" s="87">
        <v>42098</v>
      </c>
      <c r="C2006" s="66">
        <v>25</v>
      </c>
      <c r="D2006" s="66">
        <v>130</v>
      </c>
      <c r="E2006" s="97">
        <v>25</v>
      </c>
      <c r="F2006" s="89">
        <v>0.12</v>
      </c>
      <c r="G2006" s="89">
        <v>0.01</v>
      </c>
      <c r="M2006" s="62">
        <v>2.9596759643488613E-2</v>
      </c>
      <c r="N2006" s="62">
        <v>2.7E-2</v>
      </c>
      <c r="O2006" s="62">
        <v>0.103044023122325</v>
      </c>
    </row>
    <row r="2007" spans="2:15" x14ac:dyDescent="0.2">
      <c r="B2007" s="87">
        <v>42098</v>
      </c>
      <c r="C2007" s="66">
        <v>25</v>
      </c>
      <c r="D2007" s="66">
        <v>130</v>
      </c>
      <c r="E2007" s="97">
        <v>50</v>
      </c>
      <c r="F2007" s="89">
        <v>3.04</v>
      </c>
      <c r="G2007" s="89">
        <v>0.78</v>
      </c>
      <c r="M2007" s="62">
        <v>2.6366867535091838E-2</v>
      </c>
      <c r="N2007" s="62">
        <v>2.4E-2</v>
      </c>
      <c r="O2007" s="62">
        <v>0.145408065321043</v>
      </c>
    </row>
    <row r="2008" spans="2:15" x14ac:dyDescent="0.2">
      <c r="B2008" s="87">
        <v>42098</v>
      </c>
      <c r="C2008" s="66">
        <v>25</v>
      </c>
      <c r="D2008" s="66">
        <v>130</v>
      </c>
      <c r="E2008" s="97">
        <v>60</v>
      </c>
      <c r="F2008" s="89">
        <v>2.84</v>
      </c>
      <c r="G2008" s="89">
        <v>2.12</v>
      </c>
      <c r="M2008" s="62">
        <v>2.9544437628549775E-2</v>
      </c>
      <c r="N2008" s="62">
        <v>4.9000000000000002E-2</v>
      </c>
      <c r="O2008" s="62">
        <v>0.40100000000000002</v>
      </c>
    </row>
    <row r="2009" spans="2:15" x14ac:dyDescent="0.2">
      <c r="B2009" s="87">
        <v>42098</v>
      </c>
      <c r="C2009" s="66">
        <v>25</v>
      </c>
      <c r="D2009" s="66">
        <v>130</v>
      </c>
      <c r="E2009" s="97">
        <v>70</v>
      </c>
      <c r="F2009" s="89">
        <v>3.47</v>
      </c>
      <c r="G2009" s="89">
        <v>0.73</v>
      </c>
      <c r="M2009" s="62">
        <v>2.8467578392812037E-2</v>
      </c>
      <c r="N2009" s="62">
        <v>7.5999999999999998E-2</v>
      </c>
      <c r="O2009" s="62">
        <v>0.42399999999999999</v>
      </c>
    </row>
    <row r="2010" spans="2:15" x14ac:dyDescent="0.2">
      <c r="B2010" s="87">
        <v>42098</v>
      </c>
      <c r="C2010" s="66">
        <v>25</v>
      </c>
      <c r="D2010" s="66">
        <v>130</v>
      </c>
      <c r="E2010" s="97">
        <v>80</v>
      </c>
      <c r="F2010" s="89">
        <v>3.02</v>
      </c>
      <c r="G2010" s="89">
        <v>1.04</v>
      </c>
      <c r="M2010" s="62">
        <v>2.8901778948507914E-2</v>
      </c>
      <c r="N2010" s="62">
        <v>0.13900000000000001</v>
      </c>
      <c r="O2010" s="62">
        <v>0.76100000000000001</v>
      </c>
    </row>
    <row r="2011" spans="2:15" x14ac:dyDescent="0.2">
      <c r="B2011" s="87">
        <v>42098</v>
      </c>
      <c r="C2011" s="66">
        <v>25</v>
      </c>
      <c r="D2011" s="66">
        <v>130</v>
      </c>
      <c r="E2011" s="97">
        <v>90</v>
      </c>
      <c r="F2011" s="89">
        <v>4.3099999999999996</v>
      </c>
      <c r="G2011" s="89">
        <v>1.45</v>
      </c>
      <c r="M2011" s="62">
        <v>3.0266120593223395E-2</v>
      </c>
      <c r="N2011" s="62">
        <v>0.106</v>
      </c>
      <c r="O2011" s="62">
        <v>0.67451179398327932</v>
      </c>
    </row>
    <row r="2012" spans="2:15" x14ac:dyDescent="0.2">
      <c r="B2012" s="87">
        <v>42098</v>
      </c>
      <c r="C2012" s="66">
        <v>25</v>
      </c>
      <c r="D2012" s="66">
        <v>130</v>
      </c>
      <c r="E2012" s="97">
        <v>100</v>
      </c>
      <c r="F2012" s="89">
        <v>13.1</v>
      </c>
      <c r="G2012" s="89">
        <v>2.89</v>
      </c>
      <c r="M2012" s="62">
        <v>2.8461913181539344E-2</v>
      </c>
      <c r="N2012" s="62">
        <v>7.6999999999999999E-2</v>
      </c>
      <c r="O2012" s="62">
        <v>1.042875</v>
      </c>
    </row>
    <row r="2013" spans="2:15" x14ac:dyDescent="0.2">
      <c r="B2013" s="87">
        <v>42098</v>
      </c>
      <c r="C2013" s="66">
        <v>25</v>
      </c>
      <c r="D2013" s="66">
        <v>130</v>
      </c>
      <c r="E2013" s="97">
        <v>125</v>
      </c>
      <c r="F2013" s="89">
        <v>15.67</v>
      </c>
      <c r="G2013" s="89">
        <v>2.66</v>
      </c>
      <c r="M2013" s="62">
        <v>3.6400425792949151E-2</v>
      </c>
      <c r="N2013" s="62">
        <v>6.3E-2</v>
      </c>
      <c r="O2013" s="62">
        <v>2.1440000000000001</v>
      </c>
    </row>
    <row r="2014" spans="2:15" x14ac:dyDescent="0.2">
      <c r="B2014" s="87">
        <v>42098</v>
      </c>
      <c r="C2014" s="66">
        <v>25</v>
      </c>
      <c r="D2014" s="66">
        <v>130</v>
      </c>
      <c r="E2014" s="97">
        <v>150</v>
      </c>
      <c r="F2014" s="89">
        <v>11.62</v>
      </c>
      <c r="G2014" s="89">
        <v>3.11</v>
      </c>
      <c r="M2014" s="62">
        <v>5.8581351712192829E-2</v>
      </c>
      <c r="N2014" s="62">
        <v>5.0999999999999997E-2</v>
      </c>
      <c r="O2014" s="62">
        <v>0.80435780145713376</v>
      </c>
    </row>
    <row r="2015" spans="2:15" x14ac:dyDescent="0.2">
      <c r="B2015" s="87">
        <v>42098</v>
      </c>
      <c r="C2015" s="66">
        <v>25</v>
      </c>
      <c r="D2015" s="66">
        <v>130</v>
      </c>
      <c r="E2015" s="97">
        <v>175</v>
      </c>
      <c r="F2015" s="89">
        <v>24.18</v>
      </c>
      <c r="G2015" s="89">
        <v>7.82</v>
      </c>
      <c r="M2015" s="62">
        <v>2.6148919279760399E-2</v>
      </c>
      <c r="N2015" s="62">
        <v>3.5000000000000003E-2</v>
      </c>
      <c r="O2015" s="62">
        <v>1.1660280000000003</v>
      </c>
    </row>
    <row r="2016" spans="2:15" x14ac:dyDescent="0.2">
      <c r="B2016" s="87">
        <v>42098</v>
      </c>
      <c r="C2016" s="66">
        <v>25</v>
      </c>
      <c r="D2016" s="66">
        <v>130</v>
      </c>
      <c r="E2016" s="97">
        <v>200</v>
      </c>
      <c r="F2016" s="89">
        <v>22.46</v>
      </c>
      <c r="G2016" s="89">
        <v>9.0500000000000007</v>
      </c>
      <c r="M2016" s="62">
        <v>2.6080359398116405E-2</v>
      </c>
      <c r="N2016" s="62">
        <v>1.9E-2</v>
      </c>
      <c r="O2016" s="62">
        <v>2.2059539637297703</v>
      </c>
    </row>
    <row r="2017" spans="2:15" x14ac:dyDescent="0.2">
      <c r="B2017" s="87">
        <v>42112</v>
      </c>
      <c r="C2017" s="66">
        <v>34.232999999999997</v>
      </c>
      <c r="D2017" s="66">
        <v>145.22999999999999</v>
      </c>
      <c r="E2017" s="97">
        <v>5</v>
      </c>
      <c r="F2017" s="89">
        <v>1.02</v>
      </c>
      <c r="G2017" s="89">
        <v>0.24</v>
      </c>
      <c r="M2017" s="62">
        <v>6.8834587857847976E-2</v>
      </c>
      <c r="N2017" s="62">
        <v>2.1000000000000001E-2</v>
      </c>
      <c r="O2017" s="62">
        <v>0.06</v>
      </c>
    </row>
    <row r="2018" spans="2:15" x14ac:dyDescent="0.2">
      <c r="B2018" s="87">
        <v>42112</v>
      </c>
      <c r="C2018" s="66">
        <v>34.232999999999997</v>
      </c>
      <c r="D2018" s="66">
        <v>145.22999999999999</v>
      </c>
      <c r="E2018" s="97">
        <v>25</v>
      </c>
      <c r="F2018" s="89">
        <v>2.67</v>
      </c>
      <c r="G2018" s="89">
        <v>1.72</v>
      </c>
      <c r="M2018" s="62">
        <v>3.8617843040473838E-2</v>
      </c>
      <c r="N2018" s="62">
        <v>2.4E-2</v>
      </c>
      <c r="O2018" s="62">
        <v>0.11</v>
      </c>
    </row>
    <row r="2019" spans="2:15" x14ac:dyDescent="0.2">
      <c r="B2019" s="87">
        <v>42112</v>
      </c>
      <c r="C2019" s="66">
        <v>34.232999999999997</v>
      </c>
      <c r="D2019" s="66">
        <v>145.22999999999999</v>
      </c>
      <c r="E2019" s="97">
        <v>50</v>
      </c>
      <c r="F2019" s="89">
        <v>1.65</v>
      </c>
      <c r="G2019" s="89">
        <v>0.39</v>
      </c>
      <c r="M2019" s="62">
        <v>6.09615313425469E-2</v>
      </c>
      <c r="N2019" s="62">
        <v>3.1E-2</v>
      </c>
      <c r="O2019" s="62">
        <v>0.12</v>
      </c>
    </row>
    <row r="2020" spans="2:15" x14ac:dyDescent="0.2">
      <c r="B2020" s="87">
        <v>42112</v>
      </c>
      <c r="C2020" s="66">
        <v>34.232999999999997</v>
      </c>
      <c r="D2020" s="66">
        <v>145.22999999999999</v>
      </c>
      <c r="E2020" s="97">
        <v>60</v>
      </c>
      <c r="F2020" s="89">
        <v>2.34</v>
      </c>
      <c r="G2020" s="89">
        <v>0.21</v>
      </c>
      <c r="M2020" s="62">
        <v>8.1905663869693987E-2</v>
      </c>
      <c r="N2020" s="62">
        <v>5.2999999999999999E-2</v>
      </c>
      <c r="O2020" s="62">
        <v>0.28000000000000003</v>
      </c>
    </row>
    <row r="2021" spans="2:15" x14ac:dyDescent="0.2">
      <c r="B2021" s="87">
        <v>42112</v>
      </c>
      <c r="C2021" s="66">
        <v>34.232999999999997</v>
      </c>
      <c r="D2021" s="66">
        <v>145.22999999999999</v>
      </c>
      <c r="E2021" s="97">
        <v>70</v>
      </c>
      <c r="F2021" s="89">
        <v>1.8</v>
      </c>
      <c r="G2021" s="89">
        <v>0.34</v>
      </c>
      <c r="M2021" s="62">
        <v>7.7052474086870687E-2</v>
      </c>
      <c r="N2021" s="62">
        <v>5.7999999999999996E-2</v>
      </c>
      <c r="O2021" s="62">
        <v>0.48</v>
      </c>
    </row>
    <row r="2022" spans="2:15" x14ac:dyDescent="0.2">
      <c r="B2022" s="87">
        <v>42112</v>
      </c>
      <c r="C2022" s="66">
        <v>34.232999999999997</v>
      </c>
      <c r="D2022" s="66">
        <v>145.22999999999999</v>
      </c>
      <c r="E2022" s="97">
        <v>80</v>
      </c>
      <c r="F2022" s="89">
        <v>1.7</v>
      </c>
      <c r="G2022" s="89">
        <v>0.24</v>
      </c>
      <c r="M2022" s="62">
        <v>0.13113610562685094</v>
      </c>
      <c r="N2022" s="62">
        <v>6.8000000000000005E-2</v>
      </c>
      <c r="O2022" s="62">
        <v>0.69</v>
      </c>
    </row>
    <row r="2023" spans="2:15" x14ac:dyDescent="0.2">
      <c r="B2023" s="87">
        <v>42112</v>
      </c>
      <c r="C2023" s="66">
        <v>34.232999999999997</v>
      </c>
      <c r="D2023" s="66">
        <v>145.22999999999999</v>
      </c>
      <c r="E2023" s="97">
        <v>90</v>
      </c>
      <c r="F2023" s="89">
        <v>36.93</v>
      </c>
      <c r="G2023" s="89">
        <v>6.01</v>
      </c>
      <c r="M2023" s="62">
        <v>4.858699407699902E-2</v>
      </c>
      <c r="N2023" s="62">
        <v>0.11</v>
      </c>
      <c r="O2023" s="62">
        <v>2.5299999999999998</v>
      </c>
    </row>
    <row r="2024" spans="2:15" x14ac:dyDescent="0.2">
      <c r="B2024" s="87">
        <v>42112</v>
      </c>
      <c r="C2024" s="66">
        <v>34.232999999999997</v>
      </c>
      <c r="D2024" s="66">
        <v>145.22999999999999</v>
      </c>
      <c r="E2024" s="97">
        <v>100</v>
      </c>
      <c r="F2024" s="89">
        <v>43.47</v>
      </c>
      <c r="G2024" s="89">
        <v>12.17</v>
      </c>
      <c r="M2024" s="62">
        <v>6.1903936327739391E-2</v>
      </c>
      <c r="N2024" s="62">
        <v>0.14000000000000001</v>
      </c>
      <c r="O2024" s="62">
        <v>3.08</v>
      </c>
    </row>
    <row r="2025" spans="2:15" x14ac:dyDescent="0.2">
      <c r="B2025" s="87">
        <v>42112</v>
      </c>
      <c r="C2025" s="66">
        <v>34.232999999999997</v>
      </c>
      <c r="D2025" s="66">
        <v>145.22999999999999</v>
      </c>
      <c r="E2025" s="97">
        <v>125</v>
      </c>
      <c r="F2025" s="89">
        <v>37.22</v>
      </c>
      <c r="G2025" s="89">
        <v>8.06</v>
      </c>
      <c r="M2025" s="62">
        <v>4.6254565646594283E-2</v>
      </c>
      <c r="N2025" s="62">
        <v>6.4000000000000001E-2</v>
      </c>
      <c r="O2025" s="62">
        <v>2.9249349999999996</v>
      </c>
    </row>
    <row r="2026" spans="2:15" x14ac:dyDescent="0.2">
      <c r="B2026" s="87">
        <v>42112</v>
      </c>
      <c r="C2026" s="66">
        <v>34.232999999999997</v>
      </c>
      <c r="D2026" s="66">
        <v>145.22999999999999</v>
      </c>
      <c r="E2026" s="97">
        <v>150</v>
      </c>
      <c r="F2026" s="89">
        <v>24.33</v>
      </c>
      <c r="G2026" s="89">
        <v>8.16</v>
      </c>
      <c r="M2026" s="62">
        <v>6.381512216189536E-2</v>
      </c>
      <c r="N2026" s="62">
        <v>9.2999999999999999E-2</v>
      </c>
      <c r="O2026" s="62">
        <v>2.4585325</v>
      </c>
    </row>
    <row r="2027" spans="2:15" x14ac:dyDescent="0.2">
      <c r="B2027" s="87">
        <v>42112</v>
      </c>
      <c r="C2027" s="66">
        <v>34.232999999999997</v>
      </c>
      <c r="D2027" s="66">
        <v>145.22999999999999</v>
      </c>
      <c r="E2027" s="97">
        <v>175</v>
      </c>
      <c r="F2027" s="89">
        <v>43.44</v>
      </c>
      <c r="G2027" s="89">
        <v>5.62</v>
      </c>
      <c r="M2027" s="62">
        <v>4.3373981984205327E-2</v>
      </c>
      <c r="N2027" s="62">
        <v>0.112</v>
      </c>
      <c r="O2027" s="62">
        <v>3.0334879999999997</v>
      </c>
    </row>
    <row r="2028" spans="2:15" x14ac:dyDescent="0.2">
      <c r="B2028" s="87">
        <v>42112</v>
      </c>
      <c r="C2028" s="66">
        <v>34.232999999999997</v>
      </c>
      <c r="D2028" s="66">
        <v>145.22999999999999</v>
      </c>
      <c r="E2028" s="97">
        <v>200</v>
      </c>
      <c r="F2028" s="89">
        <v>38.32</v>
      </c>
      <c r="G2028" s="89">
        <v>6.49</v>
      </c>
      <c r="M2028" s="62">
        <v>3.6189628578479766E-2</v>
      </c>
      <c r="N2028" s="62">
        <v>4.4999999999999998E-2</v>
      </c>
      <c r="O2028" s="62">
        <v>3.2751399999999995</v>
      </c>
    </row>
    <row r="2029" spans="2:15" ht="19" x14ac:dyDescent="0.2">
      <c r="B2029" s="87">
        <v>43171</v>
      </c>
      <c r="C2029" s="66">
        <v>18</v>
      </c>
      <c r="D2029" s="66">
        <v>116</v>
      </c>
      <c r="E2029" s="97">
        <v>5</v>
      </c>
      <c r="F2029" s="88" t="s">
        <v>361</v>
      </c>
      <c r="G2029" s="89" t="s">
        <v>510</v>
      </c>
      <c r="M2029" s="62">
        <v>2.2385568053993252E-2</v>
      </c>
      <c r="N2029" s="62">
        <v>6.96E-3</v>
      </c>
      <c r="O2029" s="62">
        <v>7.0400000000000003E-3</v>
      </c>
    </row>
    <row r="2030" spans="2:15" ht="19" x14ac:dyDescent="0.2">
      <c r="B2030" s="87">
        <v>43171</v>
      </c>
      <c r="C2030" s="66">
        <v>18</v>
      </c>
      <c r="D2030" s="66">
        <v>116</v>
      </c>
      <c r="E2030" s="97">
        <v>25</v>
      </c>
      <c r="F2030" s="88" t="s">
        <v>361</v>
      </c>
      <c r="G2030" s="89" t="s">
        <v>510</v>
      </c>
      <c r="M2030" s="62">
        <v>2.5827637795275599E-2</v>
      </c>
      <c r="N2030" s="62">
        <v>1.443E-2</v>
      </c>
      <c r="O2030" s="62">
        <v>6.7570000000000005E-2</v>
      </c>
    </row>
    <row r="2031" spans="2:15" ht="19" x14ac:dyDescent="0.2">
      <c r="B2031" s="87">
        <v>43171</v>
      </c>
      <c r="C2031" s="66">
        <v>18</v>
      </c>
      <c r="D2031" s="66">
        <v>116</v>
      </c>
      <c r="E2031" s="97">
        <v>40</v>
      </c>
      <c r="F2031" s="88" t="s">
        <v>361</v>
      </c>
      <c r="G2031" s="89" t="s">
        <v>510</v>
      </c>
      <c r="M2031" s="62">
        <v>0.10100000000000001</v>
      </c>
      <c r="N2031" s="62">
        <v>2.6859999999999998E-2</v>
      </c>
      <c r="O2031" s="62">
        <v>0.4512855525606469</v>
      </c>
    </row>
    <row r="2032" spans="2:15" x14ac:dyDescent="0.2">
      <c r="B2032" s="87">
        <v>43171</v>
      </c>
      <c r="C2032" s="66">
        <v>18</v>
      </c>
      <c r="D2032" s="66">
        <v>116</v>
      </c>
      <c r="E2032" s="97">
        <v>50</v>
      </c>
      <c r="F2032" s="89">
        <v>0.13</v>
      </c>
      <c r="G2032" s="89">
        <v>0.05</v>
      </c>
      <c r="M2032" s="62">
        <v>4.800424071991001E-2</v>
      </c>
      <c r="N2032" s="62">
        <v>3.2350000000000004E-2</v>
      </c>
      <c r="O2032" s="62">
        <v>2.3976500000000001</v>
      </c>
    </row>
    <row r="2033" spans="2:15" x14ac:dyDescent="0.2">
      <c r="B2033" s="87">
        <v>43171</v>
      </c>
      <c r="C2033" s="66">
        <v>18</v>
      </c>
      <c r="D2033" s="66">
        <v>116</v>
      </c>
      <c r="E2033" s="97">
        <v>60</v>
      </c>
      <c r="F2033" s="89">
        <v>1.25</v>
      </c>
      <c r="G2033" s="89">
        <v>0.16</v>
      </c>
      <c r="M2033" s="62">
        <v>5.6198841394825602E-2</v>
      </c>
      <c r="N2033" s="62">
        <v>0.14599999999999999</v>
      </c>
      <c r="O2033" s="62">
        <v>8.0681455525606456</v>
      </c>
    </row>
    <row r="2034" spans="2:15" x14ac:dyDescent="0.2">
      <c r="B2034" s="87">
        <v>43171</v>
      </c>
      <c r="C2034" s="66">
        <v>18</v>
      </c>
      <c r="D2034" s="66">
        <v>116</v>
      </c>
      <c r="E2034" s="97">
        <v>70</v>
      </c>
      <c r="F2034" s="89">
        <v>11.37</v>
      </c>
      <c r="G2034" s="89">
        <v>2.64</v>
      </c>
      <c r="M2034" s="62">
        <v>2.896599550056243E-2</v>
      </c>
      <c r="N2034" s="62">
        <v>7.8E-2</v>
      </c>
      <c r="O2034" s="62">
        <v>9.4561455525606473</v>
      </c>
    </row>
    <row r="2035" spans="2:15" ht="19" x14ac:dyDescent="0.2">
      <c r="B2035" s="87">
        <v>43171</v>
      </c>
      <c r="C2035" s="66">
        <v>18</v>
      </c>
      <c r="D2035" s="66">
        <v>116</v>
      </c>
      <c r="E2035" s="97">
        <v>75</v>
      </c>
      <c r="F2035" s="89">
        <v>12.44</v>
      </c>
      <c r="G2035" s="89">
        <v>2.8</v>
      </c>
      <c r="M2035" s="62">
        <v>0</v>
      </c>
      <c r="N2035" s="62">
        <v>0</v>
      </c>
      <c r="O2035" s="101" t="s">
        <v>510</v>
      </c>
    </row>
    <row r="2036" spans="2:15" x14ac:dyDescent="0.2">
      <c r="B2036" s="87">
        <v>43171</v>
      </c>
      <c r="C2036" s="66">
        <v>18</v>
      </c>
      <c r="D2036" s="66">
        <v>116</v>
      </c>
      <c r="E2036" s="97">
        <v>80</v>
      </c>
      <c r="F2036" s="89">
        <v>6.8</v>
      </c>
      <c r="G2036" s="89">
        <v>1.29</v>
      </c>
      <c r="M2036" s="62">
        <v>1.8440875646943598E-2</v>
      </c>
      <c r="N2036" s="62">
        <v>4.1000000000000002E-2</v>
      </c>
      <c r="O2036" s="62">
        <v>10.702145552560646</v>
      </c>
    </row>
    <row r="2037" spans="2:15" x14ac:dyDescent="0.2">
      <c r="B2037" s="87">
        <v>43171</v>
      </c>
      <c r="C2037" s="66">
        <v>18</v>
      </c>
      <c r="D2037" s="66">
        <v>116</v>
      </c>
      <c r="E2037" s="97">
        <v>90</v>
      </c>
      <c r="F2037" s="89">
        <v>7.45</v>
      </c>
      <c r="G2037" s="89">
        <v>1.38</v>
      </c>
      <c r="M2037" s="62">
        <v>2.53089690865855E-2</v>
      </c>
      <c r="N2037" s="62">
        <v>2.512E-2</v>
      </c>
      <c r="O2037" s="62">
        <v>11.455025552560647</v>
      </c>
    </row>
    <row r="2038" spans="2:15" x14ac:dyDescent="0.2">
      <c r="B2038" s="87">
        <v>43171</v>
      </c>
      <c r="C2038" s="66">
        <v>18</v>
      </c>
      <c r="D2038" s="66">
        <v>116</v>
      </c>
      <c r="E2038" s="97">
        <v>100</v>
      </c>
      <c r="F2038" s="89">
        <v>3.66</v>
      </c>
      <c r="G2038" s="89">
        <v>0.26</v>
      </c>
      <c r="M2038" s="62">
        <v>1.89E-2</v>
      </c>
      <c r="N2038" s="62">
        <v>1.8429999999999998E-2</v>
      </c>
      <c r="O2038" s="62">
        <v>11.925715552560646</v>
      </c>
    </row>
    <row r="2039" spans="2:15" x14ac:dyDescent="0.2">
      <c r="B2039" s="87">
        <v>43171</v>
      </c>
      <c r="C2039" s="66">
        <v>18</v>
      </c>
      <c r="D2039" s="66">
        <v>116</v>
      </c>
      <c r="E2039" s="97">
        <v>120</v>
      </c>
      <c r="F2039" s="89">
        <v>6.47</v>
      </c>
      <c r="G2039" s="89">
        <v>1.85</v>
      </c>
      <c r="M2039" s="62">
        <v>2.66797901804448E-2</v>
      </c>
      <c r="N2039" s="62">
        <v>1.7489999999999999E-2</v>
      </c>
      <c r="O2039" s="62">
        <v>13.211655552560646</v>
      </c>
    </row>
    <row r="2040" spans="2:15" x14ac:dyDescent="0.2">
      <c r="B2040" s="87">
        <v>43171</v>
      </c>
      <c r="C2040" s="66">
        <v>18</v>
      </c>
      <c r="D2040" s="66">
        <v>116</v>
      </c>
      <c r="E2040" s="97">
        <v>140</v>
      </c>
      <c r="F2040" s="89">
        <v>3.37</v>
      </c>
      <c r="G2040" s="89">
        <v>0.34</v>
      </c>
      <c r="M2040" s="62">
        <v>2.53649209679675E-2</v>
      </c>
      <c r="N2040" s="62">
        <v>1.3269999999999999E-2</v>
      </c>
      <c r="O2040" s="62">
        <v>15.106729999999999</v>
      </c>
    </row>
    <row r="2041" spans="2:15" x14ac:dyDescent="0.2">
      <c r="B2041" s="87">
        <v>43171</v>
      </c>
      <c r="C2041" s="66">
        <v>18</v>
      </c>
      <c r="D2041" s="66">
        <v>116</v>
      </c>
      <c r="E2041" s="97">
        <v>160</v>
      </c>
      <c r="F2041" s="89">
        <v>3.71</v>
      </c>
      <c r="G2041" s="89">
        <v>0.85</v>
      </c>
      <c r="M2041" s="62">
        <v>2.7099429290809902E-2</v>
      </c>
      <c r="N2041" s="62">
        <v>1.0919999999999999E-2</v>
      </c>
      <c r="O2041" s="62">
        <v>16.969080000000002</v>
      </c>
    </row>
    <row r="2042" spans="2:15" x14ac:dyDescent="0.2">
      <c r="B2042" s="87">
        <v>43171</v>
      </c>
      <c r="C2042" s="66">
        <v>18</v>
      </c>
      <c r="D2042" s="66">
        <v>116</v>
      </c>
      <c r="E2042" s="97">
        <v>180</v>
      </c>
      <c r="F2042" s="89">
        <v>1.88</v>
      </c>
      <c r="G2042" s="89">
        <v>0.36</v>
      </c>
      <c r="M2042" s="62">
        <v>1.7909332773814502E-2</v>
      </c>
      <c r="N2042" s="62">
        <v>1.1349999999999999E-2</v>
      </c>
      <c r="O2042" s="62">
        <v>17.80865</v>
      </c>
    </row>
    <row r="2043" spans="2:15" x14ac:dyDescent="0.2">
      <c r="B2043" s="87">
        <v>43171</v>
      </c>
      <c r="C2043" s="66">
        <v>18</v>
      </c>
      <c r="D2043" s="66">
        <v>116</v>
      </c>
      <c r="E2043" s="97">
        <v>200</v>
      </c>
      <c r="F2043" s="89">
        <v>1.03</v>
      </c>
      <c r="G2043" s="89">
        <v>0.31</v>
      </c>
      <c r="M2043" s="62">
        <v>2.9084322282836802E-2</v>
      </c>
      <c r="N2043" s="62">
        <v>1.3519999999999999E-2</v>
      </c>
      <c r="O2043" s="62">
        <v>18.729625552560645</v>
      </c>
    </row>
    <row r="2044" spans="2:15" ht="19" x14ac:dyDescent="0.2">
      <c r="B2044" s="87">
        <v>43169</v>
      </c>
      <c r="C2044" s="66">
        <v>20.98</v>
      </c>
      <c r="D2044" s="66">
        <v>118.37</v>
      </c>
      <c r="E2044" s="97">
        <v>5</v>
      </c>
      <c r="F2044" s="88" t="s">
        <v>361</v>
      </c>
      <c r="G2044" s="89" t="s">
        <v>510</v>
      </c>
      <c r="M2044" s="62">
        <v>3.8000000000000002E-4</v>
      </c>
      <c r="N2044" s="62">
        <v>9.470000000000001E-3</v>
      </c>
      <c r="O2044" s="62">
        <v>2.5299999999999993E-3</v>
      </c>
    </row>
    <row r="2045" spans="2:15" ht="19" x14ac:dyDescent="0.2">
      <c r="B2045" s="87">
        <v>43169</v>
      </c>
      <c r="C2045" s="66">
        <v>20.98</v>
      </c>
      <c r="D2045" s="66">
        <v>118.37</v>
      </c>
      <c r="E2045" s="97">
        <v>25</v>
      </c>
      <c r="F2045" s="88" t="s">
        <v>361</v>
      </c>
      <c r="G2045" s="89" t="s">
        <v>510</v>
      </c>
      <c r="M2045" s="62">
        <v>5.5000000000000003E-4</v>
      </c>
      <c r="N2045" s="62">
        <v>1.0539999999999999E-2</v>
      </c>
      <c r="O2045" s="62">
        <v>9.9460000000000007E-2</v>
      </c>
    </row>
    <row r="2046" spans="2:15" ht="19" x14ac:dyDescent="0.2">
      <c r="B2046" s="87">
        <v>43169</v>
      </c>
      <c r="C2046" s="66">
        <v>20.98</v>
      </c>
      <c r="D2046" s="66">
        <v>118.37</v>
      </c>
      <c r="E2046" s="97">
        <v>40</v>
      </c>
      <c r="F2046" s="88" t="s">
        <v>361</v>
      </c>
      <c r="G2046" s="89" t="s">
        <v>510</v>
      </c>
      <c r="M2046" s="62">
        <v>1.0855000000000001E-3</v>
      </c>
      <c r="N2046" s="62">
        <v>2.1530000000000001E-2</v>
      </c>
      <c r="O2046" s="62">
        <v>0.12847</v>
      </c>
    </row>
    <row r="2047" spans="2:15" x14ac:dyDescent="0.2">
      <c r="B2047" s="87">
        <v>43169</v>
      </c>
      <c r="C2047" s="66">
        <v>20.98</v>
      </c>
      <c r="D2047" s="66">
        <v>118.37</v>
      </c>
      <c r="E2047" s="97">
        <v>50</v>
      </c>
      <c r="F2047" s="89">
        <v>0.49</v>
      </c>
      <c r="G2047" s="89">
        <v>0.15</v>
      </c>
      <c r="M2047" s="62">
        <v>1.3115000000000002E-3</v>
      </c>
      <c r="N2047" s="62">
        <v>8.1153846153846146E-2</v>
      </c>
      <c r="O2047" s="62">
        <v>0.15499170640680077</v>
      </c>
    </row>
    <row r="2048" spans="2:15" ht="19" x14ac:dyDescent="0.2">
      <c r="B2048" s="87">
        <v>43169</v>
      </c>
      <c r="C2048" s="66">
        <v>20.98</v>
      </c>
      <c r="D2048" s="66">
        <v>118.37</v>
      </c>
      <c r="E2048" s="97">
        <v>60</v>
      </c>
      <c r="F2048" s="89">
        <v>8.1199999999999992</v>
      </c>
      <c r="G2048" s="89">
        <v>1.54</v>
      </c>
      <c r="M2048" s="62">
        <v>2.6965000000000001E-3</v>
      </c>
      <c r="N2048" s="101" t="s">
        <v>510</v>
      </c>
      <c r="O2048" s="101" t="s">
        <v>510</v>
      </c>
    </row>
    <row r="2049" spans="2:15" x14ac:dyDescent="0.2">
      <c r="B2049" s="87">
        <v>43169</v>
      </c>
      <c r="C2049" s="66">
        <v>20.98</v>
      </c>
      <c r="D2049" s="66">
        <v>118.37</v>
      </c>
      <c r="E2049" s="97">
        <v>70</v>
      </c>
      <c r="F2049" s="89">
        <v>5.53</v>
      </c>
      <c r="G2049" s="89">
        <v>1.29</v>
      </c>
      <c r="M2049" s="62">
        <v>3.8795000000000001E-3</v>
      </c>
      <c r="N2049" s="62">
        <v>0.38015384615384618</v>
      </c>
      <c r="O2049" s="62">
        <v>3.2399917064068009</v>
      </c>
    </row>
    <row r="2050" spans="2:15" x14ac:dyDescent="0.2">
      <c r="B2050" s="87">
        <v>43169</v>
      </c>
      <c r="C2050" s="66">
        <v>20.98</v>
      </c>
      <c r="D2050" s="66">
        <v>118.37</v>
      </c>
      <c r="E2050" s="97">
        <v>75</v>
      </c>
      <c r="F2050" s="89">
        <v>3.51</v>
      </c>
      <c r="G2050" s="89">
        <v>1.44</v>
      </c>
      <c r="M2050" s="62">
        <v>4.5775E-3</v>
      </c>
      <c r="N2050" s="62">
        <v>0.13115384615384615</v>
      </c>
      <c r="O2050" s="62">
        <v>4.4239917064068015</v>
      </c>
    </row>
    <row r="2051" spans="2:15" x14ac:dyDescent="0.2">
      <c r="B2051" s="87">
        <v>43169</v>
      </c>
      <c r="C2051" s="66">
        <v>20.98</v>
      </c>
      <c r="D2051" s="66">
        <v>118.37</v>
      </c>
      <c r="E2051" s="97">
        <v>80</v>
      </c>
      <c r="F2051" s="89">
        <v>3.08</v>
      </c>
      <c r="G2051" s="89">
        <v>1.21</v>
      </c>
      <c r="M2051" s="62">
        <v>6.4875000000000002E-3</v>
      </c>
      <c r="N2051" s="62">
        <v>4.1669999999999999E-2</v>
      </c>
      <c r="O2051" s="62">
        <v>6.6404755525606474</v>
      </c>
    </row>
    <row r="2052" spans="2:15" x14ac:dyDescent="0.2">
      <c r="B2052" s="87">
        <v>43169</v>
      </c>
      <c r="C2052" s="66">
        <v>20.98</v>
      </c>
      <c r="D2052" s="66">
        <v>118.37</v>
      </c>
      <c r="E2052" s="97">
        <v>90</v>
      </c>
      <c r="F2052" s="89">
        <v>5.47</v>
      </c>
      <c r="G2052" s="89">
        <v>1.33</v>
      </c>
      <c r="M2052" s="62">
        <v>7.6305000000000001E-3</v>
      </c>
      <c r="N2052" s="62">
        <v>3.6340000000000004E-2</v>
      </c>
      <c r="O2052" s="62">
        <v>7.7838055525606471</v>
      </c>
    </row>
    <row r="2053" spans="2:15" x14ac:dyDescent="0.2">
      <c r="B2053" s="87">
        <v>43169</v>
      </c>
      <c r="C2053" s="66">
        <v>20.98</v>
      </c>
      <c r="D2053" s="66">
        <v>118.37</v>
      </c>
      <c r="E2053" s="97">
        <v>100</v>
      </c>
      <c r="F2053" s="89">
        <v>3.17</v>
      </c>
      <c r="G2053" s="89">
        <v>1.38</v>
      </c>
      <c r="M2053" s="62">
        <v>9.3185000000000004E-3</v>
      </c>
      <c r="N2053" s="62">
        <v>2.5739999999999999E-2</v>
      </c>
      <c r="O2053" s="62">
        <v>9.0614055525606449</v>
      </c>
    </row>
    <row r="2054" spans="2:15" x14ac:dyDescent="0.2">
      <c r="B2054" s="87">
        <v>43169</v>
      </c>
      <c r="C2054" s="66">
        <v>20.98</v>
      </c>
      <c r="D2054" s="66">
        <v>118.37</v>
      </c>
      <c r="E2054" s="97">
        <v>120</v>
      </c>
      <c r="F2054" s="89">
        <v>1.42</v>
      </c>
      <c r="G2054" s="89">
        <v>0.39</v>
      </c>
      <c r="M2054" s="62">
        <v>1.0384500000000001E-2</v>
      </c>
      <c r="N2054" s="62">
        <v>1.473E-2</v>
      </c>
      <c r="O2054" s="62">
        <v>9.6284155525606465</v>
      </c>
    </row>
    <row r="2055" spans="2:15" x14ac:dyDescent="0.2">
      <c r="B2055" s="87">
        <v>43169</v>
      </c>
      <c r="C2055" s="66">
        <v>20.98</v>
      </c>
      <c r="D2055" s="66">
        <v>118.37</v>
      </c>
      <c r="E2055" s="97">
        <v>140</v>
      </c>
      <c r="F2055" s="89">
        <v>1.05</v>
      </c>
      <c r="G2055" s="89">
        <v>0.32</v>
      </c>
      <c r="M2055" s="62">
        <v>1.2459171599999999E-2</v>
      </c>
      <c r="N2055" s="62">
        <v>1.1380000000000001E-2</v>
      </c>
      <c r="O2055" s="62">
        <v>10.558619999999999</v>
      </c>
    </row>
    <row r="2056" spans="2:15" x14ac:dyDescent="0.2">
      <c r="B2056" s="87">
        <v>43169</v>
      </c>
      <c r="C2056" s="66">
        <v>20.98</v>
      </c>
      <c r="D2056" s="66">
        <v>118.37</v>
      </c>
      <c r="E2056" s="97">
        <v>160</v>
      </c>
      <c r="F2056" s="89">
        <v>1.33</v>
      </c>
      <c r="G2056" s="89">
        <v>0.14000000000000001</v>
      </c>
      <c r="M2056" s="62">
        <v>1.4189425E-2</v>
      </c>
      <c r="N2056" s="62">
        <v>8.4600000000000005E-3</v>
      </c>
      <c r="O2056" s="62">
        <v>11.35154</v>
      </c>
    </row>
    <row r="2057" spans="2:15" x14ac:dyDescent="0.2">
      <c r="B2057" s="87">
        <v>43169</v>
      </c>
      <c r="C2057" s="66">
        <v>20.98</v>
      </c>
      <c r="D2057" s="66">
        <v>118.37</v>
      </c>
      <c r="E2057" s="97">
        <v>180</v>
      </c>
      <c r="F2057" s="89">
        <v>1.19</v>
      </c>
      <c r="G2057" s="89">
        <v>0.56999999999999995</v>
      </c>
      <c r="M2057" s="62">
        <v>1.6034499999999997E-2</v>
      </c>
      <c r="N2057" s="62">
        <v>1.0829999999999999E-2</v>
      </c>
      <c r="O2057" s="62">
        <v>12.298315552560647</v>
      </c>
    </row>
    <row r="2058" spans="2:15" x14ac:dyDescent="0.2">
      <c r="B2058" s="87">
        <v>43169</v>
      </c>
      <c r="C2058" s="66">
        <v>20.98</v>
      </c>
      <c r="D2058" s="66">
        <v>118.37</v>
      </c>
      <c r="E2058" s="97">
        <v>200</v>
      </c>
      <c r="F2058" s="89">
        <v>0.81</v>
      </c>
      <c r="G2058" s="89">
        <v>0.48</v>
      </c>
      <c r="M2058" s="62">
        <v>9.4894999999999997E-3</v>
      </c>
      <c r="N2058" s="62">
        <v>1.7579999999999998E-2</v>
      </c>
      <c r="O2058" s="62">
        <v>9.3045655525606463</v>
      </c>
    </row>
    <row r="2059" spans="2:15" ht="19" x14ac:dyDescent="0.2">
      <c r="B2059" s="87">
        <v>43554</v>
      </c>
      <c r="C2059" s="66">
        <v>18.100000000000001</v>
      </c>
      <c r="D2059" s="66">
        <v>129.5</v>
      </c>
      <c r="E2059" s="97">
        <v>3</v>
      </c>
      <c r="F2059" s="88" t="s">
        <v>361</v>
      </c>
      <c r="G2059" s="89" t="s">
        <v>510</v>
      </c>
      <c r="M2059" s="62">
        <v>9.8388871398261551E-3</v>
      </c>
      <c r="N2059" s="62">
        <v>4.0000000000000001E-3</v>
      </c>
      <c r="O2059" s="62">
        <v>5.4139433551198338E-3</v>
      </c>
    </row>
    <row r="2060" spans="2:15" ht="19" x14ac:dyDescent="0.2">
      <c r="B2060" s="87">
        <v>43554</v>
      </c>
      <c r="C2060" s="66">
        <v>18.100000000000001</v>
      </c>
      <c r="D2060" s="66">
        <v>129.5</v>
      </c>
      <c r="E2060" s="97">
        <v>50</v>
      </c>
      <c r="F2060" s="88" t="s">
        <v>361</v>
      </c>
      <c r="G2060" s="89" t="s">
        <v>510</v>
      </c>
      <c r="M2060" s="62">
        <v>6.7162398193142143E-3</v>
      </c>
      <c r="N2060" s="62">
        <v>0</v>
      </c>
      <c r="O2060" s="62">
        <v>4.9782135076252799E-3</v>
      </c>
    </row>
    <row r="2061" spans="2:15" x14ac:dyDescent="0.2">
      <c r="B2061" s="87">
        <v>43554</v>
      </c>
      <c r="C2061" s="66">
        <v>18.100000000000001</v>
      </c>
      <c r="D2061" s="66">
        <v>129.5</v>
      </c>
      <c r="E2061" s="97">
        <v>100</v>
      </c>
      <c r="F2061" s="89">
        <v>1.94</v>
      </c>
      <c r="G2061" s="89">
        <v>0.76</v>
      </c>
      <c r="M2061" s="62">
        <v>9.6699219765929781E-3</v>
      </c>
      <c r="N2061" s="62">
        <v>1.5974358974358973E-2</v>
      </c>
      <c r="O2061" s="62">
        <v>7.5566448801742903E-2</v>
      </c>
    </row>
    <row r="2062" spans="2:15" x14ac:dyDescent="0.2">
      <c r="B2062" s="87">
        <v>43554</v>
      </c>
      <c r="C2062" s="66">
        <v>18.100000000000001</v>
      </c>
      <c r="D2062" s="66">
        <v>129.5</v>
      </c>
      <c r="E2062" s="97">
        <v>120</v>
      </c>
      <c r="F2062" s="89">
        <v>3.49</v>
      </c>
      <c r="G2062" s="89">
        <v>0.7</v>
      </c>
      <c r="M2062" s="62">
        <v>7.3617295188556572E-3</v>
      </c>
      <c r="N2062" s="62">
        <v>2.866666666666667E-2</v>
      </c>
      <c r="O2062" s="62">
        <v>0.72986666666666666</v>
      </c>
    </row>
    <row r="2063" spans="2:15" x14ac:dyDescent="0.2">
      <c r="B2063" s="87">
        <v>43554</v>
      </c>
      <c r="C2063" s="66">
        <v>18.100000000000001</v>
      </c>
      <c r="D2063" s="66">
        <v>129.5</v>
      </c>
      <c r="E2063" s="97">
        <v>140</v>
      </c>
      <c r="F2063" s="89">
        <v>4.29</v>
      </c>
      <c r="G2063" s="89">
        <v>1.24</v>
      </c>
      <c r="M2063" s="62">
        <v>1.0352626788036411E-2</v>
      </c>
      <c r="N2063" s="62">
        <v>5.7717948717948726E-2</v>
      </c>
      <c r="O2063" s="62">
        <v>1.2663333333333331</v>
      </c>
    </row>
    <row r="2064" spans="2:15" x14ac:dyDescent="0.2">
      <c r="B2064" s="87">
        <v>43554</v>
      </c>
      <c r="C2064" s="66">
        <v>18.100000000000001</v>
      </c>
      <c r="D2064" s="66">
        <v>129.5</v>
      </c>
      <c r="E2064" s="97">
        <v>160</v>
      </c>
      <c r="F2064" s="89">
        <v>3.8</v>
      </c>
      <c r="G2064" s="89">
        <v>0.83</v>
      </c>
      <c r="M2064" s="62">
        <v>8.2720026007802368E-3</v>
      </c>
      <c r="N2064" s="62">
        <v>3.0871794871794877E-2</v>
      </c>
      <c r="O2064" s="62">
        <v>2.1758000000000002</v>
      </c>
    </row>
    <row r="2065" spans="1:17" x14ac:dyDescent="0.2">
      <c r="B2065" s="87">
        <v>43554</v>
      </c>
      <c r="C2065" s="66">
        <v>18.100000000000001</v>
      </c>
      <c r="D2065" s="66">
        <v>129.5</v>
      </c>
      <c r="E2065" s="97">
        <v>180</v>
      </c>
      <c r="F2065" s="89">
        <v>3.49</v>
      </c>
      <c r="G2065" s="89">
        <v>0.69</v>
      </c>
      <c r="M2065" s="62">
        <v>6.8497009102730837E-3</v>
      </c>
      <c r="N2065" s="62">
        <v>0</v>
      </c>
      <c r="O2065" s="62">
        <v>3.1442666666666668</v>
      </c>
    </row>
    <row r="2066" spans="1:17" x14ac:dyDescent="0.2">
      <c r="B2066" s="87">
        <v>43554</v>
      </c>
      <c r="C2066" s="66">
        <v>18.100000000000001</v>
      </c>
      <c r="D2066" s="66">
        <v>129.5</v>
      </c>
      <c r="E2066" s="97">
        <v>200</v>
      </c>
      <c r="F2066" s="89">
        <v>1.39</v>
      </c>
      <c r="G2066" s="89">
        <v>0.65</v>
      </c>
      <c r="M2066" s="62">
        <v>6.410819245773732E-3</v>
      </c>
      <c r="N2066" s="62">
        <v>2.2358974358974361E-2</v>
      </c>
      <c r="O2066" s="62">
        <v>3.355</v>
      </c>
    </row>
    <row r="2067" spans="1:17" ht="19" x14ac:dyDescent="0.2">
      <c r="B2067" s="87">
        <v>43558</v>
      </c>
      <c r="C2067" s="66">
        <v>18.100000000000001</v>
      </c>
      <c r="D2067" s="66">
        <v>128.30000000000001</v>
      </c>
      <c r="E2067" s="97">
        <v>3</v>
      </c>
      <c r="F2067" s="88" t="s">
        <v>361</v>
      </c>
      <c r="G2067" s="89" t="s">
        <v>510</v>
      </c>
      <c r="M2067" s="62">
        <v>1.4270000000000001E-3</v>
      </c>
      <c r="N2067" s="62">
        <v>9.5533769063180826E-6</v>
      </c>
      <c r="O2067" s="62">
        <v>5.9788284260829325</v>
      </c>
    </row>
    <row r="2068" spans="1:17" x14ac:dyDescent="0.2">
      <c r="B2068" s="87">
        <v>43558</v>
      </c>
      <c r="C2068" s="66">
        <v>18.100000000000001</v>
      </c>
      <c r="D2068" s="66">
        <v>128.30000000000001</v>
      </c>
      <c r="E2068" s="97">
        <v>50</v>
      </c>
      <c r="F2068" s="89">
        <v>0.12</v>
      </c>
      <c r="G2068" s="89">
        <v>0</v>
      </c>
      <c r="M2068" s="62">
        <v>1.4319999999999999E-3</v>
      </c>
      <c r="N2068" s="62">
        <v>0</v>
      </c>
      <c r="O2068" s="62">
        <v>2.464106674888237</v>
      </c>
    </row>
    <row r="2069" spans="1:17" x14ac:dyDescent="0.2">
      <c r="B2069" s="87">
        <v>43558</v>
      </c>
      <c r="C2069" s="66">
        <v>18.100000000000001</v>
      </c>
      <c r="D2069" s="66">
        <v>128.30000000000001</v>
      </c>
      <c r="E2069" s="97">
        <v>80</v>
      </c>
      <c r="F2069" s="89">
        <v>1.66</v>
      </c>
      <c r="G2069" s="89">
        <v>0.53</v>
      </c>
      <c r="M2069" s="62">
        <v>1.56E-3</v>
      </c>
      <c r="N2069" s="62">
        <v>2.5675381263616555E-5</v>
      </c>
      <c r="O2069" s="62">
        <v>5.8786280252813299</v>
      </c>
    </row>
    <row r="2070" spans="1:17" x14ac:dyDescent="0.2">
      <c r="B2070" s="87">
        <v>43558</v>
      </c>
      <c r="C2070" s="66">
        <v>18.100000000000001</v>
      </c>
      <c r="D2070" s="66">
        <v>128.30000000000001</v>
      </c>
      <c r="E2070" s="97">
        <v>100</v>
      </c>
      <c r="F2070" s="89">
        <v>4.71</v>
      </c>
      <c r="G2070" s="89">
        <v>1.29</v>
      </c>
      <c r="M2070" s="62">
        <v>1.6479999999999999E-3</v>
      </c>
      <c r="N2070" s="62">
        <v>1.8600000000000002E-4</v>
      </c>
      <c r="O2070" s="62">
        <v>11.297157391706488</v>
      </c>
    </row>
    <row r="2071" spans="1:17" x14ac:dyDescent="0.2">
      <c r="B2071" s="87">
        <v>43558</v>
      </c>
      <c r="C2071" s="66">
        <v>18.100000000000001</v>
      </c>
      <c r="D2071" s="66">
        <v>128.30000000000001</v>
      </c>
      <c r="E2071" s="97">
        <v>120</v>
      </c>
      <c r="F2071" s="89">
        <v>5.6</v>
      </c>
      <c r="G2071" s="89">
        <v>0.7</v>
      </c>
      <c r="M2071" s="62">
        <v>1.7949999999999999E-3</v>
      </c>
      <c r="N2071" s="62">
        <v>9.2400000000000002E-4</v>
      </c>
      <c r="O2071" s="62">
        <v>8.0907445660551858</v>
      </c>
    </row>
    <row r="2072" spans="1:17" x14ac:dyDescent="0.2">
      <c r="B2072" s="87">
        <v>43558</v>
      </c>
      <c r="C2072" s="66">
        <v>18.100000000000001</v>
      </c>
      <c r="D2072" s="66">
        <v>128.30000000000001</v>
      </c>
      <c r="E2072" s="97">
        <v>150</v>
      </c>
      <c r="F2072" s="89">
        <v>4.33</v>
      </c>
      <c r="G2072" s="89">
        <v>1.1499999999999999</v>
      </c>
      <c r="M2072" s="62">
        <v>2.0249999999999999E-3</v>
      </c>
      <c r="N2072" s="62">
        <v>1.5449999999999999E-3</v>
      </c>
      <c r="O2072" s="62">
        <v>3.6202651456759671</v>
      </c>
    </row>
    <row r="2073" spans="1:17" x14ac:dyDescent="0.2">
      <c r="B2073" s="87">
        <v>43558</v>
      </c>
      <c r="C2073" s="66">
        <v>18.100000000000001</v>
      </c>
      <c r="D2073" s="66">
        <v>128.30000000000001</v>
      </c>
      <c r="E2073" s="97">
        <v>180</v>
      </c>
      <c r="F2073" s="89">
        <v>3.33</v>
      </c>
      <c r="G2073" s="89">
        <v>1.54</v>
      </c>
      <c r="M2073" s="62">
        <v>2.3740000000000002E-3</v>
      </c>
      <c r="N2073" s="62">
        <v>2.3049999999999998E-3</v>
      </c>
      <c r="O2073" s="62">
        <v>4.2291752736241701</v>
      </c>
    </row>
    <row r="2074" spans="1:17" s="14" customFormat="1" x14ac:dyDescent="0.2">
      <c r="A2074" s="10"/>
      <c r="B2074" s="91">
        <v>43558</v>
      </c>
      <c r="C2074" s="92">
        <v>18.100000000000001</v>
      </c>
      <c r="D2074" s="92">
        <v>128.30000000000001</v>
      </c>
      <c r="E2074" s="98">
        <v>200</v>
      </c>
      <c r="F2074" s="90">
        <v>4.03</v>
      </c>
      <c r="G2074" s="90">
        <v>1.4</v>
      </c>
      <c r="H2074" s="12"/>
      <c r="I2074" s="45"/>
      <c r="J2074" s="12"/>
      <c r="K2074" s="28"/>
      <c r="L2074" s="28"/>
      <c r="M2074" s="63">
        <v>2.5739999999999999E-3</v>
      </c>
      <c r="N2074" s="63">
        <v>2.2989999999999998E-3</v>
      </c>
      <c r="O2074" s="63">
        <v>6.3102605210420819</v>
      </c>
      <c r="P2074" s="12"/>
      <c r="Q2074" s="12"/>
    </row>
    <row r="2075" spans="1:17" x14ac:dyDescent="0.2">
      <c r="A2075" s="1" t="s">
        <v>407</v>
      </c>
      <c r="B2075" s="23" t="s">
        <v>408</v>
      </c>
      <c r="C2075" s="1">
        <v>47.11</v>
      </c>
      <c r="D2075" s="1">
        <v>-124.28</v>
      </c>
      <c r="E2075" s="39">
        <v>30</v>
      </c>
      <c r="F2075" s="5">
        <v>34.6</v>
      </c>
      <c r="I2075" s="47"/>
    </row>
    <row r="2076" spans="1:17" x14ac:dyDescent="0.2">
      <c r="B2076" s="23" t="s">
        <v>408</v>
      </c>
      <c r="C2076" s="1">
        <v>47.11</v>
      </c>
      <c r="D2076" s="1">
        <v>-124.28</v>
      </c>
      <c r="E2076" s="39">
        <v>10</v>
      </c>
      <c r="F2076" s="5">
        <v>4.4000000000000004</v>
      </c>
      <c r="I2076" s="47"/>
    </row>
    <row r="2077" spans="1:17" x14ac:dyDescent="0.2">
      <c r="A2077" s="1" t="s">
        <v>117</v>
      </c>
      <c r="B2077" s="23" t="s">
        <v>408</v>
      </c>
      <c r="C2077" s="1">
        <v>47.11</v>
      </c>
      <c r="D2077" s="1">
        <v>-124.28</v>
      </c>
      <c r="E2077" s="39">
        <v>3</v>
      </c>
      <c r="F2077" s="5" t="s">
        <v>361</v>
      </c>
      <c r="I2077" s="47"/>
    </row>
    <row r="2078" spans="1:17" x14ac:dyDescent="0.2">
      <c r="B2078" s="23" t="s">
        <v>408</v>
      </c>
      <c r="C2078" s="1">
        <v>47.1</v>
      </c>
      <c r="D2078" s="1">
        <v>-124.43</v>
      </c>
      <c r="E2078" s="39">
        <v>24</v>
      </c>
      <c r="F2078" s="5">
        <v>25.7</v>
      </c>
      <c r="I2078" s="47"/>
    </row>
    <row r="2079" spans="1:17" x14ac:dyDescent="0.2">
      <c r="B2079" s="23" t="s">
        <v>408</v>
      </c>
      <c r="C2079" s="1">
        <v>47.1</v>
      </c>
      <c r="D2079" s="1">
        <v>-124.43</v>
      </c>
      <c r="E2079" s="39">
        <v>12</v>
      </c>
      <c r="F2079" s="5">
        <v>5.5</v>
      </c>
      <c r="I2079" s="47"/>
    </row>
    <row r="2080" spans="1:17" x14ac:dyDescent="0.2">
      <c r="B2080" s="23" t="s">
        <v>408</v>
      </c>
      <c r="C2080" s="1">
        <v>47.1</v>
      </c>
      <c r="D2080" s="1">
        <v>-124.43</v>
      </c>
      <c r="E2080" s="39">
        <v>9</v>
      </c>
      <c r="F2080" s="5" t="s">
        <v>361</v>
      </c>
      <c r="I2080" s="47"/>
    </row>
    <row r="2081" spans="1:17" x14ac:dyDescent="0.2">
      <c r="B2081" s="23" t="s">
        <v>408</v>
      </c>
      <c r="C2081" s="1">
        <v>47.08</v>
      </c>
      <c r="D2081" s="1">
        <v>-124.64</v>
      </c>
      <c r="E2081" s="39">
        <v>86</v>
      </c>
      <c r="F2081" s="5">
        <v>10.8</v>
      </c>
      <c r="I2081" s="47"/>
    </row>
    <row r="2082" spans="1:17" x14ac:dyDescent="0.2">
      <c r="B2082" s="23" t="s">
        <v>408</v>
      </c>
      <c r="C2082" s="1">
        <v>47.08</v>
      </c>
      <c r="D2082" s="1">
        <v>-124.64</v>
      </c>
      <c r="E2082" s="39">
        <v>31</v>
      </c>
      <c r="F2082" s="5">
        <v>2.5</v>
      </c>
      <c r="I2082" s="47"/>
    </row>
    <row r="2083" spans="1:17" x14ac:dyDescent="0.2">
      <c r="B2083" s="23" t="s">
        <v>408</v>
      </c>
      <c r="C2083" s="1">
        <v>47.08</v>
      </c>
      <c r="D2083" s="1">
        <v>-124.64</v>
      </c>
      <c r="E2083" s="39">
        <v>16</v>
      </c>
      <c r="F2083" s="5">
        <v>2.5</v>
      </c>
      <c r="I2083" s="47"/>
    </row>
    <row r="2084" spans="1:17" x14ac:dyDescent="0.2">
      <c r="B2084" s="23" t="s">
        <v>408</v>
      </c>
      <c r="C2084" s="1">
        <v>47.08</v>
      </c>
      <c r="D2084" s="1">
        <v>-124.64</v>
      </c>
      <c r="E2084" s="39">
        <v>11</v>
      </c>
      <c r="F2084" s="5">
        <v>1</v>
      </c>
      <c r="I2084" s="47"/>
    </row>
    <row r="2085" spans="1:17" x14ac:dyDescent="0.2">
      <c r="B2085" s="23" t="s">
        <v>408</v>
      </c>
      <c r="C2085" s="1">
        <v>47.08</v>
      </c>
      <c r="D2085" s="1">
        <v>-124.64</v>
      </c>
      <c r="E2085" s="39">
        <v>1</v>
      </c>
      <c r="F2085" s="5" t="s">
        <v>361</v>
      </c>
      <c r="I2085" s="47"/>
    </row>
    <row r="2086" spans="1:17" x14ac:dyDescent="0.2">
      <c r="B2086" s="23" t="s">
        <v>408</v>
      </c>
      <c r="C2086" s="1">
        <v>47.06</v>
      </c>
      <c r="D2086" s="1">
        <v>-124.83</v>
      </c>
      <c r="E2086" s="39">
        <v>131</v>
      </c>
      <c r="F2086" s="5">
        <v>18.399999999999999</v>
      </c>
      <c r="I2086" s="47"/>
    </row>
    <row r="2087" spans="1:17" x14ac:dyDescent="0.2">
      <c r="B2087" s="23" t="s">
        <v>408</v>
      </c>
      <c r="C2087" s="1">
        <v>47.06</v>
      </c>
      <c r="D2087" s="1">
        <v>-124.83</v>
      </c>
      <c r="E2087" s="39">
        <v>51</v>
      </c>
      <c r="F2087" s="5">
        <v>17.399999999999999</v>
      </c>
      <c r="I2087" s="47"/>
    </row>
    <row r="2088" spans="1:17" x14ac:dyDescent="0.2">
      <c r="B2088" s="23" t="s">
        <v>408</v>
      </c>
      <c r="C2088" s="1">
        <v>47.06</v>
      </c>
      <c r="D2088" s="1">
        <v>-124.83</v>
      </c>
      <c r="E2088" s="39">
        <v>26</v>
      </c>
      <c r="F2088" s="5">
        <v>11.6</v>
      </c>
      <c r="I2088" s="47"/>
    </row>
    <row r="2089" spans="1:17" x14ac:dyDescent="0.2">
      <c r="B2089" s="23" t="s">
        <v>408</v>
      </c>
      <c r="C2089" s="1">
        <v>47.06</v>
      </c>
      <c r="D2089" s="1">
        <v>-124.83</v>
      </c>
      <c r="E2089" s="39">
        <v>5</v>
      </c>
      <c r="F2089" s="5">
        <v>2.6</v>
      </c>
      <c r="I2089" s="47"/>
    </row>
    <row r="2090" spans="1:17" s="14" customFormat="1" x14ac:dyDescent="0.2">
      <c r="A2090" s="10"/>
      <c r="B2090" s="24" t="s">
        <v>408</v>
      </c>
      <c r="C2090" s="10">
        <v>47.06</v>
      </c>
      <c r="D2090" s="10">
        <v>-124.83</v>
      </c>
      <c r="E2090" s="42">
        <v>1</v>
      </c>
      <c r="F2090" s="12">
        <v>0.3</v>
      </c>
      <c r="G2090" s="12"/>
      <c r="H2090" s="12"/>
      <c r="I2090" s="45"/>
      <c r="J2090" s="12"/>
      <c r="K2090" s="28"/>
      <c r="L2090" s="28"/>
      <c r="M2090" s="63"/>
      <c r="N2090" s="63"/>
      <c r="O2090" s="63"/>
      <c r="P2090" s="12"/>
      <c r="Q2090" s="12"/>
    </row>
    <row r="2091" spans="1:17" x14ac:dyDescent="0.2">
      <c r="A2091" s="1" t="s">
        <v>412</v>
      </c>
      <c r="B2091" s="23" t="s">
        <v>409</v>
      </c>
      <c r="C2091" s="1">
        <v>33.299999999999997</v>
      </c>
      <c r="D2091" s="1">
        <v>-118.16</v>
      </c>
      <c r="E2091" s="39">
        <v>752</v>
      </c>
      <c r="F2091" s="5">
        <v>2.5</v>
      </c>
      <c r="I2091" s="47"/>
    </row>
    <row r="2092" spans="1:17" x14ac:dyDescent="0.2">
      <c r="B2092" s="23" t="s">
        <v>409</v>
      </c>
      <c r="C2092" s="1">
        <v>33.299999999999997</v>
      </c>
      <c r="D2092" s="1">
        <v>-118.16</v>
      </c>
      <c r="E2092" s="39">
        <v>701</v>
      </c>
      <c r="F2092" s="5">
        <v>9.1</v>
      </c>
      <c r="I2092" s="47"/>
    </row>
    <row r="2093" spans="1:17" x14ac:dyDescent="0.2">
      <c r="A2093" s="1" t="s">
        <v>178</v>
      </c>
      <c r="B2093" s="23" t="s">
        <v>409</v>
      </c>
      <c r="C2093" s="1">
        <v>33.299999999999997</v>
      </c>
      <c r="D2093" s="1">
        <v>-118.16</v>
      </c>
      <c r="E2093" s="39">
        <v>402</v>
      </c>
      <c r="F2093" s="5">
        <v>3.5</v>
      </c>
      <c r="I2093" s="47"/>
    </row>
    <row r="2094" spans="1:17" x14ac:dyDescent="0.2">
      <c r="B2094" s="23" t="s">
        <v>409</v>
      </c>
      <c r="C2094" s="1">
        <v>33.299999999999997</v>
      </c>
      <c r="D2094" s="1">
        <v>-118.16</v>
      </c>
      <c r="E2094" s="39">
        <v>148</v>
      </c>
      <c r="F2094" s="5">
        <v>43</v>
      </c>
      <c r="I2094" s="47"/>
    </row>
    <row r="2095" spans="1:17" x14ac:dyDescent="0.2">
      <c r="A2095" s="2"/>
      <c r="B2095" s="23" t="s">
        <v>409</v>
      </c>
      <c r="C2095" s="1">
        <v>33.299999999999997</v>
      </c>
      <c r="D2095" s="1">
        <v>-118.16</v>
      </c>
      <c r="E2095" s="39">
        <v>79</v>
      </c>
      <c r="F2095" s="5">
        <v>45.6</v>
      </c>
      <c r="I2095" s="47"/>
    </row>
    <row r="2096" spans="1:17" x14ac:dyDescent="0.2">
      <c r="B2096" s="23" t="s">
        <v>409</v>
      </c>
      <c r="C2096" s="1">
        <v>33.299999999999997</v>
      </c>
      <c r="D2096" s="1">
        <v>-118.16</v>
      </c>
      <c r="E2096" s="39">
        <v>24</v>
      </c>
      <c r="F2096" s="5">
        <v>18.2</v>
      </c>
      <c r="I2096" s="47"/>
    </row>
    <row r="2097" spans="1:9" x14ac:dyDescent="0.2">
      <c r="B2097" s="23" t="s">
        <v>409</v>
      </c>
      <c r="C2097" s="1">
        <v>33.299999999999997</v>
      </c>
      <c r="D2097" s="1">
        <v>-118.16</v>
      </c>
      <c r="E2097" s="39">
        <v>11</v>
      </c>
      <c r="F2097" s="5">
        <v>1</v>
      </c>
      <c r="I2097" s="47"/>
    </row>
    <row r="2098" spans="1:9" x14ac:dyDescent="0.2">
      <c r="B2098" s="23" t="s">
        <v>409</v>
      </c>
      <c r="C2098" s="1">
        <v>33.299999999999997</v>
      </c>
      <c r="D2098" s="1">
        <v>-118.16</v>
      </c>
      <c r="E2098" s="39">
        <v>2</v>
      </c>
      <c r="F2098" s="5">
        <v>1</v>
      </c>
      <c r="I2098" s="47"/>
    </row>
    <row r="2099" spans="1:9" x14ac:dyDescent="0.2">
      <c r="B2099" s="23" t="s">
        <v>410</v>
      </c>
      <c r="C2099" s="1">
        <v>33.128</v>
      </c>
      <c r="D2099" s="1">
        <v>-118.533</v>
      </c>
      <c r="E2099" s="39">
        <v>799</v>
      </c>
      <c r="F2099" s="5">
        <v>0.3</v>
      </c>
      <c r="I2099" s="47"/>
    </row>
    <row r="2100" spans="1:9" x14ac:dyDescent="0.2">
      <c r="B2100" s="23" t="s">
        <v>410</v>
      </c>
      <c r="C2100" s="1">
        <v>33.128</v>
      </c>
      <c r="D2100" s="1">
        <v>-118.533</v>
      </c>
      <c r="E2100" s="39">
        <v>600</v>
      </c>
      <c r="F2100" s="5">
        <v>0.2</v>
      </c>
      <c r="I2100" s="47"/>
    </row>
    <row r="2101" spans="1:9" x14ac:dyDescent="0.2">
      <c r="B2101" s="23" t="s">
        <v>410</v>
      </c>
      <c r="C2101" s="1">
        <v>33.128</v>
      </c>
      <c r="D2101" s="1">
        <v>-118.533</v>
      </c>
      <c r="E2101" s="39">
        <v>398</v>
      </c>
      <c r="F2101" s="5">
        <v>0.2</v>
      </c>
      <c r="I2101" s="47"/>
    </row>
    <row r="2102" spans="1:9" x14ac:dyDescent="0.2">
      <c r="B2102" s="23" t="s">
        <v>410</v>
      </c>
      <c r="C2102" s="1">
        <v>33.128</v>
      </c>
      <c r="D2102" s="1">
        <v>-118.533</v>
      </c>
      <c r="E2102" s="39">
        <v>202</v>
      </c>
      <c r="F2102" s="5">
        <v>0.5</v>
      </c>
      <c r="I2102" s="47"/>
    </row>
    <row r="2103" spans="1:9" x14ac:dyDescent="0.2">
      <c r="B2103" s="23" t="s">
        <v>410</v>
      </c>
      <c r="C2103" s="1">
        <v>33.128</v>
      </c>
      <c r="D2103" s="1">
        <v>-118.533</v>
      </c>
      <c r="E2103" s="39">
        <v>79</v>
      </c>
      <c r="F2103" s="5">
        <v>2.4</v>
      </c>
      <c r="I2103" s="47"/>
    </row>
    <row r="2104" spans="1:9" x14ac:dyDescent="0.2">
      <c r="B2104" s="23" t="s">
        <v>410</v>
      </c>
      <c r="C2104" s="1">
        <v>33.128</v>
      </c>
      <c r="D2104" s="1">
        <v>-118.533</v>
      </c>
      <c r="E2104" s="39">
        <v>38</v>
      </c>
      <c r="F2104" s="5">
        <v>0.4</v>
      </c>
      <c r="I2104" s="47"/>
    </row>
    <row r="2105" spans="1:9" x14ac:dyDescent="0.2">
      <c r="B2105" s="23" t="s">
        <v>410</v>
      </c>
      <c r="C2105" s="1">
        <v>33.128</v>
      </c>
      <c r="D2105" s="1">
        <v>-118.533</v>
      </c>
      <c r="E2105" s="39">
        <v>15</v>
      </c>
      <c r="F2105" s="5">
        <v>0.2</v>
      </c>
      <c r="I2105" s="47"/>
    </row>
    <row r="2106" spans="1:9" x14ac:dyDescent="0.2">
      <c r="A2106" s="2"/>
      <c r="B2106" s="23" t="s">
        <v>410</v>
      </c>
      <c r="C2106" s="1">
        <v>33.128</v>
      </c>
      <c r="D2106" s="1">
        <v>-118.533</v>
      </c>
      <c r="E2106" s="39">
        <v>4</v>
      </c>
      <c r="F2106" s="5" t="s">
        <v>361</v>
      </c>
      <c r="I2106" s="47"/>
    </row>
    <row r="2107" spans="1:9" x14ac:dyDescent="0.2">
      <c r="B2107" s="23" t="s">
        <v>410</v>
      </c>
      <c r="C2107" s="1">
        <v>33.512999999999998</v>
      </c>
      <c r="D2107" s="1">
        <v>-118.416</v>
      </c>
      <c r="E2107" s="39">
        <v>849</v>
      </c>
      <c r="F2107" s="5">
        <v>0.9</v>
      </c>
      <c r="I2107" s="47"/>
    </row>
    <row r="2108" spans="1:9" x14ac:dyDescent="0.2">
      <c r="B2108" s="23" t="s">
        <v>410</v>
      </c>
      <c r="C2108" s="1">
        <v>33.512999999999998</v>
      </c>
      <c r="D2108" s="1">
        <v>-118.416</v>
      </c>
      <c r="E2108" s="39">
        <v>752</v>
      </c>
      <c r="F2108" s="5">
        <v>0.9</v>
      </c>
      <c r="I2108" s="47"/>
    </row>
    <row r="2109" spans="1:9" x14ac:dyDescent="0.2">
      <c r="B2109" s="23" t="s">
        <v>410</v>
      </c>
      <c r="C2109" s="1">
        <v>33.512999999999998</v>
      </c>
      <c r="D2109" s="1">
        <v>-118.416</v>
      </c>
      <c r="E2109" s="39">
        <v>599</v>
      </c>
      <c r="F2109" s="5">
        <v>0.3</v>
      </c>
      <c r="I2109" s="47"/>
    </row>
    <row r="2110" spans="1:9" x14ac:dyDescent="0.2">
      <c r="B2110" s="23" t="s">
        <v>410</v>
      </c>
      <c r="C2110" s="1">
        <v>33.512999999999998</v>
      </c>
      <c r="D2110" s="1">
        <v>-118.416</v>
      </c>
      <c r="E2110" s="39">
        <v>400</v>
      </c>
      <c r="F2110" s="5">
        <v>0.6</v>
      </c>
      <c r="I2110" s="47"/>
    </row>
    <row r="2111" spans="1:9" x14ac:dyDescent="0.2">
      <c r="B2111" s="23" t="s">
        <v>410</v>
      </c>
      <c r="C2111" s="1">
        <v>33.512999999999998</v>
      </c>
      <c r="D2111" s="1">
        <v>-118.416</v>
      </c>
      <c r="E2111" s="39">
        <v>196</v>
      </c>
      <c r="F2111" s="5">
        <v>1.5</v>
      </c>
      <c r="I2111" s="47"/>
    </row>
    <row r="2112" spans="1:9" x14ac:dyDescent="0.2">
      <c r="B2112" s="23" t="s">
        <v>410</v>
      </c>
      <c r="C2112" s="1">
        <v>33.512999999999998</v>
      </c>
      <c r="D2112" s="1">
        <v>-118.416</v>
      </c>
      <c r="E2112" s="39">
        <v>77</v>
      </c>
      <c r="F2112" s="5">
        <v>37</v>
      </c>
      <c r="I2112" s="47"/>
    </row>
    <row r="2113" spans="1:17" x14ac:dyDescent="0.2">
      <c r="B2113" s="23" t="s">
        <v>410</v>
      </c>
      <c r="C2113" s="1">
        <v>33.512999999999998</v>
      </c>
      <c r="D2113" s="1">
        <v>-118.416</v>
      </c>
      <c r="E2113" s="39">
        <v>10</v>
      </c>
      <c r="F2113" s="5">
        <v>0.9</v>
      </c>
      <c r="I2113" s="47"/>
    </row>
    <row r="2114" spans="1:17" s="14" customFormat="1" x14ac:dyDescent="0.2">
      <c r="A2114" s="10"/>
      <c r="B2114" s="24" t="s">
        <v>410</v>
      </c>
      <c r="C2114" s="10">
        <v>33.512999999999998</v>
      </c>
      <c r="D2114" s="10">
        <v>-118.416</v>
      </c>
      <c r="E2114" s="42">
        <v>1</v>
      </c>
      <c r="F2114" s="12">
        <v>0.9</v>
      </c>
      <c r="G2114" s="12"/>
      <c r="H2114" s="12"/>
      <c r="I2114" s="45"/>
      <c r="J2114" s="12"/>
      <c r="K2114" s="28"/>
      <c r="L2114" s="28"/>
      <c r="M2114" s="63"/>
      <c r="N2114" s="63"/>
      <c r="O2114" s="63"/>
      <c r="P2114" s="12"/>
      <c r="Q2114" s="12"/>
    </row>
    <row r="2115" spans="1:17" x14ac:dyDescent="0.2">
      <c r="A2115" s="1" t="s">
        <v>414</v>
      </c>
      <c r="B2115" s="23" t="s">
        <v>411</v>
      </c>
      <c r="C2115" s="18">
        <v>20.792999999999999</v>
      </c>
      <c r="D2115" s="18">
        <v>-105.62</v>
      </c>
      <c r="E2115" s="71">
        <v>23</v>
      </c>
      <c r="F2115" s="9" t="s">
        <v>361</v>
      </c>
      <c r="I2115" s="47"/>
    </row>
    <row r="2116" spans="1:17" x14ac:dyDescent="0.2">
      <c r="B2116" s="23" t="s">
        <v>411</v>
      </c>
      <c r="C2116" s="18">
        <v>20.792999999999999</v>
      </c>
      <c r="D2116" s="18">
        <v>-105.62</v>
      </c>
      <c r="E2116" s="71">
        <v>62</v>
      </c>
      <c r="F2116" s="9">
        <v>21.63906306816228</v>
      </c>
      <c r="I2116" s="47"/>
    </row>
    <row r="2117" spans="1:17" x14ac:dyDescent="0.2">
      <c r="A2117" s="1" t="s">
        <v>192</v>
      </c>
      <c r="B2117" s="23" t="s">
        <v>411</v>
      </c>
      <c r="C2117" s="18">
        <v>20.792999999999999</v>
      </c>
      <c r="D2117" s="18">
        <v>-105.62</v>
      </c>
      <c r="E2117" s="71">
        <v>80</v>
      </c>
      <c r="F2117" s="9">
        <v>3.5948026477077684</v>
      </c>
      <c r="I2117" s="47"/>
    </row>
    <row r="2118" spans="1:17" x14ac:dyDescent="0.2">
      <c r="B2118" s="23" t="s">
        <v>411</v>
      </c>
      <c r="C2118" s="18">
        <v>20.792999999999999</v>
      </c>
      <c r="D2118" s="18">
        <v>-105.62</v>
      </c>
      <c r="E2118" s="71">
        <v>110</v>
      </c>
      <c r="F2118" s="9">
        <v>3.3948026477077677</v>
      </c>
      <c r="I2118" s="47"/>
    </row>
    <row r="2119" spans="1:17" x14ac:dyDescent="0.2">
      <c r="B2119" s="23" t="s">
        <v>411</v>
      </c>
      <c r="C2119" s="18">
        <v>20.792999999999999</v>
      </c>
      <c r="D2119" s="18">
        <v>-105.62</v>
      </c>
      <c r="E2119" s="71">
        <v>150</v>
      </c>
      <c r="F2119" s="9">
        <v>1.8948026477077629</v>
      </c>
      <c r="I2119" s="47"/>
    </row>
    <row r="2120" spans="1:17" x14ac:dyDescent="0.2">
      <c r="A2120" s="2"/>
      <c r="B2120" s="23" t="s">
        <v>411</v>
      </c>
      <c r="C2120" s="18">
        <v>20.792999999999999</v>
      </c>
      <c r="D2120" s="18">
        <v>-105.62</v>
      </c>
      <c r="E2120" s="71">
        <v>201</v>
      </c>
      <c r="F2120" s="9">
        <v>0.79480264770777032</v>
      </c>
      <c r="I2120" s="47"/>
    </row>
    <row r="2121" spans="1:17" x14ac:dyDescent="0.2">
      <c r="B2121" s="23" t="s">
        <v>411</v>
      </c>
      <c r="C2121" s="18">
        <v>24.376999999999999</v>
      </c>
      <c r="D2121" s="18">
        <v>-114.97199999999999</v>
      </c>
      <c r="E2121" s="71">
        <v>98</v>
      </c>
      <c r="F2121" s="9">
        <v>2.3694140333416289</v>
      </c>
      <c r="I2121" s="47"/>
    </row>
    <row r="2122" spans="1:17" x14ac:dyDescent="0.2">
      <c r="B2122" s="23" t="s">
        <v>411</v>
      </c>
      <c r="C2122" s="18">
        <v>24.376999999999999</v>
      </c>
      <c r="D2122" s="18">
        <v>-114.97199999999999</v>
      </c>
      <c r="E2122" s="71">
        <v>228</v>
      </c>
      <c r="F2122" s="9">
        <v>1.8586805267571627</v>
      </c>
      <c r="I2122" s="47"/>
    </row>
    <row r="2123" spans="1:17" x14ac:dyDescent="0.2">
      <c r="B2123" s="23" t="s">
        <v>411</v>
      </c>
      <c r="C2123" s="18">
        <v>24.376999999999999</v>
      </c>
      <c r="D2123" s="18">
        <v>-114.97199999999999</v>
      </c>
      <c r="E2123" s="71">
        <v>304</v>
      </c>
      <c r="F2123" s="9">
        <v>1.6858410205843233</v>
      </c>
      <c r="I2123" s="47"/>
    </row>
    <row r="2124" spans="1:17" x14ac:dyDescent="0.2">
      <c r="B2124" s="23" t="s">
        <v>411</v>
      </c>
      <c r="C2124" s="18">
        <v>24.376999999999999</v>
      </c>
      <c r="D2124" s="18">
        <v>-114.97199999999999</v>
      </c>
      <c r="E2124" s="71">
        <v>496</v>
      </c>
      <c r="F2124" s="9">
        <v>0.50065583539913827</v>
      </c>
      <c r="I2124" s="47"/>
    </row>
    <row r="2125" spans="1:17" x14ac:dyDescent="0.2">
      <c r="B2125" s="23" t="s">
        <v>411</v>
      </c>
      <c r="C2125" s="18">
        <v>24.376999999999999</v>
      </c>
      <c r="D2125" s="18">
        <v>-114.97199999999999</v>
      </c>
      <c r="E2125" s="71">
        <v>996</v>
      </c>
      <c r="F2125" s="9">
        <v>0.19201386009049606</v>
      </c>
      <c r="I2125" s="47"/>
    </row>
    <row r="2126" spans="1:17" x14ac:dyDescent="0.2">
      <c r="B2126" s="23" t="s">
        <v>411</v>
      </c>
      <c r="C2126" s="18">
        <v>24.376999999999999</v>
      </c>
      <c r="D2126" s="18">
        <v>-114.97199999999999</v>
      </c>
      <c r="E2126" s="71">
        <v>1206</v>
      </c>
      <c r="F2126" s="9">
        <v>0.21670521811518759</v>
      </c>
      <c r="I2126" s="47"/>
    </row>
    <row r="2127" spans="1:17" x14ac:dyDescent="0.2">
      <c r="B2127" s="23" t="s">
        <v>411</v>
      </c>
      <c r="C2127" s="18">
        <v>24.376999999999999</v>
      </c>
      <c r="D2127" s="18">
        <v>-114.97199999999999</v>
      </c>
      <c r="E2127" s="71">
        <v>1505</v>
      </c>
      <c r="F2127" s="9">
        <v>5.6211390954693616E-2</v>
      </c>
      <c r="I2127" s="47"/>
    </row>
    <row r="2128" spans="1:17" x14ac:dyDescent="0.2">
      <c r="B2128" s="23" t="s">
        <v>411</v>
      </c>
      <c r="C2128" s="18">
        <v>24.376999999999999</v>
      </c>
      <c r="D2128" s="18">
        <v>-114.97199999999999</v>
      </c>
      <c r="E2128" s="71">
        <v>2510</v>
      </c>
      <c r="F2128" s="9">
        <v>0.55003855144852032</v>
      </c>
      <c r="I2128" s="47"/>
    </row>
    <row r="2129" spans="1:9" x14ac:dyDescent="0.2">
      <c r="B2129" s="23" t="s">
        <v>411</v>
      </c>
      <c r="C2129" s="18">
        <v>24.376999999999999</v>
      </c>
      <c r="D2129" s="18">
        <v>-113.88800000000001</v>
      </c>
      <c r="E2129" s="71">
        <v>95</v>
      </c>
      <c r="F2129" s="9">
        <v>3.5172099945267421</v>
      </c>
      <c r="I2129" s="47"/>
    </row>
    <row r="2130" spans="1:9" x14ac:dyDescent="0.2">
      <c r="B2130" s="23" t="s">
        <v>411</v>
      </c>
      <c r="C2130" s="18">
        <v>24.376999999999999</v>
      </c>
      <c r="D2130" s="18">
        <v>-113.88800000000001</v>
      </c>
      <c r="E2130" s="71">
        <v>161</v>
      </c>
      <c r="F2130" s="9">
        <v>2.8704438253725151</v>
      </c>
      <c r="I2130" s="47"/>
    </row>
    <row r="2131" spans="1:9" x14ac:dyDescent="0.2">
      <c r="B2131" s="23" t="s">
        <v>411</v>
      </c>
      <c r="C2131" s="18">
        <v>24.376999999999999</v>
      </c>
      <c r="D2131" s="18">
        <v>-113.88800000000001</v>
      </c>
      <c r="E2131" s="71">
        <v>268</v>
      </c>
      <c r="F2131" s="9">
        <v>2.6216876064670371</v>
      </c>
      <c r="I2131" s="47"/>
    </row>
    <row r="2132" spans="1:9" x14ac:dyDescent="0.2">
      <c r="B2132" s="23" t="s">
        <v>411</v>
      </c>
      <c r="C2132" s="18">
        <v>24.376999999999999</v>
      </c>
      <c r="D2132" s="18">
        <v>-113.88800000000001</v>
      </c>
      <c r="E2132" s="71">
        <v>144</v>
      </c>
      <c r="F2132" s="9">
        <v>2.3231801437804691</v>
      </c>
      <c r="I2132" s="47"/>
    </row>
    <row r="2133" spans="1:9" x14ac:dyDescent="0.2">
      <c r="B2133" s="23" t="s">
        <v>411</v>
      </c>
      <c r="C2133" s="18">
        <v>24.376999999999999</v>
      </c>
      <c r="D2133" s="18">
        <v>-113.88800000000001</v>
      </c>
      <c r="E2133" s="71">
        <v>202</v>
      </c>
      <c r="F2133" s="9">
        <v>2.3231801437804691</v>
      </c>
      <c r="I2133" s="47"/>
    </row>
    <row r="2134" spans="1:9" x14ac:dyDescent="0.2">
      <c r="B2134" s="23" t="s">
        <v>411</v>
      </c>
      <c r="C2134" s="18">
        <v>24.376999999999999</v>
      </c>
      <c r="D2134" s="18">
        <v>-113.88800000000001</v>
      </c>
      <c r="E2134" s="71">
        <v>391</v>
      </c>
      <c r="F2134" s="9">
        <v>1.8754189497506215</v>
      </c>
      <c r="I2134" s="47"/>
    </row>
    <row r="2135" spans="1:9" x14ac:dyDescent="0.2">
      <c r="B2135" s="23" t="s">
        <v>411</v>
      </c>
      <c r="C2135" s="18">
        <v>24.376999999999999</v>
      </c>
      <c r="D2135" s="18">
        <v>-113.88800000000001</v>
      </c>
      <c r="E2135" s="71">
        <v>588</v>
      </c>
      <c r="F2135" s="9">
        <v>0.43263288009888662</v>
      </c>
      <c r="I2135" s="47"/>
    </row>
    <row r="2136" spans="1:9" x14ac:dyDescent="0.2">
      <c r="B2136" s="23" t="s">
        <v>411</v>
      </c>
      <c r="C2136" s="18">
        <v>24.376999999999999</v>
      </c>
      <c r="D2136" s="18">
        <v>-113.88800000000001</v>
      </c>
      <c r="E2136" s="71">
        <v>1186</v>
      </c>
      <c r="F2136" s="9">
        <v>0.18387666119341409</v>
      </c>
      <c r="I2136" s="47"/>
    </row>
    <row r="2137" spans="1:9" x14ac:dyDescent="0.2">
      <c r="B2137" s="23" t="s">
        <v>411</v>
      </c>
      <c r="C2137" s="18">
        <v>24.908000000000001</v>
      </c>
      <c r="D2137" s="18">
        <v>-113.416</v>
      </c>
      <c r="E2137" s="71">
        <v>69</v>
      </c>
      <c r="F2137" s="9">
        <v>5.2244140625000002</v>
      </c>
      <c r="I2137" s="47"/>
    </row>
    <row r="2138" spans="1:9" x14ac:dyDescent="0.2">
      <c r="B2138" s="23" t="s">
        <v>411</v>
      </c>
      <c r="C2138" s="18">
        <v>24.908000000000001</v>
      </c>
      <c r="D2138" s="18">
        <v>-113.416</v>
      </c>
      <c r="E2138" s="71">
        <v>96</v>
      </c>
      <c r="F2138" s="9">
        <v>11.424414062500063</v>
      </c>
      <c r="I2138" s="47"/>
    </row>
    <row r="2139" spans="1:9" x14ac:dyDescent="0.2">
      <c r="B2139" s="23" t="s">
        <v>411</v>
      </c>
      <c r="C2139" s="18">
        <v>24.908000000000001</v>
      </c>
      <c r="D2139" s="18">
        <v>-113.416</v>
      </c>
      <c r="E2139" s="71">
        <v>139</v>
      </c>
      <c r="F2139" s="9">
        <v>9.124414062500021</v>
      </c>
      <c r="I2139" s="47"/>
    </row>
    <row r="2140" spans="1:9" x14ac:dyDescent="0.2">
      <c r="A2140" s="2"/>
      <c r="B2140" s="23" t="s">
        <v>411</v>
      </c>
      <c r="C2140" s="18">
        <v>24.908000000000001</v>
      </c>
      <c r="D2140" s="18">
        <v>-113.416</v>
      </c>
      <c r="E2140" s="71">
        <v>227</v>
      </c>
      <c r="F2140" s="9">
        <v>3.6744140624999999</v>
      </c>
      <c r="I2140" s="47"/>
    </row>
    <row r="2141" spans="1:9" x14ac:dyDescent="0.2">
      <c r="B2141" s="23" t="s">
        <v>411</v>
      </c>
      <c r="C2141" s="18">
        <v>24.908000000000001</v>
      </c>
      <c r="D2141" s="18">
        <v>-113.416</v>
      </c>
      <c r="E2141" s="71">
        <v>303</v>
      </c>
      <c r="F2141" s="9">
        <v>6.3744140624999996</v>
      </c>
      <c r="I2141" s="47"/>
    </row>
    <row r="2142" spans="1:9" x14ac:dyDescent="0.2">
      <c r="B2142" s="23" t="s">
        <v>411</v>
      </c>
      <c r="C2142" s="18">
        <v>24.908000000000001</v>
      </c>
      <c r="D2142" s="18">
        <v>-113.416</v>
      </c>
      <c r="E2142" s="71">
        <v>509</v>
      </c>
      <c r="F2142" s="9">
        <v>1.1744140624999999</v>
      </c>
      <c r="I2142" s="47"/>
    </row>
    <row r="2143" spans="1:9" x14ac:dyDescent="0.2">
      <c r="B2143" s="23" t="s">
        <v>411</v>
      </c>
      <c r="C2143" s="18">
        <v>24.908000000000001</v>
      </c>
      <c r="D2143" s="18">
        <v>-113.416</v>
      </c>
      <c r="E2143" s="71">
        <v>596</v>
      </c>
      <c r="F2143" s="9">
        <v>0.92441406249999947</v>
      </c>
      <c r="I2143" s="47"/>
    </row>
    <row r="2144" spans="1:9" x14ac:dyDescent="0.2">
      <c r="B2144" s="23" t="s">
        <v>411</v>
      </c>
      <c r="C2144" s="18">
        <v>24.908000000000001</v>
      </c>
      <c r="D2144" s="18">
        <v>-113.416</v>
      </c>
      <c r="E2144" s="71">
        <v>927</v>
      </c>
      <c r="F2144" s="9">
        <v>7.4414062499999822E-2</v>
      </c>
      <c r="I2144" s="47"/>
    </row>
    <row r="2145" spans="1:17" x14ac:dyDescent="0.2">
      <c r="B2145" s="23" t="s">
        <v>411</v>
      </c>
      <c r="C2145" s="18">
        <v>24.908000000000001</v>
      </c>
      <c r="D2145" s="18">
        <v>-113.416</v>
      </c>
      <c r="E2145" s="71">
        <v>1311</v>
      </c>
      <c r="F2145" s="9">
        <v>0.62441406249999998</v>
      </c>
      <c r="I2145" s="47"/>
    </row>
    <row r="2146" spans="1:17" x14ac:dyDescent="0.2">
      <c r="B2146" s="23" t="s">
        <v>411</v>
      </c>
      <c r="C2146" s="18">
        <v>24.908000000000001</v>
      </c>
      <c r="D2146" s="18">
        <v>-113.416</v>
      </c>
      <c r="E2146" s="71">
        <v>1804</v>
      </c>
      <c r="F2146" s="9">
        <v>0.32441406249999999</v>
      </c>
      <c r="I2146" s="47"/>
    </row>
    <row r="2147" spans="1:17" x14ac:dyDescent="0.2">
      <c r="B2147" s="23" t="s">
        <v>411</v>
      </c>
      <c r="C2147" s="18">
        <v>20.792999999999999</v>
      </c>
      <c r="D2147" s="18">
        <v>-106.56100000000001</v>
      </c>
      <c r="E2147" s="71">
        <v>70</v>
      </c>
      <c r="F2147" s="9">
        <v>13.755958025358151</v>
      </c>
      <c r="I2147" s="47"/>
    </row>
    <row r="2148" spans="1:17" x14ac:dyDescent="0.2">
      <c r="B2148" s="23" t="s">
        <v>411</v>
      </c>
      <c r="C2148" s="18">
        <v>20.792999999999999</v>
      </c>
      <c r="D2148" s="18">
        <v>-106.56100000000001</v>
      </c>
      <c r="E2148" s="71">
        <v>98</v>
      </c>
      <c r="F2148" s="9">
        <v>2.7704737490511295</v>
      </c>
      <c r="I2148" s="47"/>
    </row>
    <row r="2149" spans="1:17" x14ac:dyDescent="0.2">
      <c r="B2149" s="23" t="s">
        <v>411</v>
      </c>
      <c r="C2149" s="18">
        <v>20.792999999999999</v>
      </c>
      <c r="D2149" s="18">
        <v>-106.56100000000001</v>
      </c>
      <c r="E2149" s="71">
        <v>156</v>
      </c>
      <c r="F2149" s="9">
        <v>4.7336639331002202</v>
      </c>
      <c r="I2149" s="47"/>
    </row>
    <row r="2150" spans="1:17" x14ac:dyDescent="0.2">
      <c r="B2150" s="23" t="s">
        <v>411</v>
      </c>
      <c r="C2150" s="18">
        <v>20.792999999999999</v>
      </c>
      <c r="D2150" s="18">
        <v>-106.56100000000001</v>
      </c>
      <c r="E2150" s="71">
        <v>185</v>
      </c>
      <c r="F2150" s="9">
        <v>0.74593387175051917</v>
      </c>
      <c r="I2150" s="47"/>
    </row>
    <row r="2151" spans="1:17" x14ac:dyDescent="0.2">
      <c r="B2151" s="23" t="s">
        <v>411</v>
      </c>
      <c r="C2151" s="18">
        <v>20.792999999999999</v>
      </c>
      <c r="D2151" s="18">
        <v>-106.56100000000001</v>
      </c>
      <c r="E2151" s="71">
        <v>357</v>
      </c>
      <c r="F2151" s="9">
        <v>7.1087245983648184E-2</v>
      </c>
      <c r="I2151" s="47"/>
    </row>
    <row r="2152" spans="1:17" x14ac:dyDescent="0.2">
      <c r="B2152" s="23" t="s">
        <v>411</v>
      </c>
      <c r="C2152" s="18">
        <v>20.792999999999999</v>
      </c>
      <c r="D2152" s="18">
        <v>-106.56100000000001</v>
      </c>
      <c r="E2152" s="71">
        <v>501</v>
      </c>
      <c r="F2152" s="9">
        <v>7.1087245983648184E-2</v>
      </c>
      <c r="I2152" s="47"/>
    </row>
    <row r="2153" spans="1:17" x14ac:dyDescent="0.2">
      <c r="B2153" s="23" t="s">
        <v>411</v>
      </c>
      <c r="C2153" s="18">
        <v>20.792999999999999</v>
      </c>
      <c r="D2153" s="18">
        <v>-106.56100000000001</v>
      </c>
      <c r="E2153" s="71">
        <v>740</v>
      </c>
      <c r="F2153" s="9">
        <v>7.1087245983648184E-2</v>
      </c>
      <c r="I2153" s="47"/>
    </row>
    <row r="2154" spans="1:17" x14ac:dyDescent="0.2">
      <c r="B2154" s="23" t="s">
        <v>411</v>
      </c>
      <c r="C2154" s="18">
        <v>20.792999999999999</v>
      </c>
      <c r="D2154" s="18">
        <v>-106.56100000000001</v>
      </c>
      <c r="E2154" s="71">
        <v>989</v>
      </c>
      <c r="F2154" s="9">
        <v>0.80728356500205356</v>
      </c>
      <c r="I2154" s="47"/>
    </row>
    <row r="2155" spans="1:17" x14ac:dyDescent="0.2">
      <c r="B2155" s="23" t="s">
        <v>411</v>
      </c>
      <c r="C2155" s="18">
        <v>20.792999999999999</v>
      </c>
      <c r="D2155" s="18">
        <v>-106.56100000000001</v>
      </c>
      <c r="E2155" s="71">
        <v>2507</v>
      </c>
      <c r="F2155" s="9">
        <v>7.1087245983648184E-2</v>
      </c>
      <c r="I2155" s="47"/>
    </row>
    <row r="2156" spans="1:17" s="14" customFormat="1" x14ac:dyDescent="0.2">
      <c r="A2156" s="10"/>
      <c r="B2156" s="24" t="s">
        <v>411</v>
      </c>
      <c r="C2156" s="21">
        <v>20.792999999999999</v>
      </c>
      <c r="D2156" s="21">
        <v>-106.56100000000001</v>
      </c>
      <c r="E2156" s="72">
        <v>3517</v>
      </c>
      <c r="F2156" s="13">
        <v>0.13243693923518191</v>
      </c>
      <c r="G2156" s="12"/>
      <c r="H2156" s="12"/>
      <c r="I2156" s="45"/>
      <c r="J2156" s="12"/>
      <c r="K2156" s="28"/>
      <c r="L2156" s="28"/>
      <c r="M2156" s="63"/>
      <c r="N2156" s="63"/>
      <c r="O2156" s="63"/>
      <c r="P2156" s="12"/>
      <c r="Q2156" s="12"/>
    </row>
    <row r="2157" spans="1:17" x14ac:dyDescent="0.2">
      <c r="A2157" s="1" t="s">
        <v>413</v>
      </c>
      <c r="B2157" s="23" t="s">
        <v>400</v>
      </c>
      <c r="C2157" s="5">
        <v>-7</v>
      </c>
      <c r="D2157" s="1">
        <v>-81.903999999999996</v>
      </c>
      <c r="E2157" s="39">
        <v>54</v>
      </c>
      <c r="F2157" s="5">
        <v>26.563820794590033</v>
      </c>
      <c r="G2157" s="1"/>
      <c r="I2157" s="27"/>
      <c r="J2157" s="5">
        <v>14.36</v>
      </c>
      <c r="K2157" s="5">
        <v>35</v>
      </c>
      <c r="L2157" s="5">
        <v>26.11</v>
      </c>
      <c r="M2157" s="62">
        <v>8.9999999999999993E-3</v>
      </c>
      <c r="N2157" s="62">
        <v>0.121</v>
      </c>
      <c r="O2157" s="62">
        <v>29</v>
      </c>
      <c r="Q2157" s="5">
        <v>0.12</v>
      </c>
    </row>
    <row r="2158" spans="1:17" x14ac:dyDescent="0.2">
      <c r="B2158" s="23" t="s">
        <v>400</v>
      </c>
      <c r="C2158" s="5">
        <v>-7</v>
      </c>
      <c r="D2158" s="1">
        <v>-81.903999999999996</v>
      </c>
      <c r="E2158" s="39">
        <v>68</v>
      </c>
      <c r="F2158" s="5">
        <v>2.2781065088757342</v>
      </c>
      <c r="G2158" s="1"/>
      <c r="I2158" s="27"/>
      <c r="J2158" s="5">
        <v>14.09</v>
      </c>
      <c r="K2158" s="5">
        <v>34.979999999999997</v>
      </c>
      <c r="L2158" s="5">
        <v>26.15</v>
      </c>
      <c r="M2158" s="62">
        <v>1E-3</v>
      </c>
      <c r="N2158" s="62">
        <v>1.8</v>
      </c>
      <c r="O2158" s="62">
        <v>25.25</v>
      </c>
      <c r="Q2158" s="5">
        <v>1.8</v>
      </c>
    </row>
    <row r="2159" spans="1:17" x14ac:dyDescent="0.2">
      <c r="A2159" s="1" t="s">
        <v>492</v>
      </c>
      <c r="B2159" s="23" t="s">
        <v>400</v>
      </c>
      <c r="C2159" s="5">
        <v>-7</v>
      </c>
      <c r="D2159" s="1">
        <v>-81.903999999999996</v>
      </c>
      <c r="E2159" s="39">
        <v>99</v>
      </c>
      <c r="F2159" s="5">
        <v>6.5638207945900211</v>
      </c>
      <c r="G2159" s="1"/>
      <c r="I2159" s="27"/>
      <c r="J2159" s="5">
        <v>14.07</v>
      </c>
      <c r="K2159" s="5">
        <v>34.979999999999997</v>
      </c>
      <c r="L2159" s="5">
        <v>26.16</v>
      </c>
      <c r="M2159" s="62">
        <v>6.2E-2</v>
      </c>
      <c r="N2159" s="62">
        <v>1.1399999999999999</v>
      </c>
      <c r="O2159" s="62">
        <v>26.97</v>
      </c>
      <c r="Q2159" s="5">
        <v>1.1399999999999999</v>
      </c>
    </row>
    <row r="2160" spans="1:17" x14ac:dyDescent="0.2">
      <c r="B2160" s="23" t="s">
        <v>400</v>
      </c>
      <c r="C2160" s="5">
        <v>-7</v>
      </c>
      <c r="D2160" s="1">
        <v>-81.903999999999996</v>
      </c>
      <c r="E2160" s="39">
        <v>124</v>
      </c>
      <c r="F2160" s="5">
        <v>3.7066779374471683</v>
      </c>
      <c r="G2160" s="1"/>
      <c r="I2160" s="27"/>
      <c r="J2160" s="5">
        <v>13.84</v>
      </c>
      <c r="K2160" s="5">
        <v>34.97</v>
      </c>
      <c r="L2160" s="5">
        <v>26.19</v>
      </c>
      <c r="M2160" s="62">
        <v>0.01</v>
      </c>
      <c r="N2160" s="62">
        <v>0.51400000000000001</v>
      </c>
      <c r="O2160" s="62">
        <v>29.05</v>
      </c>
      <c r="Q2160" s="5">
        <v>0.51</v>
      </c>
    </row>
    <row r="2161" spans="1:17" x14ac:dyDescent="0.2">
      <c r="A2161" s="1" t="s">
        <v>399</v>
      </c>
      <c r="B2161" s="23" t="s">
        <v>400</v>
      </c>
      <c r="C2161" s="5">
        <v>-7</v>
      </c>
      <c r="D2161" s="1">
        <v>-81.903999999999996</v>
      </c>
      <c r="E2161" s="39">
        <v>179</v>
      </c>
      <c r="F2161" s="5">
        <v>2.2781065088757342</v>
      </c>
      <c r="G2161" s="1"/>
      <c r="I2161" s="27"/>
      <c r="J2161" s="5">
        <v>13.26</v>
      </c>
      <c r="K2161" s="5">
        <v>34.94</v>
      </c>
      <c r="L2161" s="5">
        <v>26.29</v>
      </c>
      <c r="M2161" s="62">
        <v>0</v>
      </c>
      <c r="N2161" s="62">
        <v>0.113</v>
      </c>
      <c r="O2161" s="62">
        <v>30.45</v>
      </c>
      <c r="Q2161" s="5">
        <v>0.11</v>
      </c>
    </row>
    <row r="2162" spans="1:17" x14ac:dyDescent="0.2">
      <c r="B2162" s="23" t="s">
        <v>400</v>
      </c>
      <c r="C2162" s="5">
        <v>-7</v>
      </c>
      <c r="D2162" s="1">
        <v>-81.903999999999996</v>
      </c>
      <c r="E2162" s="39">
        <v>198</v>
      </c>
      <c r="F2162" s="5">
        <v>5.1352493660186029</v>
      </c>
      <c r="G2162" s="1"/>
      <c r="I2162" s="27"/>
      <c r="J2162" s="5">
        <v>13.13</v>
      </c>
      <c r="K2162" s="5">
        <v>34.93</v>
      </c>
      <c r="L2162" s="5">
        <v>26.31</v>
      </c>
      <c r="M2162" s="62">
        <v>8.0000000000000002E-3</v>
      </c>
      <c r="N2162" s="62">
        <v>0.16</v>
      </c>
      <c r="O2162" s="62">
        <v>29.63</v>
      </c>
      <c r="Q2162" s="5">
        <v>0.16</v>
      </c>
    </row>
    <row r="2163" spans="1:17" x14ac:dyDescent="0.2">
      <c r="A2163" s="1" t="s">
        <v>192</v>
      </c>
      <c r="B2163" s="23" t="s">
        <v>400</v>
      </c>
      <c r="C2163" s="5">
        <v>-7</v>
      </c>
      <c r="D2163" s="1">
        <v>-81.903999999999996</v>
      </c>
      <c r="E2163" s="39">
        <v>224</v>
      </c>
      <c r="F2163" s="5">
        <v>2.2781065088757342</v>
      </c>
      <c r="G2163" s="1"/>
      <c r="I2163" s="27"/>
      <c r="J2163" s="5">
        <v>12.57</v>
      </c>
      <c r="K2163" s="5">
        <v>34.89</v>
      </c>
      <c r="L2163" s="5">
        <v>26.4</v>
      </c>
      <c r="M2163" s="62">
        <v>0.13</v>
      </c>
      <c r="N2163" s="62">
        <v>3.51</v>
      </c>
      <c r="O2163" s="62">
        <v>25.47</v>
      </c>
      <c r="Q2163" s="5">
        <v>3.51</v>
      </c>
    </row>
    <row r="2164" spans="1:17" x14ac:dyDescent="0.2">
      <c r="B2164" s="23" t="s">
        <v>400</v>
      </c>
      <c r="C2164" s="5">
        <v>-7</v>
      </c>
      <c r="D2164" s="1">
        <v>-81.903999999999996</v>
      </c>
      <c r="E2164" s="39">
        <v>239</v>
      </c>
      <c r="F2164" s="5">
        <v>2.2781065088757342</v>
      </c>
      <c r="G2164" s="1"/>
      <c r="I2164" s="27"/>
      <c r="J2164" s="5">
        <v>12.53</v>
      </c>
      <c r="K2164" s="5">
        <v>34.89</v>
      </c>
      <c r="L2164" s="5">
        <v>26.4</v>
      </c>
      <c r="M2164" s="62">
        <v>4.3999999999999997E-2</v>
      </c>
      <c r="N2164" s="62">
        <v>3.78</v>
      </c>
      <c r="O2164" s="62">
        <v>24.85</v>
      </c>
      <c r="Q2164" s="5">
        <v>3.78</v>
      </c>
    </row>
    <row r="2165" spans="1:17" x14ac:dyDescent="0.2">
      <c r="B2165" s="23" t="s">
        <v>400</v>
      </c>
      <c r="C2165" s="5">
        <v>-7</v>
      </c>
      <c r="D2165" s="1">
        <v>-81.903999999999996</v>
      </c>
      <c r="E2165" s="39">
        <v>263</v>
      </c>
      <c r="F2165" s="5">
        <v>0.84953508030431135</v>
      </c>
      <c r="G2165" s="1"/>
      <c r="I2165" s="27"/>
      <c r="J2165" s="5">
        <v>11.65</v>
      </c>
      <c r="K2165" s="5">
        <v>34.39</v>
      </c>
      <c r="L2165" s="5">
        <v>26.53</v>
      </c>
      <c r="M2165" s="62">
        <v>6.0000000000000001E-3</v>
      </c>
      <c r="N2165" s="62">
        <v>1.43</v>
      </c>
      <c r="O2165" s="62">
        <v>28.19</v>
      </c>
      <c r="Q2165" s="5">
        <v>1.43</v>
      </c>
    </row>
    <row r="2166" spans="1:17" x14ac:dyDescent="0.2">
      <c r="B2166" s="23" t="s">
        <v>400</v>
      </c>
      <c r="C2166" s="5">
        <v>-7</v>
      </c>
      <c r="D2166" s="1">
        <v>-81.903999999999996</v>
      </c>
      <c r="E2166" s="39">
        <v>348</v>
      </c>
      <c r="F2166" s="5">
        <v>0.84953508030431135</v>
      </c>
      <c r="G2166" s="1"/>
      <c r="I2166" s="27"/>
      <c r="J2166" s="5">
        <v>10.41</v>
      </c>
      <c r="K2166" s="5">
        <v>34.770000000000003</v>
      </c>
      <c r="L2166" s="5">
        <v>26.7</v>
      </c>
      <c r="M2166" s="62">
        <v>4.8000000000000001E-2</v>
      </c>
      <c r="N2166" s="62">
        <v>0.626</v>
      </c>
      <c r="O2166" s="62">
        <v>31.87</v>
      </c>
      <c r="Q2166" s="5">
        <v>0.63</v>
      </c>
    </row>
    <row r="2167" spans="1:17" x14ac:dyDescent="0.2">
      <c r="B2167" s="23" t="s">
        <v>400</v>
      </c>
      <c r="C2167" s="5">
        <v>-7</v>
      </c>
      <c r="D2167" s="1">
        <v>-81.903999999999996</v>
      </c>
      <c r="E2167" s="39">
        <v>499</v>
      </c>
      <c r="F2167" s="5">
        <v>0.84953508030431135</v>
      </c>
      <c r="G2167" s="1"/>
      <c r="I2167" s="27"/>
      <c r="J2167" s="5">
        <v>8.34</v>
      </c>
      <c r="K2167" s="5">
        <v>34.64</v>
      </c>
      <c r="L2167" s="5">
        <v>26.94</v>
      </c>
      <c r="M2167" s="62">
        <v>0.32</v>
      </c>
      <c r="N2167" s="62">
        <v>0.48</v>
      </c>
      <c r="O2167" s="62">
        <v>38.81</v>
      </c>
      <c r="Q2167" s="5">
        <v>0.48</v>
      </c>
    </row>
    <row r="2168" spans="1:17" x14ac:dyDescent="0.2">
      <c r="B2168" s="23" t="s">
        <v>400</v>
      </c>
      <c r="C2168" s="5">
        <v>-7</v>
      </c>
      <c r="D2168" s="1">
        <v>-81.903999999999996</v>
      </c>
      <c r="E2168" s="39">
        <v>558</v>
      </c>
      <c r="F2168" s="5">
        <v>5.1352493660186029</v>
      </c>
      <c r="G2168" s="1"/>
      <c r="I2168" s="27"/>
      <c r="J2168" s="5">
        <v>7.45</v>
      </c>
      <c r="K2168" s="5">
        <v>34.6</v>
      </c>
      <c r="L2168" s="5">
        <v>27.04</v>
      </c>
      <c r="M2168" s="62">
        <v>3.2000000000000001E-2</v>
      </c>
      <c r="N2168" s="62">
        <v>0.2</v>
      </c>
      <c r="O2168" s="62">
        <v>41.73</v>
      </c>
      <c r="Q2168" s="5">
        <v>0.2</v>
      </c>
    </row>
    <row r="2169" spans="1:17" x14ac:dyDescent="0.2">
      <c r="B2169" s="23" t="s">
        <v>400</v>
      </c>
      <c r="C2169" s="5">
        <v>-7</v>
      </c>
      <c r="D2169" s="1">
        <v>-81.903999999999996</v>
      </c>
      <c r="E2169" s="39">
        <v>630</v>
      </c>
      <c r="F2169" s="5">
        <v>0.84953508030431135</v>
      </c>
      <c r="G2169" s="1"/>
      <c r="I2169" s="27"/>
      <c r="J2169" s="5">
        <v>6.87</v>
      </c>
      <c r="K2169" s="5">
        <v>34.58</v>
      </c>
      <c r="L2169" s="5">
        <v>27.11</v>
      </c>
      <c r="M2169" s="62">
        <v>2.7E-2</v>
      </c>
      <c r="N2169" s="62">
        <v>2.9000000000000001E-2</v>
      </c>
      <c r="O2169" s="62">
        <v>43.71</v>
      </c>
      <c r="Q2169" s="5">
        <v>0.03</v>
      </c>
    </row>
    <row r="2170" spans="1:17" x14ac:dyDescent="0.2">
      <c r="B2170" s="23" t="s">
        <v>400</v>
      </c>
      <c r="C2170" s="5">
        <v>-9</v>
      </c>
      <c r="D2170" s="1">
        <v>-79.650000000000006</v>
      </c>
      <c r="E2170" s="39">
        <v>18</v>
      </c>
      <c r="F2170" s="5">
        <v>17.592592592592609</v>
      </c>
      <c r="G2170" s="1"/>
      <c r="I2170" s="27"/>
      <c r="J2170" s="5">
        <v>18.59</v>
      </c>
      <c r="K2170" s="5">
        <v>35.07</v>
      </c>
      <c r="L2170" s="5">
        <v>25.18</v>
      </c>
      <c r="M2170" s="62">
        <v>0.45</v>
      </c>
      <c r="N2170" s="62">
        <v>0.3</v>
      </c>
      <c r="O2170" s="62">
        <v>1.6</v>
      </c>
    </row>
    <row r="2171" spans="1:17" x14ac:dyDescent="0.2">
      <c r="B2171" s="23" t="s">
        <v>400</v>
      </c>
      <c r="C2171" s="5">
        <v>-9</v>
      </c>
      <c r="D2171" s="1">
        <v>-79.650000000000006</v>
      </c>
      <c r="E2171" s="39">
        <v>23</v>
      </c>
      <c r="F2171" s="5">
        <v>6.4814814814814863</v>
      </c>
      <c r="G2171" s="1"/>
      <c r="I2171" s="27"/>
      <c r="J2171" s="5">
        <v>16.34</v>
      </c>
      <c r="K2171" s="5">
        <v>35.01</v>
      </c>
      <c r="L2171" s="5">
        <v>25.68</v>
      </c>
      <c r="M2171" s="62">
        <v>3.75</v>
      </c>
      <c r="N2171" s="62">
        <v>2.4</v>
      </c>
      <c r="O2171" s="62">
        <v>2.5</v>
      </c>
      <c r="Q2171" s="5">
        <v>2</v>
      </c>
    </row>
    <row r="2172" spans="1:17" x14ac:dyDescent="0.2">
      <c r="B2172" s="23" t="s">
        <v>400</v>
      </c>
      <c r="C2172" s="5">
        <v>-9</v>
      </c>
      <c r="D2172" s="1">
        <v>-79.650000000000006</v>
      </c>
      <c r="E2172" s="39">
        <v>37</v>
      </c>
      <c r="F2172" s="5">
        <v>16.666666666666703</v>
      </c>
      <c r="G2172" s="1"/>
      <c r="I2172" s="27"/>
      <c r="J2172" s="5">
        <v>15.25</v>
      </c>
      <c r="K2172" s="5">
        <v>35.020000000000003</v>
      </c>
      <c r="L2172" s="5">
        <v>25.94</v>
      </c>
      <c r="M2172" s="62">
        <v>0.35</v>
      </c>
      <c r="N2172" s="62">
        <v>8.2899999999999991</v>
      </c>
      <c r="O2172" s="62">
        <v>15.98</v>
      </c>
    </row>
    <row r="2173" spans="1:17" x14ac:dyDescent="0.2">
      <c r="B2173" s="23" t="s">
        <v>400</v>
      </c>
      <c r="C2173" s="5">
        <v>-9</v>
      </c>
      <c r="D2173" s="1">
        <v>-79.650000000000006</v>
      </c>
      <c r="E2173" s="39">
        <v>55</v>
      </c>
      <c r="F2173" s="5">
        <v>0</v>
      </c>
      <c r="G2173" s="1"/>
      <c r="I2173" s="27"/>
      <c r="J2173" s="5">
        <v>14.66</v>
      </c>
      <c r="K2173" s="5">
        <v>35.01</v>
      </c>
      <c r="L2173" s="5">
        <v>26.06</v>
      </c>
      <c r="M2173" s="62">
        <v>4.4999999999999998E-2</v>
      </c>
      <c r="N2173" s="62">
        <v>2.4</v>
      </c>
      <c r="O2173" s="62">
        <v>26.91</v>
      </c>
      <c r="Q2173" s="5">
        <v>2.17</v>
      </c>
    </row>
    <row r="2174" spans="1:17" x14ac:dyDescent="0.2">
      <c r="B2174" s="23" t="s">
        <v>400</v>
      </c>
      <c r="C2174" s="5">
        <v>-9</v>
      </c>
      <c r="D2174" s="1">
        <v>-79.650000000000006</v>
      </c>
      <c r="E2174" s="39">
        <v>80</v>
      </c>
      <c r="F2174" s="5">
        <v>23.148148148148184</v>
      </c>
      <c r="G2174" s="1"/>
      <c r="I2174" s="27"/>
      <c r="J2174" s="5">
        <v>14.28</v>
      </c>
      <c r="K2174" s="5">
        <v>34.99</v>
      </c>
      <c r="L2174" s="5">
        <v>26.12</v>
      </c>
      <c r="M2174" s="62">
        <v>0</v>
      </c>
      <c r="N2174" s="62">
        <v>0.124</v>
      </c>
      <c r="O2174" s="62">
        <v>31.34</v>
      </c>
      <c r="Q2174" s="5">
        <v>2.29</v>
      </c>
    </row>
    <row r="2175" spans="1:17" x14ac:dyDescent="0.2">
      <c r="B2175" s="23" t="s">
        <v>400</v>
      </c>
      <c r="C2175" s="5">
        <v>-9</v>
      </c>
      <c r="D2175" s="1">
        <v>-79.650000000000006</v>
      </c>
      <c r="E2175" s="39">
        <v>124</v>
      </c>
      <c r="F2175" s="5">
        <v>7.4074074074074066</v>
      </c>
      <c r="G2175" s="1"/>
      <c r="I2175" s="27"/>
      <c r="J2175" s="5">
        <v>13.84</v>
      </c>
      <c r="K2175" s="5">
        <v>34.97</v>
      </c>
      <c r="L2175" s="5">
        <v>26.2</v>
      </c>
      <c r="M2175" s="62">
        <v>0.112</v>
      </c>
      <c r="N2175" s="62">
        <v>0.217</v>
      </c>
      <c r="O2175" s="62">
        <v>30.92</v>
      </c>
      <c r="Q2175" s="5">
        <v>2.37</v>
      </c>
    </row>
    <row r="2176" spans="1:17" x14ac:dyDescent="0.2">
      <c r="B2176" s="23" t="s">
        <v>400</v>
      </c>
      <c r="C2176" s="5">
        <v>-9</v>
      </c>
      <c r="D2176" s="1">
        <v>-79.650000000000006</v>
      </c>
      <c r="E2176" s="39">
        <v>199</v>
      </c>
      <c r="F2176" s="9" t="s">
        <v>361</v>
      </c>
      <c r="G2176" s="2"/>
      <c r="H2176" s="6"/>
      <c r="I2176" s="47"/>
      <c r="J2176" s="5">
        <v>13.17</v>
      </c>
      <c r="K2176" s="5">
        <v>34.93</v>
      </c>
      <c r="L2176" s="5">
        <v>26.3</v>
      </c>
      <c r="M2176" s="62">
        <v>6.0000000000000001E-3</v>
      </c>
      <c r="N2176" s="62">
        <v>1.635</v>
      </c>
      <c r="O2176" s="62">
        <v>27.88</v>
      </c>
      <c r="Q2176" s="5">
        <v>2.85</v>
      </c>
    </row>
    <row r="2177" spans="1:17" x14ac:dyDescent="0.2">
      <c r="B2177" s="23" t="s">
        <v>400</v>
      </c>
      <c r="C2177" s="5">
        <v>-9</v>
      </c>
      <c r="D2177" s="1">
        <v>-79.650000000000006</v>
      </c>
      <c r="E2177" s="39">
        <v>235</v>
      </c>
      <c r="F2177" s="9" t="s">
        <v>361</v>
      </c>
      <c r="G2177" s="2"/>
      <c r="H2177" s="6"/>
      <c r="I2177" s="47"/>
      <c r="J2177" s="5">
        <v>12.4</v>
      </c>
      <c r="K2177" s="5">
        <v>34.880000000000003</v>
      </c>
      <c r="L2177" s="5">
        <v>26.42</v>
      </c>
      <c r="M2177" s="62">
        <v>0</v>
      </c>
      <c r="N2177" s="62">
        <v>4.2569999999999997</v>
      </c>
      <c r="O2177" s="62">
        <v>24.765000000000001</v>
      </c>
      <c r="Q2177" s="5">
        <v>2.8</v>
      </c>
    </row>
    <row r="2178" spans="1:17" x14ac:dyDescent="0.2">
      <c r="B2178" s="23" t="s">
        <v>400</v>
      </c>
      <c r="C2178" s="5">
        <v>-9</v>
      </c>
      <c r="D2178" s="1">
        <v>-79.650000000000006</v>
      </c>
      <c r="E2178" s="39">
        <v>260</v>
      </c>
      <c r="F2178" s="9" t="s">
        <v>361</v>
      </c>
      <c r="G2178" s="2"/>
      <c r="H2178" s="6"/>
      <c r="I2178" s="47"/>
      <c r="J2178" s="5">
        <v>12.34</v>
      </c>
      <c r="K2178" s="5">
        <v>34.880000000000003</v>
      </c>
      <c r="L2178" s="5">
        <v>26.43</v>
      </c>
      <c r="M2178" s="62">
        <v>0.23699999999999999</v>
      </c>
      <c r="N2178" s="62">
        <v>7.9</v>
      </c>
      <c r="O2178" s="62">
        <v>20.86</v>
      </c>
      <c r="Q2178" s="5">
        <v>3.26</v>
      </c>
    </row>
    <row r="2179" spans="1:17" x14ac:dyDescent="0.2">
      <c r="B2179" s="23" t="s">
        <v>400</v>
      </c>
      <c r="C2179" s="5">
        <v>-9</v>
      </c>
      <c r="D2179" s="1">
        <v>-79.650000000000006</v>
      </c>
      <c r="E2179" s="39">
        <v>279</v>
      </c>
      <c r="F2179" s="5">
        <v>0.92592592592593204</v>
      </c>
      <c r="G2179" s="2"/>
      <c r="H2179" s="6"/>
      <c r="I2179" s="47"/>
      <c r="J2179" s="5">
        <v>12.06</v>
      </c>
      <c r="K2179" s="5">
        <v>34.86</v>
      </c>
      <c r="L2179" s="5">
        <v>26.47</v>
      </c>
      <c r="M2179" s="62">
        <v>7.0000000000000007E-2</v>
      </c>
      <c r="N2179" s="62">
        <v>5.34</v>
      </c>
      <c r="O2179" s="62">
        <v>24.59</v>
      </c>
      <c r="Q2179" s="5">
        <v>2.57</v>
      </c>
    </row>
    <row r="2180" spans="1:17" x14ac:dyDescent="0.2">
      <c r="B2180" s="23" t="s">
        <v>400</v>
      </c>
      <c r="C2180" s="5">
        <v>-9</v>
      </c>
      <c r="D2180" s="1">
        <v>-79.650000000000006</v>
      </c>
      <c r="E2180" s="39">
        <v>345</v>
      </c>
      <c r="F2180" s="9" t="s">
        <v>361</v>
      </c>
      <c r="G2180" s="2"/>
      <c r="H2180" s="6"/>
      <c r="I2180" s="47"/>
      <c r="J2180" s="5">
        <v>11.11</v>
      </c>
      <c r="K2180" s="5">
        <v>34.799999999999997</v>
      </c>
      <c r="L2180" s="5">
        <v>26.6</v>
      </c>
      <c r="M2180" s="62">
        <v>5.2999999999999999E-2</v>
      </c>
      <c r="N2180" s="62">
        <v>1.62</v>
      </c>
      <c r="O2180" s="62">
        <v>30.05</v>
      </c>
      <c r="Q2180" s="5">
        <v>2.4900000000000002</v>
      </c>
    </row>
    <row r="2181" spans="1:17" x14ac:dyDescent="0.2">
      <c r="B2181" s="23" t="s">
        <v>400</v>
      </c>
      <c r="C2181" s="5">
        <v>-9</v>
      </c>
      <c r="D2181" s="1">
        <v>-79.650000000000006</v>
      </c>
      <c r="E2181" s="39">
        <v>398</v>
      </c>
      <c r="F2181" s="9" t="s">
        <v>361</v>
      </c>
      <c r="G2181" s="2"/>
      <c r="H2181" s="6"/>
      <c r="I2181" s="47"/>
      <c r="J2181" s="5">
        <v>9.9600000000000009</v>
      </c>
      <c r="K2181" s="5">
        <v>34.729999999999997</v>
      </c>
      <c r="L2181" s="5">
        <v>26.75</v>
      </c>
      <c r="M2181" s="62">
        <v>5.8000000000000003E-2</v>
      </c>
      <c r="N2181" s="62">
        <v>1.1100000000000001</v>
      </c>
      <c r="O2181" s="62">
        <v>32.96</v>
      </c>
      <c r="Q2181" s="5">
        <v>2.48</v>
      </c>
    </row>
    <row r="2182" spans="1:17" x14ac:dyDescent="0.2">
      <c r="B2182" s="23" t="s">
        <v>400</v>
      </c>
      <c r="C2182" s="5">
        <v>-9</v>
      </c>
      <c r="D2182" s="1">
        <v>-79.650000000000006</v>
      </c>
      <c r="E2182" s="39">
        <v>472</v>
      </c>
      <c r="F2182" s="5">
        <v>0.92592592592593204</v>
      </c>
      <c r="G2182" s="2"/>
      <c r="H2182" s="6"/>
      <c r="I2182" s="47"/>
      <c r="J2182" s="5">
        <v>8.56</v>
      </c>
      <c r="K2182" s="5">
        <v>34.659999999999997</v>
      </c>
      <c r="L2182" s="5">
        <v>26.92</v>
      </c>
      <c r="M2182" s="62">
        <v>0.12</v>
      </c>
      <c r="N2182" s="62">
        <v>0.11</v>
      </c>
      <c r="O2182" s="62">
        <v>40.97</v>
      </c>
      <c r="Q2182" s="5">
        <v>2.72</v>
      </c>
    </row>
    <row r="2183" spans="1:17" x14ac:dyDescent="0.2">
      <c r="A2183" s="2"/>
      <c r="B2183" s="23" t="s">
        <v>400</v>
      </c>
      <c r="C2183" s="5">
        <v>-13</v>
      </c>
      <c r="D2183" s="1">
        <v>-77.103999999999999</v>
      </c>
      <c r="E2183" s="39">
        <v>53</v>
      </c>
      <c r="F2183" s="5">
        <v>88.679245283018801</v>
      </c>
      <c r="G2183" s="1"/>
      <c r="I2183" s="27"/>
      <c r="J2183" s="5">
        <v>15.23</v>
      </c>
      <c r="K2183" s="5">
        <v>34.97</v>
      </c>
      <c r="L2183" s="5">
        <v>25.9</v>
      </c>
      <c r="M2183" s="62">
        <v>7.0000000000000007E-2</v>
      </c>
      <c r="N2183" s="62">
        <v>7.0000000000000007E-2</v>
      </c>
      <c r="O2183" s="62">
        <v>23.5</v>
      </c>
      <c r="Q2183" s="5">
        <v>15.5</v>
      </c>
    </row>
    <row r="2184" spans="1:17" x14ac:dyDescent="0.2">
      <c r="A2184" s="2"/>
      <c r="B2184" s="23" t="s">
        <v>400</v>
      </c>
      <c r="C2184" s="5">
        <v>-13</v>
      </c>
      <c r="D2184" s="1">
        <v>-77.103999999999999</v>
      </c>
      <c r="E2184" s="39">
        <v>61</v>
      </c>
      <c r="F2184" s="5">
        <v>94.339622641509408</v>
      </c>
      <c r="G2184" s="1"/>
      <c r="I2184" s="27"/>
      <c r="J2184" s="5">
        <v>15.05</v>
      </c>
      <c r="K2184" s="5">
        <v>34.99</v>
      </c>
      <c r="L2184" s="5">
        <v>25.96</v>
      </c>
      <c r="M2184" s="62">
        <v>0.1</v>
      </c>
      <c r="N2184" s="62">
        <v>0.1</v>
      </c>
      <c r="O2184" s="62">
        <v>23.6</v>
      </c>
      <c r="Q2184" s="5">
        <v>45</v>
      </c>
    </row>
    <row r="2185" spans="1:17" x14ac:dyDescent="0.2">
      <c r="A2185" s="2"/>
      <c r="B2185" s="23" t="s">
        <v>400</v>
      </c>
      <c r="C2185" s="5">
        <v>-13</v>
      </c>
      <c r="D2185" s="1">
        <v>-77.103999999999999</v>
      </c>
      <c r="E2185" s="39">
        <v>67</v>
      </c>
      <c r="F2185" s="5">
        <v>17.924528301886738</v>
      </c>
      <c r="G2185" s="1"/>
      <c r="I2185" s="27"/>
      <c r="J2185" s="5">
        <v>14.62</v>
      </c>
      <c r="K2185" s="5">
        <v>34.97</v>
      </c>
      <c r="L2185" s="5">
        <v>26.04</v>
      </c>
      <c r="M2185" s="62">
        <v>0.1</v>
      </c>
      <c r="N2185" s="62">
        <v>0.18</v>
      </c>
      <c r="O2185" s="62">
        <v>24.28</v>
      </c>
      <c r="Q2185" s="5">
        <v>3.1</v>
      </c>
    </row>
    <row r="2186" spans="1:17" x14ac:dyDescent="0.2">
      <c r="B2186" s="23" t="s">
        <v>400</v>
      </c>
      <c r="C2186" s="5">
        <v>-13</v>
      </c>
      <c r="D2186" s="1">
        <v>-77.103999999999999</v>
      </c>
      <c r="E2186" s="39">
        <v>83</v>
      </c>
      <c r="F2186" s="5">
        <v>6.6037735849056602</v>
      </c>
      <c r="G2186" s="1"/>
      <c r="I2186" s="27"/>
      <c r="J2186" s="5">
        <v>13.82</v>
      </c>
      <c r="K2186" s="5">
        <v>34.950000000000003</v>
      </c>
      <c r="L2186" s="5">
        <v>26.19</v>
      </c>
      <c r="M2186" s="62">
        <v>0.48</v>
      </c>
      <c r="N2186" s="62">
        <v>6.67</v>
      </c>
      <c r="O2186" s="62">
        <v>16.23</v>
      </c>
      <c r="Q2186" s="5">
        <v>2.5</v>
      </c>
    </row>
    <row r="2187" spans="1:17" x14ac:dyDescent="0.2">
      <c r="B2187" s="23" t="s">
        <v>400</v>
      </c>
      <c r="C2187" s="5">
        <v>-13</v>
      </c>
      <c r="D2187" s="1">
        <v>-77.103999999999999</v>
      </c>
      <c r="E2187" s="39">
        <v>85</v>
      </c>
      <c r="F2187" s="9" t="s">
        <v>361</v>
      </c>
      <c r="G2187" s="1"/>
      <c r="I2187" s="27"/>
      <c r="J2187" s="5">
        <v>13.54</v>
      </c>
      <c r="K2187" s="5">
        <v>34.81</v>
      </c>
      <c r="L2187" s="5">
        <v>26.22</v>
      </c>
      <c r="M2187" s="62">
        <v>0.10199999999999999</v>
      </c>
      <c r="N2187" s="62">
        <v>7.44</v>
      </c>
      <c r="O2187" s="62">
        <v>13.96</v>
      </c>
      <c r="Q2187" s="5">
        <v>2.5</v>
      </c>
    </row>
    <row r="2188" spans="1:17" x14ac:dyDescent="0.2">
      <c r="B2188" s="23" t="s">
        <v>400</v>
      </c>
      <c r="C2188" s="5">
        <v>-13</v>
      </c>
      <c r="D2188" s="1">
        <v>-77.103999999999999</v>
      </c>
      <c r="E2188" s="39">
        <v>150</v>
      </c>
      <c r="F2188" s="9" t="s">
        <v>361</v>
      </c>
      <c r="G2188" s="1"/>
      <c r="I2188" s="27"/>
      <c r="J2188" s="5">
        <v>12.79</v>
      </c>
      <c r="K2188" s="5">
        <v>34.9</v>
      </c>
      <c r="L2188" s="5">
        <v>26.36</v>
      </c>
      <c r="M2188" s="62">
        <v>0.13500000000000001</v>
      </c>
      <c r="N2188" s="62">
        <v>4.96</v>
      </c>
      <c r="O2188" s="62">
        <v>20.6</v>
      </c>
      <c r="Q2188" s="5">
        <v>2.5</v>
      </c>
    </row>
    <row r="2189" spans="1:17" x14ac:dyDescent="0.2">
      <c r="B2189" s="23" t="s">
        <v>400</v>
      </c>
      <c r="C2189" s="5">
        <v>-13</v>
      </c>
      <c r="D2189" s="1">
        <v>-77.103999999999999</v>
      </c>
      <c r="E2189" s="39">
        <v>249</v>
      </c>
      <c r="F2189" s="5">
        <v>0.94339622641509091</v>
      </c>
      <c r="G2189" s="1"/>
      <c r="I2189" s="27"/>
      <c r="J2189" s="5">
        <v>11.55</v>
      </c>
      <c r="K2189" s="5">
        <v>34.83</v>
      </c>
      <c r="L2189" s="5">
        <v>26.54</v>
      </c>
      <c r="M2189" s="62">
        <v>0.14199999999999999</v>
      </c>
      <c r="N2189" s="62">
        <v>1.45</v>
      </c>
      <c r="O2189" s="62">
        <v>30.77</v>
      </c>
      <c r="Q2189" s="5">
        <v>2.2999999999999998</v>
      </c>
    </row>
    <row r="2190" spans="1:17" x14ac:dyDescent="0.2">
      <c r="B2190" s="23" t="s">
        <v>400</v>
      </c>
      <c r="C2190" s="5">
        <v>-13</v>
      </c>
      <c r="D2190" s="1">
        <v>-77.103999999999999</v>
      </c>
      <c r="E2190" s="39">
        <v>350</v>
      </c>
      <c r="F2190" s="5">
        <v>0.94339622641509091</v>
      </c>
      <c r="G2190" s="1"/>
      <c r="I2190" s="27"/>
      <c r="J2190" s="5">
        <v>10.39</v>
      </c>
      <c r="K2190" s="5">
        <v>34.74</v>
      </c>
      <c r="L2190" s="5">
        <v>26.54</v>
      </c>
      <c r="M2190" s="62">
        <v>0</v>
      </c>
      <c r="N2190" s="62">
        <v>1.52</v>
      </c>
      <c r="O2190" s="62">
        <v>32.521000000000001</v>
      </c>
      <c r="Q2190" s="5">
        <v>0.8</v>
      </c>
    </row>
    <row r="2191" spans="1:17" x14ac:dyDescent="0.2">
      <c r="B2191" s="23" t="s">
        <v>400</v>
      </c>
      <c r="C2191" s="5">
        <v>-13</v>
      </c>
      <c r="D2191" s="1">
        <v>-77.103999999999999</v>
      </c>
      <c r="E2191" s="39">
        <v>399</v>
      </c>
      <c r="F2191" s="5">
        <v>0.94339622641509091</v>
      </c>
      <c r="G2191" s="1"/>
      <c r="I2191" s="27"/>
      <c r="J2191" s="5">
        <v>9.8000000000000007</v>
      </c>
      <c r="K2191" s="5">
        <v>34.770000000000003</v>
      </c>
      <c r="L2191" s="5">
        <v>26.76</v>
      </c>
      <c r="M2191" s="62">
        <v>1.4E-2</v>
      </c>
      <c r="N2191" s="62">
        <v>0</v>
      </c>
      <c r="O2191" s="62">
        <v>36.68</v>
      </c>
      <c r="Q2191" s="5">
        <v>0.9</v>
      </c>
    </row>
    <row r="2192" spans="1:17" x14ac:dyDescent="0.2">
      <c r="B2192" s="23" t="s">
        <v>400</v>
      </c>
      <c r="C2192" s="5">
        <v>-13</v>
      </c>
      <c r="D2192" s="1">
        <v>-77.103999999999999</v>
      </c>
      <c r="E2192" s="39">
        <v>448</v>
      </c>
      <c r="F2192" s="9" t="s">
        <v>361</v>
      </c>
      <c r="G2192" s="1"/>
      <c r="I2192" s="27"/>
      <c r="J2192" s="5">
        <v>9</v>
      </c>
      <c r="K2192" s="5">
        <v>34.65</v>
      </c>
      <c r="L2192" s="5">
        <v>26.85</v>
      </c>
      <c r="M2192" s="62">
        <v>0</v>
      </c>
      <c r="N2192" s="62">
        <v>0</v>
      </c>
      <c r="O2192" s="62">
        <v>38.630000000000003</v>
      </c>
      <c r="Q2192" s="5">
        <v>1.9</v>
      </c>
    </row>
    <row r="2193" spans="1:17" x14ac:dyDescent="0.2">
      <c r="B2193" s="23" t="s">
        <v>400</v>
      </c>
      <c r="C2193" s="5">
        <v>-13</v>
      </c>
      <c r="D2193" s="1">
        <v>-77.103999999999999</v>
      </c>
      <c r="E2193" s="39">
        <v>551</v>
      </c>
      <c r="F2193" s="5">
        <v>9.4339622641509369</v>
      </c>
      <c r="G2193" s="1"/>
      <c r="I2193" s="27"/>
      <c r="J2193" s="5">
        <v>7.45</v>
      </c>
      <c r="K2193" s="5">
        <v>34.57</v>
      </c>
      <c r="L2193" s="5">
        <v>27.02</v>
      </c>
      <c r="M2193" s="62">
        <v>0.08</v>
      </c>
      <c r="N2193" s="62">
        <v>0.03</v>
      </c>
      <c r="O2193" s="62">
        <v>39.5</v>
      </c>
      <c r="Q2193" s="5">
        <v>21</v>
      </c>
    </row>
    <row r="2194" spans="1:17" x14ac:dyDescent="0.2">
      <c r="B2194" s="23" t="s">
        <v>400</v>
      </c>
      <c r="C2194" s="5">
        <v>-13</v>
      </c>
      <c r="D2194" s="1">
        <v>-77.103999999999999</v>
      </c>
      <c r="E2194" s="39">
        <v>598</v>
      </c>
      <c r="F2194" s="9" t="s">
        <v>361</v>
      </c>
      <c r="G2194" s="1"/>
      <c r="I2194" s="27"/>
      <c r="J2194" s="5">
        <v>6.89</v>
      </c>
      <c r="K2194" s="5">
        <v>34.549999999999997</v>
      </c>
      <c r="L2194" s="5">
        <v>27.08</v>
      </c>
      <c r="M2194" s="62">
        <v>0.01</v>
      </c>
      <c r="N2194" s="62">
        <v>0</v>
      </c>
      <c r="O2194" s="62">
        <v>44.35</v>
      </c>
      <c r="Q2194" s="5">
        <v>21</v>
      </c>
    </row>
    <row r="2195" spans="1:17" x14ac:dyDescent="0.2">
      <c r="B2195" s="23" t="s">
        <v>400</v>
      </c>
      <c r="C2195" s="5">
        <v>-15</v>
      </c>
      <c r="D2195" s="1">
        <v>-75.707999999999998</v>
      </c>
      <c r="E2195" s="39">
        <v>27</v>
      </c>
      <c r="F2195" s="5">
        <v>69.72477064220196</v>
      </c>
      <c r="G2195" s="1"/>
      <c r="I2195" s="27"/>
      <c r="J2195" s="5">
        <v>15.21</v>
      </c>
      <c r="K2195" s="5">
        <v>34.99</v>
      </c>
      <c r="L2195" s="5">
        <v>26.92</v>
      </c>
      <c r="M2195" s="62">
        <v>0.35</v>
      </c>
      <c r="N2195" s="62">
        <v>0.44</v>
      </c>
      <c r="O2195" s="62">
        <v>23.6</v>
      </c>
      <c r="Q2195" s="5">
        <v>49.1</v>
      </c>
    </row>
    <row r="2196" spans="1:17" x14ac:dyDescent="0.2">
      <c r="B2196" s="23" t="s">
        <v>400</v>
      </c>
      <c r="C2196" s="5">
        <v>-15</v>
      </c>
      <c r="D2196" s="1">
        <v>-75.707999999999998</v>
      </c>
      <c r="E2196" s="39">
        <v>38</v>
      </c>
      <c r="F2196" s="5">
        <v>124.77064220183496</v>
      </c>
      <c r="G2196" s="1"/>
      <c r="I2196" s="27"/>
      <c r="J2196" s="5">
        <v>14.56</v>
      </c>
      <c r="K2196" s="5">
        <v>34.94</v>
      </c>
      <c r="L2196" s="5">
        <v>26.02</v>
      </c>
      <c r="M2196" s="62">
        <v>0.84</v>
      </c>
      <c r="N2196" s="62">
        <v>4.2</v>
      </c>
      <c r="O2196" s="62">
        <v>17.2</v>
      </c>
      <c r="Q2196" s="5">
        <v>2.1</v>
      </c>
    </row>
    <row r="2197" spans="1:17" x14ac:dyDescent="0.2">
      <c r="B2197" s="23" t="s">
        <v>400</v>
      </c>
      <c r="C2197" s="5">
        <v>-15</v>
      </c>
      <c r="D2197" s="1">
        <v>-75.707999999999998</v>
      </c>
      <c r="E2197" s="39">
        <v>40</v>
      </c>
      <c r="F2197" s="5">
        <v>282.56880733944956</v>
      </c>
      <c r="G2197" s="1"/>
      <c r="I2197" s="27"/>
      <c r="J2197" s="5">
        <v>14.62</v>
      </c>
      <c r="K2197" s="5">
        <v>34.950000000000003</v>
      </c>
      <c r="L2197" s="5">
        <v>26.01</v>
      </c>
      <c r="N2197" s="62">
        <v>0.115</v>
      </c>
      <c r="O2197" s="62">
        <v>23.1</v>
      </c>
      <c r="Q2197" s="5">
        <v>52.3</v>
      </c>
    </row>
    <row r="2198" spans="1:17" x14ac:dyDescent="0.2">
      <c r="B2198" s="23" t="s">
        <v>400</v>
      </c>
      <c r="C2198" s="5">
        <v>-15</v>
      </c>
      <c r="D2198" s="1">
        <v>-75.707999999999998</v>
      </c>
      <c r="E2198" s="39">
        <v>45</v>
      </c>
      <c r="F2198" s="5">
        <v>69.72477064220196</v>
      </c>
      <c r="G2198" s="1"/>
      <c r="I2198" s="27"/>
      <c r="J2198" s="5">
        <v>14.26</v>
      </c>
      <c r="K2198" s="5">
        <v>34.94</v>
      </c>
      <c r="L2198" s="5">
        <v>26.08</v>
      </c>
      <c r="M2198" s="62">
        <v>0.1</v>
      </c>
      <c r="N2198" s="62">
        <v>6.3</v>
      </c>
      <c r="O2198" s="62">
        <v>14.1</v>
      </c>
      <c r="Q2198" s="5">
        <v>0.9</v>
      </c>
    </row>
    <row r="2199" spans="1:17" x14ac:dyDescent="0.2">
      <c r="B2199" s="23" t="s">
        <v>400</v>
      </c>
      <c r="C2199" s="5">
        <v>-15</v>
      </c>
      <c r="D2199" s="1">
        <v>-75.707999999999998</v>
      </c>
      <c r="E2199" s="39">
        <v>224</v>
      </c>
      <c r="F2199" s="9" t="s">
        <v>361</v>
      </c>
      <c r="G2199" s="1"/>
      <c r="I2199" s="27"/>
      <c r="J2199" s="5">
        <v>12.14</v>
      </c>
      <c r="K2199" s="5">
        <v>34.85</v>
      </c>
      <c r="L2199" s="5">
        <v>26.45</v>
      </c>
      <c r="M2199" s="62">
        <v>0.08</v>
      </c>
      <c r="N2199" s="62">
        <v>4</v>
      </c>
      <c r="O2199" s="62">
        <v>24.7</v>
      </c>
      <c r="Q2199" s="5">
        <v>1.1000000000000001</v>
      </c>
    </row>
    <row r="2200" spans="1:17" x14ac:dyDescent="0.2">
      <c r="B2200" s="23" t="s">
        <v>400</v>
      </c>
      <c r="C2200" s="5">
        <v>-15</v>
      </c>
      <c r="D2200" s="1">
        <v>-75.707999999999998</v>
      </c>
      <c r="E2200" s="39">
        <v>398</v>
      </c>
      <c r="F2200" s="9" t="s">
        <v>361</v>
      </c>
      <c r="G2200" s="1"/>
      <c r="I2200" s="27"/>
      <c r="J2200" s="5">
        <v>10.36</v>
      </c>
      <c r="K2200" s="5">
        <v>34.74</v>
      </c>
      <c r="L2200" s="5">
        <v>26.69</v>
      </c>
      <c r="M2200" s="62">
        <v>0.05</v>
      </c>
      <c r="N2200" s="62">
        <v>1.6</v>
      </c>
      <c r="O2200" s="62">
        <v>32.26</v>
      </c>
      <c r="Q2200" s="5">
        <v>0.9</v>
      </c>
    </row>
    <row r="2201" spans="1:17" x14ac:dyDescent="0.2">
      <c r="B2201" s="23" t="s">
        <v>400</v>
      </c>
      <c r="C2201" s="5">
        <v>-15</v>
      </c>
      <c r="D2201" s="1">
        <v>-75.707999999999998</v>
      </c>
      <c r="E2201" s="39">
        <v>423</v>
      </c>
      <c r="F2201" s="5">
        <v>3.6697247706422296</v>
      </c>
      <c r="G2201" s="1"/>
      <c r="I2201" s="27"/>
      <c r="J2201" s="5">
        <v>9.51</v>
      </c>
      <c r="K2201" s="5">
        <v>34.68</v>
      </c>
      <c r="L2201" s="5">
        <v>29.78</v>
      </c>
      <c r="M2201" s="62">
        <v>0.1</v>
      </c>
      <c r="N2201" s="62">
        <v>0.1</v>
      </c>
      <c r="O2201" s="62">
        <v>35.6</v>
      </c>
      <c r="Q2201" s="5">
        <v>1.5</v>
      </c>
    </row>
    <row r="2202" spans="1:17" x14ac:dyDescent="0.2">
      <c r="B2202" s="23" t="s">
        <v>400</v>
      </c>
      <c r="C2202" s="5">
        <v>-15</v>
      </c>
      <c r="D2202" s="1">
        <v>-75.707999999999998</v>
      </c>
      <c r="E2202" s="39">
        <v>449</v>
      </c>
      <c r="F2202" s="5">
        <v>3.6697247706422296</v>
      </c>
      <c r="G2202" s="1"/>
      <c r="I2202" s="27"/>
      <c r="J2202" s="5">
        <v>9.11</v>
      </c>
      <c r="K2202" s="5">
        <v>34.659999999999997</v>
      </c>
      <c r="L2202" s="5">
        <v>26.83</v>
      </c>
      <c r="M2202" s="62">
        <v>0.05</v>
      </c>
      <c r="N2202" s="62">
        <v>0.1</v>
      </c>
      <c r="O2202" s="62">
        <v>36.9</v>
      </c>
      <c r="Q2202" s="5">
        <v>3.2</v>
      </c>
    </row>
    <row r="2203" spans="1:17" s="14" customFormat="1" x14ac:dyDescent="0.2">
      <c r="A2203" s="10"/>
      <c r="B2203" s="24" t="s">
        <v>400</v>
      </c>
      <c r="C2203" s="12">
        <v>-15</v>
      </c>
      <c r="D2203" s="10">
        <v>-75.707999999999998</v>
      </c>
      <c r="E2203" s="42">
        <v>525</v>
      </c>
      <c r="F2203" s="12">
        <v>3.6697247706422296</v>
      </c>
      <c r="G2203" s="10"/>
      <c r="H2203" s="12"/>
      <c r="I2203" s="110"/>
      <c r="J2203" s="12">
        <v>7.76</v>
      </c>
      <c r="K2203" s="12">
        <v>34.57</v>
      </c>
      <c r="L2203" s="12">
        <v>26.97</v>
      </c>
      <c r="M2203" s="63">
        <v>0.2</v>
      </c>
      <c r="N2203" s="63">
        <v>0.15</v>
      </c>
      <c r="O2203" s="63">
        <v>40.5</v>
      </c>
      <c r="P2203" s="12"/>
      <c r="Q2203" s="12">
        <v>20</v>
      </c>
    </row>
    <row r="2204" spans="1:17" x14ac:dyDescent="0.2">
      <c r="A2204" s="1" t="s">
        <v>415</v>
      </c>
      <c r="B2204" s="23">
        <v>35845</v>
      </c>
      <c r="C2204" s="1">
        <v>36.746000000000002</v>
      </c>
      <c r="D2204" s="1">
        <v>-122.02160000000001</v>
      </c>
      <c r="E2204" s="39">
        <v>11</v>
      </c>
      <c r="F2204" s="5">
        <v>19.43087549988434</v>
      </c>
      <c r="I2204" s="47"/>
      <c r="J2204" s="5">
        <v>14.66</v>
      </c>
      <c r="K2204" s="5">
        <v>33.299999999999997</v>
      </c>
      <c r="L2204" s="5"/>
      <c r="M2204" s="62">
        <v>5.8999999999999997E-2</v>
      </c>
      <c r="N2204" s="62">
        <v>0</v>
      </c>
      <c r="O2204" s="62">
        <v>0.22</v>
      </c>
    </row>
    <row r="2205" spans="1:17" x14ac:dyDescent="0.2">
      <c r="B2205" s="23">
        <v>35845</v>
      </c>
      <c r="C2205" s="1">
        <v>36.746000000000002</v>
      </c>
      <c r="D2205" s="1">
        <v>-122.02160000000001</v>
      </c>
      <c r="E2205" s="39">
        <v>18</v>
      </c>
      <c r="F2205" s="5">
        <v>47.479311413019367</v>
      </c>
      <c r="I2205" s="47"/>
      <c r="J2205" s="5">
        <v>14.67</v>
      </c>
      <c r="K2205" s="5">
        <v>33.299999999999997</v>
      </c>
      <c r="L2205" s="5"/>
      <c r="M2205" s="62">
        <v>5.8999999999999997E-2</v>
      </c>
      <c r="N2205" s="62">
        <v>0</v>
      </c>
      <c r="O2205" s="62">
        <v>0.23</v>
      </c>
    </row>
    <row r="2206" spans="1:17" x14ac:dyDescent="0.2">
      <c r="A2206" s="1" t="s">
        <v>493</v>
      </c>
      <c r="B2206" s="23">
        <v>35845</v>
      </c>
      <c r="C2206" s="1">
        <v>36.746000000000002</v>
      </c>
      <c r="D2206" s="1">
        <v>-122.02160000000001</v>
      </c>
      <c r="E2206" s="39">
        <v>24</v>
      </c>
      <c r="F2206" s="5">
        <v>50.78439615878208</v>
      </c>
      <c r="I2206" s="47"/>
      <c r="J2206" s="5">
        <v>14.67</v>
      </c>
      <c r="K2206" s="5">
        <v>33.299999999999997</v>
      </c>
      <c r="L2206" s="5"/>
      <c r="M2206" s="62">
        <v>0.06</v>
      </c>
      <c r="N2206" s="62">
        <v>0</v>
      </c>
      <c r="O2206" s="62">
        <v>0.24</v>
      </c>
    </row>
    <row r="2207" spans="1:17" x14ac:dyDescent="0.2">
      <c r="B2207" s="23">
        <v>35845</v>
      </c>
      <c r="C2207" s="1">
        <v>36.746000000000002</v>
      </c>
      <c r="D2207" s="1">
        <v>-122.02160000000001</v>
      </c>
      <c r="E2207" s="39">
        <v>27</v>
      </c>
      <c r="F2207" s="5">
        <v>79.175100501471192</v>
      </c>
      <c r="I2207" s="47"/>
      <c r="J2207" s="5">
        <v>14.67</v>
      </c>
      <c r="K2207" s="5">
        <v>33.299999999999997</v>
      </c>
      <c r="L2207" s="5"/>
      <c r="M2207" s="62">
        <v>6.3E-2</v>
      </c>
      <c r="N2207" s="62">
        <v>0</v>
      </c>
      <c r="O2207" s="62">
        <v>0.15</v>
      </c>
    </row>
    <row r="2208" spans="1:17" x14ac:dyDescent="0.2">
      <c r="B2208" s="23">
        <v>35845</v>
      </c>
      <c r="C2208" s="1">
        <v>36.746000000000002</v>
      </c>
      <c r="D2208" s="1">
        <v>-122.02160000000001</v>
      </c>
      <c r="E2208" s="39">
        <v>30</v>
      </c>
      <c r="F2208" s="5">
        <v>71.048116374487293</v>
      </c>
      <c r="I2208" s="47"/>
      <c r="J2208" s="5">
        <v>14.69</v>
      </c>
      <c r="K2208" s="5">
        <v>33.299999999999997</v>
      </c>
      <c r="L2208" s="5"/>
      <c r="M2208" s="62">
        <v>6.3E-2</v>
      </c>
      <c r="N2208" s="62">
        <v>0</v>
      </c>
      <c r="O2208" s="62">
        <v>0.2</v>
      </c>
    </row>
    <row r="2209" spans="2:15" x14ac:dyDescent="0.2">
      <c r="B2209" s="23">
        <v>35845</v>
      </c>
      <c r="C2209" s="1">
        <v>36.746000000000002</v>
      </c>
      <c r="D2209" s="1">
        <v>-122.02160000000001</v>
      </c>
      <c r="E2209" s="39">
        <v>33</v>
      </c>
      <c r="F2209" s="5">
        <v>68.508433834804507</v>
      </c>
      <c r="I2209" s="47"/>
      <c r="J2209" s="5">
        <v>14.67</v>
      </c>
      <c r="K2209" s="5">
        <v>33.299999999999997</v>
      </c>
      <c r="L2209" s="5"/>
      <c r="M2209" s="62">
        <v>6.2E-2</v>
      </c>
      <c r="N2209" s="62">
        <v>6.2E-2</v>
      </c>
      <c r="O2209" s="62">
        <v>0.84</v>
      </c>
    </row>
    <row r="2210" spans="2:15" x14ac:dyDescent="0.2">
      <c r="B2210" s="23">
        <v>35845</v>
      </c>
      <c r="C2210" s="1">
        <v>36.746000000000002</v>
      </c>
      <c r="D2210" s="1">
        <v>-122.02160000000001</v>
      </c>
      <c r="E2210" s="39">
        <v>35</v>
      </c>
      <c r="F2210" s="5">
        <v>61.905259231629771</v>
      </c>
      <c r="I2210" s="47"/>
      <c r="J2210" s="5">
        <v>14.67</v>
      </c>
      <c r="K2210" s="5">
        <v>33.299999999999997</v>
      </c>
      <c r="L2210" s="5"/>
      <c r="M2210" s="62">
        <v>7.2999999999999995E-2</v>
      </c>
      <c r="N2210" s="62">
        <v>9.4E-2</v>
      </c>
      <c r="O2210" s="62">
        <v>0.91</v>
      </c>
    </row>
    <row r="2211" spans="2:15" x14ac:dyDescent="0.2">
      <c r="B2211" s="23">
        <v>35845</v>
      </c>
      <c r="C2211" s="1">
        <v>36.746000000000002</v>
      </c>
      <c r="D2211" s="1">
        <v>-122.02160000000001</v>
      </c>
      <c r="E2211" s="39">
        <v>40</v>
      </c>
      <c r="F2211" s="5">
        <v>72.063989390360391</v>
      </c>
      <c r="I2211" s="47"/>
      <c r="J2211" s="5">
        <v>14.68</v>
      </c>
      <c r="K2211" s="5">
        <v>33.299999999999997</v>
      </c>
      <c r="L2211" s="5"/>
      <c r="M2211" s="62">
        <v>7.0000000000000007E-2</v>
      </c>
      <c r="N2211" s="62">
        <v>0.127</v>
      </c>
      <c r="O2211" s="62">
        <v>0.44</v>
      </c>
    </row>
    <row r="2212" spans="2:15" x14ac:dyDescent="0.2">
      <c r="B2212" s="23">
        <v>35845</v>
      </c>
      <c r="C2212" s="1">
        <v>36.746000000000002</v>
      </c>
      <c r="D2212" s="1">
        <v>-122.02160000000001</v>
      </c>
      <c r="E2212" s="39">
        <v>45</v>
      </c>
      <c r="F2212" s="5">
        <v>69.016370342741055</v>
      </c>
      <c r="I2212" s="47"/>
      <c r="J2212" s="5">
        <v>14.7</v>
      </c>
      <c r="K2212" s="5">
        <v>33.299999999999997</v>
      </c>
      <c r="L2212" s="5"/>
      <c r="M2212" s="62">
        <v>6.0999999999999999E-2</v>
      </c>
      <c r="N2212" s="62">
        <v>0.152</v>
      </c>
      <c r="O2212" s="62">
        <v>0.32</v>
      </c>
    </row>
    <row r="2213" spans="2:15" x14ac:dyDescent="0.2">
      <c r="B2213" s="23">
        <v>35845</v>
      </c>
      <c r="C2213" s="1">
        <v>36.746000000000002</v>
      </c>
      <c r="D2213" s="1">
        <v>-122.02160000000001</v>
      </c>
      <c r="E2213" s="39">
        <v>50</v>
      </c>
      <c r="F2213" s="5">
        <v>73.333830660201286</v>
      </c>
      <c r="I2213" s="47"/>
      <c r="J2213" s="5">
        <v>14.71</v>
      </c>
      <c r="K2213" s="5">
        <v>33.299999999999997</v>
      </c>
      <c r="L2213" s="5"/>
      <c r="M2213" s="62">
        <v>6.7000000000000004E-2</v>
      </c>
      <c r="N2213" s="62">
        <v>0.17899999999999999</v>
      </c>
      <c r="O2213" s="62">
        <v>0.28000000000000003</v>
      </c>
    </row>
    <row r="2214" spans="2:15" x14ac:dyDescent="0.2">
      <c r="B2214" s="23">
        <v>35887</v>
      </c>
      <c r="C2214" s="1">
        <v>36.746000000000002</v>
      </c>
      <c r="D2214" s="1">
        <v>-122.02160000000001</v>
      </c>
      <c r="E2214" s="39">
        <v>10</v>
      </c>
      <c r="F2214" s="5">
        <v>22.611963878864486</v>
      </c>
      <c r="I2214" s="47"/>
      <c r="J2214" s="5">
        <v>11.56</v>
      </c>
      <c r="K2214" s="5">
        <v>33.4</v>
      </c>
      <c r="L2214" s="5"/>
      <c r="M2214" s="62">
        <v>6.9000000000000006E-2</v>
      </c>
      <c r="N2214" s="62">
        <v>0.27</v>
      </c>
      <c r="O2214" s="62">
        <v>18.95</v>
      </c>
    </row>
    <row r="2215" spans="2:15" x14ac:dyDescent="0.2">
      <c r="B2215" s="23">
        <v>35887</v>
      </c>
      <c r="C2215" s="1">
        <v>36.746000000000002</v>
      </c>
      <c r="D2215" s="1">
        <v>-122.02160000000001</v>
      </c>
      <c r="E2215" s="39">
        <v>20</v>
      </c>
      <c r="F2215" s="5">
        <v>27.962282350202074</v>
      </c>
      <c r="I2215" s="47"/>
      <c r="J2215" s="5">
        <v>10.39</v>
      </c>
      <c r="K2215" s="5">
        <v>33.5</v>
      </c>
      <c r="L2215" s="5"/>
      <c r="M2215" s="62">
        <v>6.3E-2</v>
      </c>
      <c r="N2215" s="62">
        <v>0.20499999999999999</v>
      </c>
      <c r="O2215" s="62">
        <v>25.69</v>
      </c>
    </row>
    <row r="2216" spans="2:15" x14ac:dyDescent="0.2">
      <c r="B2216" s="23">
        <v>35887</v>
      </c>
      <c r="C2216" s="1">
        <v>36.746000000000002</v>
      </c>
      <c r="D2216" s="1">
        <v>-122.02160000000001</v>
      </c>
      <c r="E2216" s="39">
        <v>30</v>
      </c>
      <c r="F2216" s="5">
        <v>51.03863344691765</v>
      </c>
      <c r="I2216" s="47"/>
      <c r="J2216" s="5">
        <v>9.93</v>
      </c>
      <c r="K2216" s="5">
        <v>33.700000000000003</v>
      </c>
      <c r="L2216" s="5"/>
      <c r="M2216" s="62">
        <v>7.0000000000000007E-2</v>
      </c>
      <c r="N2216" s="62">
        <v>3.1E-2</v>
      </c>
      <c r="O2216" s="62">
        <v>23.78</v>
      </c>
    </row>
    <row r="2217" spans="2:15" x14ac:dyDescent="0.2">
      <c r="B2217" s="23">
        <v>35887</v>
      </c>
      <c r="C2217" s="1">
        <v>36.746000000000002</v>
      </c>
      <c r="D2217" s="1">
        <v>-122.02160000000001</v>
      </c>
      <c r="E2217" s="39">
        <v>40</v>
      </c>
      <c r="F2217" s="5">
        <v>68.508433834804507</v>
      </c>
      <c r="I2217" s="47"/>
      <c r="J2217" s="5">
        <v>9.5299999999999994</v>
      </c>
      <c r="K2217" s="5">
        <v>33.799999999999997</v>
      </c>
      <c r="L2217" s="5"/>
      <c r="M2217" s="62">
        <v>6.0999999999999999E-2</v>
      </c>
      <c r="N2217" s="62">
        <v>8.9999999999999993E-3</v>
      </c>
      <c r="O2217" s="62">
        <v>29.05</v>
      </c>
    </row>
    <row r="2218" spans="2:15" x14ac:dyDescent="0.2">
      <c r="B2218" s="23">
        <v>35887</v>
      </c>
      <c r="C2218" s="1">
        <v>36.746000000000002</v>
      </c>
      <c r="D2218" s="1">
        <v>-122.02160000000001</v>
      </c>
      <c r="E2218" s="39">
        <v>44</v>
      </c>
      <c r="F2218" s="5">
        <v>28.217059420265741</v>
      </c>
      <c r="I2218" s="47"/>
      <c r="J2218" s="5">
        <v>9.52</v>
      </c>
      <c r="K2218" s="5">
        <v>33.799999999999997</v>
      </c>
      <c r="L2218" s="5"/>
      <c r="M2218" s="62">
        <v>6.2E-2</v>
      </c>
      <c r="N2218" s="62">
        <v>1.4999999999999999E-2</v>
      </c>
      <c r="O2218" s="62">
        <v>29.03</v>
      </c>
    </row>
    <row r="2219" spans="2:15" x14ac:dyDescent="0.2">
      <c r="B2219" s="23">
        <v>35887</v>
      </c>
      <c r="C2219" s="1">
        <v>36.746000000000002</v>
      </c>
      <c r="D2219" s="1">
        <v>-122.02160000000001</v>
      </c>
      <c r="E2219" s="39">
        <v>53</v>
      </c>
      <c r="F2219" s="5">
        <v>25.669288719628806</v>
      </c>
      <c r="I2219" s="47"/>
      <c r="J2219" s="5">
        <v>9.43</v>
      </c>
      <c r="K2219" s="5">
        <v>33.799999999999997</v>
      </c>
      <c r="L2219" s="5"/>
      <c r="M2219" s="62">
        <v>7.8E-2</v>
      </c>
      <c r="N2219" s="62">
        <v>7.0000000000000001E-3</v>
      </c>
      <c r="O2219" s="62">
        <v>32.04</v>
      </c>
    </row>
    <row r="2220" spans="2:15" x14ac:dyDescent="0.2">
      <c r="B2220" s="23">
        <v>35887</v>
      </c>
      <c r="C2220" s="1">
        <v>36.746000000000002</v>
      </c>
      <c r="D2220" s="1">
        <v>-122.02160000000001</v>
      </c>
      <c r="E2220" s="39">
        <v>57</v>
      </c>
      <c r="F2220" s="5">
        <v>19.423579031934125</v>
      </c>
      <c r="I2220" s="47"/>
      <c r="J2220" s="5">
        <v>9.32</v>
      </c>
      <c r="K2220" s="5">
        <v>33.9</v>
      </c>
      <c r="L2220" s="5"/>
      <c r="M2220" s="62">
        <v>6.0999999999999999E-2</v>
      </c>
      <c r="N2220" s="62">
        <v>0</v>
      </c>
      <c r="O2220" s="62">
        <v>26.85</v>
      </c>
    </row>
    <row r="2221" spans="2:15" x14ac:dyDescent="0.2">
      <c r="B2221" s="23">
        <v>35887</v>
      </c>
      <c r="C2221" s="1">
        <v>36.746000000000002</v>
      </c>
      <c r="D2221" s="1">
        <v>-122.02160000000001</v>
      </c>
      <c r="E2221" s="39">
        <v>62</v>
      </c>
      <c r="F2221" s="5">
        <v>62.413195739566326</v>
      </c>
      <c r="I2221" s="47"/>
      <c r="J2221" s="5">
        <v>9.2799999999999994</v>
      </c>
      <c r="K2221" s="5">
        <v>33.9</v>
      </c>
      <c r="L2221" s="5"/>
      <c r="M2221" s="62">
        <v>6.0999999999999999E-2</v>
      </c>
      <c r="N2221" s="62">
        <v>0</v>
      </c>
      <c r="O2221" s="62">
        <v>35.58</v>
      </c>
    </row>
    <row r="2222" spans="2:15" x14ac:dyDescent="0.2">
      <c r="B2222" s="23">
        <v>35887</v>
      </c>
      <c r="C2222" s="1">
        <v>36.746000000000002</v>
      </c>
      <c r="D2222" s="1">
        <v>-122.02160000000001</v>
      </c>
      <c r="E2222" s="39">
        <v>65</v>
      </c>
      <c r="F2222" s="5">
        <v>23.63107215911926</v>
      </c>
      <c r="I2222" s="47"/>
      <c r="J2222" s="5">
        <v>9.23</v>
      </c>
      <c r="K2222" s="5">
        <v>33.9</v>
      </c>
      <c r="L2222" s="5"/>
      <c r="M2222" s="62">
        <v>6.4000000000000001E-2</v>
      </c>
      <c r="N2222" s="62">
        <v>0</v>
      </c>
      <c r="O2222" s="62">
        <v>30.73</v>
      </c>
    </row>
    <row r="2223" spans="2:15" x14ac:dyDescent="0.2">
      <c r="B2223" s="23">
        <v>35887</v>
      </c>
      <c r="C2223" s="1">
        <v>36.746000000000002</v>
      </c>
      <c r="D2223" s="1">
        <v>-122.02160000000001</v>
      </c>
      <c r="E2223" s="39">
        <v>70</v>
      </c>
      <c r="F2223" s="5">
        <v>49.00473514183291</v>
      </c>
      <c r="I2223" s="47"/>
      <c r="J2223" s="5">
        <v>9.1199999999999992</v>
      </c>
      <c r="K2223" s="5">
        <v>33.9</v>
      </c>
      <c r="L2223" s="5"/>
      <c r="M2223" s="62">
        <v>6.3E-2</v>
      </c>
      <c r="N2223" s="62">
        <v>2.1999999999999999E-2</v>
      </c>
      <c r="O2223" s="62">
        <v>35.049999999999997</v>
      </c>
    </row>
    <row r="2224" spans="2:15" x14ac:dyDescent="0.2">
      <c r="B2224" s="23">
        <v>35977</v>
      </c>
      <c r="C2224" s="1">
        <v>36.746000000000002</v>
      </c>
      <c r="D2224" s="1">
        <v>-122.02160000000001</v>
      </c>
      <c r="E2224" s="39">
        <v>5</v>
      </c>
      <c r="F2224" s="5">
        <v>18.654348262703383</v>
      </c>
      <c r="I2224" s="47"/>
      <c r="J2224" s="5">
        <v>12.2</v>
      </c>
      <c r="K2224" s="5">
        <v>33.4</v>
      </c>
      <c r="L2224" s="5"/>
      <c r="M2224" s="62">
        <v>7.0999999999999994E-2</v>
      </c>
      <c r="N2224" s="62">
        <v>0.26800000000000002</v>
      </c>
      <c r="O2224" s="62">
        <v>17.440000000000001</v>
      </c>
    </row>
    <row r="2225" spans="2:15" x14ac:dyDescent="0.2">
      <c r="B2225" s="23">
        <v>35977</v>
      </c>
      <c r="C2225" s="1">
        <v>36.746000000000002</v>
      </c>
      <c r="D2225" s="1">
        <v>-122.02160000000001</v>
      </c>
      <c r="E2225" s="39">
        <v>11</v>
      </c>
      <c r="F2225" s="5">
        <v>26.9431740699473</v>
      </c>
      <c r="I2225" s="47"/>
      <c r="J2225" s="5">
        <v>12.1</v>
      </c>
      <c r="K2225" s="5">
        <v>33.4</v>
      </c>
      <c r="L2225" s="5"/>
      <c r="M2225" s="62">
        <v>6.5000000000000002E-2</v>
      </c>
      <c r="N2225" s="62">
        <v>0.27300000000000002</v>
      </c>
      <c r="O2225" s="62">
        <v>21.36</v>
      </c>
    </row>
    <row r="2226" spans="2:15" x14ac:dyDescent="0.2">
      <c r="B2226" s="23">
        <v>35977</v>
      </c>
      <c r="C2226" s="1">
        <v>36.746000000000002</v>
      </c>
      <c r="D2226" s="1">
        <v>-122.02160000000001</v>
      </c>
      <c r="E2226" s="39">
        <v>17</v>
      </c>
      <c r="F2226" s="5">
        <v>32.733548701154987</v>
      </c>
      <c r="I2226" s="47"/>
      <c r="J2226" s="5">
        <v>11.2</v>
      </c>
      <c r="K2226" s="5">
        <v>33.5</v>
      </c>
      <c r="L2226" s="5"/>
      <c r="M2226" s="62">
        <v>6.7000000000000004E-2</v>
      </c>
      <c r="N2226" s="62">
        <v>0.23100000000000001</v>
      </c>
      <c r="O2226" s="62">
        <v>22.91</v>
      </c>
    </row>
    <row r="2227" spans="2:15" x14ac:dyDescent="0.2">
      <c r="B2227" s="23">
        <v>35977</v>
      </c>
      <c r="C2227" s="1">
        <v>36.746000000000002</v>
      </c>
      <c r="D2227" s="1">
        <v>-122.02160000000001</v>
      </c>
      <c r="E2227" s="39">
        <v>28</v>
      </c>
      <c r="F2227" s="5">
        <v>20.064193178227551</v>
      </c>
      <c r="I2227" s="47"/>
      <c r="J2227" s="5">
        <v>10.3</v>
      </c>
      <c r="K2227" s="5">
        <v>33.6</v>
      </c>
      <c r="L2227" s="5"/>
      <c r="M2227" s="62">
        <v>6.5000000000000002E-2</v>
      </c>
      <c r="N2227" s="62">
        <v>2.3E-2</v>
      </c>
      <c r="O2227" s="62">
        <v>23.8</v>
      </c>
    </row>
    <row r="2228" spans="2:15" x14ac:dyDescent="0.2">
      <c r="B2228" s="23">
        <v>35977</v>
      </c>
      <c r="C2228" s="1">
        <v>36.746000000000002</v>
      </c>
      <c r="D2228" s="1">
        <v>-122.02160000000001</v>
      </c>
      <c r="E2228" s="39">
        <v>34</v>
      </c>
      <c r="F2228" s="5">
        <v>18.654348262703383</v>
      </c>
      <c r="I2228" s="47"/>
      <c r="J2228" s="5">
        <v>10.25</v>
      </c>
      <c r="K2228" s="5">
        <v>33.6</v>
      </c>
      <c r="L2228" s="5"/>
      <c r="M2228" s="62">
        <v>6.3E-2</v>
      </c>
      <c r="N2228" s="62">
        <v>0</v>
      </c>
      <c r="O2228" s="62">
        <v>27.74</v>
      </c>
    </row>
    <row r="2229" spans="2:15" x14ac:dyDescent="0.2">
      <c r="B2229" s="23">
        <v>35977</v>
      </c>
      <c r="C2229" s="1">
        <v>36.746000000000002</v>
      </c>
      <c r="D2229" s="1">
        <v>-122.02160000000001</v>
      </c>
      <c r="E2229" s="39">
        <v>40</v>
      </c>
      <c r="F2229" s="5">
        <v>20.573747318354943</v>
      </c>
      <c r="I2229" s="47"/>
      <c r="J2229" s="5">
        <v>9.9499999999999993</v>
      </c>
      <c r="K2229" s="5">
        <v>33.700000000000003</v>
      </c>
      <c r="L2229" s="5"/>
      <c r="M2229" s="62">
        <v>6.8000000000000005E-2</v>
      </c>
      <c r="N2229" s="62">
        <v>0</v>
      </c>
      <c r="O2229" s="62">
        <v>26.41</v>
      </c>
    </row>
    <row r="2230" spans="2:15" x14ac:dyDescent="0.2">
      <c r="B2230" s="23">
        <v>35977</v>
      </c>
      <c r="C2230" s="1">
        <v>36.746000000000002</v>
      </c>
      <c r="D2230" s="1">
        <v>-122.02160000000001</v>
      </c>
      <c r="E2230" s="39">
        <v>45</v>
      </c>
      <c r="F2230" s="5">
        <v>18.654348262703383</v>
      </c>
      <c r="I2230" s="47"/>
      <c r="J2230" s="5">
        <v>9.6999999999999993</v>
      </c>
      <c r="K2230" s="5">
        <v>33.799999999999997</v>
      </c>
      <c r="L2230" s="5"/>
      <c r="M2230" s="62">
        <v>6.6000000000000003E-2</v>
      </c>
      <c r="N2230" s="62">
        <v>0</v>
      </c>
      <c r="O2230" s="62">
        <v>32.630000000000003</v>
      </c>
    </row>
    <row r="2231" spans="2:15" x14ac:dyDescent="0.2">
      <c r="B2231" s="23">
        <v>35977</v>
      </c>
      <c r="C2231" s="1">
        <v>36.746000000000002</v>
      </c>
      <c r="D2231" s="1">
        <v>-122.02160000000001</v>
      </c>
      <c r="E2231" s="39">
        <v>52</v>
      </c>
      <c r="F2231" s="5">
        <v>18.654348262703383</v>
      </c>
      <c r="I2231" s="47"/>
      <c r="J2231" s="5">
        <v>9.6</v>
      </c>
      <c r="K2231" s="5">
        <v>33.799999999999997</v>
      </c>
      <c r="L2231" s="5"/>
      <c r="M2231" s="62">
        <v>6.5000000000000002E-2</v>
      </c>
      <c r="N2231" s="62">
        <v>0</v>
      </c>
      <c r="O2231" s="62">
        <v>24.31</v>
      </c>
    </row>
    <row r="2232" spans="2:15" x14ac:dyDescent="0.2">
      <c r="B2232" s="23">
        <v>35977</v>
      </c>
      <c r="C2232" s="1">
        <v>36.746000000000002</v>
      </c>
      <c r="D2232" s="1">
        <v>-122.02160000000001</v>
      </c>
      <c r="E2232" s="39">
        <v>60</v>
      </c>
      <c r="F2232" s="5">
        <v>23.63107215911926</v>
      </c>
      <c r="I2232" s="47"/>
      <c r="J2232" s="5">
        <v>9.4</v>
      </c>
      <c r="K2232" s="5">
        <v>33.799999999999997</v>
      </c>
      <c r="L2232" s="5"/>
      <c r="M2232" s="62">
        <v>6.5000000000000002E-2</v>
      </c>
      <c r="N2232" s="62">
        <v>0</v>
      </c>
      <c r="O2232" s="62">
        <v>32.06</v>
      </c>
    </row>
    <row r="2233" spans="2:15" x14ac:dyDescent="0.2">
      <c r="B2233" s="23">
        <v>35977</v>
      </c>
      <c r="C2233" s="1">
        <v>36.746000000000002</v>
      </c>
      <c r="D2233" s="1">
        <v>-122.02160000000001</v>
      </c>
      <c r="E2233" s="39">
        <v>65</v>
      </c>
      <c r="F2233" s="5">
        <v>18.654348262703383</v>
      </c>
      <c r="I2233" s="47"/>
      <c r="J2233" s="5">
        <v>9.3000000000000007</v>
      </c>
      <c r="K2233" s="5">
        <v>33.9</v>
      </c>
      <c r="L2233" s="5"/>
      <c r="M2233" s="62">
        <v>6.3E-2</v>
      </c>
      <c r="N2233" s="62">
        <v>0</v>
      </c>
      <c r="O2233" s="62">
        <v>35.64</v>
      </c>
    </row>
    <row r="2234" spans="2:15" x14ac:dyDescent="0.2">
      <c r="B2234" s="23">
        <v>36026</v>
      </c>
      <c r="C2234" s="1">
        <v>36.746000000000002</v>
      </c>
      <c r="D2234" s="1">
        <v>-122.02160000000001</v>
      </c>
      <c r="E2234" s="39">
        <v>4</v>
      </c>
      <c r="F2234" s="5">
        <v>18.141527749882872</v>
      </c>
      <c r="I2234" s="47"/>
      <c r="J2234" s="5">
        <v>15.54</v>
      </c>
      <c r="K2234" s="5">
        <v>33.4</v>
      </c>
      <c r="L2234" s="5"/>
      <c r="N2234" s="62">
        <v>0</v>
      </c>
      <c r="O2234" s="62">
        <v>0.19</v>
      </c>
    </row>
    <row r="2235" spans="2:15" x14ac:dyDescent="0.2">
      <c r="B2235" s="23">
        <v>36026</v>
      </c>
      <c r="C2235" s="1">
        <v>36.746000000000002</v>
      </c>
      <c r="D2235" s="1">
        <v>-122.02160000000001</v>
      </c>
      <c r="E2235" s="39">
        <v>8</v>
      </c>
      <c r="F2235" s="5">
        <v>17.628707237062361</v>
      </c>
      <c r="I2235" s="47"/>
      <c r="J2235" s="5">
        <v>15.53</v>
      </c>
      <c r="K2235" s="5">
        <v>33.4</v>
      </c>
      <c r="L2235" s="5"/>
      <c r="N2235" s="62">
        <v>0</v>
      </c>
      <c r="O2235" s="62">
        <v>0.2</v>
      </c>
    </row>
    <row r="2236" spans="2:15" x14ac:dyDescent="0.2">
      <c r="B2236" s="23">
        <v>36026</v>
      </c>
      <c r="C2236" s="1">
        <v>36.746000000000002</v>
      </c>
      <c r="D2236" s="1">
        <v>-122.02160000000001</v>
      </c>
      <c r="E2236" s="39">
        <v>11</v>
      </c>
      <c r="F2236" s="5">
        <v>19.936399544754636</v>
      </c>
      <c r="I2236" s="47"/>
      <c r="J2236" s="5">
        <v>15.52</v>
      </c>
      <c r="K2236" s="5">
        <v>33.4</v>
      </c>
      <c r="L2236" s="5"/>
      <c r="N2236" s="62">
        <v>0</v>
      </c>
      <c r="O2236" s="62">
        <v>0.25</v>
      </c>
    </row>
    <row r="2237" spans="2:15" x14ac:dyDescent="0.2">
      <c r="B2237" s="23">
        <v>36026</v>
      </c>
      <c r="C2237" s="1">
        <v>36.746000000000002</v>
      </c>
      <c r="D2237" s="1">
        <v>-122.02160000000001</v>
      </c>
      <c r="E2237" s="39">
        <v>20</v>
      </c>
      <c r="F2237" s="5">
        <v>26.688396999883579</v>
      </c>
      <c r="I2237" s="47"/>
      <c r="J2237" s="5">
        <v>12.94</v>
      </c>
      <c r="K2237" s="5">
        <v>33.1</v>
      </c>
      <c r="L2237" s="5"/>
      <c r="N2237" s="62">
        <v>0.15</v>
      </c>
      <c r="O2237" s="62">
        <v>3.5</v>
      </c>
    </row>
    <row r="2238" spans="2:15" x14ac:dyDescent="0.2">
      <c r="B2238" s="23">
        <v>36026</v>
      </c>
      <c r="C2238" s="1">
        <v>36.746000000000002</v>
      </c>
      <c r="D2238" s="1">
        <v>-122.02160000000001</v>
      </c>
      <c r="E2238" s="39">
        <v>30</v>
      </c>
      <c r="F2238" s="5">
        <v>44.42846395539226</v>
      </c>
      <c r="I2238" s="47"/>
      <c r="J2238" s="5">
        <v>12.25</v>
      </c>
      <c r="K2238" s="5">
        <v>33.200000000000003</v>
      </c>
      <c r="L2238" s="5"/>
      <c r="N2238" s="62">
        <v>0.13</v>
      </c>
      <c r="O2238" s="62">
        <v>8</v>
      </c>
    </row>
    <row r="2239" spans="2:15" x14ac:dyDescent="0.2">
      <c r="B2239" s="23">
        <v>36026</v>
      </c>
      <c r="C2239" s="1">
        <v>36.746000000000002</v>
      </c>
      <c r="D2239" s="1">
        <v>-122.02160000000001</v>
      </c>
      <c r="E2239" s="39">
        <v>40</v>
      </c>
      <c r="F2239" s="5">
        <v>47.987785989290551</v>
      </c>
      <c r="I2239" s="47"/>
      <c r="J2239" s="5">
        <v>12.05</v>
      </c>
      <c r="K2239" s="5">
        <v>33.200000000000003</v>
      </c>
      <c r="L2239" s="5"/>
      <c r="N2239" s="62">
        <v>0.15</v>
      </c>
      <c r="O2239" s="62">
        <v>9.1999999999999993</v>
      </c>
    </row>
    <row r="2240" spans="2:15" x14ac:dyDescent="0.2">
      <c r="B2240" s="23">
        <v>36026</v>
      </c>
      <c r="C2240" s="1">
        <v>36.746000000000002</v>
      </c>
      <c r="D2240" s="1">
        <v>-122.02160000000001</v>
      </c>
      <c r="E2240" s="39">
        <v>45</v>
      </c>
      <c r="F2240" s="5">
        <v>55.614904633358506</v>
      </c>
      <c r="I2240" s="47"/>
      <c r="J2240" s="5">
        <v>11.84</v>
      </c>
      <c r="K2240" s="5">
        <v>33.299999999999997</v>
      </c>
      <c r="L2240" s="5"/>
      <c r="N2240" s="62">
        <v>0.11</v>
      </c>
      <c r="O2240" s="62">
        <v>11.8</v>
      </c>
    </row>
    <row r="2241" spans="2:15" x14ac:dyDescent="0.2">
      <c r="B2241" s="23">
        <v>36026</v>
      </c>
      <c r="C2241" s="1">
        <v>36.746000000000002</v>
      </c>
      <c r="D2241" s="1">
        <v>-122.02160000000001</v>
      </c>
      <c r="E2241" s="39">
        <v>50</v>
      </c>
      <c r="F2241" s="5">
        <v>28.471836490329459</v>
      </c>
      <c r="I2241" s="47"/>
      <c r="J2241" s="5">
        <v>11.8</v>
      </c>
      <c r="K2241" s="5">
        <v>33.200000000000003</v>
      </c>
      <c r="L2241" s="5"/>
      <c r="N2241" s="62">
        <v>0</v>
      </c>
      <c r="O2241" s="62">
        <v>8.6999999999999993</v>
      </c>
    </row>
    <row r="2242" spans="2:15" x14ac:dyDescent="0.2">
      <c r="B2242" s="23">
        <v>36026</v>
      </c>
      <c r="C2242" s="1">
        <v>36.746000000000002</v>
      </c>
      <c r="D2242" s="1">
        <v>-122.02160000000001</v>
      </c>
      <c r="E2242" s="39">
        <v>55</v>
      </c>
      <c r="F2242" s="5">
        <v>27.707505280138353</v>
      </c>
      <c r="I2242" s="47"/>
      <c r="J2242" s="5">
        <v>11.62</v>
      </c>
      <c r="K2242" s="5">
        <v>33.299999999999997</v>
      </c>
      <c r="L2242" s="5"/>
      <c r="N2242" s="62">
        <v>0</v>
      </c>
      <c r="O2242" s="62">
        <v>12.7</v>
      </c>
    </row>
    <row r="2243" spans="2:15" x14ac:dyDescent="0.2">
      <c r="B2243" s="23">
        <v>36026</v>
      </c>
      <c r="C2243" s="1">
        <v>36.746000000000002</v>
      </c>
      <c r="D2243" s="1">
        <v>-122.02160000000001</v>
      </c>
      <c r="E2243" s="39">
        <v>65</v>
      </c>
      <c r="F2243" s="5">
        <v>27.197951140010968</v>
      </c>
      <c r="I2243" s="47"/>
      <c r="J2243" s="5">
        <v>11.41</v>
      </c>
      <c r="K2243" s="5">
        <v>33.5</v>
      </c>
      <c r="L2243" s="5"/>
      <c r="N2243" s="62">
        <v>0</v>
      </c>
      <c r="O2243" s="62">
        <v>15</v>
      </c>
    </row>
    <row r="2244" spans="2:15" x14ac:dyDescent="0.2">
      <c r="B2244" s="23">
        <v>36097</v>
      </c>
      <c r="C2244" s="1">
        <v>36.746000000000002</v>
      </c>
      <c r="D2244" s="1">
        <v>-122.02160000000001</v>
      </c>
      <c r="E2244" s="39">
        <v>4</v>
      </c>
      <c r="F2244" s="5">
        <v>24.140626299246648</v>
      </c>
      <c r="I2244" s="47"/>
      <c r="J2244" s="5">
        <v>13.35</v>
      </c>
      <c r="K2244" s="5">
        <v>33.4</v>
      </c>
      <c r="L2244" s="5"/>
      <c r="N2244" s="62">
        <v>6.8000000000000005E-2</v>
      </c>
      <c r="O2244" s="62">
        <v>3.39</v>
      </c>
    </row>
    <row r="2245" spans="2:15" x14ac:dyDescent="0.2">
      <c r="B2245" s="23">
        <v>36097</v>
      </c>
      <c r="C2245" s="1">
        <v>36.746000000000002</v>
      </c>
      <c r="D2245" s="1">
        <v>-122.02160000000001</v>
      </c>
      <c r="E2245" s="39">
        <v>8</v>
      </c>
      <c r="F2245" s="5">
        <v>24.395403369310365</v>
      </c>
      <c r="I2245" s="47"/>
      <c r="J2245" s="5">
        <v>13.35</v>
      </c>
      <c r="K2245" s="5">
        <v>33.4</v>
      </c>
      <c r="L2245" s="5"/>
      <c r="N2245" s="62">
        <v>6.8000000000000005E-2</v>
      </c>
      <c r="O2245" s="62">
        <v>2.81</v>
      </c>
    </row>
    <row r="2246" spans="2:15" x14ac:dyDescent="0.2">
      <c r="B2246" s="23">
        <v>36097</v>
      </c>
      <c r="C2246" s="1">
        <v>36.746000000000002</v>
      </c>
      <c r="D2246" s="1">
        <v>-122.02160000000001</v>
      </c>
      <c r="E2246" s="39">
        <v>12</v>
      </c>
      <c r="F2246" s="5">
        <v>25.159734579501418</v>
      </c>
      <c r="I2246" s="47"/>
      <c r="J2246" s="5">
        <v>13.33</v>
      </c>
      <c r="K2246" s="5">
        <v>33.4</v>
      </c>
      <c r="L2246" s="5"/>
      <c r="N2246" s="62">
        <v>6.8000000000000005E-2</v>
      </c>
      <c r="O2246" s="62">
        <v>2.37</v>
      </c>
    </row>
    <row r="2247" spans="2:15" x14ac:dyDescent="0.2">
      <c r="B2247" s="23">
        <v>36097</v>
      </c>
      <c r="C2247" s="1">
        <v>36.746000000000002</v>
      </c>
      <c r="D2247" s="1">
        <v>-122.02160000000001</v>
      </c>
      <c r="E2247" s="39">
        <v>21</v>
      </c>
      <c r="F2247" s="5">
        <v>26.433619929819912</v>
      </c>
      <c r="I2247" s="47"/>
      <c r="J2247" s="5">
        <v>13</v>
      </c>
      <c r="K2247" s="5">
        <v>33.4</v>
      </c>
      <c r="L2247" s="5"/>
      <c r="N2247" s="62">
        <v>6.8000000000000005E-2</v>
      </c>
      <c r="O2247" s="62">
        <v>2.85</v>
      </c>
    </row>
    <row r="2248" spans="2:15" x14ac:dyDescent="0.2">
      <c r="B2248" s="23">
        <v>36097</v>
      </c>
      <c r="C2248" s="1">
        <v>36.746000000000002</v>
      </c>
      <c r="D2248" s="1">
        <v>-122.02160000000001</v>
      </c>
      <c r="E2248" s="39">
        <v>32</v>
      </c>
      <c r="F2248" s="5">
        <v>73.841767168137835</v>
      </c>
      <c r="I2248" s="47"/>
      <c r="J2248" s="5">
        <v>12.99</v>
      </c>
      <c r="K2248" s="5">
        <v>33.5</v>
      </c>
      <c r="L2248" s="5"/>
      <c r="N2248" s="62">
        <v>6.8000000000000005E-2</v>
      </c>
      <c r="O2248" s="62">
        <v>5.5</v>
      </c>
    </row>
    <row r="2249" spans="2:15" x14ac:dyDescent="0.2">
      <c r="B2249" s="23">
        <v>36097</v>
      </c>
      <c r="C2249" s="1">
        <v>36.746000000000002</v>
      </c>
      <c r="D2249" s="1">
        <v>-122.02160000000001</v>
      </c>
      <c r="E2249" s="39">
        <v>45</v>
      </c>
      <c r="F2249" s="5">
        <v>77.651290977661517</v>
      </c>
      <c r="I2249" s="47"/>
      <c r="J2249" s="5">
        <v>11.55</v>
      </c>
      <c r="K2249" s="5">
        <v>33.6</v>
      </c>
      <c r="L2249" s="5"/>
      <c r="N2249" s="62">
        <v>6.8000000000000005E-2</v>
      </c>
      <c r="O2249" s="62">
        <v>10.5</v>
      </c>
    </row>
    <row r="2250" spans="2:15" x14ac:dyDescent="0.2">
      <c r="B2250" s="23">
        <v>36097</v>
      </c>
      <c r="C2250" s="1">
        <v>36.746000000000002</v>
      </c>
      <c r="D2250" s="1">
        <v>-122.02160000000001</v>
      </c>
      <c r="E2250" s="39">
        <v>50</v>
      </c>
      <c r="F2250" s="5">
        <v>60.127481453852326</v>
      </c>
      <c r="I2250" s="47"/>
      <c r="J2250" s="5">
        <v>11.49</v>
      </c>
      <c r="K2250" s="5">
        <v>33.6</v>
      </c>
      <c r="L2250" s="5"/>
      <c r="N2250" s="62">
        <v>6.8000000000000005E-2</v>
      </c>
      <c r="O2250" s="62">
        <v>7.5</v>
      </c>
    </row>
    <row r="2251" spans="2:15" x14ac:dyDescent="0.2">
      <c r="B2251" s="23">
        <v>36097</v>
      </c>
      <c r="C2251" s="1">
        <v>36.746000000000002</v>
      </c>
      <c r="D2251" s="1">
        <v>-122.02160000000001</v>
      </c>
      <c r="E2251" s="39">
        <v>55</v>
      </c>
      <c r="F2251" s="5">
        <v>48.750497853697347</v>
      </c>
      <c r="I2251" s="47"/>
      <c r="J2251" s="5">
        <v>11.32</v>
      </c>
      <c r="K2251" s="5">
        <v>33.6</v>
      </c>
      <c r="L2251" s="5"/>
      <c r="N2251" s="62">
        <v>6.8000000000000005E-2</v>
      </c>
      <c r="O2251" s="62">
        <v>15.6</v>
      </c>
    </row>
    <row r="2252" spans="2:15" x14ac:dyDescent="0.2">
      <c r="B2252" s="23">
        <v>36097</v>
      </c>
      <c r="C2252" s="1">
        <v>36.746000000000002</v>
      </c>
      <c r="D2252" s="1">
        <v>-122.02160000000001</v>
      </c>
      <c r="E2252" s="39">
        <v>60</v>
      </c>
      <c r="F2252" s="5">
        <v>43.665752090985457</v>
      </c>
      <c r="I2252" s="47"/>
      <c r="J2252" s="5">
        <v>11.08</v>
      </c>
      <c r="K2252" s="5">
        <v>33.6</v>
      </c>
      <c r="L2252" s="5"/>
      <c r="N2252" s="62">
        <v>6.8000000000000005E-2</v>
      </c>
      <c r="O2252" s="62">
        <v>13.22</v>
      </c>
    </row>
    <row r="2253" spans="2:15" x14ac:dyDescent="0.2">
      <c r="B2253" s="23">
        <v>36097</v>
      </c>
      <c r="C2253" s="1">
        <v>36.746000000000002</v>
      </c>
      <c r="D2253" s="1">
        <v>-122.02160000000001</v>
      </c>
      <c r="E2253" s="39">
        <v>70</v>
      </c>
      <c r="F2253" s="5">
        <v>53.326769040137947</v>
      </c>
      <c r="I2253" s="47"/>
      <c r="J2253" s="5">
        <v>10.86</v>
      </c>
      <c r="K2253" s="5">
        <v>33.700000000000003</v>
      </c>
      <c r="L2253" s="5"/>
      <c r="N2253" s="62">
        <v>6.8000000000000005E-2</v>
      </c>
      <c r="O2253" s="62">
        <v>13.3</v>
      </c>
    </row>
    <row r="2254" spans="2:15" x14ac:dyDescent="0.2">
      <c r="B2254" s="23">
        <v>36150</v>
      </c>
      <c r="C2254" s="1">
        <v>36.746000000000002</v>
      </c>
      <c r="D2254" s="1">
        <v>-122.02160000000001</v>
      </c>
      <c r="E2254" s="39">
        <v>4</v>
      </c>
      <c r="F2254" s="5">
        <v>30.255275980775338</v>
      </c>
      <c r="I2254" s="47"/>
      <c r="J2254" s="5">
        <v>11.41</v>
      </c>
      <c r="K2254" s="5">
        <v>33.6</v>
      </c>
      <c r="L2254" s="5"/>
      <c r="N2254" s="62">
        <v>0.05</v>
      </c>
      <c r="O2254" s="62">
        <v>9.5299999999999994</v>
      </c>
    </row>
    <row r="2255" spans="2:15" x14ac:dyDescent="0.2">
      <c r="B2255" s="23">
        <v>36150</v>
      </c>
      <c r="C2255" s="1">
        <v>36.746000000000002</v>
      </c>
      <c r="D2255" s="1">
        <v>-122.02160000000001</v>
      </c>
      <c r="E2255" s="39">
        <v>8</v>
      </c>
      <c r="F2255" s="5">
        <v>32.803046681412269</v>
      </c>
      <c r="I2255" s="47"/>
      <c r="J2255" s="5">
        <v>11.41</v>
      </c>
      <c r="K2255" s="5">
        <v>33.6</v>
      </c>
      <c r="L2255" s="5"/>
      <c r="N2255" s="62">
        <v>4.7E-2</v>
      </c>
      <c r="O2255" s="62">
        <v>13.93</v>
      </c>
    </row>
    <row r="2256" spans="2:15" x14ac:dyDescent="0.2">
      <c r="B2256" s="23">
        <v>36150</v>
      </c>
      <c r="C2256" s="1">
        <v>36.746000000000002</v>
      </c>
      <c r="D2256" s="1">
        <v>-122.02160000000001</v>
      </c>
      <c r="E2256" s="39">
        <v>12</v>
      </c>
      <c r="F2256" s="5">
        <v>30.764830120902726</v>
      </c>
      <c r="I2256" s="47"/>
      <c r="J2256" s="5">
        <v>11.41</v>
      </c>
      <c r="K2256" s="5">
        <v>33.6</v>
      </c>
      <c r="L2256" s="5"/>
      <c r="N2256" s="62">
        <v>6.6000000000000003E-2</v>
      </c>
      <c r="O2256" s="62">
        <v>13.75</v>
      </c>
    </row>
    <row r="2257" spans="2:15" x14ac:dyDescent="0.2">
      <c r="B2257" s="23">
        <v>36150</v>
      </c>
      <c r="C2257" s="1">
        <v>36.746000000000002</v>
      </c>
      <c r="D2257" s="1">
        <v>-122.02160000000001</v>
      </c>
      <c r="E2257" s="39">
        <v>21</v>
      </c>
      <c r="F2257" s="5">
        <v>33.057823751475937</v>
      </c>
      <c r="I2257" s="47"/>
      <c r="J2257" s="5">
        <v>11.41</v>
      </c>
      <c r="K2257" s="5">
        <v>33.6</v>
      </c>
      <c r="L2257" s="5"/>
      <c r="N2257" s="62">
        <v>4.7E-2</v>
      </c>
      <c r="O2257" s="62">
        <v>10.66</v>
      </c>
    </row>
    <row r="2258" spans="2:15" x14ac:dyDescent="0.2">
      <c r="B2258" s="23">
        <v>36150</v>
      </c>
      <c r="C2258" s="1">
        <v>36.746000000000002</v>
      </c>
      <c r="D2258" s="1">
        <v>-122.02160000000001</v>
      </c>
      <c r="E2258" s="39">
        <v>32</v>
      </c>
      <c r="F2258" s="5">
        <v>36.624702732367695</v>
      </c>
      <c r="I2258" s="47"/>
      <c r="J2258" s="5">
        <v>11.4</v>
      </c>
      <c r="K2258" s="5">
        <v>33.6</v>
      </c>
      <c r="L2258" s="5"/>
      <c r="N2258" s="62">
        <v>2.5000000000000001E-2</v>
      </c>
      <c r="O2258" s="62">
        <v>12.18</v>
      </c>
    </row>
    <row r="2259" spans="2:15" x14ac:dyDescent="0.2">
      <c r="B2259" s="23">
        <v>36150</v>
      </c>
      <c r="C2259" s="1">
        <v>36.746000000000002</v>
      </c>
      <c r="D2259" s="1">
        <v>-122.02160000000001</v>
      </c>
      <c r="E2259" s="39">
        <v>45</v>
      </c>
      <c r="F2259" s="5">
        <v>35.860371522176592</v>
      </c>
      <c r="I2259" s="47"/>
      <c r="J2259" s="5">
        <v>11.35</v>
      </c>
      <c r="K2259" s="5">
        <v>33.6</v>
      </c>
      <c r="L2259" s="5"/>
      <c r="N2259" s="62">
        <v>1.4999999999999999E-2</v>
      </c>
      <c r="O2259" s="62">
        <v>8.89</v>
      </c>
    </row>
    <row r="2260" spans="2:15" x14ac:dyDescent="0.2">
      <c r="B2260" s="23">
        <v>36150</v>
      </c>
      <c r="C2260" s="1">
        <v>36.746000000000002</v>
      </c>
      <c r="D2260" s="1">
        <v>-122.02160000000001</v>
      </c>
      <c r="E2260" s="39">
        <v>50</v>
      </c>
      <c r="F2260" s="5">
        <v>34.331709101794431</v>
      </c>
      <c r="I2260" s="47"/>
      <c r="J2260" s="5">
        <v>11.3</v>
      </c>
      <c r="K2260" s="5">
        <v>33.299999999999997</v>
      </c>
      <c r="L2260" s="5"/>
      <c r="N2260" s="62">
        <v>0</v>
      </c>
      <c r="O2260" s="62">
        <v>17.21</v>
      </c>
    </row>
    <row r="2261" spans="2:15" x14ac:dyDescent="0.2">
      <c r="B2261" s="23">
        <v>36150</v>
      </c>
      <c r="C2261" s="1">
        <v>36.746000000000002</v>
      </c>
      <c r="D2261" s="1">
        <v>-122.02160000000001</v>
      </c>
      <c r="E2261" s="39">
        <v>55</v>
      </c>
      <c r="F2261" s="5">
        <v>31.274384261030111</v>
      </c>
      <c r="I2261" s="47"/>
      <c r="J2261" s="5">
        <v>10.98</v>
      </c>
      <c r="K2261" s="5">
        <v>33.700000000000003</v>
      </c>
      <c r="L2261" s="5"/>
      <c r="N2261" s="62">
        <v>0</v>
      </c>
      <c r="O2261" s="62">
        <v>18.809999999999999</v>
      </c>
    </row>
    <row r="2262" spans="2:15" x14ac:dyDescent="0.2">
      <c r="B2262" s="23">
        <v>36150</v>
      </c>
      <c r="C2262" s="1">
        <v>36.746000000000002</v>
      </c>
      <c r="D2262" s="1">
        <v>-122.02160000000001</v>
      </c>
      <c r="E2262" s="39">
        <v>60</v>
      </c>
      <c r="F2262" s="5">
        <v>48.242023277426163</v>
      </c>
      <c r="I2262" s="47"/>
      <c r="J2262" s="5">
        <v>10.87</v>
      </c>
      <c r="K2262" s="5">
        <v>33.700000000000003</v>
      </c>
      <c r="L2262" s="5"/>
      <c r="N2262" s="62">
        <v>0</v>
      </c>
      <c r="O2262" s="62">
        <v>17.71</v>
      </c>
    </row>
    <row r="2263" spans="2:15" x14ac:dyDescent="0.2">
      <c r="B2263" s="23">
        <v>36150</v>
      </c>
      <c r="C2263" s="1">
        <v>36.746000000000002</v>
      </c>
      <c r="D2263" s="1">
        <v>-122.02160000000001</v>
      </c>
      <c r="E2263" s="39">
        <v>70</v>
      </c>
      <c r="F2263" s="5">
        <v>33.312600821539661</v>
      </c>
      <c r="I2263" s="47"/>
      <c r="J2263" s="5">
        <v>10.65</v>
      </c>
      <c r="K2263" s="5">
        <v>33.799999999999997</v>
      </c>
      <c r="L2263" s="5"/>
      <c r="N2263" s="62">
        <v>0</v>
      </c>
      <c r="O2263" s="62">
        <v>18.79</v>
      </c>
    </row>
    <row r="2264" spans="2:15" x14ac:dyDescent="0.2">
      <c r="B2264" s="23">
        <v>36207</v>
      </c>
      <c r="C2264" s="1">
        <v>36.746000000000002</v>
      </c>
      <c r="D2264" s="1">
        <v>-122.02160000000001</v>
      </c>
      <c r="E2264" s="39">
        <v>3</v>
      </c>
      <c r="F2264" s="5">
        <v>30.355996642472725</v>
      </c>
      <c r="I2264" s="47"/>
      <c r="J2264" s="5">
        <v>11.37</v>
      </c>
      <c r="K2264" s="5">
        <v>33.5</v>
      </c>
      <c r="L2264" s="5"/>
      <c r="N2264" s="62">
        <v>3.1E-2</v>
      </c>
      <c r="O2264" s="62">
        <v>1.81</v>
      </c>
    </row>
    <row r="2265" spans="2:15" x14ac:dyDescent="0.2">
      <c r="B2265" s="23">
        <v>36207</v>
      </c>
      <c r="C2265" s="1">
        <v>36.746000000000002</v>
      </c>
      <c r="D2265" s="1">
        <v>-122.02160000000001</v>
      </c>
      <c r="E2265" s="39">
        <v>6</v>
      </c>
      <c r="F2265" s="5">
        <v>33.158544413173352</v>
      </c>
      <c r="I2265" s="47"/>
      <c r="J2265" s="5">
        <v>11.38</v>
      </c>
      <c r="K2265" s="5">
        <v>33.5</v>
      </c>
      <c r="L2265" s="5"/>
      <c r="N2265" s="62">
        <v>1E-3</v>
      </c>
      <c r="O2265" s="62">
        <v>5.5</v>
      </c>
    </row>
    <row r="2266" spans="2:15" x14ac:dyDescent="0.2">
      <c r="B2266" s="23">
        <v>36207</v>
      </c>
      <c r="C2266" s="1">
        <v>36.746000000000002</v>
      </c>
      <c r="D2266" s="1">
        <v>-122.02160000000001</v>
      </c>
      <c r="E2266" s="39">
        <v>9</v>
      </c>
      <c r="F2266" s="5">
        <v>31.375104922727498</v>
      </c>
      <c r="I2266" s="47"/>
      <c r="J2266" s="5">
        <v>11.38</v>
      </c>
      <c r="K2266" s="5">
        <v>33.5</v>
      </c>
      <c r="L2266" s="5"/>
      <c r="N2266" s="62">
        <v>5.0000000000000001E-3</v>
      </c>
      <c r="O2266" s="62">
        <v>4.2</v>
      </c>
    </row>
    <row r="2267" spans="2:15" x14ac:dyDescent="0.2">
      <c r="B2267" s="23">
        <v>36207</v>
      </c>
      <c r="C2267" s="1">
        <v>36.746000000000002</v>
      </c>
      <c r="D2267" s="1">
        <v>-122.02160000000001</v>
      </c>
      <c r="E2267" s="39">
        <v>14</v>
      </c>
      <c r="F2267" s="5">
        <v>33.413321483237091</v>
      </c>
      <c r="I2267" s="47"/>
      <c r="J2267" s="5">
        <v>11.41</v>
      </c>
      <c r="K2267" s="5">
        <v>33.5</v>
      </c>
      <c r="L2267" s="5"/>
      <c r="N2267" s="62">
        <v>1.7000000000000001E-2</v>
      </c>
      <c r="O2267" s="62">
        <v>2.2000000000000002</v>
      </c>
    </row>
    <row r="2268" spans="2:15" x14ac:dyDescent="0.2">
      <c r="B2268" s="23">
        <v>36207</v>
      </c>
      <c r="C2268" s="1">
        <v>36.746000000000002</v>
      </c>
      <c r="D2268" s="1">
        <v>-122.02160000000001</v>
      </c>
      <c r="E2268" s="39">
        <v>22</v>
      </c>
      <c r="F2268" s="5">
        <v>36.980200464128806</v>
      </c>
      <c r="I2268" s="47"/>
      <c r="J2268" s="5">
        <v>11.43</v>
      </c>
      <c r="K2268" s="5">
        <v>33.5</v>
      </c>
      <c r="L2268" s="5"/>
      <c r="N2268" s="62">
        <v>3.5000000000000003E-2</v>
      </c>
      <c r="O2268" s="62">
        <v>5</v>
      </c>
    </row>
    <row r="2269" spans="2:15" x14ac:dyDescent="0.2">
      <c r="B2269" s="23">
        <v>36207</v>
      </c>
      <c r="C2269" s="1">
        <v>36.746000000000002</v>
      </c>
      <c r="D2269" s="1">
        <v>-122.02160000000001</v>
      </c>
      <c r="E2269" s="39">
        <v>30</v>
      </c>
      <c r="F2269" s="5">
        <v>36.215869253937718</v>
      </c>
      <c r="I2269" s="47"/>
      <c r="J2269" s="5">
        <v>11.4</v>
      </c>
      <c r="K2269" s="5">
        <v>33.5</v>
      </c>
      <c r="L2269" s="5"/>
      <c r="N2269" s="62">
        <v>2.5000000000000001E-2</v>
      </c>
      <c r="O2269" s="62">
        <v>5.25</v>
      </c>
    </row>
    <row r="2270" spans="2:15" x14ac:dyDescent="0.2">
      <c r="B2270" s="23">
        <v>36207</v>
      </c>
      <c r="C2270" s="1">
        <v>36.746000000000002</v>
      </c>
      <c r="D2270" s="1">
        <v>-122.02160000000001</v>
      </c>
      <c r="E2270" s="39">
        <v>35</v>
      </c>
      <c r="F2270" s="5">
        <v>34.687206833555535</v>
      </c>
      <c r="I2270" s="47"/>
      <c r="J2270" s="5">
        <v>11.22</v>
      </c>
      <c r="K2270" s="5">
        <v>33.6</v>
      </c>
      <c r="L2270" s="5"/>
      <c r="N2270" s="62">
        <v>5.3999999999999999E-2</v>
      </c>
      <c r="O2270" s="62">
        <v>3.43</v>
      </c>
    </row>
    <row r="2271" spans="2:15" x14ac:dyDescent="0.2">
      <c r="B2271" s="23">
        <v>36207</v>
      </c>
      <c r="C2271" s="1">
        <v>36.746000000000002</v>
      </c>
      <c r="D2271" s="1">
        <v>-122.02160000000001</v>
      </c>
      <c r="E2271" s="39">
        <v>40</v>
      </c>
      <c r="F2271" s="5">
        <v>31.629881992791226</v>
      </c>
      <c r="I2271" s="47"/>
      <c r="J2271" s="5">
        <v>11.19</v>
      </c>
      <c r="K2271" s="5">
        <v>33.6</v>
      </c>
      <c r="L2271" s="5"/>
      <c r="N2271" s="62">
        <v>3.2000000000000001E-2</v>
      </c>
      <c r="O2271" s="62">
        <v>4.0999999999999996</v>
      </c>
    </row>
    <row r="2272" spans="2:15" x14ac:dyDescent="0.2">
      <c r="B2272" s="23">
        <v>36207</v>
      </c>
      <c r="C2272" s="1">
        <v>36.746000000000002</v>
      </c>
      <c r="D2272" s="1">
        <v>-122.02160000000001</v>
      </c>
      <c r="E2272" s="39">
        <v>45</v>
      </c>
      <c r="F2272" s="5">
        <v>48.342530547891194</v>
      </c>
      <c r="I2272" s="47"/>
      <c r="J2272" s="5">
        <v>11.16</v>
      </c>
      <c r="K2272" s="5">
        <v>33.6</v>
      </c>
      <c r="L2272" s="5"/>
      <c r="N2272" s="62">
        <v>3.2000000000000001E-2</v>
      </c>
      <c r="O2272" s="62">
        <v>4.3</v>
      </c>
    </row>
    <row r="2273" spans="2:15" x14ac:dyDescent="0.2">
      <c r="B2273" s="23">
        <v>36207</v>
      </c>
      <c r="C2273" s="1">
        <v>36.746000000000002</v>
      </c>
      <c r="D2273" s="1">
        <v>-122.02160000000001</v>
      </c>
      <c r="E2273" s="39">
        <v>55</v>
      </c>
      <c r="F2273" s="5">
        <v>33.668098553300773</v>
      </c>
      <c r="I2273" s="47"/>
      <c r="J2273" s="5">
        <v>11.01</v>
      </c>
      <c r="K2273" s="5">
        <v>33.6</v>
      </c>
      <c r="L2273" s="5"/>
      <c r="N2273" s="62">
        <v>3.1E-2</v>
      </c>
      <c r="O2273" s="62">
        <v>3</v>
      </c>
    </row>
    <row r="2274" spans="2:15" x14ac:dyDescent="0.2">
      <c r="B2274" s="23">
        <v>36266</v>
      </c>
      <c r="C2274" s="1">
        <v>36.746000000000002</v>
      </c>
      <c r="D2274" s="1">
        <v>-122.02160000000001</v>
      </c>
      <c r="E2274" s="39">
        <v>4</v>
      </c>
      <c r="F2274" s="5">
        <v>21.693576260307104</v>
      </c>
      <c r="I2274" s="47"/>
      <c r="J2274" s="5">
        <v>11.27</v>
      </c>
      <c r="K2274" s="5">
        <v>33.200000000000003</v>
      </c>
      <c r="L2274" s="5"/>
      <c r="N2274" s="62">
        <v>9.5000000000000001E-2</v>
      </c>
      <c r="O2274" s="62">
        <v>6.66</v>
      </c>
    </row>
    <row r="2275" spans="2:15" x14ac:dyDescent="0.2">
      <c r="B2275" s="23">
        <v>36266</v>
      </c>
      <c r="C2275" s="1">
        <v>36.746000000000002</v>
      </c>
      <c r="D2275" s="1">
        <v>-122.02160000000001</v>
      </c>
      <c r="E2275" s="39">
        <v>8</v>
      </c>
      <c r="F2275" s="5">
        <v>23.477015750752965</v>
      </c>
      <c r="I2275" s="47"/>
      <c r="J2275" s="5">
        <v>11.01</v>
      </c>
      <c r="K2275" s="5">
        <v>33.200000000000003</v>
      </c>
      <c r="L2275" s="5"/>
      <c r="N2275" s="62">
        <v>2.7E-2</v>
      </c>
      <c r="O2275" s="62">
        <v>6.83</v>
      </c>
    </row>
    <row r="2276" spans="2:15" x14ac:dyDescent="0.2">
      <c r="B2276" s="23">
        <v>36266</v>
      </c>
      <c r="C2276" s="1">
        <v>36.746000000000002</v>
      </c>
      <c r="D2276" s="1">
        <v>-122.02160000000001</v>
      </c>
      <c r="E2276" s="39">
        <v>13</v>
      </c>
      <c r="F2276" s="5">
        <v>26.534340591517328</v>
      </c>
      <c r="I2276" s="47"/>
      <c r="J2276" s="5">
        <v>9.83</v>
      </c>
      <c r="K2276" s="5">
        <v>33.4</v>
      </c>
      <c r="L2276" s="5"/>
      <c r="N2276" s="62">
        <v>7.0999999999999994E-2</v>
      </c>
      <c r="O2276" s="62">
        <v>18.09</v>
      </c>
    </row>
    <row r="2277" spans="2:15" x14ac:dyDescent="0.2">
      <c r="B2277" s="23">
        <v>36266</v>
      </c>
      <c r="C2277" s="1">
        <v>36.746000000000002</v>
      </c>
      <c r="D2277" s="1">
        <v>-122.02160000000001</v>
      </c>
      <c r="E2277" s="39">
        <v>21</v>
      </c>
      <c r="F2277" s="5">
        <v>30.355996642472725</v>
      </c>
      <c r="I2277" s="47"/>
      <c r="J2277" s="5">
        <v>9.61</v>
      </c>
      <c r="K2277" s="5">
        <v>33.700000000000003</v>
      </c>
      <c r="L2277" s="5"/>
      <c r="N2277" s="62">
        <v>3.9E-2</v>
      </c>
      <c r="O2277" s="62">
        <v>13.91</v>
      </c>
    </row>
    <row r="2278" spans="2:15" x14ac:dyDescent="0.2">
      <c r="B2278" s="23">
        <v>36266</v>
      </c>
      <c r="C2278" s="1">
        <v>36.746000000000002</v>
      </c>
      <c r="D2278" s="1">
        <v>-122.02160000000001</v>
      </c>
      <c r="E2278" s="39">
        <v>33</v>
      </c>
      <c r="F2278" s="5">
        <v>28.063003011899504</v>
      </c>
      <c r="I2278" s="47"/>
      <c r="J2278" s="5">
        <v>9.4499999999999993</v>
      </c>
      <c r="K2278" s="5">
        <v>33.799999999999997</v>
      </c>
      <c r="L2278" s="5"/>
      <c r="N2278" s="62">
        <v>1.7999999999999999E-2</v>
      </c>
      <c r="O2278" s="62">
        <v>11.41</v>
      </c>
    </row>
    <row r="2279" spans="2:15" x14ac:dyDescent="0.2">
      <c r="B2279" s="23">
        <v>36266</v>
      </c>
      <c r="C2279" s="1">
        <v>36.746000000000002</v>
      </c>
      <c r="D2279" s="1">
        <v>-122.02160000000001</v>
      </c>
      <c r="E2279" s="39">
        <v>45</v>
      </c>
      <c r="F2279" s="5">
        <v>26.789117661581002</v>
      </c>
      <c r="I2279" s="47"/>
      <c r="J2279" s="5">
        <v>9.33</v>
      </c>
      <c r="K2279" s="5">
        <v>33.799999999999997</v>
      </c>
      <c r="L2279" s="5"/>
      <c r="N2279" s="62">
        <v>1.2E-2</v>
      </c>
      <c r="O2279" s="62">
        <v>15.4</v>
      </c>
    </row>
    <row r="2280" spans="2:15" x14ac:dyDescent="0.2">
      <c r="B2280" s="23">
        <v>36266</v>
      </c>
      <c r="C2280" s="1">
        <v>36.746000000000002</v>
      </c>
      <c r="D2280" s="1">
        <v>-122.02160000000001</v>
      </c>
      <c r="E2280" s="39">
        <v>50</v>
      </c>
      <c r="F2280" s="5">
        <v>27.043894731644684</v>
      </c>
      <c r="I2280" s="47"/>
      <c r="J2280" s="5">
        <v>9.3000000000000007</v>
      </c>
      <c r="K2280" s="5">
        <v>33.799999999999997</v>
      </c>
      <c r="L2280" s="5"/>
      <c r="N2280" s="62">
        <v>0</v>
      </c>
      <c r="O2280" s="62">
        <v>19.87</v>
      </c>
    </row>
    <row r="2281" spans="2:15" x14ac:dyDescent="0.2">
      <c r="B2281" s="23">
        <v>36266</v>
      </c>
      <c r="C2281" s="1">
        <v>36.746000000000002</v>
      </c>
      <c r="D2281" s="1">
        <v>-122.02160000000001</v>
      </c>
      <c r="E2281" s="39">
        <v>55</v>
      </c>
      <c r="F2281" s="5">
        <v>32.648990273045996</v>
      </c>
      <c r="I2281" s="47"/>
      <c r="J2281" s="5">
        <v>9.3000000000000007</v>
      </c>
      <c r="K2281" s="5">
        <v>33.9</v>
      </c>
      <c r="L2281" s="5"/>
      <c r="N2281" s="62">
        <v>0</v>
      </c>
      <c r="O2281" s="62">
        <v>17.8</v>
      </c>
    </row>
    <row r="2282" spans="2:15" x14ac:dyDescent="0.2">
      <c r="B2282" s="23">
        <v>36266</v>
      </c>
      <c r="C2282" s="1">
        <v>36.746000000000002</v>
      </c>
      <c r="D2282" s="1">
        <v>-122.02160000000001</v>
      </c>
      <c r="E2282" s="39">
        <v>60</v>
      </c>
      <c r="F2282" s="5">
        <v>31.375104922727498</v>
      </c>
      <c r="I2282" s="47"/>
      <c r="J2282" s="5">
        <v>9.18</v>
      </c>
      <c r="K2282" s="5">
        <v>33.9</v>
      </c>
      <c r="L2282" s="5"/>
      <c r="N2282" s="62">
        <v>0</v>
      </c>
      <c r="O2282" s="62">
        <v>18.260000000000002</v>
      </c>
    </row>
    <row r="2283" spans="2:15" x14ac:dyDescent="0.2">
      <c r="B2283" s="23">
        <v>36266</v>
      </c>
      <c r="C2283" s="1">
        <v>36.746000000000002</v>
      </c>
      <c r="D2283" s="1">
        <v>-122.02160000000001</v>
      </c>
      <c r="E2283" s="39">
        <v>70</v>
      </c>
      <c r="F2283" s="5">
        <v>29.336888362217955</v>
      </c>
      <c r="I2283" s="47"/>
      <c r="J2283" s="5">
        <v>8.98</v>
      </c>
      <c r="K2283" s="5">
        <v>33.9</v>
      </c>
      <c r="L2283" s="5"/>
      <c r="N2283" s="62">
        <v>0</v>
      </c>
      <c r="O2283" s="62">
        <v>18.399999999999999</v>
      </c>
    </row>
    <row r="2284" spans="2:15" x14ac:dyDescent="0.2">
      <c r="B2284" s="23">
        <v>36355</v>
      </c>
      <c r="C2284" s="1">
        <v>36.746000000000002</v>
      </c>
      <c r="D2284" s="1">
        <v>-122.02160000000001</v>
      </c>
      <c r="E2284" s="39">
        <v>7</v>
      </c>
      <c r="F2284" s="5">
        <v>24.750901101071463</v>
      </c>
      <c r="I2284" s="47"/>
      <c r="J2284" s="5">
        <v>12.46</v>
      </c>
      <c r="K2284" s="5">
        <v>33.799999999999997</v>
      </c>
      <c r="L2284" s="5"/>
      <c r="N2284" s="62">
        <v>0.39</v>
      </c>
      <c r="O2284" s="62">
        <v>9.4</v>
      </c>
    </row>
    <row r="2285" spans="2:15" x14ac:dyDescent="0.2">
      <c r="B2285" s="23">
        <v>36355</v>
      </c>
      <c r="C2285" s="1">
        <v>36.746000000000002</v>
      </c>
      <c r="D2285" s="1">
        <v>-122.02160000000001</v>
      </c>
      <c r="E2285" s="39">
        <v>10</v>
      </c>
      <c r="F2285" s="5">
        <v>24.750901101071463</v>
      </c>
      <c r="I2285" s="47"/>
      <c r="J2285" s="5">
        <v>12.09</v>
      </c>
      <c r="K2285" s="5">
        <v>33.799999999999997</v>
      </c>
      <c r="L2285" s="5"/>
      <c r="N2285" s="62">
        <v>0.48</v>
      </c>
      <c r="O2285" s="62">
        <v>12</v>
      </c>
    </row>
    <row r="2286" spans="2:15" x14ac:dyDescent="0.2">
      <c r="B2286" s="23">
        <v>36355</v>
      </c>
      <c r="C2286" s="1">
        <v>36.746000000000002</v>
      </c>
      <c r="D2286" s="1">
        <v>-122.02160000000001</v>
      </c>
      <c r="E2286" s="39">
        <v>17</v>
      </c>
      <c r="F2286" s="5">
        <v>25.260455241198827</v>
      </c>
      <c r="I2286" s="47"/>
      <c r="J2286" s="5">
        <v>11.42</v>
      </c>
      <c r="K2286" s="5">
        <v>33.799999999999997</v>
      </c>
      <c r="L2286" s="5"/>
      <c r="N2286" s="62">
        <v>0.48</v>
      </c>
      <c r="O2286" s="62">
        <v>13.6</v>
      </c>
    </row>
    <row r="2287" spans="2:15" x14ac:dyDescent="0.2">
      <c r="B2287" s="23">
        <v>36355</v>
      </c>
      <c r="C2287" s="1">
        <v>36.746000000000002</v>
      </c>
      <c r="D2287" s="1">
        <v>-122.02160000000001</v>
      </c>
      <c r="E2287" s="39">
        <v>23</v>
      </c>
      <c r="F2287" s="5">
        <v>26.789117661581002</v>
      </c>
      <c r="I2287" s="47"/>
      <c r="J2287" s="5">
        <v>10.69</v>
      </c>
      <c r="K2287" s="5">
        <v>33.9</v>
      </c>
      <c r="L2287" s="5"/>
      <c r="N2287" s="62">
        <v>0.53</v>
      </c>
      <c r="O2287" s="62">
        <v>12.8</v>
      </c>
    </row>
    <row r="2288" spans="2:15" x14ac:dyDescent="0.2">
      <c r="B2288" s="23">
        <v>36355</v>
      </c>
      <c r="C2288" s="1">
        <v>36.746000000000002</v>
      </c>
      <c r="D2288" s="1">
        <v>-122.02160000000001</v>
      </c>
      <c r="E2288" s="39">
        <v>27</v>
      </c>
      <c r="F2288" s="5">
        <v>29.846442502345369</v>
      </c>
      <c r="J2288" s="5">
        <v>10.63</v>
      </c>
      <c r="K2288" s="5">
        <v>33.9</v>
      </c>
      <c r="L2288" s="5"/>
      <c r="N2288" s="62">
        <v>0.47</v>
      </c>
      <c r="O2288" s="62">
        <v>17</v>
      </c>
    </row>
    <row r="2289" spans="2:15" x14ac:dyDescent="0.2">
      <c r="B2289" s="23">
        <v>36355</v>
      </c>
      <c r="C2289" s="1">
        <v>36.746000000000002</v>
      </c>
      <c r="D2289" s="1">
        <v>-122.02160000000001</v>
      </c>
      <c r="E2289" s="39">
        <v>35</v>
      </c>
      <c r="F2289" s="5">
        <v>33.158544413173352</v>
      </c>
      <c r="J2289" s="5">
        <v>10.33</v>
      </c>
      <c r="K2289" s="5">
        <v>33.9</v>
      </c>
      <c r="L2289" s="5"/>
      <c r="N2289" s="62">
        <v>0.48</v>
      </c>
      <c r="O2289" s="62">
        <v>21.1</v>
      </c>
    </row>
    <row r="2290" spans="2:15" x14ac:dyDescent="0.2">
      <c r="B2290" s="23">
        <v>36355</v>
      </c>
      <c r="C2290" s="1">
        <v>36.746000000000002</v>
      </c>
      <c r="D2290" s="1">
        <v>-122.02160000000001</v>
      </c>
      <c r="E2290" s="39">
        <v>40</v>
      </c>
      <c r="F2290" s="5">
        <v>40.206937327552168</v>
      </c>
      <c r="J2290" s="5">
        <v>10.31</v>
      </c>
      <c r="K2290" s="5">
        <v>33.9</v>
      </c>
      <c r="L2290" s="5"/>
      <c r="N2290" s="62">
        <v>0.49</v>
      </c>
      <c r="O2290" s="62">
        <v>22.9</v>
      </c>
    </row>
    <row r="2291" spans="2:15" x14ac:dyDescent="0.2">
      <c r="B2291" s="23">
        <v>36355</v>
      </c>
      <c r="C2291" s="1">
        <v>36.746000000000002</v>
      </c>
      <c r="D2291" s="1">
        <v>-122.02160000000001</v>
      </c>
      <c r="E2291" s="39">
        <v>45</v>
      </c>
      <c r="F2291" s="5">
        <v>44.783208513992896</v>
      </c>
      <c r="J2291" s="5">
        <v>10.27</v>
      </c>
      <c r="K2291" s="5">
        <v>33.9</v>
      </c>
      <c r="L2291" s="5"/>
      <c r="N2291" s="62">
        <v>0.47</v>
      </c>
      <c r="O2291" s="62">
        <v>23.2</v>
      </c>
    </row>
    <row r="2292" spans="2:15" x14ac:dyDescent="0.2">
      <c r="B2292" s="23">
        <v>36355</v>
      </c>
      <c r="C2292" s="1">
        <v>36.746000000000002</v>
      </c>
      <c r="D2292" s="1">
        <v>-122.02160000000001</v>
      </c>
      <c r="E2292" s="39">
        <v>50</v>
      </c>
      <c r="F2292" s="5">
        <v>41.732361056365754</v>
      </c>
      <c r="J2292" s="5">
        <v>10.23</v>
      </c>
      <c r="K2292" s="5">
        <v>33.9</v>
      </c>
      <c r="L2292" s="5"/>
      <c r="N2292" s="62">
        <v>0.35</v>
      </c>
      <c r="O2292" s="62">
        <v>14.7</v>
      </c>
    </row>
    <row r="2293" spans="2:15" x14ac:dyDescent="0.2">
      <c r="B2293" s="23">
        <v>36355</v>
      </c>
      <c r="C2293" s="1">
        <v>36.746000000000002</v>
      </c>
      <c r="D2293" s="1">
        <v>-122.02160000000001</v>
      </c>
      <c r="E2293" s="39">
        <v>60</v>
      </c>
      <c r="F2293" s="5">
        <v>36.725423394065075</v>
      </c>
      <c r="J2293" s="5">
        <v>10.15</v>
      </c>
      <c r="K2293" s="5">
        <v>33.9</v>
      </c>
      <c r="L2293" s="5"/>
      <c r="N2293" s="62">
        <v>0.47</v>
      </c>
      <c r="O2293" s="62">
        <v>21.3</v>
      </c>
    </row>
    <row r="2294" spans="2:15" x14ac:dyDescent="0.2">
      <c r="B2294" s="23">
        <v>36392</v>
      </c>
      <c r="C2294" s="1">
        <v>36.746000000000002</v>
      </c>
      <c r="D2294" s="1">
        <v>-122.02160000000001</v>
      </c>
      <c r="E2294" s="39">
        <v>6</v>
      </c>
      <c r="F2294" s="5">
        <v>33.922875623364448</v>
      </c>
      <c r="J2294" s="5">
        <v>12.22</v>
      </c>
      <c r="K2294" s="5">
        <v>33.799999999999997</v>
      </c>
      <c r="L2294" s="5"/>
      <c r="N2294" s="62">
        <v>0.01</v>
      </c>
      <c r="O2294" s="62">
        <v>21.2</v>
      </c>
    </row>
    <row r="2295" spans="2:15" x14ac:dyDescent="0.2">
      <c r="B2295" s="23">
        <v>36392</v>
      </c>
      <c r="C2295" s="1">
        <v>36.746000000000002</v>
      </c>
      <c r="D2295" s="1">
        <v>-122.02160000000001</v>
      </c>
      <c r="E2295" s="39">
        <v>10</v>
      </c>
      <c r="F2295" s="5">
        <v>33.922875623364448</v>
      </c>
      <c r="J2295" s="5">
        <v>12.12</v>
      </c>
      <c r="K2295" s="5">
        <v>33.799999999999997</v>
      </c>
      <c r="L2295" s="5"/>
      <c r="N2295" s="62">
        <v>0.01</v>
      </c>
      <c r="O2295" s="62">
        <v>21.4</v>
      </c>
    </row>
    <row r="2296" spans="2:15" x14ac:dyDescent="0.2">
      <c r="B2296" s="23">
        <v>36392</v>
      </c>
      <c r="C2296" s="1">
        <v>36.746000000000002</v>
      </c>
      <c r="D2296" s="1">
        <v>-122.02160000000001</v>
      </c>
      <c r="E2296" s="39">
        <v>16</v>
      </c>
      <c r="F2296" s="5">
        <v>34.941983903619217</v>
      </c>
      <c r="J2296" s="5">
        <v>11.97</v>
      </c>
      <c r="K2296" s="5">
        <v>33.799999999999997</v>
      </c>
      <c r="L2296" s="5"/>
      <c r="N2296" s="62">
        <v>0.01</v>
      </c>
      <c r="O2296" s="62">
        <v>21.8</v>
      </c>
    </row>
    <row r="2297" spans="2:15" x14ac:dyDescent="0.2">
      <c r="B2297" s="23">
        <v>36392</v>
      </c>
      <c r="C2297" s="1">
        <v>36.746000000000002</v>
      </c>
      <c r="D2297" s="1">
        <v>-122.02160000000001</v>
      </c>
      <c r="E2297" s="39">
        <v>20</v>
      </c>
      <c r="F2297" s="5">
        <v>41.223886480094592</v>
      </c>
      <c r="J2297" s="5">
        <v>11.97</v>
      </c>
      <c r="K2297" s="5">
        <v>33.799999999999997</v>
      </c>
      <c r="L2297" s="5"/>
      <c r="N2297" s="62">
        <v>0.01</v>
      </c>
      <c r="O2297" s="62">
        <v>22.7</v>
      </c>
    </row>
    <row r="2298" spans="2:15" x14ac:dyDescent="0.2">
      <c r="B2298" s="23">
        <v>36392</v>
      </c>
      <c r="C2298" s="1">
        <v>36.746000000000002</v>
      </c>
      <c r="D2298" s="1">
        <v>-122.02160000000001</v>
      </c>
      <c r="E2298" s="39">
        <v>24</v>
      </c>
      <c r="F2298" s="5">
        <v>36.725423394065075</v>
      </c>
      <c r="J2298" s="5">
        <v>11.49</v>
      </c>
      <c r="K2298" s="5">
        <v>33.799999999999997</v>
      </c>
      <c r="L2298" s="5"/>
      <c r="N2298" s="62">
        <v>0.01</v>
      </c>
      <c r="O2298" s="62">
        <v>23.5</v>
      </c>
    </row>
    <row r="2299" spans="2:15" x14ac:dyDescent="0.2">
      <c r="B2299" s="23">
        <v>36392</v>
      </c>
      <c r="C2299" s="1">
        <v>36.746000000000002</v>
      </c>
      <c r="D2299" s="1">
        <v>-122.02160000000001</v>
      </c>
      <c r="E2299" s="39">
        <v>28</v>
      </c>
      <c r="F2299" s="5">
        <v>45.037445802128467</v>
      </c>
      <c r="J2299" s="5">
        <v>11.44</v>
      </c>
      <c r="K2299" s="5">
        <v>33.799999999999997</v>
      </c>
      <c r="L2299" s="5"/>
      <c r="N2299" s="62">
        <v>0.01</v>
      </c>
      <c r="O2299" s="62">
        <v>33.299999999999997</v>
      </c>
    </row>
    <row r="2300" spans="2:15" x14ac:dyDescent="0.2">
      <c r="B2300" s="23">
        <v>36392</v>
      </c>
      <c r="C2300" s="1">
        <v>36.746000000000002</v>
      </c>
      <c r="D2300" s="1">
        <v>-122.02160000000001</v>
      </c>
      <c r="E2300" s="39">
        <v>32</v>
      </c>
      <c r="F2300" s="5">
        <v>67.80822594183563</v>
      </c>
      <c r="J2300" s="5">
        <v>11.42</v>
      </c>
      <c r="K2300" s="5">
        <v>33.799999999999997</v>
      </c>
      <c r="L2300" s="5"/>
      <c r="N2300" s="62">
        <v>0.01</v>
      </c>
      <c r="O2300" s="62">
        <v>32.299999999999997</v>
      </c>
    </row>
    <row r="2301" spans="2:15" x14ac:dyDescent="0.2">
      <c r="B2301" s="23">
        <v>36392</v>
      </c>
      <c r="C2301" s="1">
        <v>36.746000000000002</v>
      </c>
      <c r="D2301" s="1">
        <v>-122.02160000000001</v>
      </c>
      <c r="E2301" s="39">
        <v>36</v>
      </c>
      <c r="F2301" s="5">
        <v>71.37510492272753</v>
      </c>
      <c r="J2301" s="5">
        <v>11.25</v>
      </c>
      <c r="K2301" s="5">
        <v>33.799999999999997</v>
      </c>
      <c r="L2301" s="5"/>
      <c r="N2301" s="62">
        <v>0.01</v>
      </c>
      <c r="O2301" s="62">
        <v>32</v>
      </c>
    </row>
    <row r="2302" spans="2:15" x14ac:dyDescent="0.2">
      <c r="B2302" s="23">
        <v>36392</v>
      </c>
      <c r="C2302" s="1">
        <v>36.746000000000002</v>
      </c>
      <c r="D2302" s="1">
        <v>-122.02160000000001</v>
      </c>
      <c r="E2302" s="39">
        <v>40</v>
      </c>
      <c r="F2302" s="5">
        <v>37.744531674319894</v>
      </c>
      <c r="J2302" s="5">
        <v>11.06</v>
      </c>
      <c r="K2302" s="5">
        <v>33.799999999999997</v>
      </c>
      <c r="L2302" s="5"/>
      <c r="N2302" s="62">
        <v>7.0000000000000007E-2</v>
      </c>
      <c r="O2302" s="62">
        <v>31.5</v>
      </c>
    </row>
    <row r="2303" spans="2:15" x14ac:dyDescent="0.2">
      <c r="B2303" s="23">
        <v>36392</v>
      </c>
      <c r="C2303" s="1">
        <v>36.746000000000002</v>
      </c>
      <c r="D2303" s="1">
        <v>-122.02160000000001</v>
      </c>
      <c r="E2303" s="39">
        <v>45</v>
      </c>
      <c r="F2303" s="5">
        <v>43.257784785179318</v>
      </c>
      <c r="J2303" s="5">
        <v>10.39</v>
      </c>
      <c r="K2303" s="5">
        <v>33.799999999999997</v>
      </c>
      <c r="L2303" s="5"/>
      <c r="N2303" s="62">
        <v>0.08</v>
      </c>
    </row>
    <row r="2304" spans="2:15" x14ac:dyDescent="0.2">
      <c r="B2304" s="23">
        <v>36452</v>
      </c>
      <c r="C2304" s="1">
        <v>36.746000000000002</v>
      </c>
      <c r="D2304" s="1">
        <v>-122.02160000000001</v>
      </c>
      <c r="E2304" s="39">
        <v>7</v>
      </c>
      <c r="F2304" s="5">
        <v>21.693576260307104</v>
      </c>
      <c r="J2304" s="5">
        <v>12.99</v>
      </c>
      <c r="K2304" s="5">
        <v>33.700000000000003</v>
      </c>
      <c r="L2304" s="5"/>
      <c r="N2304" s="62">
        <v>1.4999999999999999E-2</v>
      </c>
      <c r="O2304" s="62">
        <v>8.8000000000000007</v>
      </c>
    </row>
    <row r="2305" spans="1:17" x14ac:dyDescent="0.2">
      <c r="B2305" s="23">
        <v>36452</v>
      </c>
      <c r="C2305" s="1">
        <v>36.746000000000002</v>
      </c>
      <c r="D2305" s="1">
        <v>-122.02160000000001</v>
      </c>
      <c r="E2305" s="39">
        <v>12</v>
      </c>
      <c r="F2305" s="5">
        <v>26.789117661581002</v>
      </c>
      <c r="J2305" s="5">
        <v>12.83</v>
      </c>
      <c r="K2305" s="5">
        <v>33.700000000000003</v>
      </c>
      <c r="L2305" s="5"/>
      <c r="N2305" s="62">
        <v>0.11</v>
      </c>
      <c r="O2305" s="62">
        <v>14</v>
      </c>
    </row>
    <row r="2306" spans="1:17" x14ac:dyDescent="0.2">
      <c r="B2306" s="23">
        <v>36452</v>
      </c>
      <c r="C2306" s="1">
        <v>36.746000000000002</v>
      </c>
      <c r="D2306" s="1">
        <v>-122.02160000000001</v>
      </c>
      <c r="E2306" s="39">
        <v>16</v>
      </c>
      <c r="F2306" s="5">
        <v>21.438799190243422</v>
      </c>
      <c r="J2306" s="5">
        <v>12.69</v>
      </c>
      <c r="K2306" s="5">
        <v>33.700000000000003</v>
      </c>
      <c r="L2306" s="5"/>
      <c r="N2306" s="62">
        <v>0.09</v>
      </c>
      <c r="O2306" s="62">
        <v>12.4</v>
      </c>
    </row>
    <row r="2307" spans="1:17" x14ac:dyDescent="0.2">
      <c r="B2307" s="23">
        <v>36452</v>
      </c>
      <c r="C2307" s="1">
        <v>36.746000000000002</v>
      </c>
      <c r="D2307" s="1">
        <v>-122.02160000000001</v>
      </c>
      <c r="E2307" s="39">
        <v>19</v>
      </c>
      <c r="F2307" s="5">
        <v>21.693576260307104</v>
      </c>
      <c r="J2307" s="5">
        <v>12.65</v>
      </c>
      <c r="K2307" s="5">
        <v>33.700000000000003</v>
      </c>
      <c r="L2307" s="5"/>
      <c r="N2307" s="62">
        <v>0.15</v>
      </c>
      <c r="O2307" s="62">
        <v>15</v>
      </c>
    </row>
    <row r="2308" spans="1:17" x14ac:dyDescent="0.2">
      <c r="B2308" s="23">
        <v>36452</v>
      </c>
      <c r="C2308" s="1">
        <v>36.746000000000002</v>
      </c>
      <c r="D2308" s="1">
        <v>-122.02160000000001</v>
      </c>
      <c r="E2308" s="39">
        <v>23</v>
      </c>
      <c r="F2308" s="5">
        <v>23.222238680689284</v>
      </c>
      <c r="J2308" s="5">
        <v>12.37</v>
      </c>
      <c r="K2308" s="5">
        <v>33.700000000000003</v>
      </c>
      <c r="L2308" s="5"/>
      <c r="N2308" s="62">
        <v>0.21</v>
      </c>
      <c r="O2308" s="62">
        <v>12.2</v>
      </c>
    </row>
    <row r="2309" spans="1:17" x14ac:dyDescent="0.2">
      <c r="B2309" s="23">
        <v>36452</v>
      </c>
      <c r="C2309" s="1">
        <v>36.746000000000002</v>
      </c>
      <c r="D2309" s="1">
        <v>-122.02160000000001</v>
      </c>
      <c r="E2309" s="39">
        <v>28</v>
      </c>
      <c r="F2309" s="5">
        <v>27.808225941835776</v>
      </c>
      <c r="J2309" s="5">
        <v>12.63</v>
      </c>
      <c r="K2309" s="5">
        <v>33.700000000000003</v>
      </c>
      <c r="L2309" s="5"/>
      <c r="N2309" s="62">
        <v>0.12</v>
      </c>
      <c r="O2309" s="62">
        <v>15.2</v>
      </c>
    </row>
    <row r="2310" spans="1:17" x14ac:dyDescent="0.2">
      <c r="B2310" s="23">
        <v>36452</v>
      </c>
      <c r="C2310" s="1">
        <v>36.746000000000002</v>
      </c>
      <c r="D2310" s="1">
        <v>-122.02160000000001</v>
      </c>
      <c r="E2310" s="39">
        <v>32</v>
      </c>
      <c r="F2310" s="5">
        <v>34.177652693428129</v>
      </c>
      <c r="J2310" s="5">
        <v>12.11</v>
      </c>
      <c r="K2310" s="5">
        <v>33.700000000000003</v>
      </c>
      <c r="L2310" s="5"/>
      <c r="N2310" s="62">
        <v>0.2</v>
      </c>
      <c r="O2310" s="62">
        <v>20.7</v>
      </c>
    </row>
    <row r="2311" spans="1:17" x14ac:dyDescent="0.2">
      <c r="B2311" s="23">
        <v>36452</v>
      </c>
      <c r="C2311" s="1">
        <v>36.746000000000002</v>
      </c>
      <c r="D2311" s="1">
        <v>-122.02160000000001</v>
      </c>
      <c r="E2311" s="39">
        <v>36</v>
      </c>
      <c r="F2311" s="5">
        <v>38.508862884510933</v>
      </c>
      <c r="J2311" s="5">
        <v>11.67</v>
      </c>
      <c r="K2311" s="5">
        <v>33.700000000000003</v>
      </c>
      <c r="L2311" s="5"/>
      <c r="N2311" s="62">
        <v>0.03</v>
      </c>
      <c r="O2311" s="62">
        <v>18.3</v>
      </c>
    </row>
    <row r="2312" spans="1:17" x14ac:dyDescent="0.2">
      <c r="B2312" s="23">
        <v>36452</v>
      </c>
      <c r="C2312" s="1">
        <v>36.746000000000002</v>
      </c>
      <c r="D2312" s="1">
        <v>-122.02160000000001</v>
      </c>
      <c r="E2312" s="39">
        <v>40</v>
      </c>
      <c r="F2312" s="5">
        <v>38.254085814447258</v>
      </c>
      <c r="J2312" s="5">
        <v>11.72</v>
      </c>
      <c r="K2312" s="5">
        <v>33.799999999999997</v>
      </c>
      <c r="L2312" s="5"/>
      <c r="N2312" s="62">
        <v>0.01</v>
      </c>
      <c r="O2312" s="62">
        <v>16.8</v>
      </c>
    </row>
    <row r="2313" spans="1:17" s="14" customFormat="1" x14ac:dyDescent="0.2">
      <c r="A2313" s="10"/>
      <c r="B2313" s="24">
        <v>36452</v>
      </c>
      <c r="C2313" s="10">
        <v>36.746000000000002</v>
      </c>
      <c r="D2313" s="10">
        <v>-122.02160000000001</v>
      </c>
      <c r="E2313" s="42">
        <v>50</v>
      </c>
      <c r="F2313" s="12">
        <v>52.15608986992487</v>
      </c>
      <c r="G2313" s="12"/>
      <c r="H2313" s="12"/>
      <c r="I2313" s="45"/>
      <c r="J2313" s="12">
        <v>11.18</v>
      </c>
      <c r="K2313" s="12">
        <v>33.799999999999997</v>
      </c>
      <c r="L2313" s="12"/>
      <c r="M2313" s="63"/>
      <c r="N2313" s="63">
        <v>0</v>
      </c>
      <c r="O2313" s="63">
        <v>15.7</v>
      </c>
      <c r="P2313" s="12"/>
      <c r="Q2313" s="12"/>
    </row>
    <row r="2314" spans="1:17" x14ac:dyDescent="0.2">
      <c r="A2314" s="1" t="s">
        <v>326</v>
      </c>
      <c r="B2314" s="23">
        <v>42526</v>
      </c>
      <c r="C2314" s="5">
        <v>22.030100000000001</v>
      </c>
      <c r="D2314" s="5">
        <v>118.45829999999999</v>
      </c>
      <c r="E2314" s="39">
        <v>5</v>
      </c>
      <c r="F2314" s="9" t="s">
        <v>361</v>
      </c>
      <c r="G2314" s="5" t="s">
        <v>510</v>
      </c>
      <c r="H2314" s="6"/>
      <c r="J2314" s="5">
        <v>29.7</v>
      </c>
      <c r="K2314" s="5">
        <v>34.54</v>
      </c>
      <c r="M2314" s="62">
        <v>3.47123340388686E-2</v>
      </c>
      <c r="O2314" s="62">
        <v>0</v>
      </c>
    </row>
    <row r="2315" spans="1:17" x14ac:dyDescent="0.2">
      <c r="B2315" s="23">
        <v>42526</v>
      </c>
      <c r="C2315" s="5">
        <v>22.030100000000001</v>
      </c>
      <c r="D2315" s="5">
        <v>118.45829999999999</v>
      </c>
      <c r="E2315" s="39">
        <v>25</v>
      </c>
      <c r="F2315" s="5">
        <v>6.9779942946038703E-3</v>
      </c>
      <c r="G2315" s="5">
        <v>1.40766096958054E-3</v>
      </c>
      <c r="H2315" s="6"/>
      <c r="J2315" s="5">
        <v>29.2</v>
      </c>
      <c r="K2315" s="5">
        <v>34.56</v>
      </c>
      <c r="M2315" s="62">
        <v>4.0619588223975399E-2</v>
      </c>
      <c r="O2315" s="62">
        <v>0</v>
      </c>
    </row>
    <row r="2316" spans="1:17" x14ac:dyDescent="0.2">
      <c r="A2316" s="1" t="s">
        <v>165</v>
      </c>
      <c r="B2316" s="23">
        <v>42526</v>
      </c>
      <c r="C2316" s="5">
        <v>22.030100000000001</v>
      </c>
      <c r="D2316" s="5">
        <v>118.45829999999999</v>
      </c>
      <c r="E2316" s="39">
        <v>50</v>
      </c>
      <c r="F2316" s="5">
        <v>0.31041713671864501</v>
      </c>
      <c r="G2316" s="5">
        <v>1.4375947039597201E-2</v>
      </c>
      <c r="H2316" s="6"/>
      <c r="J2316" s="5">
        <v>27.3</v>
      </c>
      <c r="K2316" s="5">
        <v>34.61</v>
      </c>
      <c r="M2316" s="62">
        <v>3.5693669424668104E-2</v>
      </c>
      <c r="O2316" s="62">
        <v>4.0000000000000001E-3</v>
      </c>
    </row>
    <row r="2317" spans="1:17" x14ac:dyDescent="0.2">
      <c r="B2317" s="23">
        <v>42526</v>
      </c>
      <c r="C2317" s="5">
        <v>22.030100000000001</v>
      </c>
      <c r="D2317" s="5">
        <v>118.45829999999999</v>
      </c>
      <c r="E2317" s="39">
        <v>75</v>
      </c>
      <c r="F2317" s="5">
        <v>12.5670448078055</v>
      </c>
      <c r="G2317" s="5">
        <v>0.42936382421124197</v>
      </c>
      <c r="H2317" s="6"/>
      <c r="J2317" s="5">
        <v>24.4</v>
      </c>
      <c r="K2317" s="5">
        <v>34.79</v>
      </c>
      <c r="M2317" s="62">
        <v>6.2382143544352502E-2</v>
      </c>
      <c r="O2317" s="62">
        <v>3.5000000000000003E-2</v>
      </c>
    </row>
    <row r="2318" spans="1:17" x14ac:dyDescent="0.2">
      <c r="B2318" s="23">
        <v>42526</v>
      </c>
      <c r="C2318" s="5">
        <v>22.030100000000001</v>
      </c>
      <c r="D2318" s="5">
        <v>118.45829999999999</v>
      </c>
      <c r="E2318" s="39">
        <v>100</v>
      </c>
      <c r="F2318" s="5">
        <v>13.802283622878299</v>
      </c>
      <c r="G2318" s="5">
        <v>1.0533751703215399</v>
      </c>
      <c r="H2318" s="6"/>
      <c r="J2318" s="5">
        <v>20.7</v>
      </c>
      <c r="K2318" s="5">
        <v>34.74</v>
      </c>
      <c r="M2318" s="62">
        <v>4.3563594381373902E-2</v>
      </c>
      <c r="O2318" s="62">
        <v>5.8</v>
      </c>
    </row>
    <row r="2319" spans="1:17" x14ac:dyDescent="0.2">
      <c r="B2319" s="23">
        <v>42526</v>
      </c>
      <c r="C2319" s="5">
        <v>22.030100000000001</v>
      </c>
      <c r="D2319" s="5">
        <v>118.45829999999999</v>
      </c>
      <c r="E2319" s="39">
        <v>150</v>
      </c>
      <c r="F2319" s="5">
        <v>1.2165448663467999</v>
      </c>
      <c r="G2319" s="5">
        <v>2.2751341503496E-2</v>
      </c>
      <c r="H2319" s="6"/>
      <c r="J2319" s="5">
        <v>17.7</v>
      </c>
      <c r="K2319" s="5">
        <v>34.71</v>
      </c>
      <c r="M2319" s="62">
        <v>7.0098133538579896E-2</v>
      </c>
      <c r="O2319" s="62">
        <v>9.5</v>
      </c>
    </row>
    <row r="2320" spans="1:17" x14ac:dyDescent="0.2">
      <c r="A2320" s="1" t="s">
        <v>416</v>
      </c>
      <c r="B2320" s="23">
        <v>42526</v>
      </c>
      <c r="C2320" s="5">
        <v>22.030100000000001</v>
      </c>
      <c r="D2320" s="5">
        <v>118.45829999999999</v>
      </c>
      <c r="E2320" s="39">
        <v>200</v>
      </c>
      <c r="F2320" s="5">
        <v>4.74366878898295E-2</v>
      </c>
      <c r="G2320" s="5">
        <v>1.1637400031355701E-3</v>
      </c>
      <c r="J2320" s="5">
        <v>15.1</v>
      </c>
      <c r="K2320" s="5">
        <v>34.57</v>
      </c>
      <c r="M2320" s="62">
        <v>2.01269963440446E-2</v>
      </c>
      <c r="O2320" s="62">
        <v>13.3</v>
      </c>
    </row>
    <row r="2321" spans="2:15" x14ac:dyDescent="0.2">
      <c r="B2321" s="23">
        <v>42525</v>
      </c>
      <c r="C2321" s="5">
        <v>21.896333330000001</v>
      </c>
      <c r="D2321" s="5">
        <v>118.5747667</v>
      </c>
      <c r="E2321" s="39">
        <v>5</v>
      </c>
      <c r="F2321" s="9" t="s">
        <v>361</v>
      </c>
      <c r="G2321" s="5">
        <v>0</v>
      </c>
      <c r="H2321" s="6"/>
      <c r="J2321" s="5">
        <v>29.9</v>
      </c>
      <c r="K2321" s="5">
        <v>34.51</v>
      </c>
      <c r="M2321" s="62">
        <v>1.4999999999999999E-2</v>
      </c>
      <c r="O2321" s="62">
        <v>0</v>
      </c>
    </row>
    <row r="2322" spans="2:15" x14ac:dyDescent="0.2">
      <c r="B2322" s="23">
        <v>42525</v>
      </c>
      <c r="C2322" s="5">
        <v>21.896333330000001</v>
      </c>
      <c r="D2322" s="5">
        <v>118.5747667</v>
      </c>
      <c r="E2322" s="39">
        <v>25</v>
      </c>
      <c r="F2322" s="9" t="s">
        <v>361</v>
      </c>
      <c r="G2322" s="5">
        <v>0</v>
      </c>
      <c r="H2322" s="6"/>
      <c r="J2322" s="5">
        <v>29.6</v>
      </c>
      <c r="K2322" s="5">
        <v>34.520000000000003</v>
      </c>
      <c r="M2322" s="62">
        <v>1.8703097941119899E-2</v>
      </c>
      <c r="O2322" s="62">
        <v>0</v>
      </c>
    </row>
    <row r="2323" spans="2:15" x14ac:dyDescent="0.2">
      <c r="B2323" s="23">
        <v>42525</v>
      </c>
      <c r="C2323" s="5">
        <v>21.896333330000001</v>
      </c>
      <c r="D2323" s="5">
        <v>118.5747667</v>
      </c>
      <c r="E2323" s="39">
        <v>50</v>
      </c>
      <c r="F2323" s="5">
        <v>1.16287081663414E-2</v>
      </c>
      <c r="G2323" s="5">
        <v>3.1778232578946801E-4</v>
      </c>
      <c r="H2323" s="6"/>
      <c r="J2323" s="5">
        <v>27.2</v>
      </c>
      <c r="K2323" s="5">
        <v>34.65</v>
      </c>
      <c r="M2323" s="62">
        <v>2.12430248220127E-2</v>
      </c>
      <c r="O2323" s="62">
        <v>0.02</v>
      </c>
    </row>
    <row r="2324" spans="2:15" x14ac:dyDescent="0.2">
      <c r="B2324" s="23">
        <v>42525</v>
      </c>
      <c r="C2324" s="5">
        <v>21.896333330000001</v>
      </c>
      <c r="D2324" s="5">
        <v>118.5747667</v>
      </c>
      <c r="E2324" s="39">
        <v>75</v>
      </c>
      <c r="F2324" s="5">
        <v>20.534682999676001</v>
      </c>
      <c r="G2324" s="5">
        <v>0.69637504774019399</v>
      </c>
      <c r="H2324" s="6"/>
      <c r="J2324" s="5">
        <v>23.3</v>
      </c>
      <c r="K2324" s="5">
        <v>34.770000000000003</v>
      </c>
      <c r="M2324" s="62">
        <v>2.8593419280353999E-2</v>
      </c>
      <c r="O2324" s="62">
        <v>1.8</v>
      </c>
    </row>
    <row r="2325" spans="2:15" x14ac:dyDescent="0.2">
      <c r="B2325" s="23">
        <v>42525</v>
      </c>
      <c r="C2325" s="5">
        <v>21.896333330000001</v>
      </c>
      <c r="D2325" s="5">
        <v>118.5747667</v>
      </c>
      <c r="E2325" s="39">
        <v>100</v>
      </c>
      <c r="F2325" s="5">
        <v>10.811102513358</v>
      </c>
      <c r="G2325" s="5">
        <v>0.566747966113479</v>
      </c>
      <c r="H2325" s="6"/>
      <c r="J2325" s="5">
        <v>21.9</v>
      </c>
      <c r="K2325" s="5">
        <v>34.770000000000003</v>
      </c>
      <c r="M2325" s="62">
        <v>1.4970175101019801E-2</v>
      </c>
      <c r="O2325" s="62">
        <v>5.9</v>
      </c>
    </row>
    <row r="2326" spans="2:15" x14ac:dyDescent="0.2">
      <c r="B2326" s="23">
        <v>42525</v>
      </c>
      <c r="C2326" s="5">
        <v>21.896333330000001</v>
      </c>
      <c r="D2326" s="5">
        <v>118.5747667</v>
      </c>
      <c r="E2326" s="39">
        <v>150</v>
      </c>
      <c r="F2326" s="5">
        <v>4.7199821715251398</v>
      </c>
      <c r="G2326" s="5">
        <v>0.73750646564229105</v>
      </c>
      <c r="J2326" s="5">
        <v>18.2</v>
      </c>
      <c r="K2326" s="5">
        <v>34.71</v>
      </c>
      <c r="M2326" s="62">
        <v>3.86376755820666E-2</v>
      </c>
      <c r="O2326" s="62">
        <v>9.3000000000000007</v>
      </c>
    </row>
    <row r="2327" spans="2:15" x14ac:dyDescent="0.2">
      <c r="B2327" s="23">
        <v>42525</v>
      </c>
      <c r="C2327" s="5">
        <v>21.896333330000001</v>
      </c>
      <c r="D2327" s="5">
        <v>118.5747667</v>
      </c>
      <c r="E2327" s="39">
        <v>200</v>
      </c>
      <c r="F2327" s="5">
        <v>0.72503231198951501</v>
      </c>
      <c r="G2327" s="5">
        <v>7.8423592343926599E-3</v>
      </c>
      <c r="J2327" s="5">
        <v>15.6</v>
      </c>
      <c r="K2327" s="5">
        <v>34.6</v>
      </c>
      <c r="M2327" s="62">
        <v>1.9068693477006002E-2</v>
      </c>
      <c r="O2327" s="62">
        <v>12.4</v>
      </c>
    </row>
    <row r="2328" spans="2:15" x14ac:dyDescent="0.2">
      <c r="B2328" s="23">
        <v>42523</v>
      </c>
      <c r="C2328" s="5">
        <v>20.996883329999999</v>
      </c>
      <c r="D2328" s="5">
        <v>116.10115</v>
      </c>
      <c r="E2328" s="39">
        <v>5</v>
      </c>
      <c r="F2328" s="9" t="s">
        <v>361</v>
      </c>
      <c r="G2328" s="5">
        <v>0</v>
      </c>
      <c r="J2328" s="5">
        <v>29.4</v>
      </c>
      <c r="K2328" s="5">
        <v>34.51</v>
      </c>
      <c r="M2328" s="62">
        <v>2.8747354242832399E-2</v>
      </c>
      <c r="O2328" s="62">
        <v>1E-3</v>
      </c>
    </row>
    <row r="2329" spans="2:15" x14ac:dyDescent="0.2">
      <c r="B2329" s="23">
        <v>42523</v>
      </c>
      <c r="C2329" s="5">
        <v>20.996883329999999</v>
      </c>
      <c r="D2329" s="5">
        <v>116.10115</v>
      </c>
      <c r="E2329" s="39">
        <v>25</v>
      </c>
      <c r="F2329" s="5">
        <v>0.60683930701754996</v>
      </c>
      <c r="G2329" s="5">
        <v>6.4598860189938297E-3</v>
      </c>
      <c r="J2329" s="5">
        <v>28</v>
      </c>
      <c r="K2329" s="5">
        <v>34.619999999999997</v>
      </c>
      <c r="M2329" s="62">
        <v>5.07792957475467E-2</v>
      </c>
      <c r="O2329" s="62">
        <v>0.37</v>
      </c>
    </row>
    <row r="2330" spans="2:15" x14ac:dyDescent="0.2">
      <c r="B2330" s="23">
        <v>42523</v>
      </c>
      <c r="C2330" s="5">
        <v>20.996883329999999</v>
      </c>
      <c r="D2330" s="5">
        <v>116.10115</v>
      </c>
      <c r="E2330" s="39">
        <v>45</v>
      </c>
      <c r="F2330" s="5">
        <v>62.9235526705952</v>
      </c>
      <c r="G2330" s="5">
        <v>3.40874710220832</v>
      </c>
      <c r="J2330" s="5">
        <v>24.8</v>
      </c>
      <c r="K2330" s="5">
        <v>34.72</v>
      </c>
      <c r="M2330" s="62">
        <v>9.894169713296129E-2</v>
      </c>
    </row>
    <row r="2331" spans="2:15" x14ac:dyDescent="0.2">
      <c r="B2331" s="23">
        <v>42523</v>
      </c>
      <c r="C2331" s="5">
        <v>20.996883329999999</v>
      </c>
      <c r="D2331" s="5">
        <v>116.10115</v>
      </c>
      <c r="E2331" s="39">
        <v>50</v>
      </c>
      <c r="F2331" s="5">
        <v>133.524452625111</v>
      </c>
      <c r="G2331" s="5">
        <v>9.6169458090223792</v>
      </c>
      <c r="J2331" s="5">
        <v>23.4</v>
      </c>
      <c r="K2331" s="5">
        <v>34.729999999999997</v>
      </c>
      <c r="M2331" s="62">
        <v>0.19018664614200501</v>
      </c>
      <c r="O2331" s="62">
        <v>3.2</v>
      </c>
    </row>
    <row r="2332" spans="2:15" x14ac:dyDescent="0.2">
      <c r="B2332" s="23">
        <v>42523</v>
      </c>
      <c r="C2332" s="5">
        <v>20.996883329999999</v>
      </c>
      <c r="D2332" s="5">
        <v>116.10115</v>
      </c>
      <c r="E2332" s="39">
        <v>55</v>
      </c>
      <c r="F2332" s="5">
        <v>25.833127230403701</v>
      </c>
      <c r="G2332" s="5">
        <v>0.921891361723014</v>
      </c>
      <c r="J2332" s="5">
        <v>23</v>
      </c>
      <c r="K2332" s="5">
        <v>34.72</v>
      </c>
      <c r="M2332" s="62">
        <v>3.8445256878968596E-2</v>
      </c>
    </row>
    <row r="2333" spans="2:15" x14ac:dyDescent="0.2">
      <c r="B2333" s="23">
        <v>42523</v>
      </c>
      <c r="C2333" s="5">
        <v>20.996883329999999</v>
      </c>
      <c r="D2333" s="5">
        <v>116.10115</v>
      </c>
      <c r="E2333" s="39">
        <v>75</v>
      </c>
      <c r="F2333" s="5">
        <v>9.8520111585809094</v>
      </c>
      <c r="G2333" s="5">
        <v>1.23595541606047</v>
      </c>
      <c r="J2333" s="5">
        <v>21.8</v>
      </c>
      <c r="K2333" s="5">
        <v>34.72</v>
      </c>
      <c r="M2333" s="62">
        <v>2.49759476621128E-2</v>
      </c>
      <c r="O2333" s="62">
        <v>5.4</v>
      </c>
    </row>
    <row r="2334" spans="2:15" x14ac:dyDescent="0.2">
      <c r="B2334" s="23">
        <v>42523</v>
      </c>
      <c r="C2334" s="5">
        <v>20.996883329999999</v>
      </c>
      <c r="D2334" s="5">
        <v>116.10115</v>
      </c>
      <c r="E2334" s="39">
        <v>100</v>
      </c>
      <c r="F2334" s="5">
        <v>15.968121416161701</v>
      </c>
      <c r="G2334" s="5">
        <v>1.73656695483504</v>
      </c>
      <c r="J2334" s="5">
        <v>20.6</v>
      </c>
      <c r="K2334" s="5">
        <v>34.76</v>
      </c>
      <c r="M2334" s="62">
        <v>4.8778141235328101E-2</v>
      </c>
      <c r="O2334" s="62">
        <v>6.5</v>
      </c>
    </row>
    <row r="2335" spans="2:15" x14ac:dyDescent="0.2">
      <c r="B2335" s="23">
        <v>42523</v>
      </c>
      <c r="C2335" s="5">
        <v>20.996883329999999</v>
      </c>
      <c r="D2335" s="5">
        <v>116.10115</v>
      </c>
      <c r="E2335" s="39">
        <v>150</v>
      </c>
      <c r="F2335" s="5">
        <v>9.0515909137124009</v>
      </c>
      <c r="G2335" s="5">
        <v>0.90184077866286205</v>
      </c>
      <c r="J2335" s="5">
        <v>18</v>
      </c>
      <c r="K2335" s="5">
        <v>34.72</v>
      </c>
      <c r="M2335" s="62">
        <v>4.3274966326726998E-2</v>
      </c>
      <c r="O2335" s="62">
        <v>8.5</v>
      </c>
    </row>
    <row r="2336" spans="2:15" x14ac:dyDescent="0.2">
      <c r="B2336" s="23">
        <v>42509</v>
      </c>
      <c r="C2336" s="5">
        <v>19.7515</v>
      </c>
      <c r="D2336" s="5">
        <v>114.6417</v>
      </c>
      <c r="E2336" s="39">
        <v>5</v>
      </c>
      <c r="F2336" s="9" t="s">
        <v>361</v>
      </c>
      <c r="G2336" s="5">
        <v>0</v>
      </c>
      <c r="J2336" s="5">
        <v>29.5</v>
      </c>
      <c r="K2336" s="5">
        <v>34.15</v>
      </c>
      <c r="M2336" s="62">
        <v>2.66608084358524E-2</v>
      </c>
      <c r="O2336" s="62">
        <v>3.0000000000000001E-3</v>
      </c>
    </row>
    <row r="2337" spans="2:15" x14ac:dyDescent="0.2">
      <c r="B2337" s="23">
        <v>42509</v>
      </c>
      <c r="C2337" s="5">
        <v>19.7515</v>
      </c>
      <c r="D2337" s="5">
        <v>114.6417</v>
      </c>
      <c r="E2337" s="39">
        <v>25</v>
      </c>
      <c r="F2337" s="9" t="s">
        <v>361</v>
      </c>
      <c r="G2337" s="5">
        <v>0</v>
      </c>
      <c r="J2337" s="5">
        <v>28.5</v>
      </c>
      <c r="K2337" s="5">
        <v>34.479999999999997</v>
      </c>
      <c r="M2337" s="62">
        <v>3.8892794376098404E-2</v>
      </c>
      <c r="O2337" s="62">
        <v>1E-3</v>
      </c>
    </row>
    <row r="2338" spans="2:15" x14ac:dyDescent="0.2">
      <c r="B2338" s="23">
        <v>42509</v>
      </c>
      <c r="C2338" s="5">
        <v>19.7515</v>
      </c>
      <c r="D2338" s="5">
        <v>114.6417</v>
      </c>
      <c r="E2338" s="39">
        <v>50</v>
      </c>
      <c r="F2338" s="5">
        <v>6.8832259389986494E-2</v>
      </c>
      <c r="G2338" s="5">
        <v>9.1172699294847395E-4</v>
      </c>
      <c r="J2338" s="5">
        <v>24.7</v>
      </c>
      <c r="K2338" s="5">
        <v>34.64</v>
      </c>
      <c r="M2338" s="62">
        <v>5.3760984182776805E-2</v>
      </c>
      <c r="O2338" s="62">
        <v>0.1</v>
      </c>
    </row>
    <row r="2339" spans="2:15" x14ac:dyDescent="0.2">
      <c r="B2339" s="23">
        <v>42509</v>
      </c>
      <c r="C2339" s="5">
        <v>19.7515</v>
      </c>
      <c r="D2339" s="5">
        <v>114.6417</v>
      </c>
      <c r="E2339" s="39">
        <v>75</v>
      </c>
      <c r="F2339" s="5">
        <v>6.9460664880314003</v>
      </c>
      <c r="G2339" s="5">
        <v>0.52030534403582596</v>
      </c>
      <c r="J2339" s="5">
        <v>22</v>
      </c>
      <c r="K2339" s="5">
        <v>34.619999999999997</v>
      </c>
      <c r="M2339" s="62">
        <v>0.11975395430579999</v>
      </c>
      <c r="O2339" s="62">
        <v>3.5</v>
      </c>
    </row>
    <row r="2340" spans="2:15" x14ac:dyDescent="0.2">
      <c r="B2340" s="23">
        <v>42509</v>
      </c>
      <c r="C2340" s="5">
        <v>19.7515</v>
      </c>
      <c r="D2340" s="5">
        <v>114.6417</v>
      </c>
      <c r="E2340" s="39">
        <v>100</v>
      </c>
      <c r="F2340" s="5">
        <v>18.5186980566668</v>
      </c>
      <c r="G2340" s="5">
        <v>4.4151733984305404</v>
      </c>
      <c r="J2340" s="5">
        <v>19.7</v>
      </c>
      <c r="K2340" s="5">
        <v>34.68</v>
      </c>
      <c r="M2340" s="62">
        <v>4.5131810193321596E-2</v>
      </c>
      <c r="O2340" s="62">
        <v>8.3000000000000007</v>
      </c>
    </row>
    <row r="2341" spans="2:15" x14ac:dyDescent="0.2">
      <c r="B2341" s="23">
        <v>42509</v>
      </c>
      <c r="C2341" s="5">
        <v>19.7515</v>
      </c>
      <c r="D2341" s="5">
        <v>114.6417</v>
      </c>
      <c r="E2341" s="39">
        <v>150</v>
      </c>
      <c r="F2341" s="5">
        <v>5.1280000000000001</v>
      </c>
      <c r="G2341" s="5">
        <v>0.15077942607537201</v>
      </c>
      <c r="J2341" s="5">
        <v>16.8</v>
      </c>
      <c r="K2341" s="5">
        <v>34.619999999999997</v>
      </c>
      <c r="M2341" s="62">
        <v>0.05</v>
      </c>
      <c r="O2341" s="62">
        <v>13</v>
      </c>
    </row>
    <row r="2342" spans="2:15" x14ac:dyDescent="0.2">
      <c r="B2342" s="23">
        <v>42509</v>
      </c>
      <c r="C2342" s="5">
        <v>19.7515</v>
      </c>
      <c r="D2342" s="5">
        <v>114.6417</v>
      </c>
      <c r="E2342" s="39">
        <v>200</v>
      </c>
      <c r="F2342" s="5">
        <v>0.72</v>
      </c>
      <c r="G2342" s="5">
        <v>4.6057103528836997E-2</v>
      </c>
      <c r="J2342" s="5">
        <v>14.7</v>
      </c>
      <c r="K2342" s="5">
        <v>34.54</v>
      </c>
      <c r="M2342" s="62">
        <v>3.5999999999999997E-2</v>
      </c>
      <c r="O2342" s="62">
        <v>15.6</v>
      </c>
    </row>
    <row r="2343" spans="2:15" x14ac:dyDescent="0.2">
      <c r="B2343" s="23">
        <v>42515</v>
      </c>
      <c r="C2343" s="5">
        <v>18.029866670000001</v>
      </c>
      <c r="D2343" s="5">
        <v>114.0054167</v>
      </c>
      <c r="E2343" s="39">
        <v>5</v>
      </c>
      <c r="F2343" s="5">
        <v>2.1552640000000001E-3</v>
      </c>
      <c r="G2343" s="5">
        <v>6.4033496495820199E-4</v>
      </c>
      <c r="K2343" s="5"/>
      <c r="M2343" s="62">
        <v>2.5701374505742797E-2</v>
      </c>
      <c r="O2343" s="62">
        <v>0</v>
      </c>
    </row>
    <row r="2344" spans="2:15" x14ac:dyDescent="0.2">
      <c r="B2344" s="23">
        <v>42515</v>
      </c>
      <c r="C2344" s="5">
        <v>18.029866670000001</v>
      </c>
      <c r="D2344" s="5">
        <v>114.0054167</v>
      </c>
      <c r="E2344" s="39">
        <v>25</v>
      </c>
      <c r="F2344" s="5">
        <v>2.3621359999999999E-3</v>
      </c>
      <c r="G2344" s="5">
        <v>3.8642493881500801E-4</v>
      </c>
      <c r="J2344" s="5">
        <v>26.9</v>
      </c>
      <c r="K2344" s="5">
        <v>34.6</v>
      </c>
      <c r="M2344" s="62">
        <v>1.5138392016569399E-2</v>
      </c>
      <c r="O2344" s="62">
        <v>0</v>
      </c>
    </row>
    <row r="2345" spans="2:15" x14ac:dyDescent="0.2">
      <c r="B2345" s="23">
        <v>42515</v>
      </c>
      <c r="C2345" s="5">
        <v>18.029866670000001</v>
      </c>
      <c r="D2345" s="5">
        <v>114.0054167</v>
      </c>
      <c r="E2345" s="39">
        <v>50</v>
      </c>
      <c r="F2345" s="5">
        <v>4.1863361599999998</v>
      </c>
      <c r="G2345" s="5">
        <v>8.1333160339387603E-2</v>
      </c>
      <c r="J2345" s="5">
        <v>23.7</v>
      </c>
      <c r="K2345" s="5">
        <v>34.71</v>
      </c>
      <c r="M2345" s="62">
        <v>0.102315948032386</v>
      </c>
      <c r="O2345" s="62">
        <v>0.2</v>
      </c>
    </row>
    <row r="2346" spans="2:15" x14ac:dyDescent="0.2">
      <c r="B2346" s="23">
        <v>42515</v>
      </c>
      <c r="C2346" s="5">
        <v>18.029866670000001</v>
      </c>
      <c r="D2346" s="5">
        <v>114.0054167</v>
      </c>
      <c r="E2346" s="39">
        <v>75</v>
      </c>
      <c r="F2346" s="5">
        <v>63.979989449999998</v>
      </c>
      <c r="G2346" s="5">
        <v>6.2454987553016803</v>
      </c>
      <c r="J2346" s="5">
        <v>20.6</v>
      </c>
      <c r="K2346" s="5">
        <v>34.76</v>
      </c>
      <c r="M2346" s="62">
        <v>0.22475993221615501</v>
      </c>
      <c r="O2346" s="62">
        <v>5.6</v>
      </c>
    </row>
    <row r="2347" spans="2:15" x14ac:dyDescent="0.2">
      <c r="B2347" s="23">
        <v>42515</v>
      </c>
      <c r="C2347" s="5">
        <v>18.029866670000001</v>
      </c>
      <c r="D2347" s="5">
        <v>114.0054167</v>
      </c>
      <c r="E2347" s="39">
        <v>100</v>
      </c>
      <c r="F2347" s="5">
        <v>45.680651089999998</v>
      </c>
      <c r="G2347" s="5">
        <v>7.7499946769884396</v>
      </c>
      <c r="J2347" s="5">
        <v>19.100000000000001</v>
      </c>
      <c r="K2347" s="5">
        <v>34.75</v>
      </c>
      <c r="M2347" s="62">
        <v>0.151873470156279</v>
      </c>
      <c r="O2347" s="62">
        <v>8</v>
      </c>
    </row>
    <row r="2348" spans="2:15" x14ac:dyDescent="0.2">
      <c r="B2348" s="23">
        <v>42515</v>
      </c>
      <c r="C2348" s="5">
        <v>18.029866670000001</v>
      </c>
      <c r="D2348" s="5">
        <v>114.0054167</v>
      </c>
      <c r="E2348" s="39">
        <v>200</v>
      </c>
      <c r="F2348" s="5">
        <v>0.69597097699999999</v>
      </c>
      <c r="G2348" s="5">
        <v>2.12958939003728E-2</v>
      </c>
      <c r="J2348" s="5">
        <v>13.9</v>
      </c>
      <c r="K2348" s="5">
        <v>34.520000000000003</v>
      </c>
      <c r="M2348" s="62">
        <v>1.0901901713425E-2</v>
      </c>
      <c r="O2348" s="62">
        <v>18.100000000000001</v>
      </c>
    </row>
    <row r="2349" spans="2:15" x14ac:dyDescent="0.2">
      <c r="B2349" s="23">
        <v>42521</v>
      </c>
      <c r="C2349" s="5">
        <v>19.298516670000001</v>
      </c>
      <c r="D2349" s="5">
        <v>113.6176</v>
      </c>
      <c r="E2349" s="39">
        <v>5</v>
      </c>
      <c r="F2349" s="9" t="s">
        <v>361</v>
      </c>
      <c r="G2349" s="5">
        <v>0</v>
      </c>
      <c r="J2349" s="5">
        <v>29.8</v>
      </c>
      <c r="K2349" s="5">
        <v>34.32</v>
      </c>
      <c r="M2349" s="62">
        <v>1.4999999999999999E-2</v>
      </c>
      <c r="O2349" s="62">
        <v>0</v>
      </c>
    </row>
    <row r="2350" spans="2:15" x14ac:dyDescent="0.2">
      <c r="B2350" s="23">
        <v>42521</v>
      </c>
      <c r="C2350" s="5">
        <v>19.298516670000001</v>
      </c>
      <c r="D2350" s="5">
        <v>113.6176</v>
      </c>
      <c r="E2350" s="39">
        <v>25</v>
      </c>
      <c r="F2350" s="9" t="s">
        <v>361</v>
      </c>
      <c r="G2350" s="5">
        <v>0</v>
      </c>
      <c r="J2350" s="5">
        <v>28.8</v>
      </c>
      <c r="K2350" s="5">
        <v>34.32</v>
      </c>
      <c r="M2350" s="62">
        <v>1.9152070715337997E-2</v>
      </c>
      <c r="O2350" s="62">
        <v>0.01</v>
      </c>
    </row>
    <row r="2351" spans="2:15" x14ac:dyDescent="0.2">
      <c r="B2351" s="23">
        <v>42521</v>
      </c>
      <c r="C2351" s="5">
        <v>19.298516670000001</v>
      </c>
      <c r="D2351" s="5">
        <v>113.6176</v>
      </c>
      <c r="E2351" s="39">
        <v>50</v>
      </c>
      <c r="F2351" s="5">
        <v>0.252560829076168</v>
      </c>
      <c r="G2351" s="5">
        <v>9.1479074867576696E-4</v>
      </c>
      <c r="J2351" s="5">
        <v>23.7</v>
      </c>
      <c r="K2351" s="5">
        <v>34.56</v>
      </c>
      <c r="M2351" s="62">
        <v>1.3979374693075799E-2</v>
      </c>
      <c r="O2351" s="62">
        <v>0.08</v>
      </c>
    </row>
    <row r="2352" spans="2:15" x14ac:dyDescent="0.2">
      <c r="B2352" s="23">
        <v>42521</v>
      </c>
      <c r="C2352" s="5">
        <v>19.298516670000001</v>
      </c>
      <c r="D2352" s="5">
        <v>113.6176</v>
      </c>
      <c r="E2352" s="39">
        <v>75</v>
      </c>
      <c r="F2352" s="5">
        <v>4.5091348543963496</v>
      </c>
      <c r="G2352" s="5">
        <v>0.39423681407001199</v>
      </c>
      <c r="J2352" s="5">
        <v>22</v>
      </c>
      <c r="K2352" s="5">
        <v>34.67</v>
      </c>
      <c r="M2352" s="62">
        <v>2.7991487968571E-2</v>
      </c>
      <c r="O2352" s="62">
        <v>0.74</v>
      </c>
    </row>
    <row r="2353" spans="2:15" x14ac:dyDescent="0.2">
      <c r="B2353" s="23">
        <v>42521</v>
      </c>
      <c r="C2353" s="5">
        <v>19.298516670000001</v>
      </c>
      <c r="D2353" s="5">
        <v>113.6176</v>
      </c>
      <c r="E2353" s="39">
        <v>100</v>
      </c>
      <c r="F2353" s="5">
        <v>3.8031709704981398</v>
      </c>
      <c r="G2353" s="5">
        <v>0.20417143519200301</v>
      </c>
      <c r="J2353" s="5">
        <v>20.3</v>
      </c>
      <c r="K2353" s="5">
        <v>34.68</v>
      </c>
      <c r="M2353" s="62">
        <v>1.50106400392863E-2</v>
      </c>
      <c r="O2353" s="62">
        <v>7.5</v>
      </c>
    </row>
    <row r="2354" spans="2:15" x14ac:dyDescent="0.2">
      <c r="B2354" s="23">
        <v>42521</v>
      </c>
      <c r="C2354" s="5">
        <v>19.298516670000001</v>
      </c>
      <c r="D2354" s="5">
        <v>113.6176</v>
      </c>
      <c r="E2354" s="39">
        <v>150</v>
      </c>
      <c r="F2354" s="5">
        <v>2.1425637857037998</v>
      </c>
      <c r="G2354" s="5">
        <v>0</v>
      </c>
      <c r="J2354" s="5">
        <v>16.8</v>
      </c>
      <c r="K2354" s="5">
        <v>34.630000000000003</v>
      </c>
      <c r="M2354" s="62">
        <v>1.7564249467997999E-2</v>
      </c>
      <c r="O2354" s="62">
        <v>12.2</v>
      </c>
    </row>
    <row r="2355" spans="2:15" x14ac:dyDescent="0.2">
      <c r="B2355" s="23">
        <v>42521</v>
      </c>
      <c r="C2355" s="5">
        <v>19.298516670000001</v>
      </c>
      <c r="D2355" s="5">
        <v>113.6176</v>
      </c>
      <c r="E2355" s="39">
        <v>200</v>
      </c>
      <c r="F2355" s="5">
        <v>0.92497721627899399</v>
      </c>
      <c r="G2355" s="5">
        <v>9.7650153236635895E-2</v>
      </c>
      <c r="J2355" s="5">
        <v>14.9</v>
      </c>
      <c r="K2355" s="5">
        <v>34.56</v>
      </c>
      <c r="M2355" s="62">
        <v>1.6221967588803399E-2</v>
      </c>
      <c r="O2355" s="62">
        <v>15.2</v>
      </c>
    </row>
    <row r="2356" spans="2:15" x14ac:dyDescent="0.2">
      <c r="B2356" s="23">
        <v>42520</v>
      </c>
      <c r="C2356" s="5">
        <v>18.682716670000001</v>
      </c>
      <c r="D2356" s="5">
        <v>112.5018</v>
      </c>
      <c r="E2356" s="39">
        <v>5</v>
      </c>
      <c r="F2356" s="9" t="s">
        <v>361</v>
      </c>
      <c r="G2356" s="5">
        <v>0</v>
      </c>
      <c r="J2356" s="5">
        <v>29.6</v>
      </c>
      <c r="K2356" s="5">
        <v>33.92</v>
      </c>
      <c r="M2356" s="62">
        <v>7.4185652419506707E-3</v>
      </c>
      <c r="O2356" s="62">
        <v>3.0000000000000001E-3</v>
      </c>
    </row>
    <row r="2357" spans="2:15" x14ac:dyDescent="0.2">
      <c r="B2357" s="23">
        <v>42520</v>
      </c>
      <c r="C2357" s="5">
        <v>18.682716670000001</v>
      </c>
      <c r="D2357" s="5">
        <v>112.5018</v>
      </c>
      <c r="E2357" s="39">
        <v>25</v>
      </c>
      <c r="F2357" s="9" t="s">
        <v>361</v>
      </c>
      <c r="G2357" s="5">
        <v>0</v>
      </c>
      <c r="J2357" s="5">
        <v>25.2</v>
      </c>
      <c r="K2357" s="5">
        <v>34.54</v>
      </c>
      <c r="M2357" s="62">
        <v>1.3010732442101301E-2</v>
      </c>
      <c r="O2357" s="62">
        <v>0.01</v>
      </c>
    </row>
    <row r="2358" spans="2:15" x14ac:dyDescent="0.2">
      <c r="B2358" s="23">
        <v>42520</v>
      </c>
      <c r="C2358" s="5">
        <v>18.682716670000001</v>
      </c>
      <c r="D2358" s="5">
        <v>112.5018</v>
      </c>
      <c r="E2358" s="39">
        <v>50</v>
      </c>
      <c r="F2358" s="5">
        <v>2.2708337910879998E-2</v>
      </c>
      <c r="G2358" s="5">
        <v>2.6318400755876701E-3</v>
      </c>
      <c r="J2358" s="5">
        <v>22.4</v>
      </c>
      <c r="K2358" s="5">
        <v>34.659999999999997</v>
      </c>
      <c r="M2358" s="62">
        <v>1.40086612690642E-2</v>
      </c>
      <c r="O2358" s="62">
        <v>0.02</v>
      </c>
    </row>
    <row r="2359" spans="2:15" x14ac:dyDescent="0.2">
      <c r="B2359" s="23">
        <v>42520</v>
      </c>
      <c r="C2359" s="5">
        <v>18.682716670000001</v>
      </c>
      <c r="D2359" s="5">
        <v>112.5018</v>
      </c>
      <c r="E2359" s="39">
        <v>75</v>
      </c>
      <c r="F2359" s="5">
        <v>3.5143826831168101</v>
      </c>
      <c r="G2359" s="5">
        <v>0.158740874383522</v>
      </c>
      <c r="J2359" s="5">
        <v>19.399999999999999</v>
      </c>
      <c r="K2359" s="5">
        <v>34.700000000000003</v>
      </c>
      <c r="M2359" s="62">
        <v>8.0399171530785192E-3</v>
      </c>
      <c r="O2359" s="62">
        <v>7.6</v>
      </c>
    </row>
    <row r="2360" spans="2:15" x14ac:dyDescent="0.2">
      <c r="B2360" s="23">
        <v>42520</v>
      </c>
      <c r="C2360" s="5">
        <v>18.682716670000001</v>
      </c>
      <c r="D2360" s="5">
        <v>112.5018</v>
      </c>
      <c r="E2360" s="39">
        <v>100</v>
      </c>
      <c r="F2360" s="5">
        <v>0.65738561956606401</v>
      </c>
      <c r="G2360" s="5">
        <v>0.13157383841530701</v>
      </c>
      <c r="J2360" s="5">
        <v>18</v>
      </c>
      <c r="K2360" s="5">
        <v>34.67</v>
      </c>
      <c r="M2360" s="62">
        <v>3.2950480135567699E-3</v>
      </c>
      <c r="O2360" s="62">
        <v>11.4</v>
      </c>
    </row>
    <row r="2361" spans="2:15" x14ac:dyDescent="0.2">
      <c r="B2361" s="23">
        <v>42520</v>
      </c>
      <c r="C2361" s="5">
        <v>18.682716670000001</v>
      </c>
      <c r="D2361" s="5">
        <v>112.5018</v>
      </c>
      <c r="E2361" s="39">
        <v>150</v>
      </c>
      <c r="F2361" s="5">
        <v>1.0339726274398201E-2</v>
      </c>
      <c r="G2361" s="5">
        <v>5.4603206496548796E-4</v>
      </c>
      <c r="J2361" s="5">
        <v>15.6</v>
      </c>
      <c r="K2361" s="5">
        <v>34.590000000000003</v>
      </c>
      <c r="M2361" s="62">
        <v>6.5900960271135305E-4</v>
      </c>
      <c r="O2361" s="62">
        <v>13.4</v>
      </c>
    </row>
    <row r="2362" spans="2:15" x14ac:dyDescent="0.2">
      <c r="B2362" s="23">
        <v>42520</v>
      </c>
      <c r="C2362" s="5">
        <v>18.682716670000001</v>
      </c>
      <c r="D2362" s="5">
        <v>112.5018</v>
      </c>
      <c r="E2362" s="39">
        <v>200</v>
      </c>
      <c r="F2362" s="5">
        <v>3.2105164422807598E-3</v>
      </c>
      <c r="G2362" s="5">
        <v>1.471277594895E-3</v>
      </c>
      <c r="J2362" s="5">
        <v>13.2</v>
      </c>
      <c r="K2362" s="5">
        <v>34.5</v>
      </c>
      <c r="M2362" s="62">
        <v>4.1611749199773999E-3</v>
      </c>
      <c r="O2362" s="62">
        <v>18</v>
      </c>
    </row>
    <row r="2363" spans="2:15" x14ac:dyDescent="0.2">
      <c r="B2363" s="23">
        <v>42512</v>
      </c>
      <c r="C2363" s="5">
        <v>17.998049999999999</v>
      </c>
      <c r="D2363" s="5">
        <v>115.9997667</v>
      </c>
      <c r="E2363" s="39">
        <v>5</v>
      </c>
      <c r="F2363" s="5">
        <v>1E-4</v>
      </c>
      <c r="G2363" s="5">
        <v>0</v>
      </c>
      <c r="J2363" s="5">
        <v>30.7</v>
      </c>
      <c r="K2363" s="5">
        <v>34.19</v>
      </c>
      <c r="M2363" s="62">
        <v>2.1805736636245101E-2</v>
      </c>
      <c r="O2363" s="62">
        <v>0</v>
      </c>
    </row>
    <row r="2364" spans="2:15" x14ac:dyDescent="0.2">
      <c r="B2364" s="23">
        <v>42512</v>
      </c>
      <c r="C2364" s="5">
        <v>17.998049999999999</v>
      </c>
      <c r="D2364" s="5">
        <v>115.9997667</v>
      </c>
      <c r="E2364" s="39">
        <v>25</v>
      </c>
      <c r="F2364" s="5">
        <v>9.9760210024516589E-4</v>
      </c>
      <c r="G2364" s="5">
        <v>2.5035328295618201E-4</v>
      </c>
      <c r="J2364" s="5">
        <v>28</v>
      </c>
      <c r="K2364" s="5">
        <v>34.020000000000003</v>
      </c>
      <c r="M2364" s="62">
        <v>3.2464146023468102E-2</v>
      </c>
      <c r="O2364" s="62">
        <v>0</v>
      </c>
    </row>
    <row r="2365" spans="2:15" x14ac:dyDescent="0.2">
      <c r="B2365" s="23">
        <v>42512</v>
      </c>
      <c r="C2365" s="5">
        <v>17.998049999999999</v>
      </c>
      <c r="D2365" s="5">
        <v>115.9997667</v>
      </c>
      <c r="E2365" s="39">
        <v>50</v>
      </c>
      <c r="F2365" s="5">
        <v>2.2168765724585901E-4</v>
      </c>
      <c r="G2365" s="5">
        <v>3.5546352986665103E-4</v>
      </c>
      <c r="J2365" s="5">
        <v>23.9</v>
      </c>
      <c r="K2365" s="5">
        <v>34.479999999999997</v>
      </c>
      <c r="M2365" s="62">
        <v>5.6893741851369001E-2</v>
      </c>
      <c r="O2365" s="62">
        <v>0</v>
      </c>
    </row>
    <row r="2366" spans="2:15" x14ac:dyDescent="0.2">
      <c r="B2366" s="23">
        <v>42512</v>
      </c>
      <c r="C2366" s="5">
        <v>17.998049999999999</v>
      </c>
      <c r="D2366" s="5">
        <v>115.9997667</v>
      </c>
      <c r="E2366" s="39">
        <v>85</v>
      </c>
      <c r="F2366" s="5">
        <v>3.4431217972617199</v>
      </c>
      <c r="G2366" s="5">
        <v>0.136793746395726</v>
      </c>
      <c r="J2366" s="5">
        <v>20.8</v>
      </c>
      <c r="K2366" s="5">
        <v>34.65</v>
      </c>
      <c r="M2366" s="62">
        <v>9.2144719687092605E-2</v>
      </c>
      <c r="O2366" s="62">
        <v>3.1</v>
      </c>
    </row>
    <row r="2367" spans="2:15" x14ac:dyDescent="0.2">
      <c r="B2367" s="23">
        <v>42512</v>
      </c>
      <c r="C2367" s="5">
        <v>17.998049999999999</v>
      </c>
      <c r="D2367" s="5">
        <v>115.9997667</v>
      </c>
      <c r="E2367" s="39">
        <v>100</v>
      </c>
      <c r="F2367" s="5" t="s">
        <v>547</v>
      </c>
      <c r="G2367" s="5" t="s">
        <v>510</v>
      </c>
      <c r="J2367" s="5">
        <v>19.899999999999999</v>
      </c>
      <c r="K2367" s="5">
        <v>34.67</v>
      </c>
      <c r="M2367" s="62">
        <v>5.0634185625125804E-2</v>
      </c>
      <c r="O2367" s="62">
        <v>7</v>
      </c>
    </row>
    <row r="2368" spans="2:15" x14ac:dyDescent="0.2">
      <c r="B2368" s="23">
        <v>42512</v>
      </c>
      <c r="C2368" s="5">
        <v>17.998049999999999</v>
      </c>
      <c r="D2368" s="5">
        <v>115.9997667</v>
      </c>
      <c r="E2368" s="39">
        <v>150</v>
      </c>
      <c r="F2368" s="5">
        <v>2.2607472093681298</v>
      </c>
      <c r="G2368" s="5">
        <v>2.8825865870771399E-2</v>
      </c>
      <c r="J2368" s="5">
        <v>16.399999999999999</v>
      </c>
      <c r="K2368" s="5">
        <v>34.61</v>
      </c>
      <c r="M2368" s="62">
        <v>2.5765971316818799E-2</v>
      </c>
      <c r="O2368" s="62">
        <v>11.5</v>
      </c>
    </row>
    <row r="2369" spans="2:15" x14ac:dyDescent="0.2">
      <c r="B2369" s="23">
        <v>42512</v>
      </c>
      <c r="C2369" s="5">
        <v>17.998049999999999</v>
      </c>
      <c r="D2369" s="5">
        <v>115.9997667</v>
      </c>
      <c r="E2369" s="39">
        <v>200</v>
      </c>
      <c r="F2369" s="5">
        <v>1.25688846554346</v>
      </c>
      <c r="G2369" s="5">
        <v>0.37443962557252303</v>
      </c>
      <c r="J2369" s="5">
        <v>13.7</v>
      </c>
      <c r="K2369" s="5">
        <v>34.5</v>
      </c>
      <c r="M2369" s="62">
        <v>2.2457627118644102E-2</v>
      </c>
      <c r="O2369" s="62">
        <v>15.8</v>
      </c>
    </row>
    <row r="2370" spans="2:15" x14ac:dyDescent="0.2">
      <c r="B2370" s="23">
        <v>42522</v>
      </c>
      <c r="C2370" s="5">
        <v>21.018116670000001</v>
      </c>
      <c r="D2370" s="5">
        <v>112.4358333</v>
      </c>
      <c r="E2370" s="39">
        <v>5</v>
      </c>
      <c r="F2370" s="5">
        <v>2.0283011696721198E-3</v>
      </c>
      <c r="G2370" s="5">
        <v>2.9519095565538998E-6</v>
      </c>
      <c r="J2370" s="5">
        <v>29.1</v>
      </c>
      <c r="K2370" s="5">
        <v>33.51</v>
      </c>
      <c r="M2370" s="62">
        <v>1.7809788836143401E-2</v>
      </c>
      <c r="O2370" s="62">
        <v>0</v>
      </c>
    </row>
    <row r="2371" spans="2:15" x14ac:dyDescent="0.2">
      <c r="B2371" s="23">
        <v>42522</v>
      </c>
      <c r="C2371" s="5">
        <v>21.018116670000001</v>
      </c>
      <c r="D2371" s="5">
        <v>112.4358333</v>
      </c>
      <c r="E2371" s="39">
        <v>15</v>
      </c>
      <c r="F2371" s="5">
        <v>3.1301725998642499E-3</v>
      </c>
      <c r="G2371" s="5">
        <v>1.77068393609706E-3</v>
      </c>
      <c r="J2371" s="5">
        <v>28.9</v>
      </c>
      <c r="K2371" s="5">
        <v>33.56</v>
      </c>
      <c r="M2371" s="62">
        <v>5.6408577508593898E-2</v>
      </c>
      <c r="O2371" s="62">
        <v>0</v>
      </c>
    </row>
    <row r="2372" spans="2:15" x14ac:dyDescent="0.2">
      <c r="B2372" s="23">
        <v>42522</v>
      </c>
      <c r="C2372" s="5">
        <v>21.018116670000001</v>
      </c>
      <c r="D2372" s="5">
        <v>112.4358333</v>
      </c>
      <c r="E2372" s="39">
        <v>25</v>
      </c>
      <c r="F2372" s="5">
        <v>2.7593396746634601E-2</v>
      </c>
      <c r="G2372" s="5">
        <v>9.6595062278868899E-3</v>
      </c>
      <c r="J2372" s="5">
        <v>26.3</v>
      </c>
      <c r="K2372" s="5">
        <v>34.08</v>
      </c>
      <c r="M2372" s="62">
        <v>3.2247503683090498E-2</v>
      </c>
      <c r="O2372" s="62">
        <v>0</v>
      </c>
    </row>
    <row r="2373" spans="2:15" x14ac:dyDescent="0.2">
      <c r="B2373" s="23">
        <v>42522</v>
      </c>
      <c r="C2373" s="5">
        <v>21.018116670000001</v>
      </c>
      <c r="D2373" s="5">
        <v>112.4358333</v>
      </c>
      <c r="E2373" s="39">
        <v>45</v>
      </c>
      <c r="F2373" s="5">
        <v>58.5262222094781</v>
      </c>
      <c r="G2373" s="5">
        <v>0.64668523016562096</v>
      </c>
      <c r="J2373" s="5">
        <v>21.6</v>
      </c>
      <c r="K2373" s="5">
        <v>34.56</v>
      </c>
      <c r="M2373" s="62">
        <v>8.3843509576035397E-2</v>
      </c>
      <c r="O2373" s="62">
        <v>0.4</v>
      </c>
    </row>
    <row r="2374" spans="2:15" x14ac:dyDescent="0.2">
      <c r="B2374" s="23">
        <v>42520</v>
      </c>
      <c r="C2374" s="5">
        <v>19.750499999999999</v>
      </c>
      <c r="D2374" s="5">
        <v>111.90175000000001</v>
      </c>
      <c r="E2374" s="39">
        <v>5</v>
      </c>
      <c r="F2374" s="5">
        <v>2.7465035174577602E-3</v>
      </c>
      <c r="G2374" s="5">
        <v>4.8140564614809599E-3</v>
      </c>
      <c r="J2374" s="5">
        <v>28.9</v>
      </c>
      <c r="K2374" s="5">
        <v>34.21</v>
      </c>
      <c r="M2374" s="62">
        <v>1.2878930521559001E-2</v>
      </c>
      <c r="O2374" s="62">
        <v>0</v>
      </c>
    </row>
    <row r="2375" spans="2:15" x14ac:dyDescent="0.2">
      <c r="B2375" s="23">
        <v>42520</v>
      </c>
      <c r="C2375" s="5">
        <v>19.750499999999999</v>
      </c>
      <c r="D2375" s="5">
        <v>111.90175000000001</v>
      </c>
      <c r="E2375" s="39">
        <v>25</v>
      </c>
      <c r="F2375" s="5">
        <v>1.96072203385172E-4</v>
      </c>
      <c r="G2375" s="5">
        <v>0</v>
      </c>
      <c r="J2375" s="5">
        <v>27.1</v>
      </c>
      <c r="K2375" s="5">
        <v>34.380000000000003</v>
      </c>
      <c r="M2375" s="62">
        <v>6.1005460365279596E-3</v>
      </c>
      <c r="O2375" s="62">
        <v>3.0000000000000001E-3</v>
      </c>
    </row>
    <row r="2376" spans="2:15" x14ac:dyDescent="0.2">
      <c r="B2376" s="23">
        <v>42520</v>
      </c>
      <c r="C2376" s="5">
        <v>19.750499999999999</v>
      </c>
      <c r="D2376" s="5">
        <v>111.90175000000001</v>
      </c>
      <c r="E2376" s="39">
        <v>50</v>
      </c>
      <c r="F2376" s="5">
        <v>4.7435990951600997E-3</v>
      </c>
      <c r="G2376" s="5">
        <v>1.8029050145761201E-3</v>
      </c>
      <c r="J2376" s="5">
        <v>23.4</v>
      </c>
      <c r="K2376" s="5">
        <v>34.61</v>
      </c>
      <c r="M2376" s="62">
        <v>7.66334023724345E-3</v>
      </c>
      <c r="O2376" s="62">
        <v>0.01</v>
      </c>
    </row>
    <row r="2377" spans="2:15" x14ac:dyDescent="0.2">
      <c r="B2377" s="23">
        <v>42520</v>
      </c>
      <c r="C2377" s="5">
        <v>19.750499999999999</v>
      </c>
      <c r="D2377" s="5">
        <v>111.90175000000001</v>
      </c>
      <c r="E2377" s="39">
        <v>75</v>
      </c>
      <c r="F2377" s="5">
        <v>10.0071422992373</v>
      </c>
      <c r="G2377" s="5">
        <v>9.4133168727005903E-2</v>
      </c>
      <c r="J2377" s="5">
        <v>21.2</v>
      </c>
      <c r="K2377" s="5">
        <v>34.72</v>
      </c>
      <c r="M2377" s="62">
        <v>1.0431180568631101E-2</v>
      </c>
      <c r="O2377" s="62">
        <v>4.4000000000000004</v>
      </c>
    </row>
    <row r="2378" spans="2:15" x14ac:dyDescent="0.2">
      <c r="B2378" s="23">
        <v>42520</v>
      </c>
      <c r="C2378" s="5">
        <v>19.750499999999999</v>
      </c>
      <c r="D2378" s="5">
        <v>111.90175000000001</v>
      </c>
      <c r="E2378" s="39">
        <v>90</v>
      </c>
      <c r="F2378" s="5">
        <v>4.9625121831854697</v>
      </c>
      <c r="G2378" s="5">
        <v>0.34636922577805201</v>
      </c>
      <c r="J2378" s="5">
        <v>21.1</v>
      </c>
      <c r="K2378" s="5">
        <v>34.72</v>
      </c>
      <c r="M2378" s="62">
        <v>6.0440594991527001E-3</v>
      </c>
      <c r="O2378" s="62">
        <v>4.4000000000000004</v>
      </c>
    </row>
    <row r="2379" spans="2:15" x14ac:dyDescent="0.2">
      <c r="B2379" s="23">
        <v>42508</v>
      </c>
      <c r="C2379" s="5">
        <v>20.641850000000002</v>
      </c>
      <c r="D2379" s="5">
        <v>114.4834</v>
      </c>
      <c r="E2379" s="39">
        <v>25</v>
      </c>
      <c r="F2379" s="5" t="s">
        <v>361</v>
      </c>
      <c r="G2379" s="5">
        <v>5.9941720940103601E-3</v>
      </c>
      <c r="J2379" s="5">
        <v>26.9</v>
      </c>
      <c r="K2379" s="5">
        <v>34.590000000000003</v>
      </c>
      <c r="M2379" s="62">
        <v>7.3999999999999996E-2</v>
      </c>
      <c r="O2379" s="62">
        <v>2E-3</v>
      </c>
    </row>
    <row r="2380" spans="2:15" x14ac:dyDescent="0.2">
      <c r="B2380" s="23">
        <v>42508</v>
      </c>
      <c r="C2380" s="5">
        <v>20.641850000000002</v>
      </c>
      <c r="D2380" s="5">
        <v>114.4834</v>
      </c>
      <c r="E2380" s="39">
        <v>50</v>
      </c>
      <c r="F2380" s="5">
        <v>10</v>
      </c>
      <c r="G2380" s="5" t="s">
        <v>510</v>
      </c>
      <c r="J2380" s="5">
        <v>23.5</v>
      </c>
      <c r="K2380" s="5">
        <v>34.74</v>
      </c>
      <c r="M2380" s="62">
        <v>7.4999999999999997E-2</v>
      </c>
      <c r="O2380" s="62">
        <v>0.06</v>
      </c>
    </row>
    <row r="2381" spans="2:15" x14ac:dyDescent="0.2">
      <c r="B2381" s="23">
        <v>42508</v>
      </c>
      <c r="C2381" s="5">
        <v>20.641850000000002</v>
      </c>
      <c r="D2381" s="5">
        <v>114.4834</v>
      </c>
      <c r="E2381" s="39">
        <v>75</v>
      </c>
      <c r="F2381" s="5">
        <v>73.36</v>
      </c>
      <c r="G2381" s="5">
        <v>5.0367680002987498</v>
      </c>
      <c r="J2381" s="5">
        <v>21.2</v>
      </c>
      <c r="K2381" s="5">
        <v>34.74</v>
      </c>
      <c r="M2381" s="62">
        <v>6.6000000000000003E-2</v>
      </c>
      <c r="O2381" s="62">
        <v>3.4</v>
      </c>
    </row>
    <row r="2382" spans="2:15" x14ac:dyDescent="0.2">
      <c r="B2382" s="23">
        <v>42508</v>
      </c>
      <c r="C2382" s="5">
        <v>20.641850000000002</v>
      </c>
      <c r="D2382" s="5">
        <v>114.4834</v>
      </c>
      <c r="E2382" s="39">
        <v>100</v>
      </c>
      <c r="F2382" s="5">
        <v>35.876909680372897</v>
      </c>
      <c r="G2382" s="5">
        <v>2.4934166849906001</v>
      </c>
      <c r="K2382" s="5"/>
      <c r="M2382" s="62">
        <v>4.7E-2</v>
      </c>
      <c r="O2382" s="62">
        <v>4</v>
      </c>
    </row>
    <row r="2383" spans="2:15" x14ac:dyDescent="0.2">
      <c r="B2383" s="23">
        <v>42522</v>
      </c>
      <c r="C2383" s="5">
        <v>21.58476667</v>
      </c>
      <c r="D2383" s="5">
        <v>114.00146669999999</v>
      </c>
      <c r="E2383" s="39">
        <v>5</v>
      </c>
      <c r="F2383" s="5">
        <v>0</v>
      </c>
      <c r="G2383" s="5">
        <v>2.0472158077150101E-4</v>
      </c>
      <c r="J2383" s="5">
        <v>28.3</v>
      </c>
      <c r="K2383" s="5">
        <v>34.28</v>
      </c>
      <c r="M2383" s="62">
        <v>1.2571615649042399E-2</v>
      </c>
      <c r="O2383" s="62">
        <v>0.28999999999999998</v>
      </c>
    </row>
    <row r="2384" spans="2:15" x14ac:dyDescent="0.2">
      <c r="B2384" s="23">
        <v>42522</v>
      </c>
      <c r="C2384" s="5">
        <v>21.58476667</v>
      </c>
      <c r="D2384" s="5">
        <v>114.00146669999999</v>
      </c>
      <c r="E2384" s="39">
        <v>15</v>
      </c>
      <c r="F2384" s="5">
        <v>2.6057136955563699E-2</v>
      </c>
      <c r="G2384" s="5">
        <v>2.8163318260834298E-2</v>
      </c>
      <c r="J2384" s="5">
        <v>27.6</v>
      </c>
      <c r="K2384" s="5">
        <v>34.4</v>
      </c>
      <c r="M2384" s="62">
        <v>1.40775904403339E-2</v>
      </c>
      <c r="O2384" s="62">
        <v>0.24</v>
      </c>
    </row>
    <row r="2385" spans="1:17" x14ac:dyDescent="0.2">
      <c r="B2385" s="23">
        <v>42522</v>
      </c>
      <c r="C2385" s="5">
        <v>21.58476667</v>
      </c>
      <c r="D2385" s="5">
        <v>114.00146669999999</v>
      </c>
      <c r="E2385" s="39">
        <v>25</v>
      </c>
      <c r="F2385" s="5">
        <v>0.13842138208084001</v>
      </c>
      <c r="G2385" s="5">
        <v>0</v>
      </c>
      <c r="J2385" s="5">
        <v>26.9</v>
      </c>
      <c r="K2385" s="5">
        <v>34.33</v>
      </c>
      <c r="M2385" s="62">
        <v>3.3638893435914197E-2</v>
      </c>
      <c r="O2385" s="62">
        <v>0.17</v>
      </c>
    </row>
    <row r="2386" spans="1:17" x14ac:dyDescent="0.2">
      <c r="B2386" s="23">
        <v>42522</v>
      </c>
      <c r="C2386" s="5">
        <v>21.58476667</v>
      </c>
      <c r="D2386" s="5">
        <v>114.00146669999999</v>
      </c>
      <c r="E2386" s="39">
        <v>45</v>
      </c>
      <c r="F2386" s="5">
        <v>1.5774286284477299</v>
      </c>
      <c r="G2386" s="5">
        <v>3.7136868010051102E-2</v>
      </c>
      <c r="K2386" s="5"/>
      <c r="M2386" s="62">
        <v>0.124701260435423</v>
      </c>
      <c r="O2386" s="62">
        <v>0.74</v>
      </c>
    </row>
    <row r="2387" spans="1:17" x14ac:dyDescent="0.2">
      <c r="B2387" s="23">
        <v>42506</v>
      </c>
      <c r="C2387" s="5">
        <v>22.499516669999998</v>
      </c>
      <c r="D2387" s="5">
        <v>118.30070000000001</v>
      </c>
      <c r="E2387" s="39">
        <v>5</v>
      </c>
      <c r="F2387" s="5">
        <v>2.51378262173633E-2</v>
      </c>
      <c r="G2387" s="5">
        <v>0</v>
      </c>
      <c r="J2387" s="5">
        <v>28.5</v>
      </c>
      <c r="K2387" s="5">
        <v>34.520000000000003</v>
      </c>
      <c r="M2387" s="62">
        <v>9.4097534640993408E-2</v>
      </c>
      <c r="O2387" s="62">
        <v>0.1</v>
      </c>
    </row>
    <row r="2388" spans="1:17" x14ac:dyDescent="0.2">
      <c r="B2388" s="23">
        <v>42506</v>
      </c>
      <c r="C2388" s="5">
        <v>22.499516669999998</v>
      </c>
      <c r="D2388" s="5">
        <v>118.30070000000001</v>
      </c>
      <c r="E2388" s="39">
        <v>15</v>
      </c>
      <c r="F2388" s="5">
        <v>3.6613069895727601E-3</v>
      </c>
      <c r="G2388" s="5">
        <v>1.0458477511867E-3</v>
      </c>
      <c r="J2388" s="5">
        <v>28.4</v>
      </c>
      <c r="K2388" s="5">
        <v>34.54</v>
      </c>
      <c r="M2388" s="62">
        <v>9.3521684362065899E-2</v>
      </c>
      <c r="O2388" s="62">
        <v>0.28999999999999998</v>
      </c>
    </row>
    <row r="2389" spans="1:17" x14ac:dyDescent="0.2">
      <c r="B2389" s="23">
        <v>42506</v>
      </c>
      <c r="C2389" s="5">
        <v>22.499516669999998</v>
      </c>
      <c r="D2389" s="5">
        <v>118.30070000000001</v>
      </c>
      <c r="E2389" s="39">
        <v>20</v>
      </c>
      <c r="F2389" s="5">
        <v>0.16754053010271799</v>
      </c>
      <c r="G2389" s="5">
        <v>0</v>
      </c>
      <c r="J2389" s="5">
        <v>28.2</v>
      </c>
      <c r="K2389" s="5">
        <v>34.58</v>
      </c>
      <c r="M2389" s="62">
        <v>8.8752924239697703E-2</v>
      </c>
      <c r="O2389" s="62">
        <v>0.64</v>
      </c>
    </row>
    <row r="2390" spans="1:17" x14ac:dyDescent="0.2">
      <c r="B2390" s="23">
        <v>42506</v>
      </c>
      <c r="C2390" s="5">
        <v>22.499516669999998</v>
      </c>
      <c r="D2390" s="5">
        <v>118.30070000000001</v>
      </c>
      <c r="E2390" s="39">
        <v>40</v>
      </c>
      <c r="F2390" s="5">
        <v>14.6170423445375</v>
      </c>
      <c r="G2390" s="5">
        <v>1.5352971560186599</v>
      </c>
      <c r="J2390" s="5">
        <v>24.9</v>
      </c>
      <c r="K2390" s="5">
        <v>34.85</v>
      </c>
      <c r="M2390" s="62">
        <v>0.18655749505128699</v>
      </c>
      <c r="O2390" s="62">
        <v>0.3</v>
      </c>
    </row>
    <row r="2391" spans="1:17" s="14" customFormat="1" x14ac:dyDescent="0.2">
      <c r="A2391" s="10"/>
      <c r="B2391" s="24">
        <v>42506</v>
      </c>
      <c r="C2391" s="12">
        <v>22.499516669999998</v>
      </c>
      <c r="D2391" s="12">
        <v>118.30070000000001</v>
      </c>
      <c r="E2391" s="42">
        <v>50</v>
      </c>
      <c r="F2391" s="12">
        <v>5.9439347552569499</v>
      </c>
      <c r="G2391" s="12">
        <v>1.0288535375507699</v>
      </c>
      <c r="H2391" s="12"/>
      <c r="I2391" s="45"/>
      <c r="J2391" s="12">
        <v>24.4</v>
      </c>
      <c r="K2391" s="12">
        <v>34.869999999999997</v>
      </c>
      <c r="L2391" s="28"/>
      <c r="M2391" s="63">
        <v>0.13258952672305199</v>
      </c>
      <c r="N2391" s="63"/>
      <c r="O2391" s="63">
        <v>0.23</v>
      </c>
      <c r="P2391" s="12"/>
      <c r="Q2391" s="12"/>
    </row>
    <row r="2392" spans="1:17" x14ac:dyDescent="0.2">
      <c r="A2392" s="1" t="s">
        <v>155</v>
      </c>
      <c r="B2392" s="23" t="s">
        <v>501</v>
      </c>
      <c r="C2392" s="5">
        <v>21.537800000000001</v>
      </c>
      <c r="D2392" s="5">
        <v>118.34486</v>
      </c>
      <c r="E2392" s="39">
        <v>100</v>
      </c>
      <c r="F2392" s="5">
        <v>10.811102513358</v>
      </c>
      <c r="G2392" s="5">
        <v>0.566747966113479</v>
      </c>
    </row>
    <row r="2393" spans="1:17" x14ac:dyDescent="0.2">
      <c r="B2393" s="23" t="s">
        <v>501</v>
      </c>
      <c r="C2393" s="5">
        <v>21.537800000000001</v>
      </c>
      <c r="D2393" s="5">
        <v>118.34486</v>
      </c>
      <c r="E2393" s="39">
        <v>150</v>
      </c>
      <c r="F2393" s="5">
        <v>4.7199821715251398</v>
      </c>
      <c r="G2393" s="5">
        <v>0.73750646564229105</v>
      </c>
    </row>
    <row r="2394" spans="1:17" x14ac:dyDescent="0.2">
      <c r="A2394" s="1" t="s">
        <v>156</v>
      </c>
      <c r="B2394" s="23" t="s">
        <v>501</v>
      </c>
      <c r="C2394" s="5">
        <v>21.537800000000001</v>
      </c>
      <c r="D2394" s="5">
        <v>118.34486</v>
      </c>
      <c r="E2394" s="39">
        <v>200</v>
      </c>
      <c r="F2394" s="5">
        <v>0.72503231198951501</v>
      </c>
      <c r="G2394" s="5">
        <v>7.8423592343926599E-3</v>
      </c>
    </row>
    <row r="2395" spans="1:17" x14ac:dyDescent="0.2">
      <c r="B2395" s="23" t="s">
        <v>501</v>
      </c>
      <c r="C2395" s="5">
        <v>18.01792</v>
      </c>
      <c r="D2395" s="5">
        <v>114.00324999999999</v>
      </c>
      <c r="E2395" s="39">
        <v>100</v>
      </c>
      <c r="F2395" s="5">
        <v>45.680651085544199</v>
      </c>
      <c r="G2395" s="5">
        <v>7.7499946769884396</v>
      </c>
    </row>
    <row r="2396" spans="1:17" x14ac:dyDescent="0.2">
      <c r="B2396" s="23" t="s">
        <v>501</v>
      </c>
      <c r="C2396" s="5">
        <v>18.01792</v>
      </c>
      <c r="D2396" s="5">
        <v>114.00324999999999</v>
      </c>
      <c r="E2396" s="39">
        <v>200</v>
      </c>
      <c r="F2396" s="5">
        <v>0.69597097723267798</v>
      </c>
      <c r="G2396" s="5">
        <v>2.12958939003728E-2</v>
      </c>
    </row>
    <row r="2397" spans="1:17" x14ac:dyDescent="0.2">
      <c r="B2397" s="23" t="s">
        <v>501</v>
      </c>
      <c r="C2397" s="5">
        <v>18.01792</v>
      </c>
      <c r="D2397" s="5">
        <v>114.00324999999999</v>
      </c>
      <c r="E2397" s="39">
        <v>500</v>
      </c>
      <c r="F2397" s="5">
        <v>0.122386486063894</v>
      </c>
      <c r="G2397" s="5">
        <v>1.85305684229226E-2</v>
      </c>
    </row>
    <row r="2398" spans="1:17" x14ac:dyDescent="0.2">
      <c r="B2398" s="23" t="s">
        <v>501</v>
      </c>
      <c r="C2398" s="5">
        <v>18.01792</v>
      </c>
      <c r="D2398" s="5">
        <v>114.00324999999999</v>
      </c>
      <c r="E2398" s="39">
        <v>800</v>
      </c>
      <c r="F2398" s="5">
        <v>0.222959198098335</v>
      </c>
      <c r="G2398" s="5">
        <v>5.0273235578309199E-2</v>
      </c>
    </row>
    <row r="2399" spans="1:17" x14ac:dyDescent="0.2">
      <c r="B2399" s="23" t="s">
        <v>501</v>
      </c>
      <c r="C2399" s="5">
        <v>18.01792</v>
      </c>
      <c r="D2399" s="5">
        <v>114.00324999999999</v>
      </c>
      <c r="E2399" s="39">
        <v>1000</v>
      </c>
      <c r="F2399" s="5">
        <v>8.0340945860039106E-2</v>
      </c>
      <c r="G2399" s="5">
        <v>1.3200327798892301E-2</v>
      </c>
    </row>
    <row r="2400" spans="1:17" x14ac:dyDescent="0.2">
      <c r="B2400" s="23" t="s">
        <v>501</v>
      </c>
      <c r="C2400" s="5">
        <v>18.01792</v>
      </c>
      <c r="D2400" s="5">
        <v>114.00324999999999</v>
      </c>
      <c r="E2400" s="39">
        <v>1500</v>
      </c>
      <c r="F2400" s="5">
        <v>4.3301656794887601E-2</v>
      </c>
      <c r="G2400" s="5">
        <v>1.3539174837782901E-3</v>
      </c>
    </row>
    <row r="2401" spans="2:7" x14ac:dyDescent="0.2">
      <c r="B2401" s="23" t="s">
        <v>501</v>
      </c>
      <c r="C2401" s="5">
        <v>18.01792</v>
      </c>
      <c r="D2401" s="5">
        <v>114.00324999999999</v>
      </c>
      <c r="E2401" s="39">
        <v>2000</v>
      </c>
      <c r="F2401" s="5">
        <v>3.8305516204349098E-2</v>
      </c>
      <c r="G2401" s="5">
        <v>6.6992873203516098E-3</v>
      </c>
    </row>
    <row r="2402" spans="2:7" x14ac:dyDescent="0.2">
      <c r="B2402" s="23" t="s">
        <v>501</v>
      </c>
      <c r="C2402" s="5">
        <v>18.01792</v>
      </c>
      <c r="D2402" s="5">
        <v>114.00324999999999</v>
      </c>
      <c r="E2402" s="39">
        <v>3000</v>
      </c>
      <c r="F2402" s="5">
        <v>2.53271400193146E-2</v>
      </c>
      <c r="G2402" s="5">
        <v>1.8824931181680999E-3</v>
      </c>
    </row>
    <row r="2403" spans="2:7" x14ac:dyDescent="0.2">
      <c r="B2403" s="23" t="s">
        <v>501</v>
      </c>
      <c r="C2403" s="5">
        <v>18.0001</v>
      </c>
      <c r="D2403" s="5">
        <v>116.03973999999999</v>
      </c>
      <c r="E2403" s="39">
        <v>100</v>
      </c>
      <c r="F2403" s="5">
        <v>6.5933582738487102</v>
      </c>
      <c r="G2403" s="5">
        <v>0.41139803339742598</v>
      </c>
    </row>
    <row r="2404" spans="2:7" x14ac:dyDescent="0.2">
      <c r="B2404" s="23" t="s">
        <v>501</v>
      </c>
      <c r="C2404" s="5">
        <v>18.0001</v>
      </c>
      <c r="D2404" s="5">
        <v>116.03973999999999</v>
      </c>
      <c r="E2404" s="39">
        <v>150</v>
      </c>
      <c r="F2404" s="5">
        <v>1.6605688257792801</v>
      </c>
      <c r="G2404" s="5">
        <v>1.96505474468886E-2</v>
      </c>
    </row>
    <row r="2405" spans="2:7" x14ac:dyDescent="0.2">
      <c r="B2405" s="23" t="s">
        <v>501</v>
      </c>
      <c r="C2405" s="5">
        <v>18.0001</v>
      </c>
      <c r="D2405" s="5">
        <v>116.03973999999999</v>
      </c>
      <c r="E2405" s="39">
        <v>200</v>
      </c>
      <c r="F2405" s="5">
        <v>0.54344005404085605</v>
      </c>
      <c r="G2405" s="5">
        <v>0.11690878020706399</v>
      </c>
    </row>
    <row r="2406" spans="2:7" x14ac:dyDescent="0.2">
      <c r="B2406" s="23" t="s">
        <v>501</v>
      </c>
      <c r="C2406" s="5">
        <v>18.0001</v>
      </c>
      <c r="D2406" s="5">
        <v>116.03973999999999</v>
      </c>
      <c r="E2406" s="39">
        <v>1500</v>
      </c>
      <c r="F2406" s="5">
        <v>8.3139979999999995E-3</v>
      </c>
      <c r="G2406" s="5">
        <v>1.410812E-3</v>
      </c>
    </row>
    <row r="2407" spans="2:7" x14ac:dyDescent="0.2">
      <c r="B2407" s="23" t="s">
        <v>501</v>
      </c>
      <c r="C2407" s="5">
        <v>18.0001</v>
      </c>
      <c r="D2407" s="5">
        <v>116.03973999999999</v>
      </c>
      <c r="E2407" s="39">
        <v>2000</v>
      </c>
      <c r="F2407" s="5">
        <v>8.0652659999999998E-3</v>
      </c>
      <c r="G2407" s="5">
        <v>1.3712920000000001E-3</v>
      </c>
    </row>
    <row r="2408" spans="2:7" x14ac:dyDescent="0.2">
      <c r="B2408" s="23" t="s">
        <v>501</v>
      </c>
      <c r="C2408" s="5">
        <v>18.0001</v>
      </c>
      <c r="D2408" s="5">
        <v>116.03973999999999</v>
      </c>
      <c r="E2408" s="39">
        <v>3000</v>
      </c>
      <c r="F2408" s="5">
        <v>1.9218857999999998E-2</v>
      </c>
      <c r="G2408" s="5">
        <v>5.7231219999999998E-3</v>
      </c>
    </row>
    <row r="2409" spans="2:7" x14ac:dyDescent="0.2">
      <c r="B2409" s="23" t="s">
        <v>502</v>
      </c>
      <c r="C2409" s="5">
        <v>30</v>
      </c>
      <c r="D2409" s="5">
        <v>147</v>
      </c>
      <c r="E2409" s="39">
        <v>200</v>
      </c>
      <c r="F2409" s="5">
        <v>17.374500000000001</v>
      </c>
      <c r="G2409" s="5">
        <v>2.7627078154198514E-2</v>
      </c>
    </row>
    <row r="2410" spans="2:7" x14ac:dyDescent="0.2">
      <c r="B2410" s="23" t="s">
        <v>502</v>
      </c>
      <c r="C2410" s="5">
        <v>30</v>
      </c>
      <c r="D2410" s="5">
        <v>147</v>
      </c>
      <c r="E2410" s="39">
        <v>250</v>
      </c>
      <c r="F2410" s="5">
        <v>4.6745000000000001</v>
      </c>
      <c r="G2410" s="5">
        <v>0.47848923588696496</v>
      </c>
    </row>
    <row r="2411" spans="2:7" x14ac:dyDescent="0.2">
      <c r="B2411" s="23" t="s">
        <v>502</v>
      </c>
      <c r="C2411" s="5">
        <v>30</v>
      </c>
      <c r="D2411" s="5">
        <v>147</v>
      </c>
      <c r="E2411" s="39">
        <v>300</v>
      </c>
      <c r="F2411" s="5">
        <v>7.5210999999999997</v>
      </c>
      <c r="G2411" s="5">
        <v>0.44525605089463038</v>
      </c>
    </row>
    <row r="2412" spans="2:7" x14ac:dyDescent="0.2">
      <c r="B2412" s="23" t="s">
        <v>502</v>
      </c>
      <c r="C2412" s="5">
        <v>30</v>
      </c>
      <c r="D2412" s="5">
        <v>147</v>
      </c>
      <c r="E2412" s="39">
        <v>350</v>
      </c>
      <c r="F2412" s="5">
        <v>1.3352999999999999</v>
      </c>
      <c r="G2412" s="5">
        <v>0.33712472703643598</v>
      </c>
    </row>
    <row r="2413" spans="2:7" x14ac:dyDescent="0.2">
      <c r="B2413" s="23" t="s">
        <v>502</v>
      </c>
      <c r="C2413" s="5">
        <v>30</v>
      </c>
      <c r="D2413" s="5">
        <v>147</v>
      </c>
      <c r="E2413" s="39">
        <v>400</v>
      </c>
      <c r="F2413" s="5">
        <v>0.17560000000000001</v>
      </c>
      <c r="G2413" s="5">
        <v>0.11453859003491397</v>
      </c>
    </row>
    <row r="2414" spans="2:7" x14ac:dyDescent="0.2">
      <c r="B2414" s="23" t="s">
        <v>502</v>
      </c>
      <c r="C2414" s="5">
        <v>30</v>
      </c>
      <c r="D2414" s="5">
        <v>147</v>
      </c>
      <c r="E2414" s="39">
        <v>450</v>
      </c>
      <c r="F2414" s="5">
        <v>8.4721999999999992E-3</v>
      </c>
      <c r="G2414" s="5">
        <v>1.5844602727179146E-2</v>
      </c>
    </row>
    <row r="2415" spans="2:7" x14ac:dyDescent="0.2">
      <c r="B2415" s="23" t="s">
        <v>502</v>
      </c>
      <c r="C2415" s="5">
        <v>30</v>
      </c>
      <c r="D2415" s="5">
        <v>147</v>
      </c>
      <c r="E2415" s="39">
        <v>500</v>
      </c>
      <c r="F2415" s="5">
        <v>0.16669999999999999</v>
      </c>
      <c r="G2415" s="5">
        <v>3.0066314004902447E-2</v>
      </c>
    </row>
    <row r="2416" spans="2:7" x14ac:dyDescent="0.2">
      <c r="B2416" s="23" t="s">
        <v>502</v>
      </c>
      <c r="C2416" s="5">
        <v>30</v>
      </c>
      <c r="D2416" s="5">
        <v>147</v>
      </c>
      <c r="E2416" s="39">
        <v>750</v>
      </c>
      <c r="F2416" s="5">
        <v>4.6199999999999998E-2</v>
      </c>
      <c r="G2416" s="5">
        <v>9.3262316352018815E-3</v>
      </c>
    </row>
    <row r="2417" spans="1:17" x14ac:dyDescent="0.2">
      <c r="B2417" s="23" t="s">
        <v>502</v>
      </c>
      <c r="C2417" s="5">
        <v>30</v>
      </c>
      <c r="D2417" s="5">
        <v>147</v>
      </c>
      <c r="E2417" s="39">
        <v>850</v>
      </c>
      <c r="F2417" s="5">
        <v>1.0500000000000001E-2</v>
      </c>
      <c r="G2417" s="5">
        <v>8.2265031923084795E-3</v>
      </c>
    </row>
    <row r="2418" spans="1:17" s="14" customFormat="1" x14ac:dyDescent="0.2">
      <c r="A2418" s="10"/>
      <c r="B2418" s="24" t="s">
        <v>502</v>
      </c>
      <c r="C2418" s="12">
        <v>30</v>
      </c>
      <c r="D2418" s="12">
        <v>147</v>
      </c>
      <c r="E2418" s="42">
        <v>1000</v>
      </c>
      <c r="F2418" s="12">
        <v>5.6500000000000002E-2</v>
      </c>
      <c r="G2418" s="12">
        <v>7.9834638320828866E-3</v>
      </c>
      <c r="H2418" s="12"/>
      <c r="I2418" s="45"/>
      <c r="J2418" s="12"/>
      <c r="K2418" s="28"/>
      <c r="L2418" s="28"/>
      <c r="M2418" s="63"/>
      <c r="N2418" s="63"/>
      <c r="O2418" s="63"/>
      <c r="P2418" s="12"/>
      <c r="Q2418" s="12"/>
    </row>
  </sheetData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AE21-4E41-D849-AC08-8D2A0641ED78}">
  <dimension ref="A1:S58"/>
  <sheetViews>
    <sheetView workbookViewId="0">
      <pane ySplit="1" topLeftCell="A2" activePane="bottomLeft" state="frozen"/>
      <selection pane="bottomLeft" activeCell="A22" sqref="A22"/>
    </sheetView>
  </sheetViews>
  <sheetFormatPr baseColWidth="10" defaultRowHeight="18" x14ac:dyDescent="0.2"/>
  <cols>
    <col min="1" max="1" width="66" style="1" customWidth="1"/>
    <col min="2" max="2" width="21.5" style="1" customWidth="1"/>
    <col min="3" max="3" width="25.83203125" style="1" customWidth="1"/>
    <col min="4" max="6" width="33.83203125" style="1" customWidth="1"/>
    <col min="7" max="7" width="34" style="1" customWidth="1"/>
    <col min="8" max="8" width="46" style="1" customWidth="1"/>
    <col min="9" max="9" width="29.83203125" style="1" customWidth="1"/>
    <col min="10" max="11" width="35.5" style="1" customWidth="1"/>
    <col min="12" max="12" width="51.83203125" style="1" customWidth="1"/>
    <col min="13" max="13" width="27" style="1" customWidth="1"/>
    <col min="14" max="14" width="27.33203125" style="1" customWidth="1"/>
    <col min="15" max="15" width="72.6640625" style="1" customWidth="1"/>
    <col min="16" max="16" width="27.5" style="1" customWidth="1"/>
    <col min="17" max="17" width="41.6640625" style="1" customWidth="1"/>
    <col min="18" max="18" width="54.6640625" style="1" customWidth="1"/>
    <col min="19" max="19" width="34.6640625" style="1" customWidth="1"/>
    <col min="20" max="16384" width="10.83203125" style="1"/>
  </cols>
  <sheetData>
    <row r="1" spans="1:19" s="3" customFormat="1" x14ac:dyDescent="0.2">
      <c r="A1" s="3" t="s">
        <v>0</v>
      </c>
      <c r="B1" s="3" t="s">
        <v>22</v>
      </c>
      <c r="C1" s="3" t="s">
        <v>24</v>
      </c>
      <c r="D1" s="3" t="s">
        <v>52</v>
      </c>
      <c r="E1" s="3" t="s">
        <v>134</v>
      </c>
      <c r="F1" s="3" t="s">
        <v>87</v>
      </c>
      <c r="G1" s="3" t="s">
        <v>395</v>
      </c>
      <c r="H1" s="3" t="s">
        <v>30</v>
      </c>
      <c r="I1" s="3" t="s">
        <v>72</v>
      </c>
      <c r="J1" s="3" t="s">
        <v>73</v>
      </c>
      <c r="K1" s="3" t="s">
        <v>441</v>
      </c>
      <c r="L1" s="3" t="s">
        <v>75</v>
      </c>
      <c r="M1" s="3" t="s">
        <v>77</v>
      </c>
      <c r="N1" s="3" t="s">
        <v>25</v>
      </c>
      <c r="O1" s="3" t="s">
        <v>26</v>
      </c>
      <c r="P1" s="3" t="s">
        <v>489</v>
      </c>
      <c r="Q1" s="3" t="s">
        <v>34</v>
      </c>
      <c r="R1" s="3" t="s">
        <v>48</v>
      </c>
      <c r="S1" s="3" t="s">
        <v>431</v>
      </c>
    </row>
    <row r="2" spans="1:19" s="30" customFormat="1" x14ac:dyDescent="0.2">
      <c r="A2" s="70" t="s">
        <v>549</v>
      </c>
      <c r="B2" s="30" t="s">
        <v>23</v>
      </c>
      <c r="C2" s="30" t="s">
        <v>60</v>
      </c>
      <c r="D2" s="30" t="s">
        <v>110</v>
      </c>
      <c r="F2" s="30" t="s">
        <v>35</v>
      </c>
      <c r="G2" s="30" t="s">
        <v>35</v>
      </c>
      <c r="H2" s="30" t="s">
        <v>108</v>
      </c>
      <c r="I2" s="30" t="s">
        <v>111</v>
      </c>
      <c r="J2" s="30" t="s">
        <v>28</v>
      </c>
      <c r="L2" s="30" t="s">
        <v>112</v>
      </c>
      <c r="M2" s="30">
        <v>2000</v>
      </c>
      <c r="N2" s="30">
        <v>24</v>
      </c>
      <c r="O2" s="30" t="s">
        <v>113</v>
      </c>
      <c r="P2" s="30" t="s">
        <v>106</v>
      </c>
      <c r="Q2" s="30" t="s">
        <v>33</v>
      </c>
    </row>
    <row r="3" spans="1:19" s="30" customFormat="1" x14ac:dyDescent="0.2">
      <c r="A3" s="70" t="s">
        <v>590</v>
      </c>
      <c r="B3" s="30" t="s">
        <v>23</v>
      </c>
      <c r="C3" s="30" t="s">
        <v>94</v>
      </c>
      <c r="D3" s="30">
        <v>42</v>
      </c>
      <c r="E3" s="31"/>
      <c r="F3" s="31" t="s">
        <v>35</v>
      </c>
      <c r="G3" s="30" t="s">
        <v>35</v>
      </c>
      <c r="H3" s="30" t="s">
        <v>592</v>
      </c>
      <c r="I3" s="30" t="s">
        <v>28</v>
      </c>
      <c r="J3" s="30" t="s">
        <v>28</v>
      </c>
      <c r="L3" s="30" t="s">
        <v>29</v>
      </c>
      <c r="M3" s="30">
        <v>250</v>
      </c>
      <c r="N3" s="30">
        <v>24</v>
      </c>
      <c r="O3" s="30" t="s">
        <v>593</v>
      </c>
      <c r="P3" s="30" t="s">
        <v>106</v>
      </c>
      <c r="Q3" s="30" t="s">
        <v>33</v>
      </c>
      <c r="R3" s="30" t="s">
        <v>594</v>
      </c>
    </row>
    <row r="4" spans="1:19" s="30" customFormat="1" x14ac:dyDescent="0.2">
      <c r="A4" s="30" t="s">
        <v>598</v>
      </c>
      <c r="B4" s="30" t="s">
        <v>23</v>
      </c>
      <c r="C4" s="30" t="s">
        <v>94</v>
      </c>
      <c r="E4" s="31"/>
      <c r="F4" s="31"/>
      <c r="L4" s="30" t="s">
        <v>331</v>
      </c>
      <c r="M4" s="30">
        <v>500</v>
      </c>
      <c r="N4" s="30">
        <v>24</v>
      </c>
      <c r="O4" s="30" t="s">
        <v>593</v>
      </c>
      <c r="P4" s="30" t="s">
        <v>106</v>
      </c>
      <c r="Q4" s="30" t="s">
        <v>33</v>
      </c>
      <c r="R4" s="30" t="s">
        <v>594</v>
      </c>
    </row>
    <row r="5" spans="1:19" s="10" customFormat="1" x14ac:dyDescent="0.2">
      <c r="A5" s="10" t="s">
        <v>455</v>
      </c>
      <c r="B5" s="10" t="s">
        <v>536</v>
      </c>
      <c r="C5" s="81" t="s">
        <v>535</v>
      </c>
      <c r="D5" s="10" t="s">
        <v>537</v>
      </c>
      <c r="F5" s="10" t="s">
        <v>35</v>
      </c>
      <c r="G5" s="10" t="s">
        <v>35</v>
      </c>
      <c r="H5" s="10" t="s">
        <v>457</v>
      </c>
      <c r="I5" s="10" t="s">
        <v>62</v>
      </c>
      <c r="J5" s="10" t="s">
        <v>28</v>
      </c>
      <c r="L5" s="10" t="s">
        <v>109</v>
      </c>
      <c r="M5" s="10">
        <v>1000</v>
      </c>
      <c r="N5" s="78" t="s">
        <v>531</v>
      </c>
      <c r="O5" s="80" t="s">
        <v>481</v>
      </c>
      <c r="P5" s="10" t="s">
        <v>538</v>
      </c>
      <c r="R5" s="10" t="s">
        <v>458</v>
      </c>
    </row>
    <row r="6" spans="1:19" s="30" customFormat="1" x14ac:dyDescent="0.2">
      <c r="A6" s="70" t="s">
        <v>53</v>
      </c>
      <c r="B6" s="30" t="s">
        <v>23</v>
      </c>
      <c r="C6" s="30" t="s">
        <v>60</v>
      </c>
      <c r="D6" s="30" t="s">
        <v>85</v>
      </c>
      <c r="G6" s="30" t="s">
        <v>35</v>
      </c>
      <c r="H6" s="30" t="s">
        <v>61</v>
      </c>
      <c r="I6" s="30" t="s">
        <v>62</v>
      </c>
      <c r="J6" s="30" t="s">
        <v>35</v>
      </c>
      <c r="L6" s="30" t="s">
        <v>69</v>
      </c>
      <c r="M6" s="30">
        <v>100</v>
      </c>
      <c r="N6" s="31" t="s">
        <v>71</v>
      </c>
      <c r="O6" s="30" t="s">
        <v>70</v>
      </c>
      <c r="P6" s="30" t="s">
        <v>106</v>
      </c>
      <c r="Q6" s="30" t="s">
        <v>33</v>
      </c>
    </row>
    <row r="7" spans="1:19" s="30" customFormat="1" x14ac:dyDescent="0.2">
      <c r="A7" s="70" t="s">
        <v>329</v>
      </c>
      <c r="B7" s="30" t="s">
        <v>23</v>
      </c>
      <c r="C7" s="30" t="s">
        <v>94</v>
      </c>
      <c r="D7" s="30">
        <v>1000</v>
      </c>
      <c r="E7" s="38" t="s">
        <v>61</v>
      </c>
      <c r="F7" s="30">
        <v>1000</v>
      </c>
      <c r="G7" s="30" t="s">
        <v>35</v>
      </c>
      <c r="H7" s="30" t="s">
        <v>61</v>
      </c>
      <c r="I7" s="30" t="s">
        <v>61</v>
      </c>
      <c r="J7" s="30" t="s">
        <v>28</v>
      </c>
      <c r="L7" s="30" t="s">
        <v>331</v>
      </c>
      <c r="M7" s="30">
        <v>120</v>
      </c>
      <c r="N7" s="30" t="s">
        <v>332</v>
      </c>
      <c r="O7" s="30" t="s">
        <v>334</v>
      </c>
      <c r="P7" s="30" t="s">
        <v>65</v>
      </c>
      <c r="Q7" s="30" t="s">
        <v>335</v>
      </c>
    </row>
    <row r="8" spans="1:19" s="30" customFormat="1" x14ac:dyDescent="0.2">
      <c r="A8" s="70" t="s">
        <v>149</v>
      </c>
      <c r="B8" s="30" t="s">
        <v>23</v>
      </c>
      <c r="C8" s="30" t="s">
        <v>95</v>
      </c>
      <c r="D8" s="30" t="s">
        <v>151</v>
      </c>
      <c r="E8" s="30" t="s">
        <v>150</v>
      </c>
      <c r="F8" s="30" t="s">
        <v>35</v>
      </c>
      <c r="G8" s="30" t="s">
        <v>35</v>
      </c>
      <c r="H8" s="30" t="s">
        <v>125</v>
      </c>
      <c r="I8" s="30" t="s">
        <v>111</v>
      </c>
      <c r="J8" s="30" t="s">
        <v>28</v>
      </c>
      <c r="L8" s="30" t="s">
        <v>142</v>
      </c>
      <c r="M8" s="30">
        <v>2400</v>
      </c>
      <c r="N8" s="30">
        <v>24</v>
      </c>
      <c r="O8" s="30" t="s">
        <v>61</v>
      </c>
      <c r="P8" s="30" t="s">
        <v>65</v>
      </c>
      <c r="Q8" s="30" t="s">
        <v>143</v>
      </c>
      <c r="R8" s="30" t="s">
        <v>146</v>
      </c>
    </row>
    <row r="9" spans="1:19" s="30" customFormat="1" x14ac:dyDescent="0.2">
      <c r="A9" s="70" t="s">
        <v>195</v>
      </c>
      <c r="B9" s="30" t="s">
        <v>23</v>
      </c>
      <c r="C9" s="30" t="s">
        <v>95</v>
      </c>
      <c r="D9" s="30" t="s">
        <v>61</v>
      </c>
      <c r="E9" s="30" t="s">
        <v>196</v>
      </c>
      <c r="F9" s="30" t="s">
        <v>35</v>
      </c>
      <c r="G9" s="30" t="s">
        <v>35</v>
      </c>
      <c r="H9" s="30" t="s">
        <v>125</v>
      </c>
      <c r="I9" s="30" t="s">
        <v>111</v>
      </c>
      <c r="J9" s="30" t="s">
        <v>97</v>
      </c>
      <c r="L9" s="30" t="s">
        <v>142</v>
      </c>
      <c r="M9" s="30">
        <v>2400</v>
      </c>
      <c r="N9" s="30">
        <v>9</v>
      </c>
      <c r="O9" s="30" t="s">
        <v>145</v>
      </c>
      <c r="P9" s="30" t="s">
        <v>65</v>
      </c>
      <c r="Q9" s="30" t="s">
        <v>143</v>
      </c>
      <c r="R9" s="30" t="s">
        <v>146</v>
      </c>
    </row>
    <row r="10" spans="1:19" s="30" customFormat="1" x14ac:dyDescent="0.2">
      <c r="A10" s="70" t="s">
        <v>205</v>
      </c>
      <c r="B10" s="30" t="s">
        <v>23</v>
      </c>
      <c r="C10" s="30" t="s">
        <v>95</v>
      </c>
      <c r="D10" s="30" t="s">
        <v>61</v>
      </c>
      <c r="E10" s="30" t="s">
        <v>207</v>
      </c>
      <c r="F10" s="30" t="s">
        <v>35</v>
      </c>
      <c r="G10" s="30" t="s">
        <v>35</v>
      </c>
      <c r="H10" s="30" t="s">
        <v>125</v>
      </c>
      <c r="I10" s="30" t="s">
        <v>111</v>
      </c>
      <c r="J10" s="30" t="s">
        <v>97</v>
      </c>
      <c r="L10" s="30" t="s">
        <v>142</v>
      </c>
      <c r="M10" s="30">
        <v>4000</v>
      </c>
      <c r="N10" s="30">
        <v>24</v>
      </c>
      <c r="O10" s="30" t="s">
        <v>145</v>
      </c>
      <c r="P10" s="30" t="s">
        <v>65</v>
      </c>
      <c r="Q10" s="30" t="s">
        <v>143</v>
      </c>
      <c r="R10" s="30" t="s">
        <v>146</v>
      </c>
    </row>
    <row r="11" spans="1:19" s="30" customFormat="1" x14ac:dyDescent="0.2">
      <c r="A11" s="70" t="s">
        <v>209</v>
      </c>
      <c r="B11" s="30" t="s">
        <v>23</v>
      </c>
      <c r="C11" s="30" t="s">
        <v>95</v>
      </c>
      <c r="D11" s="30" t="s">
        <v>61</v>
      </c>
      <c r="E11" s="30" t="s">
        <v>144</v>
      </c>
      <c r="F11" s="30" t="s">
        <v>35</v>
      </c>
      <c r="G11" s="30" t="s">
        <v>35</v>
      </c>
      <c r="H11" s="30" t="s">
        <v>125</v>
      </c>
      <c r="I11" s="30" t="s">
        <v>111</v>
      </c>
      <c r="J11" s="30" t="s">
        <v>28</v>
      </c>
      <c r="L11" s="30" t="s">
        <v>142</v>
      </c>
      <c r="M11" s="30">
        <v>2200</v>
      </c>
      <c r="N11" s="30">
        <v>8</v>
      </c>
      <c r="O11" s="30" t="s">
        <v>145</v>
      </c>
      <c r="P11" s="30" t="s">
        <v>65</v>
      </c>
      <c r="Q11" s="30" t="s">
        <v>143</v>
      </c>
      <c r="R11" s="30" t="s">
        <v>146</v>
      </c>
    </row>
    <row r="12" spans="1:19" s="30" customFormat="1" x14ac:dyDescent="0.2">
      <c r="A12" s="70" t="s">
        <v>532</v>
      </c>
      <c r="B12" s="30" t="s">
        <v>23</v>
      </c>
      <c r="C12" s="30" t="s">
        <v>95</v>
      </c>
      <c r="D12" s="30" t="s">
        <v>61</v>
      </c>
      <c r="E12" s="95" t="s">
        <v>61</v>
      </c>
      <c r="F12" s="30" t="s">
        <v>35</v>
      </c>
      <c r="G12" s="30" t="s">
        <v>35</v>
      </c>
      <c r="H12" s="30" t="s">
        <v>125</v>
      </c>
      <c r="I12" s="30" t="s">
        <v>111</v>
      </c>
      <c r="J12" s="30" t="s">
        <v>28</v>
      </c>
      <c r="L12" s="30" t="s">
        <v>142</v>
      </c>
      <c r="M12" s="30">
        <v>4000</v>
      </c>
      <c r="N12" s="30">
        <v>10</v>
      </c>
      <c r="O12" s="30" t="s">
        <v>145</v>
      </c>
      <c r="P12" s="30" t="s">
        <v>65</v>
      </c>
      <c r="Q12" s="30" t="s">
        <v>143</v>
      </c>
      <c r="R12" s="30" t="s">
        <v>146</v>
      </c>
    </row>
    <row r="13" spans="1:19" s="83" customFormat="1" x14ac:dyDescent="0.2">
      <c r="A13" s="82" t="s">
        <v>304</v>
      </c>
      <c r="B13" s="83" t="s">
        <v>23</v>
      </c>
      <c r="C13" s="83" t="s">
        <v>94</v>
      </c>
      <c r="D13" s="84" t="s">
        <v>360</v>
      </c>
      <c r="E13" s="83" t="s">
        <v>61</v>
      </c>
      <c r="F13" s="83" t="s">
        <v>35</v>
      </c>
      <c r="G13" s="83" t="s">
        <v>35</v>
      </c>
      <c r="H13" s="83" t="s">
        <v>307</v>
      </c>
      <c r="I13" s="83" t="s">
        <v>62</v>
      </c>
      <c r="J13" s="83" t="s">
        <v>28</v>
      </c>
      <c r="L13" s="83" t="s">
        <v>308</v>
      </c>
      <c r="M13" s="83" t="s">
        <v>309</v>
      </c>
      <c r="N13" s="83">
        <v>24</v>
      </c>
      <c r="O13" s="83" t="s">
        <v>290</v>
      </c>
      <c r="P13" s="30" t="s">
        <v>106</v>
      </c>
      <c r="Q13" s="83" t="s">
        <v>33</v>
      </c>
    </row>
    <row r="14" spans="1:19" s="30" customFormat="1" x14ac:dyDescent="0.2">
      <c r="A14" s="30" t="s">
        <v>397</v>
      </c>
      <c r="B14" s="30" t="s">
        <v>23</v>
      </c>
      <c r="C14" s="30" t="s">
        <v>60</v>
      </c>
      <c r="D14" s="30">
        <v>167</v>
      </c>
      <c r="E14" s="30" t="s">
        <v>459</v>
      </c>
      <c r="F14" s="30" t="s">
        <v>35</v>
      </c>
      <c r="G14" s="30" t="s">
        <v>35</v>
      </c>
      <c r="H14" s="30" t="s">
        <v>103</v>
      </c>
      <c r="I14" s="30" t="s">
        <v>460</v>
      </c>
      <c r="J14" s="30" t="s">
        <v>28</v>
      </c>
      <c r="L14" s="30" t="s">
        <v>29</v>
      </c>
      <c r="M14" s="30">
        <v>1200</v>
      </c>
      <c r="N14" s="30">
        <v>24</v>
      </c>
      <c r="O14" s="30" t="s">
        <v>461</v>
      </c>
      <c r="P14" s="30" t="s">
        <v>106</v>
      </c>
      <c r="Q14" s="30" t="s">
        <v>462</v>
      </c>
      <c r="R14" s="30" t="s">
        <v>244</v>
      </c>
    </row>
    <row r="15" spans="1:19" s="10" customFormat="1" x14ac:dyDescent="0.2">
      <c r="A15" s="10" t="s">
        <v>476</v>
      </c>
      <c r="B15" s="81" t="s">
        <v>477</v>
      </c>
      <c r="C15" s="10" t="s">
        <v>478</v>
      </c>
      <c r="D15" s="10" t="s">
        <v>479</v>
      </c>
      <c r="F15" s="10" t="s">
        <v>35</v>
      </c>
      <c r="G15" s="10" t="s">
        <v>35</v>
      </c>
      <c r="H15" s="10" t="s">
        <v>480</v>
      </c>
      <c r="I15" s="10" t="s">
        <v>460</v>
      </c>
      <c r="J15" s="10" t="s">
        <v>28</v>
      </c>
      <c r="L15" s="10" t="s">
        <v>29</v>
      </c>
      <c r="M15" s="10">
        <v>500</v>
      </c>
      <c r="N15" s="10">
        <v>24</v>
      </c>
      <c r="O15" s="10" t="s">
        <v>481</v>
      </c>
      <c r="P15" s="30" t="s">
        <v>106</v>
      </c>
      <c r="Q15" s="81" t="s">
        <v>482</v>
      </c>
    </row>
    <row r="16" spans="1:19" s="30" customFormat="1" ht="21" x14ac:dyDescent="0.2">
      <c r="A16" s="70" t="s">
        <v>240</v>
      </c>
      <c r="B16" s="30" t="s">
        <v>23</v>
      </c>
      <c r="C16" s="30" t="s">
        <v>94</v>
      </c>
      <c r="D16" s="30" t="s">
        <v>61</v>
      </c>
      <c r="E16" s="38" t="s">
        <v>375</v>
      </c>
      <c r="F16" s="30" t="s">
        <v>35</v>
      </c>
      <c r="G16" s="30" t="s">
        <v>35</v>
      </c>
      <c r="H16" s="30" t="s">
        <v>125</v>
      </c>
      <c r="I16" s="30" t="s">
        <v>28</v>
      </c>
      <c r="J16" s="30" t="s">
        <v>35</v>
      </c>
      <c r="L16" s="30" t="s">
        <v>29</v>
      </c>
      <c r="M16" s="30">
        <v>600</v>
      </c>
      <c r="N16" s="30">
        <v>12</v>
      </c>
      <c r="O16" s="30" t="s">
        <v>242</v>
      </c>
      <c r="P16" s="30" t="s">
        <v>106</v>
      </c>
      <c r="Q16" s="30" t="s">
        <v>243</v>
      </c>
      <c r="R16" s="30" t="s">
        <v>244</v>
      </c>
    </row>
    <row r="17" spans="1:19" s="10" customFormat="1" x14ac:dyDescent="0.2">
      <c r="A17" s="79" t="s">
        <v>445</v>
      </c>
      <c r="B17" s="10" t="s">
        <v>23</v>
      </c>
      <c r="C17" s="10" t="s">
        <v>94</v>
      </c>
      <c r="D17" s="10">
        <v>500</v>
      </c>
      <c r="E17" s="10" t="s">
        <v>505</v>
      </c>
      <c r="F17" s="10">
        <v>500</v>
      </c>
      <c r="G17" s="10" t="s">
        <v>35</v>
      </c>
      <c r="H17" s="10" t="s">
        <v>125</v>
      </c>
      <c r="I17" s="10" t="s">
        <v>35</v>
      </c>
      <c r="J17" s="10" t="s">
        <v>28</v>
      </c>
      <c r="L17" s="10" t="s">
        <v>331</v>
      </c>
      <c r="M17" s="10" t="s">
        <v>61</v>
      </c>
      <c r="N17" s="10" t="s">
        <v>506</v>
      </c>
      <c r="O17" s="10" t="s">
        <v>529</v>
      </c>
      <c r="P17" s="10" t="s">
        <v>65</v>
      </c>
      <c r="Q17" s="10" t="s">
        <v>66</v>
      </c>
      <c r="R17" s="10" t="s">
        <v>233</v>
      </c>
    </row>
    <row r="18" spans="1:19" s="10" customFormat="1" x14ac:dyDescent="0.2">
      <c r="A18" s="79" t="s">
        <v>527</v>
      </c>
      <c r="B18" s="10" t="s">
        <v>23</v>
      </c>
      <c r="C18" s="10" t="s">
        <v>94</v>
      </c>
      <c r="D18" s="10">
        <v>488</v>
      </c>
      <c r="E18" s="30" t="s">
        <v>530</v>
      </c>
      <c r="F18" s="10">
        <v>495</v>
      </c>
      <c r="G18" s="10" t="s">
        <v>28</v>
      </c>
      <c r="H18" s="10" t="s">
        <v>125</v>
      </c>
      <c r="I18" s="10" t="s">
        <v>62</v>
      </c>
      <c r="J18" s="10" t="s">
        <v>35</v>
      </c>
      <c r="L18" s="10" t="s">
        <v>331</v>
      </c>
      <c r="M18" s="10">
        <v>60</v>
      </c>
      <c r="N18" s="10" t="s">
        <v>506</v>
      </c>
      <c r="O18" s="10" t="s">
        <v>528</v>
      </c>
      <c r="P18" s="10" t="s">
        <v>65</v>
      </c>
      <c r="Q18" s="10" t="s">
        <v>66</v>
      </c>
      <c r="R18" s="10" t="s">
        <v>233</v>
      </c>
    </row>
    <row r="19" spans="1:19" s="30" customFormat="1" x14ac:dyDescent="0.2">
      <c r="A19" s="70" t="s">
        <v>336</v>
      </c>
      <c r="B19" s="30" t="s">
        <v>23</v>
      </c>
      <c r="C19" s="30" t="s">
        <v>94</v>
      </c>
      <c r="D19" s="30">
        <v>5000</v>
      </c>
      <c r="E19" s="38" t="s">
        <v>61</v>
      </c>
      <c r="F19" s="30" t="s">
        <v>35</v>
      </c>
      <c r="G19" s="30" t="s">
        <v>35</v>
      </c>
      <c r="H19" s="30" t="s">
        <v>61</v>
      </c>
      <c r="I19" s="30" t="s">
        <v>61</v>
      </c>
      <c r="J19" s="30" t="s">
        <v>28</v>
      </c>
      <c r="L19" s="30" t="s">
        <v>345</v>
      </c>
      <c r="M19" s="30">
        <v>12</v>
      </c>
      <c r="N19" s="30" t="s">
        <v>346</v>
      </c>
      <c r="O19" s="30" t="s">
        <v>347</v>
      </c>
      <c r="P19" s="30" t="s">
        <v>65</v>
      </c>
      <c r="Q19" s="30" t="s">
        <v>335</v>
      </c>
    </row>
    <row r="20" spans="1:19" s="30" customFormat="1" x14ac:dyDescent="0.2">
      <c r="A20" s="70" t="s">
        <v>245</v>
      </c>
      <c r="B20" s="30" t="s">
        <v>23</v>
      </c>
      <c r="C20" s="30" t="s">
        <v>94</v>
      </c>
      <c r="D20" s="30">
        <v>5000</v>
      </c>
      <c r="E20" s="38" t="s">
        <v>61</v>
      </c>
      <c r="F20" s="30" t="s">
        <v>28</v>
      </c>
      <c r="G20" s="30" t="s">
        <v>35</v>
      </c>
      <c r="H20" s="30" t="s">
        <v>88</v>
      </c>
      <c r="I20" s="30" t="s">
        <v>62</v>
      </c>
      <c r="J20" s="30" t="s">
        <v>28</v>
      </c>
      <c r="L20" s="30" t="s">
        <v>234</v>
      </c>
      <c r="M20" s="30">
        <v>12</v>
      </c>
      <c r="N20" s="30" t="s">
        <v>235</v>
      </c>
      <c r="O20" s="30" t="s">
        <v>232</v>
      </c>
      <c r="P20" s="30" t="s">
        <v>65</v>
      </c>
      <c r="Q20" s="30" t="s">
        <v>66</v>
      </c>
    </row>
    <row r="21" spans="1:19" s="30" customFormat="1" x14ac:dyDescent="0.2">
      <c r="A21" s="70" t="s">
        <v>237</v>
      </c>
      <c r="B21" s="30" t="s">
        <v>23</v>
      </c>
      <c r="C21" s="30" t="s">
        <v>94</v>
      </c>
      <c r="D21" s="30">
        <v>5000</v>
      </c>
      <c r="E21" s="38" t="s">
        <v>61</v>
      </c>
      <c r="F21" s="30" t="s">
        <v>28</v>
      </c>
      <c r="G21" s="30" t="s">
        <v>35</v>
      </c>
      <c r="H21" s="30" t="s">
        <v>88</v>
      </c>
      <c r="I21" s="30" t="s">
        <v>62</v>
      </c>
      <c r="J21" s="30" t="s">
        <v>28</v>
      </c>
      <c r="L21" s="30" t="s">
        <v>234</v>
      </c>
      <c r="M21" s="30">
        <v>12</v>
      </c>
      <c r="N21" s="30" t="s">
        <v>235</v>
      </c>
      <c r="O21" s="30" t="s">
        <v>232</v>
      </c>
      <c r="P21" s="30" t="s">
        <v>65</v>
      </c>
      <c r="Q21" s="30" t="s">
        <v>66</v>
      </c>
    </row>
    <row r="22" spans="1:19" s="30" customFormat="1" x14ac:dyDescent="0.2">
      <c r="A22" s="70" t="s">
        <v>604</v>
      </c>
      <c r="B22" s="30" t="s">
        <v>23</v>
      </c>
      <c r="C22" s="30" t="s">
        <v>94</v>
      </c>
      <c r="D22" s="30">
        <v>5000</v>
      </c>
      <c r="E22" s="38" t="s">
        <v>61</v>
      </c>
      <c r="F22" s="30" t="s">
        <v>28</v>
      </c>
      <c r="G22" s="30" t="s">
        <v>35</v>
      </c>
      <c r="H22" s="30" t="s">
        <v>606</v>
      </c>
      <c r="I22" s="30" t="s">
        <v>62</v>
      </c>
      <c r="J22" s="30" t="s">
        <v>28</v>
      </c>
      <c r="L22" s="30" t="s">
        <v>331</v>
      </c>
      <c r="M22" s="30">
        <v>250</v>
      </c>
      <c r="N22" s="30" t="s">
        <v>605</v>
      </c>
      <c r="O22" s="30" t="s">
        <v>429</v>
      </c>
      <c r="P22" s="30" t="s">
        <v>65</v>
      </c>
      <c r="Q22" s="30" t="s">
        <v>335</v>
      </c>
    </row>
    <row r="23" spans="1:19" s="30" customFormat="1" x14ac:dyDescent="0.2">
      <c r="A23" s="70" t="s">
        <v>248</v>
      </c>
      <c r="B23" s="30" t="s">
        <v>23</v>
      </c>
      <c r="C23" s="30" t="s">
        <v>94</v>
      </c>
      <c r="D23" s="30">
        <v>5000</v>
      </c>
      <c r="E23" s="38" t="s">
        <v>61</v>
      </c>
      <c r="F23" s="30" t="s">
        <v>28</v>
      </c>
      <c r="G23" s="30" t="s">
        <v>35</v>
      </c>
      <c r="H23" s="30" t="s">
        <v>88</v>
      </c>
      <c r="I23" s="30" t="s">
        <v>62</v>
      </c>
      <c r="J23" s="30" t="s">
        <v>28</v>
      </c>
      <c r="L23" s="30" t="s">
        <v>234</v>
      </c>
      <c r="M23" s="30">
        <v>12</v>
      </c>
      <c r="N23" s="30" t="s">
        <v>250</v>
      </c>
      <c r="O23" s="30" t="s">
        <v>232</v>
      </c>
      <c r="P23" s="30" t="s">
        <v>65</v>
      </c>
      <c r="Q23" s="30" t="s">
        <v>66</v>
      </c>
      <c r="R23" s="30" t="s">
        <v>249</v>
      </c>
    </row>
    <row r="24" spans="1:19" s="30" customFormat="1" x14ac:dyDescent="0.2">
      <c r="A24" s="70" t="s">
        <v>424</v>
      </c>
      <c r="B24" s="30" t="s">
        <v>23</v>
      </c>
      <c r="C24" s="30" t="s">
        <v>94</v>
      </c>
      <c r="D24" s="30" t="s">
        <v>425</v>
      </c>
      <c r="F24" s="30" t="s">
        <v>35</v>
      </c>
      <c r="G24" s="30" t="s">
        <v>35</v>
      </c>
      <c r="H24" s="30" t="s">
        <v>426</v>
      </c>
      <c r="I24" s="30" t="s">
        <v>28</v>
      </c>
      <c r="J24" s="30" t="s">
        <v>97</v>
      </c>
      <c r="L24" s="30" t="s">
        <v>29</v>
      </c>
      <c r="M24" s="30" t="s">
        <v>427</v>
      </c>
      <c r="N24" s="30" t="s">
        <v>428</v>
      </c>
      <c r="O24" s="30" t="s">
        <v>429</v>
      </c>
      <c r="P24" s="30" t="s">
        <v>106</v>
      </c>
      <c r="Q24" s="30" t="s">
        <v>33</v>
      </c>
      <c r="R24" s="30" t="s">
        <v>430</v>
      </c>
      <c r="S24" s="30" t="s">
        <v>432</v>
      </c>
    </row>
    <row r="25" spans="1:19" s="30" customFormat="1" x14ac:dyDescent="0.2">
      <c r="A25" s="70" t="s">
        <v>320</v>
      </c>
      <c r="B25" s="30" t="s">
        <v>23</v>
      </c>
      <c r="C25" s="30" t="s">
        <v>94</v>
      </c>
      <c r="D25" s="31" t="s">
        <v>314</v>
      </c>
      <c r="E25" s="30" t="s">
        <v>61</v>
      </c>
      <c r="F25" s="30" t="s">
        <v>35</v>
      </c>
      <c r="G25" s="30" t="s">
        <v>35</v>
      </c>
      <c r="H25" s="30" t="s">
        <v>319</v>
      </c>
      <c r="I25" s="30" t="s">
        <v>62</v>
      </c>
      <c r="J25" s="30" t="s">
        <v>28</v>
      </c>
      <c r="L25" s="30" t="s">
        <v>323</v>
      </c>
      <c r="M25" s="30">
        <v>50</v>
      </c>
      <c r="N25" s="30">
        <v>24</v>
      </c>
      <c r="O25" s="30" t="s">
        <v>324</v>
      </c>
      <c r="P25" s="30" t="s">
        <v>106</v>
      </c>
      <c r="Q25" s="30" t="s">
        <v>33</v>
      </c>
    </row>
    <row r="26" spans="1:19" s="83" customFormat="1" x14ac:dyDescent="0.2">
      <c r="A26" s="82" t="s">
        <v>444</v>
      </c>
      <c r="B26" s="83" t="s">
        <v>23</v>
      </c>
      <c r="C26" s="83" t="s">
        <v>94</v>
      </c>
      <c r="D26" s="83">
        <v>20</v>
      </c>
      <c r="E26" s="83" t="s">
        <v>61</v>
      </c>
      <c r="F26" s="83" t="s">
        <v>35</v>
      </c>
      <c r="G26" s="83" t="s">
        <v>35</v>
      </c>
      <c r="H26" s="83" t="s">
        <v>103</v>
      </c>
      <c r="I26" s="83" t="s">
        <v>62</v>
      </c>
      <c r="J26" s="83" t="s">
        <v>28</v>
      </c>
      <c r="L26" s="83" t="s">
        <v>161</v>
      </c>
      <c r="M26" s="83">
        <v>200</v>
      </c>
      <c r="N26" s="83">
        <v>24</v>
      </c>
      <c r="O26" s="83" t="s">
        <v>127</v>
      </c>
      <c r="P26" s="30" t="s">
        <v>106</v>
      </c>
      <c r="Q26" s="83" t="s">
        <v>33</v>
      </c>
    </row>
    <row r="27" spans="1:19" s="30" customFormat="1" x14ac:dyDescent="0.2">
      <c r="A27" s="30" t="s">
        <v>405</v>
      </c>
      <c r="B27" s="30" t="s">
        <v>23</v>
      </c>
      <c r="C27" s="30" t="s">
        <v>124</v>
      </c>
      <c r="D27" s="30" t="s">
        <v>61</v>
      </c>
      <c r="E27" s="30" t="s">
        <v>61</v>
      </c>
      <c r="F27" s="30" t="s">
        <v>35</v>
      </c>
      <c r="G27" s="30" t="s">
        <v>35</v>
      </c>
      <c r="H27" s="30" t="s">
        <v>61</v>
      </c>
      <c r="I27" s="30" t="s">
        <v>62</v>
      </c>
      <c r="J27" s="30" t="s">
        <v>61</v>
      </c>
      <c r="L27" s="30" t="s">
        <v>472</v>
      </c>
      <c r="M27" s="30">
        <v>1000</v>
      </c>
      <c r="N27" s="30" t="s">
        <v>467</v>
      </c>
      <c r="O27" s="30" t="s">
        <v>473</v>
      </c>
      <c r="P27" s="30" t="s">
        <v>106</v>
      </c>
      <c r="Q27" s="30" t="s">
        <v>475</v>
      </c>
      <c r="R27" s="30" t="s">
        <v>474</v>
      </c>
    </row>
    <row r="28" spans="1:19" s="10" customFormat="1" x14ac:dyDescent="0.2">
      <c r="A28" s="79" t="s">
        <v>378</v>
      </c>
      <c r="B28" s="10" t="s">
        <v>23</v>
      </c>
      <c r="C28" s="10" t="s">
        <v>27</v>
      </c>
      <c r="D28" s="10">
        <v>200</v>
      </c>
      <c r="E28" s="10" t="s">
        <v>379</v>
      </c>
      <c r="F28" s="10">
        <v>200</v>
      </c>
      <c r="G28" s="10" t="s">
        <v>35</v>
      </c>
      <c r="H28" s="10" t="s">
        <v>125</v>
      </c>
      <c r="I28" s="10" t="s">
        <v>28</v>
      </c>
      <c r="J28" s="10" t="s">
        <v>28</v>
      </c>
      <c r="L28" s="10" t="s">
        <v>382</v>
      </c>
      <c r="M28" s="10">
        <v>1000</v>
      </c>
      <c r="N28" s="10">
        <v>24</v>
      </c>
      <c r="O28" s="10" t="s">
        <v>384</v>
      </c>
      <c r="P28" s="10" t="s">
        <v>65</v>
      </c>
      <c r="Q28" s="10" t="s">
        <v>66</v>
      </c>
      <c r="R28" s="10" t="s">
        <v>233</v>
      </c>
    </row>
    <row r="29" spans="1:19" s="30" customFormat="1" x14ac:dyDescent="0.2">
      <c r="A29" s="70" t="s">
        <v>453</v>
      </c>
      <c r="B29" s="30" t="s">
        <v>23</v>
      </c>
      <c r="C29" s="30" t="s">
        <v>60</v>
      </c>
      <c r="D29" s="30">
        <v>200</v>
      </c>
      <c r="E29" s="30" t="s">
        <v>380</v>
      </c>
      <c r="F29" s="30">
        <v>200</v>
      </c>
      <c r="G29" s="30" t="s">
        <v>28</v>
      </c>
      <c r="H29" s="30" t="s">
        <v>125</v>
      </c>
      <c r="I29" s="30" t="s">
        <v>35</v>
      </c>
      <c r="J29" s="30" t="s">
        <v>28</v>
      </c>
      <c r="L29" s="30" t="s">
        <v>383</v>
      </c>
      <c r="M29" s="30">
        <v>250</v>
      </c>
      <c r="N29" s="30">
        <v>24</v>
      </c>
      <c r="O29" s="30" t="s">
        <v>384</v>
      </c>
      <c r="P29" s="30" t="s">
        <v>65</v>
      </c>
      <c r="Q29" s="30" t="s">
        <v>66</v>
      </c>
      <c r="R29" s="30" t="s">
        <v>233</v>
      </c>
    </row>
    <row r="30" spans="1:19" s="30" customFormat="1" x14ac:dyDescent="0.2">
      <c r="A30" s="70" t="s">
        <v>74</v>
      </c>
      <c r="B30" s="30" t="s">
        <v>23</v>
      </c>
      <c r="C30" s="30" t="s">
        <v>27</v>
      </c>
      <c r="D30" s="31" t="s">
        <v>86</v>
      </c>
      <c r="E30" s="31"/>
      <c r="F30" s="31"/>
      <c r="G30" s="30" t="s">
        <v>28</v>
      </c>
      <c r="H30" s="30" t="s">
        <v>61</v>
      </c>
      <c r="I30" s="30" t="s">
        <v>62</v>
      </c>
      <c r="J30" s="30" t="s">
        <v>28</v>
      </c>
      <c r="L30" s="30" t="s">
        <v>76</v>
      </c>
      <c r="M30" s="30">
        <v>500</v>
      </c>
      <c r="N30" s="30">
        <v>12</v>
      </c>
      <c r="O30" s="30" t="s">
        <v>90</v>
      </c>
      <c r="P30" s="30" t="s">
        <v>65</v>
      </c>
      <c r="Q30" s="30" t="s">
        <v>66</v>
      </c>
      <c r="R30" s="30" t="s">
        <v>78</v>
      </c>
    </row>
    <row r="31" spans="1:19" s="30" customFormat="1" x14ac:dyDescent="0.2">
      <c r="A31" s="70" t="s">
        <v>89</v>
      </c>
      <c r="B31" s="30" t="s">
        <v>23</v>
      </c>
      <c r="C31" s="30" t="s">
        <v>94</v>
      </c>
      <c r="D31" s="30">
        <v>400</v>
      </c>
      <c r="F31" s="30" t="s">
        <v>35</v>
      </c>
      <c r="G31" s="30" t="s">
        <v>35</v>
      </c>
      <c r="H31" s="30" t="s">
        <v>88</v>
      </c>
      <c r="I31" s="30" t="s">
        <v>62</v>
      </c>
      <c r="J31" s="30" t="s">
        <v>97</v>
      </c>
      <c r="L31" s="30" t="s">
        <v>63</v>
      </c>
      <c r="M31" s="30">
        <v>450</v>
      </c>
      <c r="N31" s="30">
        <v>12</v>
      </c>
      <c r="O31" s="30" t="s">
        <v>91</v>
      </c>
      <c r="P31" s="30" t="s">
        <v>589</v>
      </c>
      <c r="Q31" s="30" t="s">
        <v>66</v>
      </c>
    </row>
    <row r="32" spans="1:19" s="30" customFormat="1" x14ac:dyDescent="0.2">
      <c r="A32" s="70" t="s">
        <v>84</v>
      </c>
      <c r="B32" s="30" t="s">
        <v>23</v>
      </c>
      <c r="C32" s="30" t="s">
        <v>94</v>
      </c>
      <c r="D32" s="30">
        <v>400</v>
      </c>
      <c r="F32" s="30">
        <v>400</v>
      </c>
      <c r="G32" s="30" t="s">
        <v>35</v>
      </c>
      <c r="H32" s="30" t="s">
        <v>88</v>
      </c>
      <c r="I32" s="30" t="s">
        <v>62</v>
      </c>
      <c r="J32" s="30" t="s">
        <v>97</v>
      </c>
      <c r="L32" s="30" t="s">
        <v>63</v>
      </c>
      <c r="M32" s="30">
        <v>450</v>
      </c>
      <c r="N32" s="30">
        <v>18</v>
      </c>
      <c r="O32" s="30" t="s">
        <v>91</v>
      </c>
      <c r="P32" s="30" t="s">
        <v>65</v>
      </c>
      <c r="Q32" s="30" t="s">
        <v>66</v>
      </c>
    </row>
    <row r="33" spans="1:18" s="83" customFormat="1" x14ac:dyDescent="0.2">
      <c r="A33" s="82" t="s">
        <v>59</v>
      </c>
      <c r="B33" s="83" t="s">
        <v>23</v>
      </c>
      <c r="C33" s="83" t="s">
        <v>60</v>
      </c>
      <c r="D33" s="83">
        <v>20</v>
      </c>
      <c r="G33" s="83" t="s">
        <v>35</v>
      </c>
      <c r="H33" s="83" t="s">
        <v>61</v>
      </c>
      <c r="I33" s="83" t="s">
        <v>62</v>
      </c>
      <c r="J33" s="83" t="s">
        <v>35</v>
      </c>
      <c r="L33" s="83" t="s">
        <v>63</v>
      </c>
      <c r="M33" s="83">
        <v>450</v>
      </c>
      <c r="N33" s="83">
        <v>12</v>
      </c>
      <c r="O33" s="83" t="s">
        <v>64</v>
      </c>
      <c r="P33" s="83" t="s">
        <v>65</v>
      </c>
      <c r="Q33" s="83" t="s">
        <v>66</v>
      </c>
    </row>
    <row r="34" spans="1:18" s="83" customFormat="1" x14ac:dyDescent="0.2">
      <c r="A34" s="82" t="s">
        <v>495</v>
      </c>
      <c r="B34" s="83" t="s">
        <v>23</v>
      </c>
      <c r="C34" s="30" t="s">
        <v>94</v>
      </c>
      <c r="D34" s="83">
        <v>50</v>
      </c>
      <c r="F34" s="83" t="s">
        <v>35</v>
      </c>
      <c r="G34" s="83" t="s">
        <v>35</v>
      </c>
      <c r="H34" s="83" t="s">
        <v>61</v>
      </c>
      <c r="I34" s="30" t="s">
        <v>460</v>
      </c>
      <c r="J34" s="83" t="s">
        <v>61</v>
      </c>
      <c r="L34" s="83" t="s">
        <v>29</v>
      </c>
      <c r="M34" s="83">
        <v>500</v>
      </c>
      <c r="N34" s="83">
        <v>24</v>
      </c>
      <c r="O34" s="83" t="s">
        <v>496</v>
      </c>
      <c r="P34" s="30" t="s">
        <v>106</v>
      </c>
      <c r="Q34" s="30" t="s">
        <v>33</v>
      </c>
      <c r="R34" s="83" t="s">
        <v>233</v>
      </c>
    </row>
    <row r="35" spans="1:18" s="30" customFormat="1" x14ac:dyDescent="0.2">
      <c r="A35" s="30" t="s">
        <v>401</v>
      </c>
      <c r="B35" s="30" t="s">
        <v>23</v>
      </c>
      <c r="C35" s="30" t="s">
        <v>60</v>
      </c>
      <c r="D35" s="30">
        <v>3</v>
      </c>
      <c r="E35" s="30" t="s">
        <v>463</v>
      </c>
      <c r="F35" s="30" t="s">
        <v>35</v>
      </c>
      <c r="G35" s="30" t="s">
        <v>35</v>
      </c>
      <c r="H35" s="30" t="s">
        <v>103</v>
      </c>
      <c r="I35" s="30" t="s">
        <v>460</v>
      </c>
      <c r="J35" s="30" t="s">
        <v>28</v>
      </c>
      <c r="L35" s="30" t="s">
        <v>29</v>
      </c>
      <c r="M35" s="30">
        <v>1200</v>
      </c>
      <c r="N35" s="30" t="s">
        <v>464</v>
      </c>
      <c r="O35" s="30" t="s">
        <v>465</v>
      </c>
      <c r="P35" s="30" t="s">
        <v>106</v>
      </c>
      <c r="Q35" s="30" t="s">
        <v>462</v>
      </c>
    </row>
    <row r="36" spans="1:18" s="10" customFormat="1" x14ac:dyDescent="0.2">
      <c r="A36" s="79" t="s">
        <v>212</v>
      </c>
      <c r="B36" s="10" t="s">
        <v>23</v>
      </c>
      <c r="C36" s="10" t="s">
        <v>94</v>
      </c>
      <c r="D36" s="10">
        <v>100</v>
      </c>
      <c r="E36" s="78" t="s">
        <v>226</v>
      </c>
      <c r="F36" s="10" t="s">
        <v>35</v>
      </c>
      <c r="G36" s="10" t="s">
        <v>35</v>
      </c>
      <c r="H36" s="10" t="s">
        <v>103</v>
      </c>
      <c r="I36" s="10" t="s">
        <v>35</v>
      </c>
      <c r="J36" s="10" t="s">
        <v>35</v>
      </c>
      <c r="L36" s="10" t="s">
        <v>142</v>
      </c>
      <c r="M36" s="10">
        <v>400</v>
      </c>
      <c r="N36" s="10" t="s">
        <v>222</v>
      </c>
      <c r="O36" s="10" t="s">
        <v>225</v>
      </c>
      <c r="P36" s="30" t="s">
        <v>106</v>
      </c>
      <c r="Q36" s="10" t="s">
        <v>33</v>
      </c>
      <c r="R36" s="10" t="s">
        <v>219</v>
      </c>
    </row>
    <row r="37" spans="1:18" s="30" customFormat="1" x14ac:dyDescent="0.2">
      <c r="A37" s="70" t="s">
        <v>211</v>
      </c>
      <c r="B37" s="30" t="s">
        <v>23</v>
      </c>
      <c r="C37" s="30" t="s">
        <v>94</v>
      </c>
      <c r="D37" s="30">
        <v>200</v>
      </c>
      <c r="F37" s="30" t="s">
        <v>35</v>
      </c>
      <c r="G37" s="30" t="s">
        <v>35</v>
      </c>
      <c r="H37" s="30" t="s">
        <v>221</v>
      </c>
      <c r="I37" s="30" t="s">
        <v>28</v>
      </c>
      <c r="J37" s="30" t="s">
        <v>97</v>
      </c>
      <c r="L37" s="30" t="s">
        <v>29</v>
      </c>
      <c r="M37" s="30">
        <v>500</v>
      </c>
      <c r="N37" s="30" t="s">
        <v>222</v>
      </c>
      <c r="O37" s="30" t="s">
        <v>216</v>
      </c>
      <c r="P37" s="30" t="s">
        <v>589</v>
      </c>
      <c r="Q37" s="30" t="s">
        <v>223</v>
      </c>
      <c r="R37" s="30" t="s">
        <v>219</v>
      </c>
    </row>
    <row r="38" spans="1:18" s="30" customFormat="1" x14ac:dyDescent="0.2">
      <c r="A38" s="70" t="s">
        <v>210</v>
      </c>
      <c r="B38" s="30" t="s">
        <v>23</v>
      </c>
      <c r="C38" s="30" t="s">
        <v>94</v>
      </c>
      <c r="D38" s="30">
        <v>200</v>
      </c>
      <c r="F38" s="30" t="s">
        <v>35</v>
      </c>
      <c r="G38" s="30" t="s">
        <v>35</v>
      </c>
      <c r="H38" s="30" t="s">
        <v>214</v>
      </c>
      <c r="I38" s="30" t="s">
        <v>28</v>
      </c>
      <c r="J38" s="30" t="s">
        <v>97</v>
      </c>
      <c r="L38" s="30" t="s">
        <v>29</v>
      </c>
      <c r="M38" s="30">
        <v>500</v>
      </c>
      <c r="N38" s="30" t="s">
        <v>215</v>
      </c>
      <c r="O38" s="30" t="s">
        <v>216</v>
      </c>
      <c r="P38" s="30" t="s">
        <v>106</v>
      </c>
      <c r="Q38" s="30" t="s">
        <v>33</v>
      </c>
      <c r="R38" s="30" t="s">
        <v>217</v>
      </c>
    </row>
    <row r="39" spans="1:18" s="30" customFormat="1" x14ac:dyDescent="0.2">
      <c r="A39" s="70" t="s">
        <v>433</v>
      </c>
      <c r="B39" s="30" t="s">
        <v>23</v>
      </c>
      <c r="C39" s="10" t="s">
        <v>60</v>
      </c>
      <c r="D39" s="30" t="s">
        <v>377</v>
      </c>
      <c r="F39" s="30" t="s">
        <v>35</v>
      </c>
      <c r="G39" s="30" t="s">
        <v>35</v>
      </c>
      <c r="H39" s="30" t="s">
        <v>434</v>
      </c>
      <c r="I39" s="30" t="s">
        <v>28</v>
      </c>
      <c r="J39" s="30" t="s">
        <v>97</v>
      </c>
      <c r="L39" s="30" t="s">
        <v>522</v>
      </c>
      <c r="M39" s="30" t="s">
        <v>436</v>
      </c>
      <c r="N39" s="30" t="s">
        <v>222</v>
      </c>
      <c r="O39" s="30" t="s">
        <v>429</v>
      </c>
      <c r="P39" s="30" t="s">
        <v>106</v>
      </c>
      <c r="Q39" s="30" t="s">
        <v>33</v>
      </c>
      <c r="R39" s="30" t="s">
        <v>437</v>
      </c>
    </row>
    <row r="40" spans="1:18" s="10" customFormat="1" x14ac:dyDescent="0.2">
      <c r="A40" s="79" t="s">
        <v>49</v>
      </c>
      <c r="B40" s="10" t="s">
        <v>23</v>
      </c>
      <c r="C40" s="10" t="s">
        <v>27</v>
      </c>
      <c r="D40" s="10">
        <v>31</v>
      </c>
      <c r="F40" s="10" t="s">
        <v>35</v>
      </c>
      <c r="G40" s="10" t="s">
        <v>28</v>
      </c>
      <c r="H40" s="10" t="s">
        <v>31</v>
      </c>
      <c r="I40" s="10" t="s">
        <v>28</v>
      </c>
      <c r="J40" s="10" t="s">
        <v>28</v>
      </c>
      <c r="L40" s="10" t="s">
        <v>29</v>
      </c>
      <c r="M40" s="10">
        <v>300</v>
      </c>
      <c r="N40" s="10">
        <v>24</v>
      </c>
      <c r="O40" s="10" t="s">
        <v>32</v>
      </c>
      <c r="P40" s="30" t="s">
        <v>106</v>
      </c>
      <c r="Q40" s="10" t="s">
        <v>33</v>
      </c>
      <c r="R40" s="10" t="s">
        <v>50</v>
      </c>
    </row>
    <row r="41" spans="1:18" s="10" customFormat="1" x14ac:dyDescent="0.2">
      <c r="A41" s="79" t="s">
        <v>181</v>
      </c>
      <c r="B41" s="10" t="s">
        <v>23</v>
      </c>
      <c r="C41" s="10" t="s">
        <v>27</v>
      </c>
      <c r="D41" s="10">
        <v>99</v>
      </c>
      <c r="F41" s="10" t="s">
        <v>35</v>
      </c>
      <c r="G41" s="10" t="s">
        <v>35</v>
      </c>
      <c r="H41" s="10" t="s">
        <v>31</v>
      </c>
      <c r="I41" s="10" t="s">
        <v>28</v>
      </c>
      <c r="J41" s="10" t="s">
        <v>28</v>
      </c>
      <c r="L41" s="10" t="s">
        <v>29</v>
      </c>
      <c r="M41" s="10">
        <v>300</v>
      </c>
      <c r="N41" s="10">
        <v>24</v>
      </c>
      <c r="O41" s="10" t="s">
        <v>32</v>
      </c>
      <c r="P41" s="30" t="s">
        <v>106</v>
      </c>
      <c r="Q41" s="10" t="s">
        <v>33</v>
      </c>
      <c r="R41" s="30" t="s">
        <v>244</v>
      </c>
    </row>
    <row r="42" spans="1:18" s="10" customFormat="1" x14ac:dyDescent="0.2">
      <c r="A42" s="79" t="s">
        <v>449</v>
      </c>
      <c r="B42" s="10" t="s">
        <v>23</v>
      </c>
      <c r="C42" s="10" t="s">
        <v>94</v>
      </c>
      <c r="D42" s="10">
        <v>99</v>
      </c>
      <c r="F42" s="10" t="s">
        <v>35</v>
      </c>
      <c r="G42" s="10" t="s">
        <v>35</v>
      </c>
      <c r="H42" s="10" t="s">
        <v>31</v>
      </c>
      <c r="I42" s="10" t="s">
        <v>28</v>
      </c>
      <c r="J42" s="10" t="s">
        <v>28</v>
      </c>
      <c r="L42" s="10" t="s">
        <v>29</v>
      </c>
      <c r="M42" s="10">
        <v>300</v>
      </c>
      <c r="N42" s="10">
        <v>24</v>
      </c>
      <c r="O42" s="10" t="s">
        <v>32</v>
      </c>
      <c r="P42" s="30" t="s">
        <v>106</v>
      </c>
      <c r="Q42" s="10" t="s">
        <v>33</v>
      </c>
      <c r="R42" s="30" t="s">
        <v>244</v>
      </c>
    </row>
    <row r="43" spans="1:18" s="10" customFormat="1" x14ac:dyDescent="0.2">
      <c r="A43" s="79" t="s">
        <v>511</v>
      </c>
      <c r="B43" s="10" t="s">
        <v>23</v>
      </c>
      <c r="C43" s="10" t="s">
        <v>94</v>
      </c>
      <c r="D43" s="10">
        <v>100</v>
      </c>
      <c r="E43" s="10" t="s">
        <v>61</v>
      </c>
      <c r="F43" s="10">
        <v>100</v>
      </c>
      <c r="G43" s="10" t="s">
        <v>35</v>
      </c>
      <c r="H43" s="10" t="s">
        <v>125</v>
      </c>
      <c r="I43" s="10" t="s">
        <v>28</v>
      </c>
      <c r="J43" s="10" t="s">
        <v>28</v>
      </c>
      <c r="L43" s="10" t="s">
        <v>512</v>
      </c>
      <c r="M43" s="10">
        <v>250</v>
      </c>
      <c r="N43" s="10">
        <v>24</v>
      </c>
      <c r="O43" s="10" t="s">
        <v>290</v>
      </c>
      <c r="P43" s="10" t="s">
        <v>65</v>
      </c>
      <c r="Q43" s="10" t="s">
        <v>66</v>
      </c>
      <c r="R43" s="10" t="s">
        <v>233</v>
      </c>
    </row>
    <row r="44" spans="1:18" s="10" customFormat="1" x14ac:dyDescent="0.2">
      <c r="A44" s="10" t="s">
        <v>403</v>
      </c>
      <c r="B44" s="10" t="s">
        <v>23</v>
      </c>
      <c r="C44" s="10" t="s">
        <v>60</v>
      </c>
      <c r="D44" s="10" t="s">
        <v>61</v>
      </c>
      <c r="E44" s="10" t="s">
        <v>61</v>
      </c>
      <c r="F44" s="10" t="s">
        <v>35</v>
      </c>
      <c r="G44" s="10" t="s">
        <v>35</v>
      </c>
      <c r="H44" s="10" t="s">
        <v>466</v>
      </c>
      <c r="I44" s="10" t="s">
        <v>460</v>
      </c>
      <c r="J44" s="10" t="s">
        <v>28</v>
      </c>
      <c r="L44" s="10" t="s">
        <v>69</v>
      </c>
      <c r="M44" s="10">
        <v>4000</v>
      </c>
      <c r="N44" s="10" t="s">
        <v>467</v>
      </c>
      <c r="O44" s="10" t="s">
        <v>468</v>
      </c>
      <c r="P44" s="30" t="s">
        <v>106</v>
      </c>
      <c r="Q44" s="10" t="s">
        <v>462</v>
      </c>
      <c r="R44" s="10" t="s">
        <v>469</v>
      </c>
    </row>
    <row r="45" spans="1:18" s="10" customFormat="1" x14ac:dyDescent="0.2">
      <c r="A45" s="79" t="s">
        <v>129</v>
      </c>
      <c r="B45" s="10" t="s">
        <v>23</v>
      </c>
      <c r="C45" s="10" t="s">
        <v>60</v>
      </c>
      <c r="D45" s="10">
        <v>50</v>
      </c>
      <c r="E45" s="10" t="s">
        <v>135</v>
      </c>
      <c r="F45" s="10" t="s">
        <v>35</v>
      </c>
      <c r="G45" s="10" t="s">
        <v>35</v>
      </c>
      <c r="H45" s="10" t="s">
        <v>131</v>
      </c>
      <c r="I45" s="10" t="s">
        <v>62</v>
      </c>
      <c r="J45" s="10" t="s">
        <v>132</v>
      </c>
      <c r="L45" s="10" t="s">
        <v>29</v>
      </c>
      <c r="M45" s="10">
        <v>200</v>
      </c>
      <c r="N45" s="10">
        <v>96</v>
      </c>
      <c r="O45" s="10" t="s">
        <v>133</v>
      </c>
      <c r="P45" s="30" t="s">
        <v>106</v>
      </c>
      <c r="Q45" s="10" t="s">
        <v>33</v>
      </c>
    </row>
    <row r="46" spans="1:18" s="30" customFormat="1" x14ac:dyDescent="0.2">
      <c r="A46" s="70" t="s">
        <v>313</v>
      </c>
      <c r="B46" s="30" t="s">
        <v>23</v>
      </c>
      <c r="C46" s="30" t="s">
        <v>60</v>
      </c>
      <c r="D46" s="31" t="s">
        <v>314</v>
      </c>
      <c r="E46" s="30" t="s">
        <v>61</v>
      </c>
      <c r="F46" s="30" t="s">
        <v>35</v>
      </c>
      <c r="G46" s="30" t="s">
        <v>35</v>
      </c>
      <c r="H46" s="30" t="s">
        <v>319</v>
      </c>
      <c r="I46" s="30" t="s">
        <v>62</v>
      </c>
      <c r="J46" s="30" t="s">
        <v>28</v>
      </c>
      <c r="L46" s="30" t="s">
        <v>315</v>
      </c>
      <c r="M46" s="30" t="s">
        <v>316</v>
      </c>
      <c r="N46" s="30" t="s">
        <v>317</v>
      </c>
      <c r="O46" s="30" t="s">
        <v>318</v>
      </c>
      <c r="P46" s="30" t="s">
        <v>106</v>
      </c>
      <c r="Q46" s="30" t="s">
        <v>33</v>
      </c>
    </row>
    <row r="47" spans="1:18" s="30" customFormat="1" x14ac:dyDescent="0.2">
      <c r="A47" s="70" t="s">
        <v>371</v>
      </c>
      <c r="B47" s="30" t="s">
        <v>23</v>
      </c>
      <c r="C47" s="30" t="s">
        <v>60</v>
      </c>
      <c r="D47" s="30" t="s">
        <v>372</v>
      </c>
      <c r="F47" s="30" t="s">
        <v>35</v>
      </c>
      <c r="G47" s="30" t="s">
        <v>35</v>
      </c>
      <c r="H47" s="30" t="s">
        <v>125</v>
      </c>
      <c r="I47" s="30" t="s">
        <v>373</v>
      </c>
      <c r="J47" s="30" t="s">
        <v>35</v>
      </c>
      <c r="L47" s="30" t="s">
        <v>109</v>
      </c>
      <c r="M47" s="30">
        <v>250</v>
      </c>
      <c r="N47" s="30">
        <v>24</v>
      </c>
      <c r="O47" s="30" t="s">
        <v>374</v>
      </c>
      <c r="P47" s="30" t="s">
        <v>106</v>
      </c>
      <c r="Q47" s="30" t="s">
        <v>33</v>
      </c>
    </row>
    <row r="48" spans="1:18" s="10" customFormat="1" x14ac:dyDescent="0.2">
      <c r="A48" s="1" t="s">
        <v>583</v>
      </c>
      <c r="B48" s="10" t="s">
        <v>23</v>
      </c>
      <c r="C48" s="10" t="s">
        <v>60</v>
      </c>
      <c r="D48" s="10">
        <v>50</v>
      </c>
      <c r="E48" s="10" t="s">
        <v>381</v>
      </c>
      <c r="F48" s="10">
        <v>100</v>
      </c>
      <c r="G48" s="10" t="s">
        <v>28</v>
      </c>
      <c r="H48" s="10" t="s">
        <v>125</v>
      </c>
      <c r="I48" s="10" t="s">
        <v>35</v>
      </c>
      <c r="J48" s="10" t="s">
        <v>28</v>
      </c>
      <c r="L48" s="10" t="s">
        <v>383</v>
      </c>
      <c r="M48" s="10">
        <v>250</v>
      </c>
      <c r="N48" s="10">
        <v>24</v>
      </c>
      <c r="O48" s="10" t="s">
        <v>384</v>
      </c>
      <c r="P48" s="10" t="s">
        <v>65</v>
      </c>
      <c r="Q48" s="10" t="s">
        <v>66</v>
      </c>
      <c r="R48" s="10" t="s">
        <v>233</v>
      </c>
    </row>
    <row r="49" spans="1:18" s="30" customFormat="1" x14ac:dyDescent="0.2">
      <c r="A49" s="70" t="s">
        <v>101</v>
      </c>
      <c r="B49" s="30" t="s">
        <v>23</v>
      </c>
      <c r="C49" s="30" t="s">
        <v>94</v>
      </c>
      <c r="D49" s="30">
        <v>20</v>
      </c>
      <c r="F49" s="30" t="s">
        <v>35</v>
      </c>
      <c r="G49" s="30" t="s">
        <v>28</v>
      </c>
      <c r="H49" s="30" t="s">
        <v>103</v>
      </c>
      <c r="I49" s="30" t="s">
        <v>104</v>
      </c>
      <c r="J49" s="30" t="s">
        <v>35</v>
      </c>
      <c r="L49" s="30" t="s">
        <v>109</v>
      </c>
      <c r="M49" s="30">
        <v>250</v>
      </c>
      <c r="N49" s="30">
        <v>12</v>
      </c>
      <c r="O49" s="30" t="s">
        <v>105</v>
      </c>
      <c r="P49" s="30" t="s">
        <v>106</v>
      </c>
      <c r="Q49" s="30" t="s">
        <v>33</v>
      </c>
      <c r="R49" s="30" t="s">
        <v>107</v>
      </c>
    </row>
    <row r="50" spans="1:18" s="30" customFormat="1" x14ac:dyDescent="0.2">
      <c r="A50" s="70" t="s">
        <v>451</v>
      </c>
      <c r="B50" s="30" t="s">
        <v>23</v>
      </c>
      <c r="C50" s="30" t="s">
        <v>94</v>
      </c>
      <c r="D50" s="30">
        <v>30</v>
      </c>
      <c r="F50" s="30">
        <v>500</v>
      </c>
      <c r="G50" s="30" t="s">
        <v>28</v>
      </c>
      <c r="H50" s="30" t="s">
        <v>103</v>
      </c>
      <c r="I50" s="30" t="s">
        <v>104</v>
      </c>
      <c r="J50" s="30" t="s">
        <v>35</v>
      </c>
      <c r="L50" s="30" t="s">
        <v>29</v>
      </c>
      <c r="M50" s="30">
        <v>250</v>
      </c>
      <c r="N50" s="30">
        <v>12</v>
      </c>
      <c r="O50" s="30" t="s">
        <v>105</v>
      </c>
      <c r="P50" s="30" t="s">
        <v>65</v>
      </c>
      <c r="Q50" s="30" t="s">
        <v>66</v>
      </c>
      <c r="R50" s="30" t="s">
        <v>107</v>
      </c>
    </row>
    <row r="51" spans="1:18" s="30" customFormat="1" x14ac:dyDescent="0.2">
      <c r="A51" s="70" t="s">
        <v>519</v>
      </c>
      <c r="B51" s="30" t="s">
        <v>23</v>
      </c>
      <c r="C51" s="30" t="s">
        <v>94</v>
      </c>
      <c r="D51" s="30" t="s">
        <v>520</v>
      </c>
      <c r="E51" s="30" t="s">
        <v>521</v>
      </c>
      <c r="F51" s="30">
        <v>500</v>
      </c>
      <c r="G51" s="30" t="s">
        <v>28</v>
      </c>
      <c r="H51" s="30" t="s">
        <v>103</v>
      </c>
      <c r="I51" s="30" t="s">
        <v>62</v>
      </c>
      <c r="J51" s="30" t="s">
        <v>28</v>
      </c>
      <c r="L51" s="30" t="s">
        <v>230</v>
      </c>
      <c r="M51" s="30">
        <v>120</v>
      </c>
      <c r="N51" s="30" t="s">
        <v>61</v>
      </c>
      <c r="O51" s="30" t="s">
        <v>523</v>
      </c>
      <c r="P51" s="30" t="s">
        <v>65</v>
      </c>
      <c r="Q51" s="30" t="s">
        <v>66</v>
      </c>
      <c r="R51" s="30" t="s">
        <v>107</v>
      </c>
    </row>
    <row r="52" spans="1:18" s="10" customFormat="1" x14ac:dyDescent="0.2">
      <c r="A52" s="10" t="s">
        <v>407</v>
      </c>
      <c r="B52" s="10" t="s">
        <v>23</v>
      </c>
      <c r="C52" s="10" t="s">
        <v>60</v>
      </c>
      <c r="D52" s="10">
        <v>200</v>
      </c>
      <c r="E52" s="10" t="s">
        <v>61</v>
      </c>
      <c r="F52" s="10">
        <v>250</v>
      </c>
      <c r="G52" s="10" t="s">
        <v>35</v>
      </c>
      <c r="H52" s="10" t="s">
        <v>103</v>
      </c>
      <c r="I52" s="10" t="s">
        <v>28</v>
      </c>
      <c r="J52" s="10" t="s">
        <v>28</v>
      </c>
      <c r="L52" s="10" t="s">
        <v>487</v>
      </c>
      <c r="M52" s="80">
        <v>4000</v>
      </c>
      <c r="N52" s="10">
        <v>24</v>
      </c>
      <c r="O52" s="10" t="s">
        <v>473</v>
      </c>
      <c r="P52" s="10" t="s">
        <v>65</v>
      </c>
      <c r="Q52" s="10" t="s">
        <v>488</v>
      </c>
      <c r="R52" s="10" t="s">
        <v>491</v>
      </c>
    </row>
    <row r="53" spans="1:18" s="30" customFormat="1" x14ac:dyDescent="0.2">
      <c r="A53" s="30" t="s">
        <v>412</v>
      </c>
      <c r="B53" s="30" t="s">
        <v>23</v>
      </c>
      <c r="C53" s="30" t="s">
        <v>27</v>
      </c>
      <c r="D53" s="30">
        <v>200</v>
      </c>
      <c r="E53" s="30" t="s">
        <v>61</v>
      </c>
      <c r="F53" s="30">
        <v>250</v>
      </c>
      <c r="G53" s="30" t="s">
        <v>35</v>
      </c>
      <c r="H53" s="30" t="s">
        <v>103</v>
      </c>
      <c r="I53" s="30" t="s">
        <v>28</v>
      </c>
      <c r="J53" s="30" t="s">
        <v>28</v>
      </c>
      <c r="L53" s="30" t="s">
        <v>487</v>
      </c>
      <c r="M53" s="50">
        <v>4000</v>
      </c>
      <c r="N53" s="30">
        <v>24</v>
      </c>
      <c r="O53" s="30" t="s">
        <v>473</v>
      </c>
      <c r="P53" s="30" t="s">
        <v>65</v>
      </c>
      <c r="Q53" s="30" t="s">
        <v>488</v>
      </c>
      <c r="R53" s="30" t="s">
        <v>491</v>
      </c>
    </row>
    <row r="54" spans="1:18" s="30" customFormat="1" x14ac:dyDescent="0.2">
      <c r="A54" s="30" t="s">
        <v>414</v>
      </c>
      <c r="B54" s="30" t="s">
        <v>23</v>
      </c>
      <c r="C54" s="30" t="s">
        <v>27</v>
      </c>
      <c r="D54" s="30">
        <v>200</v>
      </c>
      <c r="E54" s="30" t="s">
        <v>61</v>
      </c>
      <c r="F54" s="30">
        <v>250</v>
      </c>
      <c r="G54" s="30" t="s">
        <v>35</v>
      </c>
      <c r="H54" s="30" t="s">
        <v>103</v>
      </c>
      <c r="I54" s="30" t="s">
        <v>28</v>
      </c>
      <c r="J54" s="30" t="s">
        <v>28</v>
      </c>
      <c r="L54" s="30" t="s">
        <v>487</v>
      </c>
      <c r="M54" s="50">
        <v>4000</v>
      </c>
      <c r="N54" s="30">
        <v>24</v>
      </c>
      <c r="O54" s="30" t="s">
        <v>473</v>
      </c>
      <c r="P54" s="30" t="s">
        <v>65</v>
      </c>
      <c r="Q54" s="30" t="s">
        <v>488</v>
      </c>
      <c r="R54" s="30" t="s">
        <v>491</v>
      </c>
    </row>
    <row r="55" spans="1:18" s="30" customFormat="1" x14ac:dyDescent="0.2">
      <c r="A55" s="30" t="s">
        <v>413</v>
      </c>
      <c r="B55" s="30" t="s">
        <v>23</v>
      </c>
      <c r="C55" s="30" t="s">
        <v>124</v>
      </c>
      <c r="D55" s="30" t="s">
        <v>61</v>
      </c>
      <c r="E55" s="30" t="s">
        <v>61</v>
      </c>
      <c r="F55" s="30" t="s">
        <v>61</v>
      </c>
      <c r="G55" s="30" t="s">
        <v>35</v>
      </c>
      <c r="H55" s="30" t="s">
        <v>103</v>
      </c>
      <c r="I55" s="30" t="s">
        <v>62</v>
      </c>
      <c r="J55" s="30" t="s">
        <v>28</v>
      </c>
      <c r="L55" s="30" t="s">
        <v>487</v>
      </c>
      <c r="M55" s="50">
        <v>4000</v>
      </c>
      <c r="N55" s="30" t="s">
        <v>485</v>
      </c>
      <c r="O55" s="30" t="s">
        <v>473</v>
      </c>
      <c r="P55" s="30" t="s">
        <v>65</v>
      </c>
      <c r="Q55" s="30" t="s">
        <v>488</v>
      </c>
      <c r="R55" s="30" t="s">
        <v>486</v>
      </c>
    </row>
    <row r="56" spans="1:18" s="30" customFormat="1" x14ac:dyDescent="0.2">
      <c r="A56" s="30" t="s">
        <v>415</v>
      </c>
      <c r="B56" s="30" t="s">
        <v>23</v>
      </c>
      <c r="C56" s="30" t="s">
        <v>27</v>
      </c>
      <c r="D56" s="30">
        <v>100</v>
      </c>
      <c r="E56" s="30" t="s">
        <v>61</v>
      </c>
      <c r="F56" s="30">
        <v>200</v>
      </c>
      <c r="G56" s="30" t="s">
        <v>35</v>
      </c>
      <c r="H56" s="30" t="s">
        <v>103</v>
      </c>
      <c r="I56" s="30" t="s">
        <v>28</v>
      </c>
      <c r="J56" s="30" t="s">
        <v>28</v>
      </c>
      <c r="L56" s="30" t="s">
        <v>29</v>
      </c>
      <c r="M56" s="50">
        <v>4000</v>
      </c>
      <c r="N56" s="77" t="s">
        <v>494</v>
      </c>
      <c r="O56" s="30" t="s">
        <v>473</v>
      </c>
      <c r="P56" s="30" t="s">
        <v>65</v>
      </c>
      <c r="Q56" s="30" t="s">
        <v>488</v>
      </c>
      <c r="R56" s="30" t="s">
        <v>491</v>
      </c>
    </row>
    <row r="57" spans="1:18" s="10" customFormat="1" x14ac:dyDescent="0.2">
      <c r="A57" s="79" t="s">
        <v>326</v>
      </c>
      <c r="B57" s="10" t="s">
        <v>23</v>
      </c>
      <c r="C57" s="10" t="s">
        <v>60</v>
      </c>
      <c r="D57" s="78" t="s">
        <v>314</v>
      </c>
      <c r="E57" s="10" t="s">
        <v>61</v>
      </c>
      <c r="F57" s="10">
        <v>1000</v>
      </c>
      <c r="G57" s="10" t="s">
        <v>35</v>
      </c>
      <c r="H57" s="10" t="s">
        <v>108</v>
      </c>
      <c r="I57" s="10" t="s">
        <v>62</v>
      </c>
      <c r="J57" s="10" t="s">
        <v>28</v>
      </c>
      <c r="L57" s="10" t="s">
        <v>161</v>
      </c>
      <c r="M57" s="10">
        <v>250</v>
      </c>
      <c r="N57" s="10">
        <v>24</v>
      </c>
      <c r="O57" s="10" t="s">
        <v>327</v>
      </c>
      <c r="P57" s="10" t="s">
        <v>65</v>
      </c>
      <c r="Q57" s="10" t="s">
        <v>66</v>
      </c>
    </row>
    <row r="58" spans="1:18" s="30" customFormat="1" x14ac:dyDescent="0.2">
      <c r="A58" s="70" t="s">
        <v>155</v>
      </c>
      <c r="B58" s="30" t="s">
        <v>23</v>
      </c>
      <c r="C58" s="30" t="s">
        <v>94</v>
      </c>
      <c r="D58" s="30" t="s">
        <v>159</v>
      </c>
      <c r="F58" s="30">
        <v>1000</v>
      </c>
      <c r="G58" s="30" t="s">
        <v>28</v>
      </c>
      <c r="H58" s="30" t="s">
        <v>61</v>
      </c>
      <c r="I58" s="30" t="s">
        <v>62</v>
      </c>
      <c r="J58" s="30" t="s">
        <v>160</v>
      </c>
      <c r="L58" s="30" t="s">
        <v>161</v>
      </c>
      <c r="M58" s="30">
        <v>250</v>
      </c>
      <c r="N58" s="30">
        <v>12</v>
      </c>
      <c r="O58" s="30" t="s">
        <v>162</v>
      </c>
      <c r="P58" s="30" t="s">
        <v>65</v>
      </c>
      <c r="Q58" s="30" t="s">
        <v>66</v>
      </c>
      <c r="R58" s="30" t="s">
        <v>107</v>
      </c>
    </row>
  </sheetData>
  <pageMargins left="0.7" right="0.7" top="0.75" bottom="0.75" header="0.3" footer="0.3"/>
  <ignoredErrors>
    <ignoredError sqref="D13" twoDigitTextYear="1"/>
    <ignoredError sqref="D25 D46 D57 N5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20F18-5A35-EB4B-92B2-B0C19CE58E58}">
  <dimension ref="A1:X2250"/>
  <sheetViews>
    <sheetView topLeftCell="L1" workbookViewId="0">
      <pane ySplit="1" topLeftCell="A112" activePane="bottomLeft" state="frozen"/>
      <selection activeCell="C1" sqref="C1"/>
      <selection pane="bottomLeft" activeCell="N124" sqref="A124:XFD131"/>
    </sheetView>
  </sheetViews>
  <sheetFormatPr baseColWidth="10" defaultRowHeight="18" x14ac:dyDescent="0.2"/>
  <cols>
    <col min="1" max="1" width="64.33203125" style="18" customWidth="1"/>
    <col min="2" max="2" width="19.83203125" style="20" customWidth="1"/>
    <col min="3" max="3" width="13.1640625" style="9" customWidth="1"/>
    <col min="4" max="4" width="13.83203125" style="9" customWidth="1"/>
    <col min="5" max="5" width="11.83203125" style="71" customWidth="1"/>
    <col min="6" max="6" width="32.33203125" style="35" customWidth="1"/>
    <col min="7" max="7" width="32.1640625" style="35" customWidth="1"/>
    <col min="8" max="8" width="24.83203125" style="35" customWidth="1"/>
    <col min="9" max="9" width="44.33203125" style="35" customWidth="1"/>
    <col min="10" max="10" width="20.5" style="35" customWidth="1"/>
    <col min="11" max="11" width="45" style="35" customWidth="1"/>
    <col min="12" max="12" width="44.33203125" style="35" customWidth="1"/>
    <col min="13" max="13" width="35.1640625" style="35" customWidth="1"/>
    <col min="14" max="14" width="31.1640625" style="35" customWidth="1"/>
    <col min="15" max="15" width="34" style="9" customWidth="1"/>
    <col min="16" max="16" width="17.5" style="103" customWidth="1"/>
    <col min="17" max="17" width="21.33203125" style="9" customWidth="1"/>
    <col min="18" max="18" width="20.83203125" style="9" customWidth="1"/>
    <col min="19" max="19" width="28.33203125" style="9" customWidth="1"/>
    <col min="20" max="20" width="30.83203125" style="64" customWidth="1"/>
    <col min="21" max="21" width="16.5" style="64" customWidth="1"/>
    <col min="22" max="22" width="16.1640625" style="64" customWidth="1"/>
    <col min="23" max="24" width="10.83203125" style="9"/>
    <col min="25" max="16384" width="10.83203125" style="18"/>
  </cols>
  <sheetData>
    <row r="1" spans="1:24" s="15" customFormat="1" x14ac:dyDescent="0.2">
      <c r="A1" s="15" t="s">
        <v>0</v>
      </c>
      <c r="B1" s="16" t="s">
        <v>12</v>
      </c>
      <c r="C1" s="17" t="s">
        <v>1</v>
      </c>
      <c r="D1" s="17" t="s">
        <v>2</v>
      </c>
      <c r="E1" s="102" t="s">
        <v>3</v>
      </c>
      <c r="F1" s="33" t="s">
        <v>14</v>
      </c>
      <c r="G1" s="33" t="s">
        <v>15</v>
      </c>
      <c r="H1" s="33" t="s">
        <v>16</v>
      </c>
      <c r="I1" s="33" t="s">
        <v>288</v>
      </c>
      <c r="J1" s="33" t="s">
        <v>17</v>
      </c>
      <c r="K1" s="33" t="s">
        <v>118</v>
      </c>
      <c r="L1" s="33" t="s">
        <v>119</v>
      </c>
      <c r="M1" s="33" t="s">
        <v>120</v>
      </c>
      <c r="N1" s="33" t="s">
        <v>121</v>
      </c>
      <c r="O1" s="4" t="s">
        <v>182</v>
      </c>
      <c r="P1" s="44" t="s">
        <v>177</v>
      </c>
      <c r="Q1" s="4" t="s">
        <v>4</v>
      </c>
      <c r="R1" s="4" t="s">
        <v>5</v>
      </c>
      <c r="S1" s="4" t="s">
        <v>130</v>
      </c>
      <c r="T1" s="61" t="s">
        <v>7</v>
      </c>
      <c r="U1" s="61" t="s">
        <v>9</v>
      </c>
      <c r="V1" s="61" t="s">
        <v>10</v>
      </c>
      <c r="W1" s="4" t="s">
        <v>8</v>
      </c>
      <c r="X1" s="4" t="s">
        <v>11</v>
      </c>
    </row>
    <row r="2" spans="1:24" x14ac:dyDescent="0.2">
      <c r="A2" s="18" t="s">
        <v>287</v>
      </c>
      <c r="B2" s="20" t="s">
        <v>498</v>
      </c>
      <c r="C2" s="9">
        <v>61.63</v>
      </c>
      <c r="D2" s="9">
        <v>-20.82</v>
      </c>
      <c r="E2" s="71">
        <v>2071</v>
      </c>
      <c r="F2" s="35">
        <v>2360000</v>
      </c>
      <c r="I2" s="35">
        <v>78400000</v>
      </c>
      <c r="J2" s="35">
        <v>221000</v>
      </c>
      <c r="Q2" s="9">
        <v>2.4159999999999999</v>
      </c>
      <c r="R2" s="9">
        <v>34.982999999999997</v>
      </c>
      <c r="S2" s="9">
        <v>27.923999999999999</v>
      </c>
      <c r="X2" s="9">
        <v>292.3</v>
      </c>
    </row>
    <row r="3" spans="1:24" x14ac:dyDescent="0.2">
      <c r="B3" s="20" t="s">
        <v>498</v>
      </c>
      <c r="C3" s="9">
        <v>61.63</v>
      </c>
      <c r="D3" s="9">
        <v>-20.82</v>
      </c>
      <c r="E3" s="71">
        <v>1633</v>
      </c>
      <c r="F3" s="35">
        <v>498000.00000000006</v>
      </c>
      <c r="I3" s="35">
        <v>13899999.999999998</v>
      </c>
      <c r="J3" s="35">
        <v>72000</v>
      </c>
      <c r="Q3" s="9">
        <v>3.2629999999999999</v>
      </c>
      <c r="R3" s="9">
        <v>34.951999999999998</v>
      </c>
      <c r="S3" s="9">
        <v>27.821999999999999</v>
      </c>
      <c r="X3" s="9">
        <v>287.39999999999998</v>
      </c>
    </row>
    <row r="4" spans="1:24" x14ac:dyDescent="0.2">
      <c r="A4" s="18" t="s">
        <v>578</v>
      </c>
      <c r="B4" s="20" t="s">
        <v>498</v>
      </c>
      <c r="C4" s="9">
        <v>61.63</v>
      </c>
      <c r="D4" s="9">
        <v>-20.82</v>
      </c>
      <c r="E4" s="71">
        <v>1014</v>
      </c>
      <c r="F4" s="35">
        <v>2390000</v>
      </c>
      <c r="I4" s="35">
        <v>135000000</v>
      </c>
      <c r="J4" s="35">
        <v>62800</v>
      </c>
      <c r="Q4" s="9">
        <v>5.5519999999999996</v>
      </c>
      <c r="R4" s="9">
        <v>35.064999999999998</v>
      </c>
      <c r="S4" s="9">
        <v>27.66</v>
      </c>
      <c r="X4" s="9">
        <v>247.8</v>
      </c>
    </row>
    <row r="5" spans="1:24" x14ac:dyDescent="0.2">
      <c r="B5" s="20" t="s">
        <v>498</v>
      </c>
      <c r="C5" s="9">
        <v>61.63</v>
      </c>
      <c r="D5" s="9">
        <v>-20.82</v>
      </c>
      <c r="E5" s="71">
        <v>498</v>
      </c>
      <c r="F5" s="35">
        <v>4680000</v>
      </c>
      <c r="I5" s="35">
        <v>39900000</v>
      </c>
      <c r="J5" s="35">
        <v>175000</v>
      </c>
      <c r="Q5" s="9">
        <v>7.8250000000000002</v>
      </c>
      <c r="R5" s="9">
        <v>35.195999999999998</v>
      </c>
      <c r="S5" s="9">
        <v>27.454999999999998</v>
      </c>
      <c r="X5" s="9">
        <v>265.89999999999998</v>
      </c>
    </row>
    <row r="6" spans="1:24" x14ac:dyDescent="0.2">
      <c r="B6" s="20" t="s">
        <v>498</v>
      </c>
      <c r="C6" s="9">
        <v>61.63</v>
      </c>
      <c r="D6" s="9">
        <v>-20.82</v>
      </c>
      <c r="E6" s="71">
        <v>99</v>
      </c>
      <c r="F6" s="35">
        <v>7080000</v>
      </c>
      <c r="I6" s="35">
        <v>63099999.999999993</v>
      </c>
      <c r="J6" s="35">
        <v>1990000</v>
      </c>
      <c r="Q6" s="9">
        <v>9.0890000000000004</v>
      </c>
      <c r="R6" s="9">
        <v>35.228000000000002</v>
      </c>
      <c r="S6" s="9">
        <v>27.283000000000001</v>
      </c>
      <c r="X6" s="9">
        <v>264.2</v>
      </c>
    </row>
    <row r="7" spans="1:24" x14ac:dyDescent="0.2">
      <c r="B7" s="20" t="s">
        <v>498</v>
      </c>
      <c r="C7" s="9">
        <v>55.91</v>
      </c>
      <c r="D7" s="9">
        <v>-32.21</v>
      </c>
      <c r="E7" s="71">
        <v>2500</v>
      </c>
      <c r="F7" s="35">
        <v>347000</v>
      </c>
      <c r="I7" s="35">
        <v>753000</v>
      </c>
      <c r="J7" s="35">
        <v>19700</v>
      </c>
      <c r="Q7" s="9">
        <v>2.7389999999999999</v>
      </c>
      <c r="R7" s="9">
        <v>34.973999999999997</v>
      </c>
      <c r="S7" s="9">
        <v>27.888000000000002</v>
      </c>
      <c r="X7" s="9">
        <v>284</v>
      </c>
    </row>
    <row r="8" spans="1:24" x14ac:dyDescent="0.2">
      <c r="B8" s="20" t="s">
        <v>498</v>
      </c>
      <c r="C8" s="9">
        <v>55.91</v>
      </c>
      <c r="D8" s="9">
        <v>-32.21</v>
      </c>
      <c r="E8" s="71">
        <v>1897</v>
      </c>
      <c r="F8" s="35">
        <v>448000.00000000006</v>
      </c>
      <c r="I8" s="35">
        <v>1120000</v>
      </c>
      <c r="J8" s="35">
        <v>9980</v>
      </c>
      <c r="Q8" s="9">
        <v>3.0350000000000001</v>
      </c>
      <c r="R8" s="9">
        <v>34.972000000000001</v>
      </c>
      <c r="S8" s="9">
        <v>27.86</v>
      </c>
      <c r="X8" s="9">
        <v>284.89999999999998</v>
      </c>
    </row>
    <row r="9" spans="1:24" x14ac:dyDescent="0.2">
      <c r="B9" s="20" t="s">
        <v>498</v>
      </c>
      <c r="C9" s="9">
        <v>55.91</v>
      </c>
      <c r="D9" s="9">
        <v>-32.21</v>
      </c>
      <c r="E9" s="71">
        <v>1147</v>
      </c>
      <c r="F9" s="35">
        <v>138000</v>
      </c>
      <c r="I9" s="35">
        <v>1360000</v>
      </c>
      <c r="J9" s="35" t="s">
        <v>361</v>
      </c>
      <c r="Q9" s="9">
        <v>3.669</v>
      </c>
      <c r="R9" s="9">
        <v>34.914999999999999</v>
      </c>
      <c r="S9" s="9">
        <v>27.753</v>
      </c>
      <c r="X9" s="9">
        <v>278.8</v>
      </c>
    </row>
    <row r="10" spans="1:24" x14ac:dyDescent="0.2">
      <c r="B10" s="20" t="s">
        <v>498</v>
      </c>
      <c r="C10" s="9">
        <v>55.91</v>
      </c>
      <c r="D10" s="9">
        <v>-32.21</v>
      </c>
      <c r="E10" s="71">
        <v>450</v>
      </c>
      <c r="F10" s="35">
        <v>3560000</v>
      </c>
      <c r="I10" s="35">
        <v>7340000</v>
      </c>
      <c r="J10" s="35">
        <v>16000</v>
      </c>
      <c r="Q10" s="9">
        <v>6.2160000000000002</v>
      </c>
      <c r="R10" s="9">
        <v>35.048000000000002</v>
      </c>
      <c r="S10" s="9">
        <v>27.562999999999999</v>
      </c>
      <c r="X10" s="9">
        <v>237.4</v>
      </c>
    </row>
    <row r="11" spans="1:24" x14ac:dyDescent="0.2">
      <c r="B11" s="20" t="s">
        <v>498</v>
      </c>
      <c r="C11" s="9">
        <v>55.91</v>
      </c>
      <c r="D11" s="9">
        <v>-32.21</v>
      </c>
      <c r="E11" s="71">
        <v>149</v>
      </c>
      <c r="F11" s="35">
        <v>22300000</v>
      </c>
      <c r="I11" s="35">
        <v>8870000</v>
      </c>
      <c r="J11" s="35">
        <v>593000</v>
      </c>
      <c r="Q11" s="9">
        <v>7.4930000000000003</v>
      </c>
      <c r="R11" s="9">
        <v>34.938000000000002</v>
      </c>
      <c r="S11" s="9">
        <v>27.300999999999998</v>
      </c>
      <c r="X11" s="9">
        <v>264.2</v>
      </c>
    </row>
    <row r="12" spans="1:24" x14ac:dyDescent="0.2">
      <c r="B12" s="20" t="s">
        <v>498</v>
      </c>
      <c r="C12" s="9">
        <v>49.73</v>
      </c>
      <c r="D12" s="9">
        <v>-26.13</v>
      </c>
      <c r="E12" s="71">
        <v>3878</v>
      </c>
      <c r="F12" s="35">
        <v>85200</v>
      </c>
      <c r="I12" s="35">
        <v>51000000</v>
      </c>
      <c r="J12" s="35">
        <v>8930</v>
      </c>
      <c r="Q12" s="9">
        <v>2.359</v>
      </c>
      <c r="R12" s="9">
        <v>34.927999999999997</v>
      </c>
      <c r="S12" s="9">
        <v>27.884</v>
      </c>
      <c r="X12" s="9">
        <v>253</v>
      </c>
    </row>
    <row r="13" spans="1:24" x14ac:dyDescent="0.2">
      <c r="B13" s="20" t="s">
        <v>498</v>
      </c>
      <c r="C13" s="9">
        <v>49.73</v>
      </c>
      <c r="D13" s="9">
        <v>-26.13</v>
      </c>
      <c r="E13" s="71">
        <v>2999</v>
      </c>
      <c r="F13" s="35">
        <v>140000</v>
      </c>
      <c r="I13" s="35">
        <v>53600000</v>
      </c>
      <c r="J13" s="35">
        <v>3000</v>
      </c>
      <c r="Q13" s="9">
        <v>2.62</v>
      </c>
      <c r="R13" s="9">
        <v>34.942999999999998</v>
      </c>
      <c r="S13" s="9">
        <v>27.873999999999999</v>
      </c>
      <c r="X13" s="9">
        <v>269.8</v>
      </c>
    </row>
    <row r="14" spans="1:24" x14ac:dyDescent="0.2">
      <c r="B14" s="20" t="s">
        <v>498</v>
      </c>
      <c r="C14" s="9">
        <v>49.73</v>
      </c>
      <c r="D14" s="9">
        <v>-26.13</v>
      </c>
      <c r="E14" s="71">
        <v>1897</v>
      </c>
      <c r="F14" s="35">
        <v>79800</v>
      </c>
      <c r="I14" s="35">
        <v>50000000</v>
      </c>
      <c r="J14" s="35" t="s">
        <v>361</v>
      </c>
      <c r="Q14" s="9">
        <v>3.0840000000000001</v>
      </c>
      <c r="R14" s="9">
        <v>34.887999999999998</v>
      </c>
      <c r="S14" s="9">
        <v>27.788</v>
      </c>
      <c r="X14" s="9">
        <v>286.7</v>
      </c>
    </row>
    <row r="15" spans="1:24" x14ac:dyDescent="0.2">
      <c r="B15" s="20" t="s">
        <v>498</v>
      </c>
      <c r="C15" s="9">
        <v>49.73</v>
      </c>
      <c r="D15" s="9">
        <v>-26.13</v>
      </c>
      <c r="E15" s="71">
        <v>597</v>
      </c>
      <c r="F15" s="35">
        <v>5520000</v>
      </c>
      <c r="I15" s="35">
        <v>213000000</v>
      </c>
      <c r="J15" s="35">
        <v>977999.99999999988</v>
      </c>
      <c r="Q15" s="9">
        <v>5.649</v>
      </c>
      <c r="R15" s="9">
        <v>34.945999999999998</v>
      </c>
      <c r="S15" s="9">
        <v>27.555</v>
      </c>
      <c r="X15" s="9">
        <v>225.6</v>
      </c>
    </row>
    <row r="16" spans="1:24" x14ac:dyDescent="0.2">
      <c r="B16" s="20" t="s">
        <v>498</v>
      </c>
      <c r="C16" s="9">
        <v>49.73</v>
      </c>
      <c r="D16" s="9">
        <v>-26.13</v>
      </c>
      <c r="E16" s="71">
        <v>146</v>
      </c>
      <c r="F16" s="35">
        <v>9520000</v>
      </c>
      <c r="I16" s="35">
        <v>138000000</v>
      </c>
      <c r="J16" s="35">
        <v>133000</v>
      </c>
      <c r="Q16" s="9">
        <v>11.196</v>
      </c>
      <c r="R16" s="9">
        <v>35.439</v>
      </c>
      <c r="S16" s="9">
        <v>27.082000000000001</v>
      </c>
      <c r="X16" s="9">
        <v>240.7</v>
      </c>
    </row>
    <row r="17" spans="2:24" x14ac:dyDescent="0.2">
      <c r="B17" s="20" t="s">
        <v>499</v>
      </c>
      <c r="C17" s="9">
        <v>24.5</v>
      </c>
      <c r="D17" s="9">
        <v>-18.690000000000001</v>
      </c>
      <c r="E17" s="71">
        <v>2750</v>
      </c>
      <c r="F17" s="35">
        <v>78000</v>
      </c>
      <c r="I17" s="35">
        <v>23000000</v>
      </c>
      <c r="J17" s="35">
        <v>52.300000000000004</v>
      </c>
      <c r="Q17" s="9">
        <v>2.6970000000000001</v>
      </c>
      <c r="R17" s="9">
        <v>34.951999999999998</v>
      </c>
      <c r="S17" s="9">
        <v>27.875</v>
      </c>
      <c r="X17" s="9">
        <v>230.9</v>
      </c>
    </row>
    <row r="18" spans="2:24" x14ac:dyDescent="0.2">
      <c r="B18" s="20" t="s">
        <v>499</v>
      </c>
      <c r="C18" s="9">
        <v>24.5</v>
      </c>
      <c r="D18" s="9">
        <v>-18.690000000000001</v>
      </c>
      <c r="E18" s="71">
        <v>800</v>
      </c>
      <c r="F18" s="35">
        <v>79800</v>
      </c>
      <c r="I18" s="35">
        <v>221000000</v>
      </c>
      <c r="J18" s="35" t="s">
        <v>361</v>
      </c>
      <c r="Q18" s="9">
        <v>8.2560000000000002</v>
      </c>
      <c r="R18" s="9">
        <v>35.188000000000002</v>
      </c>
      <c r="S18" s="9">
        <v>27.382999999999999</v>
      </c>
      <c r="X18" s="9">
        <v>117.1</v>
      </c>
    </row>
    <row r="19" spans="2:24" x14ac:dyDescent="0.2">
      <c r="B19" s="20" t="s">
        <v>499</v>
      </c>
      <c r="C19" s="9">
        <v>24.5</v>
      </c>
      <c r="D19" s="9">
        <v>-18.690000000000001</v>
      </c>
      <c r="E19" s="71">
        <v>499</v>
      </c>
      <c r="F19" s="35">
        <v>138000</v>
      </c>
      <c r="I19" s="35">
        <v>24900000.000000004</v>
      </c>
      <c r="J19" s="35" t="s">
        <v>361</v>
      </c>
      <c r="Q19" s="9">
        <v>11.757999999999999</v>
      </c>
      <c r="R19" s="9">
        <v>35.603000000000002</v>
      </c>
      <c r="S19" s="9">
        <v>27.105</v>
      </c>
      <c r="X19" s="9">
        <v>145.1</v>
      </c>
    </row>
    <row r="20" spans="2:24" x14ac:dyDescent="0.2">
      <c r="B20" s="20" t="s">
        <v>499</v>
      </c>
      <c r="C20" s="9">
        <v>24.5</v>
      </c>
      <c r="D20" s="9">
        <v>-18.690000000000001</v>
      </c>
      <c r="E20" s="71">
        <v>249</v>
      </c>
      <c r="F20" s="35">
        <v>748000</v>
      </c>
      <c r="I20" s="35">
        <v>12400000</v>
      </c>
      <c r="J20" s="35" t="s">
        <v>361</v>
      </c>
      <c r="Q20" s="9">
        <v>15.862</v>
      </c>
      <c r="R20" s="9">
        <v>36.259</v>
      </c>
      <c r="S20" s="9">
        <v>26.748999999999999</v>
      </c>
      <c r="X20" s="9">
        <v>183.9</v>
      </c>
    </row>
    <row r="21" spans="2:24" x14ac:dyDescent="0.2">
      <c r="B21" s="20" t="s">
        <v>499</v>
      </c>
      <c r="C21" s="9">
        <v>24.5</v>
      </c>
      <c r="D21" s="9">
        <v>-18.690000000000001</v>
      </c>
      <c r="E21" s="71">
        <v>99</v>
      </c>
      <c r="F21" s="35">
        <v>2490000</v>
      </c>
      <c r="I21" s="35">
        <v>2600000</v>
      </c>
      <c r="J21" s="35">
        <v>88.5</v>
      </c>
      <c r="Q21" s="9">
        <v>19.731999999999999</v>
      </c>
      <c r="R21" s="9">
        <v>36.898000000000003</v>
      </c>
      <c r="S21" s="9">
        <v>26.282</v>
      </c>
      <c r="X21" s="9">
        <v>216.1</v>
      </c>
    </row>
    <row r="22" spans="2:24" x14ac:dyDescent="0.2">
      <c r="B22" s="20" t="s">
        <v>499</v>
      </c>
      <c r="C22" s="9">
        <v>21.32</v>
      </c>
      <c r="D22" s="9">
        <v>-20.87</v>
      </c>
      <c r="E22" s="71">
        <v>4001</v>
      </c>
      <c r="F22" s="35">
        <v>204000</v>
      </c>
      <c r="I22" s="35">
        <v>15400000</v>
      </c>
      <c r="J22" s="35">
        <v>658</v>
      </c>
      <c r="Q22" s="9">
        <v>2.0230000000000001</v>
      </c>
      <c r="R22" s="9">
        <v>34.896999999999998</v>
      </c>
      <c r="S22" s="9">
        <v>27.888000000000002</v>
      </c>
      <c r="X22" s="9">
        <v>244.3</v>
      </c>
    </row>
    <row r="23" spans="2:24" x14ac:dyDescent="0.2">
      <c r="B23" s="20" t="s">
        <v>499</v>
      </c>
      <c r="C23" s="9">
        <v>21.32</v>
      </c>
      <c r="D23" s="9">
        <v>-20.87</v>
      </c>
      <c r="E23" s="71">
        <v>2748</v>
      </c>
      <c r="F23" s="35">
        <v>15100</v>
      </c>
      <c r="I23" s="35">
        <v>4010000</v>
      </c>
      <c r="J23" s="35">
        <v>60.199999999999996</v>
      </c>
      <c r="Q23" s="9">
        <v>2.73</v>
      </c>
      <c r="R23" s="9">
        <v>34.956000000000003</v>
      </c>
      <c r="S23" s="9">
        <v>27.873999999999999</v>
      </c>
      <c r="X23" s="9">
        <v>234.3</v>
      </c>
    </row>
    <row r="24" spans="2:24" x14ac:dyDescent="0.2">
      <c r="B24" s="20" t="s">
        <v>499</v>
      </c>
      <c r="C24" s="9">
        <v>21.32</v>
      </c>
      <c r="D24" s="9">
        <v>-20.87</v>
      </c>
      <c r="E24" s="71">
        <v>899</v>
      </c>
      <c r="F24" s="35">
        <v>76800</v>
      </c>
      <c r="I24" s="35">
        <v>13899999.999999998</v>
      </c>
      <c r="J24" s="35">
        <v>969.99999999999989</v>
      </c>
      <c r="Q24" s="9">
        <v>6.98</v>
      </c>
      <c r="R24" s="9">
        <v>35.045000000000002</v>
      </c>
      <c r="S24" s="9">
        <v>27.457000000000001</v>
      </c>
      <c r="X24" s="9">
        <v>126.8</v>
      </c>
    </row>
    <row r="25" spans="2:24" x14ac:dyDescent="0.2">
      <c r="B25" s="20" t="s">
        <v>499</v>
      </c>
      <c r="C25" s="9">
        <v>21.32</v>
      </c>
      <c r="D25" s="9">
        <v>-20.87</v>
      </c>
      <c r="E25" s="71">
        <v>501</v>
      </c>
      <c r="F25" s="35">
        <v>1590000</v>
      </c>
      <c r="I25" s="35">
        <v>71600000</v>
      </c>
      <c r="J25" s="35">
        <v>927.99999999999989</v>
      </c>
      <c r="Q25" s="9">
        <v>11.305999999999999</v>
      </c>
      <c r="R25" s="9">
        <v>35.506</v>
      </c>
      <c r="S25" s="9">
        <v>27.114000000000001</v>
      </c>
      <c r="X25" s="9">
        <v>109.4</v>
      </c>
    </row>
    <row r="26" spans="2:24" x14ac:dyDescent="0.2">
      <c r="B26" s="20" t="s">
        <v>499</v>
      </c>
      <c r="C26" s="9">
        <v>21.32</v>
      </c>
      <c r="D26" s="9">
        <v>-20.87</v>
      </c>
      <c r="E26" s="71">
        <v>249</v>
      </c>
      <c r="F26" s="35">
        <v>4730000</v>
      </c>
      <c r="I26" s="35">
        <v>836999999.99999988</v>
      </c>
      <c r="J26" s="35">
        <v>2310</v>
      </c>
      <c r="Q26" s="9">
        <v>13.785</v>
      </c>
      <c r="R26" s="9">
        <v>35.762999999999998</v>
      </c>
      <c r="S26" s="9">
        <v>26.823</v>
      </c>
      <c r="X26" s="9">
        <v>92.3</v>
      </c>
    </row>
    <row r="27" spans="2:24" x14ac:dyDescent="0.2">
      <c r="B27" s="20" t="s">
        <v>499</v>
      </c>
      <c r="C27" s="9">
        <v>21.32</v>
      </c>
      <c r="D27" s="9">
        <v>-20.87</v>
      </c>
      <c r="E27" s="71">
        <v>100</v>
      </c>
      <c r="F27" s="35">
        <v>23200000</v>
      </c>
      <c r="I27" s="35">
        <v>103000000</v>
      </c>
      <c r="J27" s="35">
        <v>59400.000000000007</v>
      </c>
      <c r="Q27" s="9">
        <v>15.627000000000001</v>
      </c>
      <c r="R27" s="9">
        <v>35.869</v>
      </c>
      <c r="S27" s="9">
        <v>26.503</v>
      </c>
      <c r="X27" s="9">
        <v>56.7</v>
      </c>
    </row>
    <row r="28" spans="2:24" x14ac:dyDescent="0.2">
      <c r="B28" s="20" t="s">
        <v>499</v>
      </c>
      <c r="C28" s="9">
        <v>11.98</v>
      </c>
      <c r="D28" s="9">
        <v>-20.21</v>
      </c>
      <c r="E28" s="71">
        <v>3999</v>
      </c>
      <c r="F28" s="35">
        <v>10300</v>
      </c>
      <c r="I28" s="35">
        <v>14400000</v>
      </c>
      <c r="J28" s="35">
        <v>1410</v>
      </c>
      <c r="Q28" s="9">
        <v>2.02</v>
      </c>
      <c r="R28" s="9">
        <v>34.893999999999998</v>
      </c>
      <c r="S28" s="9">
        <v>27.885999999999999</v>
      </c>
      <c r="X28" s="9">
        <v>242.2</v>
      </c>
    </row>
    <row r="29" spans="2:24" x14ac:dyDescent="0.2">
      <c r="B29" s="20" t="s">
        <v>499</v>
      </c>
      <c r="C29" s="9">
        <v>11.98</v>
      </c>
      <c r="D29" s="9">
        <v>-20.21</v>
      </c>
      <c r="E29" s="71">
        <v>2751</v>
      </c>
      <c r="F29" s="35">
        <v>34000</v>
      </c>
      <c r="I29" s="35">
        <v>25400000</v>
      </c>
      <c r="J29" s="35">
        <v>2560</v>
      </c>
      <c r="Q29" s="9">
        <v>2.6360000000000001</v>
      </c>
      <c r="R29" s="9">
        <v>34.938000000000002</v>
      </c>
      <c r="S29" s="9">
        <v>27.869</v>
      </c>
      <c r="X29" s="9">
        <v>237.5</v>
      </c>
    </row>
    <row r="30" spans="2:24" x14ac:dyDescent="0.2">
      <c r="B30" s="20" t="s">
        <v>499</v>
      </c>
      <c r="C30" s="9">
        <v>11.98</v>
      </c>
      <c r="D30" s="9">
        <v>-20.21</v>
      </c>
      <c r="E30" s="71">
        <v>900</v>
      </c>
      <c r="F30" s="35">
        <v>37500</v>
      </c>
      <c r="I30" s="35">
        <v>121000000</v>
      </c>
      <c r="J30" s="35">
        <v>13300</v>
      </c>
      <c r="Q30" s="9">
        <v>5.9119999999999999</v>
      </c>
      <c r="R30" s="9">
        <v>34.777999999999999</v>
      </c>
      <c r="S30" s="9">
        <v>27.388999999999999</v>
      </c>
      <c r="X30" s="9">
        <v>105</v>
      </c>
    </row>
    <row r="31" spans="2:24" x14ac:dyDescent="0.2">
      <c r="B31" s="20" t="s">
        <v>499</v>
      </c>
      <c r="C31" s="9">
        <v>11.98</v>
      </c>
      <c r="D31" s="9">
        <v>-20.21</v>
      </c>
      <c r="E31" s="71">
        <v>499</v>
      </c>
      <c r="F31" s="35">
        <v>192000</v>
      </c>
      <c r="I31" s="35">
        <v>150000000</v>
      </c>
      <c r="J31" s="35">
        <v>53000</v>
      </c>
      <c r="Q31" s="9">
        <v>9.6219999999999999</v>
      </c>
      <c r="R31" s="9">
        <v>35.076000000000001</v>
      </c>
      <c r="S31" s="9">
        <v>27.076000000000001</v>
      </c>
      <c r="X31" s="9">
        <v>44</v>
      </c>
    </row>
    <row r="32" spans="2:24" x14ac:dyDescent="0.2">
      <c r="B32" s="20" t="s">
        <v>499</v>
      </c>
      <c r="C32" s="9">
        <v>11.98</v>
      </c>
      <c r="D32" s="9">
        <v>-20.21</v>
      </c>
      <c r="E32" s="71">
        <v>250</v>
      </c>
      <c r="F32" s="35">
        <v>2570000</v>
      </c>
      <c r="I32" s="35">
        <v>401999999.99999994</v>
      </c>
      <c r="J32" s="35">
        <v>112999.99999999999</v>
      </c>
      <c r="Q32" s="9">
        <v>12.068</v>
      </c>
      <c r="R32" s="9">
        <v>35.207000000000001</v>
      </c>
      <c r="S32" s="9">
        <v>26.738</v>
      </c>
      <c r="X32" s="9">
        <v>86.5</v>
      </c>
    </row>
    <row r="33" spans="2:24" x14ac:dyDescent="0.2">
      <c r="B33" s="20" t="s">
        <v>499</v>
      </c>
      <c r="C33" s="9">
        <v>11.98</v>
      </c>
      <c r="D33" s="9">
        <v>-20.21</v>
      </c>
      <c r="E33" s="71">
        <v>100</v>
      </c>
      <c r="F33" s="35">
        <v>25299999.999999996</v>
      </c>
      <c r="I33" s="35">
        <v>235000000</v>
      </c>
      <c r="J33" s="35">
        <v>18700</v>
      </c>
      <c r="Q33" s="9">
        <v>14.192</v>
      </c>
      <c r="R33" s="9">
        <v>35.445999999999998</v>
      </c>
      <c r="S33" s="9">
        <v>26.492000000000001</v>
      </c>
      <c r="X33" s="9">
        <v>73.900000000000006</v>
      </c>
    </row>
    <row r="34" spans="2:24" x14ac:dyDescent="0.2">
      <c r="B34" s="20" t="s">
        <v>499</v>
      </c>
      <c r="C34" s="9">
        <v>4.9000000000000004</v>
      </c>
      <c r="D34" s="9">
        <v>-15.19</v>
      </c>
      <c r="E34" s="71">
        <v>4001</v>
      </c>
      <c r="F34" s="35">
        <v>3800</v>
      </c>
      <c r="I34" s="35">
        <v>2860000</v>
      </c>
      <c r="J34" s="35" t="s">
        <v>361</v>
      </c>
      <c r="Q34" s="9">
        <v>2.0230000000000001</v>
      </c>
      <c r="R34" s="9">
        <v>34.892000000000003</v>
      </c>
      <c r="S34" s="9">
        <v>27.882999999999999</v>
      </c>
      <c r="X34" s="9">
        <v>239.1</v>
      </c>
    </row>
    <row r="35" spans="2:24" x14ac:dyDescent="0.2">
      <c r="B35" s="20" t="s">
        <v>499</v>
      </c>
      <c r="C35" s="9">
        <v>4.9000000000000004</v>
      </c>
      <c r="D35" s="9">
        <v>-15.19</v>
      </c>
      <c r="E35" s="71">
        <v>2751</v>
      </c>
      <c r="F35" s="35">
        <v>6050</v>
      </c>
      <c r="I35" s="35">
        <v>32300000</v>
      </c>
      <c r="J35" s="35">
        <v>43.3</v>
      </c>
      <c r="Q35" s="9">
        <v>2.5659999999999998</v>
      </c>
      <c r="R35" s="9">
        <v>34.926000000000002</v>
      </c>
      <c r="S35" s="9">
        <v>27.864999999999998</v>
      </c>
      <c r="X35" s="9">
        <v>236</v>
      </c>
    </row>
    <row r="36" spans="2:24" x14ac:dyDescent="0.2">
      <c r="B36" s="20" t="s">
        <v>499</v>
      </c>
      <c r="C36" s="9">
        <v>4.9000000000000004</v>
      </c>
      <c r="D36" s="9">
        <v>-15.19</v>
      </c>
      <c r="E36" s="71">
        <v>900</v>
      </c>
      <c r="F36" s="35">
        <v>18400</v>
      </c>
      <c r="I36" s="35">
        <v>16000000</v>
      </c>
      <c r="J36" s="35" t="s">
        <v>361</v>
      </c>
      <c r="Q36" s="9">
        <v>5.0410000000000004</v>
      </c>
      <c r="R36" s="9">
        <v>34.628999999999998</v>
      </c>
      <c r="S36" s="9">
        <v>27.376999999999999</v>
      </c>
      <c r="X36" s="9">
        <v>127.1</v>
      </c>
    </row>
    <row r="37" spans="2:24" x14ac:dyDescent="0.2">
      <c r="B37" s="20" t="s">
        <v>499</v>
      </c>
      <c r="C37" s="9">
        <v>4.9000000000000004</v>
      </c>
      <c r="D37" s="9">
        <v>-15.19</v>
      </c>
      <c r="E37" s="71">
        <v>500</v>
      </c>
      <c r="F37" s="35">
        <v>14100</v>
      </c>
      <c r="I37" s="35">
        <v>28500000</v>
      </c>
      <c r="J37" s="35" t="s">
        <v>361</v>
      </c>
      <c r="Q37" s="9">
        <v>7.8869999999999996</v>
      </c>
      <c r="R37" s="9">
        <v>34.758000000000003</v>
      </c>
      <c r="S37" s="9">
        <v>27.100999999999999</v>
      </c>
      <c r="X37" s="9">
        <v>86.9</v>
      </c>
    </row>
    <row r="38" spans="2:24" x14ac:dyDescent="0.2">
      <c r="B38" s="20" t="s">
        <v>499</v>
      </c>
      <c r="C38" s="9">
        <v>4.9000000000000004</v>
      </c>
      <c r="D38" s="9">
        <v>-15.19</v>
      </c>
      <c r="E38" s="71">
        <v>251</v>
      </c>
      <c r="F38" s="35">
        <v>815000</v>
      </c>
      <c r="I38" s="35">
        <v>127000000</v>
      </c>
      <c r="J38" s="35" t="s">
        <v>361</v>
      </c>
      <c r="Q38" s="9">
        <v>13.148</v>
      </c>
      <c r="R38" s="9">
        <v>35.314</v>
      </c>
      <c r="S38" s="9">
        <v>26.606999999999999</v>
      </c>
      <c r="X38" s="9">
        <v>79</v>
      </c>
    </row>
    <row r="39" spans="2:24" x14ac:dyDescent="0.2">
      <c r="B39" s="20" t="s">
        <v>499</v>
      </c>
      <c r="C39" s="9">
        <v>4.9000000000000004</v>
      </c>
      <c r="D39" s="9">
        <v>-15.19</v>
      </c>
      <c r="E39" s="71">
        <v>100</v>
      </c>
      <c r="F39" s="35">
        <v>33200000</v>
      </c>
      <c r="I39" s="35">
        <v>70900000</v>
      </c>
      <c r="J39" s="35" t="s">
        <v>361</v>
      </c>
      <c r="Q39" s="9">
        <v>16.202999999999999</v>
      </c>
      <c r="R39" s="9">
        <v>35.655000000000001</v>
      </c>
      <c r="S39" s="9">
        <v>26.204999999999998</v>
      </c>
      <c r="X39" s="9">
        <v>86.2</v>
      </c>
    </row>
    <row r="40" spans="2:24" x14ac:dyDescent="0.2">
      <c r="B40" s="20" t="s">
        <v>499</v>
      </c>
      <c r="C40" s="9">
        <v>-3.39</v>
      </c>
      <c r="D40" s="9">
        <v>-14.83</v>
      </c>
      <c r="E40" s="71">
        <v>2501</v>
      </c>
      <c r="F40" s="35">
        <v>55400</v>
      </c>
      <c r="I40" s="35">
        <v>33100000</v>
      </c>
      <c r="J40" s="35">
        <v>152</v>
      </c>
      <c r="Q40" s="9">
        <v>2.7490000000000001</v>
      </c>
      <c r="R40" s="9">
        <v>34.924999999999997</v>
      </c>
      <c r="S40" s="9">
        <v>27.847999999999999</v>
      </c>
      <c r="X40" s="9">
        <v>239.8</v>
      </c>
    </row>
    <row r="41" spans="2:24" x14ac:dyDescent="0.2">
      <c r="B41" s="20" t="s">
        <v>499</v>
      </c>
      <c r="C41" s="9">
        <v>-3.39</v>
      </c>
      <c r="D41" s="9">
        <v>-14.83</v>
      </c>
      <c r="E41" s="71">
        <v>1799</v>
      </c>
      <c r="F41" s="35">
        <v>6460</v>
      </c>
      <c r="I41" s="35">
        <v>519000.00000000006</v>
      </c>
      <c r="J41" s="35" t="s">
        <v>361</v>
      </c>
      <c r="Q41" s="9">
        <v>3.6349999999999998</v>
      </c>
      <c r="R41" s="9">
        <v>34.970999999999997</v>
      </c>
      <c r="S41" s="9">
        <v>27.800999999999998</v>
      </c>
      <c r="X41" s="9">
        <v>240.3</v>
      </c>
    </row>
    <row r="42" spans="2:24" x14ac:dyDescent="0.2">
      <c r="B42" s="20" t="s">
        <v>499</v>
      </c>
      <c r="C42" s="9">
        <v>-3.39</v>
      </c>
      <c r="D42" s="9">
        <v>-14.83</v>
      </c>
      <c r="E42" s="71">
        <v>901</v>
      </c>
      <c r="F42" s="35">
        <v>15000</v>
      </c>
      <c r="I42" s="35">
        <v>85399999.999999985</v>
      </c>
      <c r="J42" s="35">
        <v>127</v>
      </c>
      <c r="Q42" s="9">
        <v>4.3490000000000002</v>
      </c>
      <c r="R42" s="9">
        <v>34.542999999999999</v>
      </c>
      <c r="S42" s="9">
        <v>27.385999999999999</v>
      </c>
      <c r="X42" s="9">
        <v>149.80000000000001</v>
      </c>
    </row>
    <row r="43" spans="2:24" x14ac:dyDescent="0.2">
      <c r="B43" s="20" t="s">
        <v>499</v>
      </c>
      <c r="C43" s="9">
        <v>-3.39</v>
      </c>
      <c r="D43" s="9">
        <v>-14.83</v>
      </c>
      <c r="E43" s="71">
        <v>498</v>
      </c>
      <c r="F43" s="35">
        <v>170000</v>
      </c>
      <c r="I43" s="35">
        <v>38300000</v>
      </c>
      <c r="J43" s="35">
        <v>43.6</v>
      </c>
      <c r="Q43" s="9">
        <v>7.45</v>
      </c>
      <c r="R43" s="9">
        <v>34.658000000000001</v>
      </c>
      <c r="S43" s="9">
        <v>27.085999999999999</v>
      </c>
      <c r="X43" s="9">
        <v>108.2</v>
      </c>
    </row>
    <row r="44" spans="2:24" x14ac:dyDescent="0.2">
      <c r="B44" s="20" t="s">
        <v>499</v>
      </c>
      <c r="C44" s="9">
        <v>-3.39</v>
      </c>
      <c r="D44" s="9">
        <v>-14.83</v>
      </c>
      <c r="E44" s="71">
        <v>252</v>
      </c>
      <c r="F44" s="35">
        <v>2390000</v>
      </c>
      <c r="I44" s="35">
        <v>471000000</v>
      </c>
      <c r="J44" s="35">
        <v>234</v>
      </c>
      <c r="Q44" s="9">
        <v>11.868</v>
      </c>
      <c r="R44" s="9">
        <v>35.139000000000003</v>
      </c>
      <c r="S44" s="9">
        <v>26.722999999999999</v>
      </c>
      <c r="X44" s="9">
        <v>94.9</v>
      </c>
    </row>
    <row r="45" spans="2:24" x14ac:dyDescent="0.2">
      <c r="B45" s="20" t="s">
        <v>499</v>
      </c>
      <c r="C45" s="9">
        <v>-3.39</v>
      </c>
      <c r="D45" s="9">
        <v>-14.83</v>
      </c>
      <c r="E45" s="71">
        <v>100</v>
      </c>
      <c r="F45" s="35">
        <v>12000000</v>
      </c>
      <c r="I45" s="35">
        <v>12800000</v>
      </c>
      <c r="J45" s="35">
        <v>430.99999999999994</v>
      </c>
      <c r="Q45" s="9">
        <v>16.382000000000001</v>
      </c>
      <c r="R45" s="9">
        <v>35.689</v>
      </c>
      <c r="S45" s="9">
        <v>26.19</v>
      </c>
      <c r="X45" s="9">
        <v>109.6</v>
      </c>
    </row>
    <row r="46" spans="2:24" x14ac:dyDescent="0.2">
      <c r="B46" s="20" t="s">
        <v>499</v>
      </c>
      <c r="C46" s="9">
        <v>1</v>
      </c>
      <c r="D46" s="9">
        <v>-20.6</v>
      </c>
      <c r="E46" s="71">
        <v>2502</v>
      </c>
      <c r="F46" s="35">
        <v>64700</v>
      </c>
      <c r="I46" s="35">
        <v>53500000</v>
      </c>
      <c r="J46" s="35" t="s">
        <v>361</v>
      </c>
      <c r="Q46" s="9">
        <v>0.7</v>
      </c>
      <c r="R46" s="9">
        <v>34.752000000000002</v>
      </c>
      <c r="S46" s="9">
        <v>27.87</v>
      </c>
      <c r="X46" s="9">
        <v>222.4</v>
      </c>
    </row>
    <row r="47" spans="2:24" x14ac:dyDescent="0.2">
      <c r="B47" s="20" t="s">
        <v>499</v>
      </c>
      <c r="C47" s="9">
        <v>1</v>
      </c>
      <c r="D47" s="9">
        <v>-20.6</v>
      </c>
      <c r="E47" s="71">
        <v>1800</v>
      </c>
      <c r="F47" s="35">
        <v>35300</v>
      </c>
      <c r="I47" s="35">
        <v>27000000</v>
      </c>
      <c r="J47" s="35" t="s">
        <v>361</v>
      </c>
      <c r="Q47" s="9">
        <v>2.762</v>
      </c>
      <c r="R47" s="9">
        <v>34.933999999999997</v>
      </c>
      <c r="S47" s="9">
        <v>27.855</v>
      </c>
      <c r="X47" s="9">
        <v>245</v>
      </c>
    </row>
    <row r="48" spans="2:24" x14ac:dyDescent="0.2">
      <c r="B48" s="20" t="s">
        <v>499</v>
      </c>
      <c r="C48" s="9">
        <v>1</v>
      </c>
      <c r="D48" s="9">
        <v>-20.6</v>
      </c>
      <c r="E48" s="71">
        <v>749</v>
      </c>
      <c r="F48" s="35">
        <v>12900000</v>
      </c>
      <c r="I48" s="35">
        <v>451000000</v>
      </c>
      <c r="J48" s="35">
        <v>39.5</v>
      </c>
      <c r="Q48" s="9">
        <v>3.7530000000000001</v>
      </c>
      <c r="R48" s="9">
        <v>34.981999999999999</v>
      </c>
      <c r="S48" s="9">
        <v>27.797999999999998</v>
      </c>
      <c r="X48" s="9">
        <v>244.8</v>
      </c>
    </row>
    <row r="49" spans="1:24" x14ac:dyDescent="0.2">
      <c r="B49" s="20" t="s">
        <v>499</v>
      </c>
      <c r="C49" s="9">
        <v>1</v>
      </c>
      <c r="D49" s="9">
        <v>-20.6</v>
      </c>
      <c r="E49" s="71">
        <v>498</v>
      </c>
      <c r="F49" s="35">
        <v>139000</v>
      </c>
      <c r="I49" s="35">
        <v>324000000</v>
      </c>
      <c r="J49" s="35">
        <v>38.9</v>
      </c>
      <c r="Q49" s="9">
        <v>5.2439999999999998</v>
      </c>
      <c r="R49" s="9">
        <v>34.512999999999998</v>
      </c>
      <c r="S49" s="9">
        <v>27.26</v>
      </c>
      <c r="X49" s="9">
        <v>142.9</v>
      </c>
    </row>
    <row r="50" spans="1:24" x14ac:dyDescent="0.2">
      <c r="B50" s="20" t="s">
        <v>499</v>
      </c>
      <c r="C50" s="9">
        <v>1</v>
      </c>
      <c r="D50" s="9">
        <v>-20.6</v>
      </c>
      <c r="E50" s="71">
        <v>250</v>
      </c>
      <c r="F50" s="35">
        <v>2680000</v>
      </c>
      <c r="I50" s="35">
        <v>336000000</v>
      </c>
      <c r="J50" s="35">
        <v>98.2</v>
      </c>
      <c r="Q50" s="9">
        <v>7.1470000000000002</v>
      </c>
      <c r="R50" s="9">
        <v>34.637</v>
      </c>
      <c r="S50" s="9">
        <v>27.111999999999998</v>
      </c>
      <c r="X50" s="9">
        <v>127.5</v>
      </c>
    </row>
    <row r="51" spans="1:24" x14ac:dyDescent="0.2">
      <c r="B51" s="20" t="s">
        <v>499</v>
      </c>
      <c r="C51" s="9">
        <v>1</v>
      </c>
      <c r="D51" s="9">
        <v>-20.6</v>
      </c>
      <c r="E51" s="71">
        <v>99</v>
      </c>
      <c r="F51" s="35">
        <v>25000000</v>
      </c>
      <c r="I51" s="35">
        <v>31000000</v>
      </c>
      <c r="J51" s="35">
        <v>31.9</v>
      </c>
      <c r="Q51" s="9">
        <v>11.955</v>
      </c>
      <c r="R51" s="9">
        <v>35.15</v>
      </c>
      <c r="S51" s="9">
        <v>26.715</v>
      </c>
      <c r="X51" s="9">
        <v>103.3</v>
      </c>
    </row>
    <row r="52" spans="1:24" x14ac:dyDescent="0.2">
      <c r="B52" s="20" t="s">
        <v>499</v>
      </c>
      <c r="C52" s="9">
        <v>19.190000000000001</v>
      </c>
      <c r="D52" s="9">
        <v>-25.24</v>
      </c>
      <c r="E52" s="71">
        <v>2500</v>
      </c>
      <c r="F52" s="35">
        <v>6650</v>
      </c>
      <c r="I52" s="35">
        <v>1690000</v>
      </c>
      <c r="J52" s="35">
        <v>162</v>
      </c>
      <c r="Q52" s="9">
        <v>16.452999999999999</v>
      </c>
      <c r="R52" s="9">
        <v>35.665999999999997</v>
      </c>
      <c r="S52" s="9">
        <v>26.155999999999999</v>
      </c>
      <c r="X52" s="9">
        <v>117</v>
      </c>
    </row>
    <row r="53" spans="1:24" x14ac:dyDescent="0.2">
      <c r="B53" s="20" t="s">
        <v>499</v>
      </c>
      <c r="C53" s="9">
        <v>19.190000000000001</v>
      </c>
      <c r="D53" s="9">
        <v>-25.24</v>
      </c>
      <c r="E53" s="71">
        <v>1798</v>
      </c>
      <c r="F53" s="35">
        <v>6780</v>
      </c>
      <c r="I53" s="35">
        <v>7070000</v>
      </c>
      <c r="J53" s="35" t="s">
        <v>361</v>
      </c>
      <c r="Q53" s="9">
        <v>2.9929999999999999</v>
      </c>
      <c r="R53" s="9">
        <v>34.963000000000001</v>
      </c>
      <c r="S53" s="9">
        <v>27.856999999999999</v>
      </c>
      <c r="X53" s="9">
        <v>234.4</v>
      </c>
    </row>
    <row r="54" spans="1:24" x14ac:dyDescent="0.2">
      <c r="B54" s="20" t="s">
        <v>499</v>
      </c>
      <c r="C54" s="9">
        <v>19.190000000000001</v>
      </c>
      <c r="D54" s="9">
        <v>-25.24</v>
      </c>
      <c r="E54" s="71">
        <v>901</v>
      </c>
      <c r="F54" s="35">
        <v>1730</v>
      </c>
      <c r="I54" s="35">
        <v>5040000</v>
      </c>
      <c r="J54" s="35">
        <v>196</v>
      </c>
      <c r="Q54" s="9">
        <v>3.9420000000000002</v>
      </c>
      <c r="R54" s="9">
        <v>35.006999999999998</v>
      </c>
      <c r="S54" s="9">
        <v>27.797999999999998</v>
      </c>
      <c r="X54" s="9">
        <v>212.3</v>
      </c>
    </row>
    <row r="55" spans="1:24" x14ac:dyDescent="0.2">
      <c r="B55" s="20" t="s">
        <v>499</v>
      </c>
      <c r="C55" s="9">
        <v>19.190000000000001</v>
      </c>
      <c r="D55" s="9">
        <v>-25.24</v>
      </c>
      <c r="E55" s="71">
        <v>499</v>
      </c>
      <c r="F55" s="35">
        <v>533000</v>
      </c>
      <c r="I55" s="35">
        <v>243000000.00000003</v>
      </c>
      <c r="J55" s="35">
        <v>181</v>
      </c>
      <c r="Q55" s="9">
        <v>6.6210000000000004</v>
      </c>
      <c r="R55" s="9">
        <v>34.939</v>
      </c>
      <c r="S55" s="9">
        <v>27.422999999999998</v>
      </c>
      <c r="X55" s="9">
        <v>115.5</v>
      </c>
    </row>
    <row r="56" spans="1:24" s="21" customFormat="1" x14ac:dyDescent="0.2">
      <c r="B56" s="25" t="s">
        <v>499</v>
      </c>
      <c r="C56" s="13">
        <v>19.190000000000001</v>
      </c>
      <c r="D56" s="13">
        <v>-25.24</v>
      </c>
      <c r="E56" s="72">
        <v>249</v>
      </c>
      <c r="F56" s="37">
        <v>324000</v>
      </c>
      <c r="G56" s="37"/>
      <c r="H56" s="37"/>
      <c r="I56" s="37">
        <v>18300000</v>
      </c>
      <c r="J56" s="37">
        <v>121</v>
      </c>
      <c r="K56" s="37"/>
      <c r="L56" s="37"/>
      <c r="M56" s="37"/>
      <c r="N56" s="37"/>
      <c r="O56" s="13"/>
      <c r="P56" s="104"/>
      <c r="Q56" s="13">
        <v>10.132999999999999</v>
      </c>
      <c r="R56" s="13">
        <v>35.244999999999997</v>
      </c>
      <c r="S56" s="13">
        <v>27.120999999999999</v>
      </c>
      <c r="T56" s="68"/>
      <c r="U56" s="68"/>
      <c r="V56" s="68"/>
      <c r="W56" s="13"/>
      <c r="X56" s="13">
        <v>64</v>
      </c>
    </row>
    <row r="57" spans="1:24" x14ac:dyDescent="0.2">
      <c r="A57" s="1" t="s">
        <v>590</v>
      </c>
      <c r="B57" s="20">
        <v>39640</v>
      </c>
      <c r="C57" s="9">
        <v>26.5</v>
      </c>
      <c r="D57" s="9">
        <v>-110.5</v>
      </c>
      <c r="E57" s="71">
        <v>25</v>
      </c>
      <c r="H57" s="35">
        <v>126000</v>
      </c>
      <c r="I57" s="35">
        <v>50000</v>
      </c>
      <c r="J57" s="35">
        <v>16000</v>
      </c>
      <c r="O57" s="9">
        <v>89.3</v>
      </c>
      <c r="P57" s="103">
        <v>0.04</v>
      </c>
      <c r="Q57" s="9">
        <v>24.6252</v>
      </c>
      <c r="R57" s="9">
        <v>34.9527</v>
      </c>
      <c r="S57" s="9">
        <v>1023.5267</v>
      </c>
      <c r="T57" s="64">
        <v>1E-3</v>
      </c>
      <c r="U57" s="64">
        <v>0</v>
      </c>
      <c r="V57" s="64">
        <v>0</v>
      </c>
      <c r="X57" s="9">
        <v>196.30832695319998</v>
      </c>
    </row>
    <row r="58" spans="1:24" x14ac:dyDescent="0.2">
      <c r="B58" s="20">
        <v>39640</v>
      </c>
      <c r="C58" s="9">
        <v>26.5</v>
      </c>
      <c r="D58" s="9">
        <v>-110.5</v>
      </c>
      <c r="E58" s="71">
        <v>30</v>
      </c>
      <c r="H58" s="35">
        <v>755000</v>
      </c>
      <c r="I58" s="35">
        <v>410000</v>
      </c>
      <c r="J58" s="35">
        <v>17000</v>
      </c>
      <c r="O58" s="9">
        <v>62</v>
      </c>
      <c r="P58" s="103">
        <v>2.7999999999999997E-2</v>
      </c>
      <c r="Q58" s="9">
        <v>22.9268</v>
      </c>
      <c r="R58" s="9">
        <v>34.926900000000003</v>
      </c>
      <c r="S58" s="9">
        <v>1024.0291</v>
      </c>
      <c r="T58" s="64">
        <v>2.4E-2</v>
      </c>
      <c r="U58" s="64">
        <v>2.1000000000000001E-2</v>
      </c>
      <c r="V58" s="64">
        <v>1.72</v>
      </c>
      <c r="X58" s="9">
        <v>208.0274155486</v>
      </c>
    </row>
    <row r="59" spans="1:24" x14ac:dyDescent="0.2">
      <c r="B59" s="20">
        <v>39640</v>
      </c>
      <c r="C59" s="9">
        <v>26.5</v>
      </c>
      <c r="D59" s="9">
        <v>-110.5</v>
      </c>
      <c r="E59" s="71">
        <v>35</v>
      </c>
      <c r="H59" s="35">
        <v>8367000</v>
      </c>
      <c r="I59" s="35">
        <v>3777000</v>
      </c>
      <c r="J59" s="35">
        <v>45000</v>
      </c>
      <c r="O59" s="9">
        <v>37.6</v>
      </c>
      <c r="P59" s="103">
        <v>1.7000000000000001E-2</v>
      </c>
      <c r="Q59" s="9">
        <v>21.271599999999999</v>
      </c>
      <c r="R59" s="9">
        <v>34.878900000000002</v>
      </c>
      <c r="S59" s="9">
        <v>1024.4799</v>
      </c>
      <c r="T59" s="64">
        <v>0.19500000000000001</v>
      </c>
      <c r="U59" s="64">
        <v>0.249</v>
      </c>
      <c r="V59" s="64">
        <v>14.19</v>
      </c>
      <c r="X59" s="9">
        <v>190.91900072430002</v>
      </c>
    </row>
    <row r="60" spans="1:24" x14ac:dyDescent="0.2">
      <c r="B60" s="20">
        <v>39640</v>
      </c>
      <c r="C60" s="9">
        <v>26.5</v>
      </c>
      <c r="D60" s="9">
        <v>-110.5</v>
      </c>
      <c r="E60" s="71">
        <v>45</v>
      </c>
      <c r="H60" s="35">
        <v>3862000</v>
      </c>
      <c r="I60" s="35">
        <v>2040000</v>
      </c>
      <c r="J60" s="35">
        <v>30000</v>
      </c>
      <c r="O60" s="9">
        <v>12.1</v>
      </c>
      <c r="P60" s="103">
        <v>5.0000000000000001E-3</v>
      </c>
      <c r="Q60" s="9">
        <v>19.1508</v>
      </c>
      <c r="R60" s="9">
        <v>34.733400000000003</v>
      </c>
      <c r="S60" s="9">
        <v>1024.9760000000001</v>
      </c>
      <c r="X60" s="9">
        <v>97.045752656000005</v>
      </c>
    </row>
    <row r="61" spans="1:24" x14ac:dyDescent="0.2">
      <c r="B61" s="20">
        <v>39640</v>
      </c>
      <c r="C61" s="9">
        <v>26.5</v>
      </c>
      <c r="D61" s="9">
        <v>-110.5</v>
      </c>
      <c r="E61" s="71">
        <v>60</v>
      </c>
      <c r="H61" s="35">
        <v>10261000</v>
      </c>
      <c r="I61" s="35">
        <v>7424000</v>
      </c>
      <c r="J61" s="35">
        <v>80000</v>
      </c>
      <c r="O61" s="9">
        <v>3.2</v>
      </c>
      <c r="P61" s="103">
        <v>1E-3</v>
      </c>
      <c r="Q61" s="9">
        <v>17.789000000000001</v>
      </c>
      <c r="R61" s="9">
        <v>34.793900000000001</v>
      </c>
      <c r="S61" s="9">
        <v>1025.4295</v>
      </c>
      <c r="X61" s="9">
        <v>83.000314588999984</v>
      </c>
    </row>
    <row r="62" spans="1:24" x14ac:dyDescent="0.2">
      <c r="B62" s="20">
        <v>39640</v>
      </c>
      <c r="C62" s="9">
        <v>26.5</v>
      </c>
      <c r="D62" s="9">
        <v>-110.5</v>
      </c>
      <c r="E62" s="71">
        <v>400</v>
      </c>
      <c r="H62" s="35">
        <v>4402000</v>
      </c>
      <c r="I62" s="35">
        <v>1382000</v>
      </c>
      <c r="J62" s="35">
        <v>2000</v>
      </c>
      <c r="O62" s="9">
        <v>0</v>
      </c>
      <c r="P62" s="103">
        <v>0</v>
      </c>
      <c r="Q62" s="9">
        <v>11.1241</v>
      </c>
      <c r="R62" s="9">
        <v>34.741199999999999</v>
      </c>
      <c r="S62" s="9">
        <v>1028.3596</v>
      </c>
      <c r="T62" s="64">
        <v>0.01</v>
      </c>
      <c r="U62" s="64">
        <v>1.7999999999999999E-2</v>
      </c>
      <c r="V62" s="64">
        <v>30.36</v>
      </c>
      <c r="X62" s="9">
        <v>15.753440712400002</v>
      </c>
    </row>
    <row r="63" spans="1:24" x14ac:dyDescent="0.2">
      <c r="B63" s="20">
        <v>39640</v>
      </c>
      <c r="C63" s="9">
        <v>26.5</v>
      </c>
      <c r="D63" s="9">
        <v>-110.5</v>
      </c>
      <c r="E63" s="71">
        <v>550</v>
      </c>
      <c r="H63" s="35">
        <v>8724000</v>
      </c>
      <c r="I63" s="35">
        <v>4280000</v>
      </c>
      <c r="J63" s="35">
        <v>2000</v>
      </c>
      <c r="O63" s="9">
        <v>0</v>
      </c>
      <c r="P63" s="103">
        <v>0</v>
      </c>
      <c r="Q63" s="9">
        <v>8.9116999999999997</v>
      </c>
      <c r="R63" s="9">
        <v>34.619399999999999</v>
      </c>
      <c r="S63" s="9">
        <v>1029.3398</v>
      </c>
      <c r="T63" s="64">
        <v>8.0000000000000002E-3</v>
      </c>
      <c r="U63" s="64">
        <v>2.1999999999999999E-2</v>
      </c>
      <c r="V63" s="64">
        <v>33.770000000000003</v>
      </c>
      <c r="X63" s="9">
        <v>5.2774251545999995</v>
      </c>
    </row>
    <row r="64" spans="1:24" x14ac:dyDescent="0.2">
      <c r="B64" s="20">
        <v>39640</v>
      </c>
      <c r="C64" s="9">
        <v>26.5</v>
      </c>
      <c r="D64" s="9">
        <v>-110.5</v>
      </c>
      <c r="E64" s="71">
        <v>600</v>
      </c>
      <c r="H64" s="35">
        <v>4523000</v>
      </c>
      <c r="I64" s="35">
        <v>1895000</v>
      </c>
      <c r="J64" s="35">
        <v>0</v>
      </c>
      <c r="O64" s="9">
        <v>0</v>
      </c>
      <c r="P64" s="103">
        <v>0</v>
      </c>
      <c r="Q64" s="9">
        <v>8.3186</v>
      </c>
      <c r="R64" s="9">
        <v>34.598300000000002</v>
      </c>
      <c r="S64" s="9">
        <v>1029.6523</v>
      </c>
      <c r="T64" s="64">
        <v>6.0000000000000001E-3</v>
      </c>
      <c r="U64" s="64">
        <v>1.9E-2</v>
      </c>
      <c r="V64" s="64">
        <v>35.61</v>
      </c>
      <c r="X64" s="9">
        <v>4.2637901743000004</v>
      </c>
    </row>
    <row r="65" spans="2:24" x14ac:dyDescent="0.2">
      <c r="B65" s="20">
        <v>39640</v>
      </c>
      <c r="C65" s="9">
        <v>26.5</v>
      </c>
      <c r="D65" s="9">
        <v>-110.5</v>
      </c>
      <c r="E65" s="71">
        <v>700</v>
      </c>
      <c r="H65" s="35">
        <v>7047000</v>
      </c>
      <c r="I65" s="35">
        <v>3264000</v>
      </c>
      <c r="J65" s="35">
        <v>1000</v>
      </c>
      <c r="O65" s="9">
        <v>0</v>
      </c>
      <c r="P65" s="103">
        <v>0</v>
      </c>
      <c r="Q65" s="9">
        <v>7.2732999999999999</v>
      </c>
      <c r="R65" s="9">
        <v>34.559600000000003</v>
      </c>
      <c r="S65" s="9">
        <v>1030.2456999999999</v>
      </c>
      <c r="T65" s="64">
        <v>5.0000000000000001E-3</v>
      </c>
      <c r="U65" s="64">
        <v>0.04</v>
      </c>
      <c r="V65" s="64">
        <v>38.26</v>
      </c>
      <c r="X65" s="9">
        <v>3.4173249869000002</v>
      </c>
    </row>
    <row r="66" spans="2:24" x14ac:dyDescent="0.2">
      <c r="B66" s="20">
        <v>39640</v>
      </c>
      <c r="C66" s="9">
        <v>26.5</v>
      </c>
      <c r="D66" s="9">
        <v>-110.5</v>
      </c>
      <c r="E66" s="71">
        <v>750</v>
      </c>
      <c r="H66" s="35">
        <v>6192000</v>
      </c>
      <c r="I66" s="35">
        <v>6247000</v>
      </c>
      <c r="J66" s="35">
        <v>18000</v>
      </c>
      <c r="O66" s="9">
        <v>0</v>
      </c>
      <c r="P66" s="103">
        <v>0</v>
      </c>
      <c r="Q66" s="9">
        <v>98.976200000000006</v>
      </c>
      <c r="R66" s="9">
        <v>14.506600000000001</v>
      </c>
      <c r="S66" s="9">
        <v>985.12009999999998</v>
      </c>
      <c r="X66" s="9">
        <v>1.1811589999000001</v>
      </c>
    </row>
    <row r="67" spans="2:24" x14ac:dyDescent="0.2">
      <c r="B67" s="20">
        <v>39640</v>
      </c>
      <c r="C67" s="9">
        <v>26.5</v>
      </c>
      <c r="D67" s="9">
        <v>-110.5</v>
      </c>
      <c r="E67" s="71">
        <v>800</v>
      </c>
      <c r="H67" s="35">
        <v>3950000</v>
      </c>
      <c r="I67" s="35">
        <v>1880000</v>
      </c>
      <c r="J67" s="35">
        <v>3000</v>
      </c>
      <c r="O67" s="9">
        <v>0</v>
      </c>
      <c r="P67" s="103">
        <v>0</v>
      </c>
      <c r="Q67" s="9">
        <v>98.976200000000006</v>
      </c>
      <c r="R67" s="9">
        <v>7.6109999999999998</v>
      </c>
      <c r="S67" s="9">
        <v>979.59270000000004</v>
      </c>
      <c r="X67" s="9">
        <v>1.1275111977000001</v>
      </c>
    </row>
    <row r="68" spans="2:24" x14ac:dyDescent="0.2">
      <c r="B68" s="20">
        <v>39643</v>
      </c>
      <c r="C68" s="9">
        <v>24.5</v>
      </c>
      <c r="D68" s="9">
        <v>-109</v>
      </c>
      <c r="E68" s="71">
        <v>35</v>
      </c>
      <c r="H68" s="35">
        <v>9000</v>
      </c>
      <c r="I68" s="35">
        <v>0</v>
      </c>
      <c r="J68" s="35">
        <v>10000</v>
      </c>
      <c r="O68" s="9">
        <v>186</v>
      </c>
      <c r="P68" s="103">
        <v>7.8E-2</v>
      </c>
      <c r="Q68" s="9">
        <v>27.553000000000001</v>
      </c>
      <c r="R68" s="9">
        <v>35.080399999999997</v>
      </c>
      <c r="S68" s="9">
        <v>1022.7506</v>
      </c>
      <c r="T68" s="64">
        <v>6.3E-2</v>
      </c>
      <c r="U68" s="64">
        <v>0.23699999999999999</v>
      </c>
      <c r="V68" s="64">
        <v>1.17</v>
      </c>
      <c r="X68" s="9">
        <v>196.49595902499999</v>
      </c>
    </row>
    <row r="69" spans="2:24" x14ac:dyDescent="0.2">
      <c r="B69" s="20">
        <v>39643</v>
      </c>
      <c r="C69" s="9">
        <v>24.5</v>
      </c>
      <c r="D69" s="9">
        <v>-109</v>
      </c>
      <c r="E69" s="71">
        <v>40</v>
      </c>
      <c r="H69" s="35">
        <v>42000</v>
      </c>
      <c r="I69" s="35">
        <v>59000</v>
      </c>
      <c r="J69" s="35">
        <v>9000</v>
      </c>
      <c r="O69" s="9">
        <v>118</v>
      </c>
      <c r="P69" s="103">
        <v>0.05</v>
      </c>
      <c r="Q69" s="9">
        <v>26.636099999999999</v>
      </c>
      <c r="R69" s="9">
        <v>35.020899999999997</v>
      </c>
      <c r="S69" s="9">
        <v>1023.021</v>
      </c>
      <c r="T69" s="64">
        <v>0.1</v>
      </c>
      <c r="U69" s="64">
        <v>0.27800000000000002</v>
      </c>
      <c r="V69" s="64">
        <v>1.91</v>
      </c>
      <c r="X69" s="9">
        <v>194.42514105000001</v>
      </c>
    </row>
    <row r="70" spans="2:24" x14ac:dyDescent="0.2">
      <c r="B70" s="20">
        <v>39643</v>
      </c>
      <c r="C70" s="9">
        <v>24.5</v>
      </c>
      <c r="D70" s="9">
        <v>-109</v>
      </c>
      <c r="E70" s="71">
        <v>45</v>
      </c>
      <c r="H70" s="35">
        <v>308000</v>
      </c>
      <c r="I70" s="35">
        <v>819000</v>
      </c>
      <c r="J70" s="35">
        <v>14000</v>
      </c>
      <c r="O70" s="9">
        <v>69.8</v>
      </c>
      <c r="P70" s="103">
        <v>2.8999999999999998E-2</v>
      </c>
      <c r="Q70" s="9">
        <v>24.733899999999998</v>
      </c>
      <c r="R70" s="9">
        <v>34.732500000000002</v>
      </c>
      <c r="S70" s="9">
        <v>1023.4136999999999</v>
      </c>
      <c r="X70" s="9">
        <v>194.4496264137</v>
      </c>
    </row>
    <row r="71" spans="2:24" x14ac:dyDescent="0.2">
      <c r="B71" s="20">
        <v>39643</v>
      </c>
      <c r="C71" s="9">
        <v>24.5</v>
      </c>
      <c r="D71" s="9">
        <v>-109</v>
      </c>
      <c r="E71" s="71">
        <v>50</v>
      </c>
      <c r="H71" s="35">
        <v>1086000</v>
      </c>
      <c r="I71" s="35">
        <v>1807000</v>
      </c>
      <c r="J71" s="35">
        <v>9000</v>
      </c>
      <c r="O71" s="9">
        <v>44.7</v>
      </c>
      <c r="P71" s="103">
        <v>1.9E-2</v>
      </c>
      <c r="Q71" s="9">
        <v>23.965900000000001</v>
      </c>
      <c r="R71" s="9">
        <v>34.660800000000002</v>
      </c>
      <c r="S71" s="9">
        <v>1023.6108</v>
      </c>
      <c r="T71" s="64">
        <v>2E-3</v>
      </c>
      <c r="U71" s="64">
        <v>0</v>
      </c>
      <c r="V71" s="64">
        <v>13.86</v>
      </c>
      <c r="X71" s="9">
        <v>170.9194605516</v>
      </c>
    </row>
    <row r="72" spans="2:24" x14ac:dyDescent="0.2">
      <c r="B72" s="20">
        <v>39643</v>
      </c>
      <c r="C72" s="9">
        <v>24.5</v>
      </c>
      <c r="D72" s="9">
        <v>-109</v>
      </c>
      <c r="E72" s="71">
        <v>55</v>
      </c>
      <c r="H72" s="35">
        <v>1070000</v>
      </c>
      <c r="I72" s="35">
        <v>1895000</v>
      </c>
      <c r="J72" s="35">
        <v>15000</v>
      </c>
      <c r="O72" s="9">
        <v>29.6</v>
      </c>
      <c r="P72" s="103">
        <v>1.2E-2</v>
      </c>
      <c r="Q72" s="9">
        <v>22.514500000000002</v>
      </c>
      <c r="R72" s="9">
        <v>34.625900000000001</v>
      </c>
      <c r="S72" s="9">
        <v>1024.0272</v>
      </c>
      <c r="X72" s="9">
        <v>139.6025560944</v>
      </c>
    </row>
    <row r="73" spans="2:24" x14ac:dyDescent="0.2">
      <c r="B73" s="20">
        <v>39643</v>
      </c>
      <c r="C73" s="9">
        <v>24.5</v>
      </c>
      <c r="D73" s="9">
        <v>-109</v>
      </c>
      <c r="E73" s="71">
        <v>80</v>
      </c>
      <c r="H73" s="35">
        <v>49604000</v>
      </c>
      <c r="I73" s="35">
        <v>24417000</v>
      </c>
      <c r="J73" s="35">
        <v>19000</v>
      </c>
      <c r="O73" s="9">
        <v>2.2200000000000002</v>
      </c>
      <c r="P73" s="103">
        <v>1E-3</v>
      </c>
      <c r="Q73" s="9">
        <v>19.5306</v>
      </c>
      <c r="R73" s="9">
        <v>34.634300000000003</v>
      </c>
      <c r="S73" s="9">
        <v>1024.9594999999999</v>
      </c>
      <c r="T73" s="64">
        <v>1E-3</v>
      </c>
      <c r="U73" s="64">
        <v>0.26700000000000002</v>
      </c>
      <c r="V73" s="64">
        <v>18.12</v>
      </c>
      <c r="X73" s="9">
        <v>78.964929798999989</v>
      </c>
    </row>
    <row r="74" spans="2:24" x14ac:dyDescent="0.2">
      <c r="B74" s="20">
        <v>39643</v>
      </c>
      <c r="C74" s="9">
        <v>24.5</v>
      </c>
      <c r="D74" s="9">
        <v>-109</v>
      </c>
      <c r="E74" s="71">
        <v>100</v>
      </c>
      <c r="H74" s="35">
        <v>2892000</v>
      </c>
      <c r="I74" s="35">
        <v>4249000</v>
      </c>
      <c r="J74" s="35">
        <v>12000</v>
      </c>
      <c r="O74" s="9">
        <v>0.318</v>
      </c>
      <c r="P74" s="103">
        <v>0</v>
      </c>
      <c r="Q74" s="9">
        <v>18.220300000000002</v>
      </c>
      <c r="R74" s="9">
        <v>34.654800000000002</v>
      </c>
      <c r="S74" s="9">
        <v>1025.3966</v>
      </c>
      <c r="T74" s="64">
        <v>2E-3</v>
      </c>
      <c r="U74" s="64">
        <v>0</v>
      </c>
      <c r="V74" s="64">
        <v>23.82</v>
      </c>
      <c r="X74" s="9">
        <v>8.4564457601999994</v>
      </c>
    </row>
    <row r="75" spans="2:24" x14ac:dyDescent="0.2">
      <c r="B75" s="20">
        <v>39643</v>
      </c>
      <c r="C75" s="9">
        <v>24.5</v>
      </c>
      <c r="D75" s="9">
        <v>-109</v>
      </c>
      <c r="E75" s="71">
        <v>120</v>
      </c>
      <c r="H75" s="35">
        <v>4664000</v>
      </c>
      <c r="I75" s="35">
        <v>3728000</v>
      </c>
      <c r="J75" s="35">
        <v>22000</v>
      </c>
      <c r="O75" s="9">
        <v>7.5700000000000003E-2</v>
      </c>
      <c r="P75" s="103">
        <v>0</v>
      </c>
      <c r="Q75" s="9">
        <v>16.903300000000002</v>
      </c>
      <c r="R75" s="9">
        <v>34.676400000000001</v>
      </c>
      <c r="S75" s="9">
        <v>1025.8218999999999</v>
      </c>
      <c r="T75" s="64">
        <v>1.9E-2</v>
      </c>
      <c r="U75" s="64">
        <v>0.125</v>
      </c>
      <c r="V75" s="64">
        <v>25.71</v>
      </c>
      <c r="X75" s="9">
        <v>4.9567714208</v>
      </c>
    </row>
    <row r="76" spans="2:24" x14ac:dyDescent="0.2">
      <c r="B76" s="20">
        <v>39643</v>
      </c>
      <c r="C76" s="9">
        <v>24.5</v>
      </c>
      <c r="D76" s="9">
        <v>-109</v>
      </c>
      <c r="E76" s="71">
        <v>150</v>
      </c>
      <c r="H76" s="35">
        <v>8667000</v>
      </c>
      <c r="I76" s="35">
        <v>4252000</v>
      </c>
      <c r="J76" s="35">
        <v>2000</v>
      </c>
      <c r="O76" s="9">
        <v>1.78E-2</v>
      </c>
      <c r="P76" s="103">
        <v>0</v>
      </c>
      <c r="Q76" s="9">
        <v>15.999499999999999</v>
      </c>
      <c r="R76" s="9">
        <v>34.712600000000002</v>
      </c>
      <c r="S76" s="9">
        <v>1026.1937</v>
      </c>
      <c r="T76" s="64">
        <v>4.2999999999999997E-2</v>
      </c>
      <c r="U76" s="64">
        <v>1.44</v>
      </c>
      <c r="V76" s="64">
        <v>25.1</v>
      </c>
      <c r="X76" s="9">
        <v>4.1232462865999997</v>
      </c>
    </row>
    <row r="77" spans="2:24" x14ac:dyDescent="0.2">
      <c r="B77" s="20">
        <v>39643</v>
      </c>
      <c r="C77" s="9">
        <v>24.5</v>
      </c>
      <c r="D77" s="9">
        <v>-109</v>
      </c>
      <c r="E77" s="71">
        <v>200</v>
      </c>
      <c r="H77" s="35">
        <v>3642000</v>
      </c>
      <c r="I77" s="35">
        <v>187000</v>
      </c>
      <c r="J77" s="35">
        <v>2000</v>
      </c>
      <c r="O77" s="9">
        <v>5.8399999999999997E-3</v>
      </c>
      <c r="P77" s="103">
        <v>0</v>
      </c>
      <c r="Q77" s="9">
        <v>13.8019</v>
      </c>
      <c r="R77" s="9">
        <v>34.7607</v>
      </c>
      <c r="S77" s="9">
        <v>1026.9378999999999</v>
      </c>
      <c r="T77" s="64">
        <v>3.2000000000000001E-2</v>
      </c>
      <c r="U77" s="64">
        <v>4.1749999999999998</v>
      </c>
      <c r="V77" s="64">
        <v>23.82</v>
      </c>
      <c r="X77" s="9">
        <v>3.8859330135999994</v>
      </c>
    </row>
    <row r="78" spans="2:24" x14ac:dyDescent="0.2">
      <c r="B78" s="20">
        <v>39643</v>
      </c>
      <c r="C78" s="9">
        <v>24.5</v>
      </c>
      <c r="D78" s="9">
        <v>-109</v>
      </c>
      <c r="E78" s="71">
        <v>225</v>
      </c>
      <c r="H78" s="35">
        <v>1043000</v>
      </c>
      <c r="I78" s="35">
        <v>840000</v>
      </c>
      <c r="J78" s="35">
        <v>1000</v>
      </c>
      <c r="O78" s="9">
        <v>3.2399999999999998E-3</v>
      </c>
      <c r="P78" s="103">
        <v>0</v>
      </c>
      <c r="Q78" s="9">
        <v>13.717499999999999</v>
      </c>
      <c r="R78" s="9">
        <v>34.889200000000002</v>
      </c>
      <c r="S78" s="9">
        <v>1027.1704</v>
      </c>
      <c r="T78" s="64">
        <v>3.0000000000000001E-3</v>
      </c>
      <c r="U78" s="64">
        <v>2.524</v>
      </c>
      <c r="V78" s="64">
        <v>25.69</v>
      </c>
      <c r="X78" s="9">
        <v>35.955072681599994</v>
      </c>
    </row>
    <row r="79" spans="2:24" x14ac:dyDescent="0.2">
      <c r="B79" s="20">
        <v>39643</v>
      </c>
      <c r="C79" s="9">
        <v>24.5</v>
      </c>
      <c r="D79" s="9">
        <v>-109</v>
      </c>
      <c r="E79" s="71">
        <v>250</v>
      </c>
      <c r="H79" s="35">
        <v>2656000</v>
      </c>
      <c r="I79" s="35">
        <v>1282000</v>
      </c>
      <c r="J79" s="35">
        <v>4000</v>
      </c>
      <c r="O79" s="9">
        <v>6.6200000000000005E-4</v>
      </c>
      <c r="P79" s="103">
        <v>0</v>
      </c>
      <c r="Q79" s="9">
        <v>12.8508</v>
      </c>
      <c r="R79" s="9">
        <v>34.791200000000003</v>
      </c>
      <c r="S79" s="9">
        <v>1027.3855000000001</v>
      </c>
      <c r="T79" s="64">
        <v>4.0000000000000001E-3</v>
      </c>
      <c r="U79" s="64">
        <v>0.73</v>
      </c>
      <c r="V79" s="64">
        <v>26.77</v>
      </c>
      <c r="X79" s="9">
        <v>5.6650036470000007</v>
      </c>
    </row>
    <row r="80" spans="2:24" x14ac:dyDescent="0.2">
      <c r="B80" s="20">
        <v>39643</v>
      </c>
      <c r="C80" s="9">
        <v>24.5</v>
      </c>
      <c r="D80" s="9">
        <v>-109</v>
      </c>
      <c r="E80" s="71">
        <v>300</v>
      </c>
      <c r="H80" s="35">
        <v>102000</v>
      </c>
      <c r="I80" s="35">
        <v>63000</v>
      </c>
      <c r="J80" s="35">
        <v>1000</v>
      </c>
      <c r="O80" s="9">
        <v>0</v>
      </c>
      <c r="P80" s="103">
        <v>0</v>
      </c>
      <c r="Q80" s="9">
        <v>11.936199999999999</v>
      </c>
      <c r="R80" s="9">
        <v>34.751100000000001</v>
      </c>
      <c r="S80" s="9">
        <v>1027.7599</v>
      </c>
      <c r="T80" s="64">
        <v>8.9999999999999993E-3</v>
      </c>
      <c r="U80" s="64">
        <v>0.65600000000000003</v>
      </c>
      <c r="X80" s="9">
        <v>3.7595457142000002</v>
      </c>
    </row>
    <row r="81" spans="2:24" x14ac:dyDescent="0.2">
      <c r="B81" s="20">
        <v>39647</v>
      </c>
      <c r="C81" s="9">
        <v>20.5</v>
      </c>
      <c r="D81" s="9">
        <v>-106.5</v>
      </c>
      <c r="E81" s="71">
        <v>65</v>
      </c>
      <c r="H81" s="35">
        <v>100000</v>
      </c>
      <c r="I81" s="35">
        <v>100000</v>
      </c>
      <c r="J81" s="35">
        <v>9000</v>
      </c>
      <c r="O81" s="9">
        <v>3.25</v>
      </c>
      <c r="P81" s="103">
        <v>2E-3</v>
      </c>
      <c r="Q81" s="9">
        <v>26.495000000000001</v>
      </c>
      <c r="R81" s="9">
        <v>34.879100000000001</v>
      </c>
      <c r="S81" s="9">
        <v>1023.0662</v>
      </c>
      <c r="X81" s="9">
        <v>194.00813577079998</v>
      </c>
    </row>
    <row r="82" spans="2:24" x14ac:dyDescent="0.2">
      <c r="B82" s="20">
        <v>39647</v>
      </c>
      <c r="C82" s="9">
        <v>20.5</v>
      </c>
      <c r="D82" s="9">
        <v>-106.5</v>
      </c>
      <c r="E82" s="71">
        <v>70</v>
      </c>
      <c r="H82" s="35">
        <v>3698000</v>
      </c>
      <c r="I82" s="35">
        <v>1563000</v>
      </c>
      <c r="J82" s="35">
        <v>14000</v>
      </c>
      <c r="O82" s="9">
        <v>2.46</v>
      </c>
      <c r="P82" s="103">
        <v>1E-3</v>
      </c>
      <c r="Q82" s="9">
        <v>24.568100000000001</v>
      </c>
      <c r="R82" s="9">
        <v>34.756300000000003</v>
      </c>
      <c r="S82" s="9">
        <v>1023.5893</v>
      </c>
      <c r="T82" s="64">
        <v>6.0999999999999999E-2</v>
      </c>
      <c r="U82" s="64">
        <v>0</v>
      </c>
      <c r="V82" s="64">
        <v>0</v>
      </c>
      <c r="X82" s="9">
        <v>199.47196483750002</v>
      </c>
    </row>
    <row r="83" spans="2:24" x14ac:dyDescent="0.2">
      <c r="B83" s="20">
        <v>39647</v>
      </c>
      <c r="C83" s="9">
        <v>20.5</v>
      </c>
      <c r="D83" s="9">
        <v>-106.5</v>
      </c>
      <c r="E83" s="71">
        <v>80</v>
      </c>
      <c r="H83" s="35">
        <v>15216000</v>
      </c>
      <c r="I83" s="35">
        <v>8044000</v>
      </c>
      <c r="J83" s="35">
        <v>6000</v>
      </c>
      <c r="O83" s="9">
        <v>1.22</v>
      </c>
      <c r="P83" s="103">
        <v>1E-3</v>
      </c>
      <c r="Q83" s="9">
        <v>22.329799999999999</v>
      </c>
      <c r="R83" s="9">
        <v>34.610900000000001</v>
      </c>
      <c r="S83" s="9">
        <v>1024.181</v>
      </c>
      <c r="U83" s="64">
        <v>0.37</v>
      </c>
      <c r="V83" s="64">
        <v>4.2300000000000004</v>
      </c>
      <c r="X83" s="9">
        <v>202.54817964599999</v>
      </c>
    </row>
    <row r="84" spans="2:24" x14ac:dyDescent="0.2">
      <c r="B84" s="20">
        <v>39647</v>
      </c>
      <c r="C84" s="9">
        <v>20.5</v>
      </c>
      <c r="D84" s="9">
        <v>-106.5</v>
      </c>
      <c r="E84" s="71">
        <v>100</v>
      </c>
      <c r="H84" s="35">
        <v>8257000</v>
      </c>
      <c r="I84" s="35">
        <v>4457000</v>
      </c>
      <c r="J84" s="35">
        <v>4000</v>
      </c>
      <c r="O84" s="9">
        <v>0.21299999999999999</v>
      </c>
      <c r="P84" s="103">
        <v>0</v>
      </c>
      <c r="Q84" s="9">
        <v>16.327100000000002</v>
      </c>
      <c r="R84" s="9">
        <v>34.531599999999997</v>
      </c>
      <c r="S84" s="9">
        <v>1025.7582</v>
      </c>
      <c r="T84" s="64">
        <v>7.0000000000000001E-3</v>
      </c>
      <c r="U84" s="64">
        <v>0</v>
      </c>
      <c r="V84" s="64">
        <v>21.6</v>
      </c>
      <c r="X84" s="9">
        <v>45.142592623800006</v>
      </c>
    </row>
    <row r="85" spans="2:24" x14ac:dyDescent="0.2">
      <c r="B85" s="20">
        <v>39647</v>
      </c>
      <c r="C85" s="9">
        <v>20.5</v>
      </c>
      <c r="D85" s="9">
        <v>-106.5</v>
      </c>
      <c r="E85" s="71">
        <v>120</v>
      </c>
      <c r="H85" s="35">
        <v>7213000</v>
      </c>
      <c r="I85" s="35">
        <v>3558000</v>
      </c>
      <c r="J85" s="35">
        <v>16000</v>
      </c>
      <c r="O85" s="9">
        <v>7.1599999999999997E-2</v>
      </c>
      <c r="P85" s="103">
        <v>0</v>
      </c>
      <c r="Q85" s="9">
        <v>14.7745</v>
      </c>
      <c r="R85" s="9">
        <v>34.6937</v>
      </c>
      <c r="S85" s="9">
        <v>1026.3219999999999</v>
      </c>
      <c r="T85" s="64">
        <v>4.0000000000000001E-3</v>
      </c>
      <c r="U85" s="64">
        <v>5.7000000000000002E-2</v>
      </c>
      <c r="V85" s="64">
        <v>27.25</v>
      </c>
      <c r="X85" s="9">
        <v>6.5643555119999988</v>
      </c>
    </row>
    <row r="86" spans="2:24" x14ac:dyDescent="0.2">
      <c r="B86" s="20">
        <v>39647</v>
      </c>
      <c r="C86" s="9">
        <v>20.5</v>
      </c>
      <c r="D86" s="9">
        <v>-106.5</v>
      </c>
      <c r="E86" s="71">
        <v>200</v>
      </c>
      <c r="H86" s="35">
        <v>2146000</v>
      </c>
      <c r="I86" s="35">
        <v>698000</v>
      </c>
      <c r="J86" s="35">
        <v>7000</v>
      </c>
      <c r="O86" s="9">
        <v>1.9499999999999999E-3</v>
      </c>
      <c r="P86" s="103">
        <v>0</v>
      </c>
      <c r="Q86" s="9">
        <v>12.620200000000001</v>
      </c>
      <c r="R86" s="9">
        <v>34.8003</v>
      </c>
      <c r="S86" s="9">
        <v>1027.2164</v>
      </c>
      <c r="T86" s="64">
        <v>8.9999999999999993E-3</v>
      </c>
      <c r="U86" s="64">
        <v>3.6339999999999999</v>
      </c>
      <c r="V86" s="64">
        <v>28.16</v>
      </c>
      <c r="X86" s="9">
        <v>3.3579704116000002</v>
      </c>
    </row>
    <row r="87" spans="2:24" x14ac:dyDescent="0.2">
      <c r="B87" s="20">
        <v>39647</v>
      </c>
      <c r="C87" s="9">
        <v>20.5</v>
      </c>
      <c r="D87" s="9">
        <v>-106.5</v>
      </c>
      <c r="E87" s="71">
        <v>300</v>
      </c>
      <c r="H87" s="35">
        <v>84000</v>
      </c>
      <c r="I87" s="35">
        <v>69000</v>
      </c>
      <c r="J87" s="35">
        <v>8000</v>
      </c>
      <c r="O87" s="9">
        <v>0</v>
      </c>
      <c r="P87" s="103">
        <v>0</v>
      </c>
      <c r="Q87" s="9">
        <v>11.2676</v>
      </c>
      <c r="R87" s="9">
        <v>34.723799999999997</v>
      </c>
      <c r="S87" s="9">
        <v>1027.8672999999999</v>
      </c>
      <c r="T87" s="64">
        <v>2E-3</v>
      </c>
      <c r="U87" s="64">
        <v>2.1</v>
      </c>
      <c r="V87" s="64">
        <v>26.21</v>
      </c>
      <c r="X87" s="9">
        <v>3.1134100516999998</v>
      </c>
    </row>
    <row r="88" spans="2:24" x14ac:dyDescent="0.2">
      <c r="B88" s="20">
        <v>39654</v>
      </c>
      <c r="C88" s="9">
        <v>21.5</v>
      </c>
      <c r="D88" s="9">
        <v>-109.5</v>
      </c>
      <c r="E88" s="71">
        <v>45</v>
      </c>
      <c r="H88" s="35">
        <v>100000</v>
      </c>
      <c r="I88" s="35">
        <v>100000</v>
      </c>
      <c r="J88" s="35">
        <v>5000</v>
      </c>
      <c r="O88" s="9">
        <v>0</v>
      </c>
      <c r="P88" s="103">
        <v>0</v>
      </c>
      <c r="Q88" s="9">
        <v>20.961099999999998</v>
      </c>
      <c r="R88" s="9">
        <v>34.675199999999997</v>
      </c>
      <c r="S88" s="9">
        <v>1024.4530999999999</v>
      </c>
      <c r="X88" s="9">
        <v>199.7335230946</v>
      </c>
    </row>
    <row r="89" spans="2:24" x14ac:dyDescent="0.2">
      <c r="B89" s="20">
        <v>39654</v>
      </c>
      <c r="C89" s="9">
        <v>21.5</v>
      </c>
      <c r="D89" s="9">
        <v>-109.5</v>
      </c>
      <c r="E89" s="71">
        <v>50</v>
      </c>
      <c r="H89" s="35">
        <v>2546000</v>
      </c>
      <c r="I89" s="35">
        <v>1214000</v>
      </c>
      <c r="J89" s="35">
        <v>4000</v>
      </c>
      <c r="O89" s="9">
        <v>0</v>
      </c>
      <c r="P89" s="103">
        <v>0</v>
      </c>
      <c r="Q89" s="9">
        <v>19.704999999999998</v>
      </c>
      <c r="R89" s="9">
        <v>34.680100000000003</v>
      </c>
      <c r="S89" s="9">
        <v>1024.8090999999999</v>
      </c>
      <c r="T89" s="64">
        <v>3.0000000000000001E-3</v>
      </c>
      <c r="U89" s="64">
        <v>0.20499999999999999</v>
      </c>
      <c r="V89" s="64">
        <v>15.79</v>
      </c>
      <c r="X89" s="9">
        <v>150.24828696009996</v>
      </c>
    </row>
    <row r="90" spans="2:24" x14ac:dyDescent="0.2">
      <c r="B90" s="20">
        <v>39654</v>
      </c>
      <c r="C90" s="9">
        <v>21.5</v>
      </c>
      <c r="D90" s="9">
        <v>-109.5</v>
      </c>
      <c r="E90" s="71">
        <v>55</v>
      </c>
      <c r="H90" s="35">
        <v>2095000</v>
      </c>
      <c r="I90" s="35">
        <v>888000</v>
      </c>
      <c r="J90" s="35">
        <v>0</v>
      </c>
      <c r="O90" s="9">
        <v>0</v>
      </c>
      <c r="P90" s="103">
        <v>0</v>
      </c>
      <c r="Q90" s="9">
        <v>18.5867</v>
      </c>
      <c r="R90" s="9">
        <v>34.642400000000002</v>
      </c>
      <c r="S90" s="9">
        <v>1025.0935999999999</v>
      </c>
      <c r="X90" s="9">
        <v>109.61940920959999</v>
      </c>
    </row>
    <row r="91" spans="2:24" x14ac:dyDescent="0.2">
      <c r="B91" s="20">
        <v>39654</v>
      </c>
      <c r="C91" s="9">
        <v>21.5</v>
      </c>
      <c r="D91" s="9">
        <v>-109.5</v>
      </c>
      <c r="E91" s="71">
        <v>60</v>
      </c>
      <c r="H91" s="35">
        <v>8356000</v>
      </c>
      <c r="I91" s="35">
        <v>4049000</v>
      </c>
      <c r="J91" s="35">
        <v>2000</v>
      </c>
      <c r="O91" s="9">
        <v>0</v>
      </c>
      <c r="P91" s="103">
        <v>0</v>
      </c>
      <c r="Q91" s="9">
        <v>18.010400000000001</v>
      </c>
      <c r="R91" s="9">
        <v>34.634300000000003</v>
      </c>
      <c r="S91" s="9">
        <v>1025.2529999999999</v>
      </c>
      <c r="X91" s="9">
        <v>88.671056210999993</v>
      </c>
    </row>
    <row r="92" spans="2:24" x14ac:dyDescent="0.2">
      <c r="B92" s="20">
        <v>39654</v>
      </c>
      <c r="C92" s="9">
        <v>21.5</v>
      </c>
      <c r="D92" s="9">
        <v>-109.5</v>
      </c>
      <c r="E92" s="71">
        <v>100</v>
      </c>
      <c r="H92" s="35">
        <v>4112000</v>
      </c>
      <c r="I92" s="35">
        <v>1659000</v>
      </c>
      <c r="J92" s="35">
        <v>1000</v>
      </c>
      <c r="O92" s="9">
        <v>0</v>
      </c>
      <c r="P92" s="103">
        <v>0</v>
      </c>
      <c r="Q92" s="9">
        <v>13.5839</v>
      </c>
      <c r="R92" s="9">
        <v>34.4696</v>
      </c>
      <c r="S92" s="9">
        <v>1026.3140000000001</v>
      </c>
      <c r="T92" s="64">
        <v>0</v>
      </c>
      <c r="U92" s="64">
        <v>0</v>
      </c>
      <c r="V92" s="64">
        <v>26.13</v>
      </c>
      <c r="X92" s="9">
        <v>40.569166106000004</v>
      </c>
    </row>
    <row r="93" spans="2:24" x14ac:dyDescent="0.2">
      <c r="B93" s="20">
        <v>39654</v>
      </c>
      <c r="C93" s="9">
        <v>21.5</v>
      </c>
      <c r="D93" s="9">
        <v>-109.5</v>
      </c>
      <c r="E93" s="71">
        <v>120</v>
      </c>
      <c r="H93" s="35">
        <v>3752000</v>
      </c>
      <c r="I93" s="35">
        <v>1585000</v>
      </c>
      <c r="J93" s="35">
        <v>0</v>
      </c>
      <c r="O93" s="9">
        <v>0</v>
      </c>
      <c r="P93" s="103">
        <v>0</v>
      </c>
      <c r="Q93" s="9">
        <v>13.004200000000001</v>
      </c>
      <c r="R93" s="9">
        <v>34.585500000000003</v>
      </c>
      <c r="S93" s="9">
        <v>1026.6115</v>
      </c>
      <c r="X93" s="9">
        <v>22.332906570999999</v>
      </c>
    </row>
    <row r="94" spans="2:24" x14ac:dyDescent="0.2">
      <c r="B94" s="20">
        <v>39654</v>
      </c>
      <c r="C94" s="9">
        <v>21.5</v>
      </c>
      <c r="D94" s="9">
        <v>-109.5</v>
      </c>
      <c r="E94" s="71">
        <v>140</v>
      </c>
      <c r="H94" s="35">
        <v>7018000</v>
      </c>
      <c r="I94" s="35">
        <v>2676000</v>
      </c>
      <c r="J94" s="35">
        <v>1000</v>
      </c>
      <c r="O94" s="9">
        <v>0</v>
      </c>
      <c r="P94" s="103">
        <v>0</v>
      </c>
      <c r="Q94" s="9">
        <v>12.663500000000001</v>
      </c>
      <c r="R94" s="9">
        <v>34.632100000000001</v>
      </c>
      <c r="S94" s="9">
        <v>1026.8053</v>
      </c>
      <c r="X94" s="9">
        <v>13.3648977848</v>
      </c>
    </row>
    <row r="95" spans="2:24" x14ac:dyDescent="0.2">
      <c r="B95" s="20">
        <v>39654</v>
      </c>
      <c r="C95" s="9">
        <v>21.5</v>
      </c>
      <c r="D95" s="9">
        <v>-109.5</v>
      </c>
      <c r="E95" s="71">
        <v>160</v>
      </c>
      <c r="H95" s="35">
        <v>9035000</v>
      </c>
      <c r="I95" s="35">
        <v>3244000</v>
      </c>
      <c r="J95" s="35">
        <v>2000</v>
      </c>
      <c r="O95" s="9">
        <v>0</v>
      </c>
      <c r="P95" s="103">
        <v>0</v>
      </c>
      <c r="Q95" s="9">
        <v>12.4132</v>
      </c>
      <c r="R95" s="9">
        <v>34.691000000000003</v>
      </c>
      <c r="S95" s="9">
        <v>1026.9899</v>
      </c>
      <c r="X95" s="9">
        <v>9.0488080089</v>
      </c>
    </row>
    <row r="96" spans="2:24" x14ac:dyDescent="0.2">
      <c r="B96" s="20">
        <v>39654</v>
      </c>
      <c r="C96" s="9">
        <v>21.5</v>
      </c>
      <c r="D96" s="9">
        <v>-109.5</v>
      </c>
      <c r="E96" s="71">
        <v>180</v>
      </c>
      <c r="H96" s="35">
        <v>4665000</v>
      </c>
      <c r="I96" s="35">
        <v>1616000</v>
      </c>
      <c r="J96" s="35">
        <v>1000</v>
      </c>
      <c r="O96" s="9">
        <v>0</v>
      </c>
      <c r="P96" s="103">
        <v>0</v>
      </c>
      <c r="Q96" s="9">
        <v>12.120100000000001</v>
      </c>
      <c r="R96" s="9">
        <v>34.723399999999998</v>
      </c>
      <c r="S96" s="9">
        <v>1027.162</v>
      </c>
      <c r="X96" s="9">
        <v>4.9077800360000001</v>
      </c>
    </row>
    <row r="97" spans="2:24" x14ac:dyDescent="0.2">
      <c r="B97" s="20">
        <v>39654</v>
      </c>
      <c r="C97" s="9">
        <v>21.5</v>
      </c>
      <c r="D97" s="9">
        <v>-109.5</v>
      </c>
      <c r="E97" s="71">
        <v>200</v>
      </c>
      <c r="H97" s="35">
        <v>6030000</v>
      </c>
      <c r="I97" s="35">
        <v>2204000</v>
      </c>
      <c r="J97" s="35">
        <v>2000</v>
      </c>
      <c r="O97" s="9">
        <v>0</v>
      </c>
      <c r="P97" s="103">
        <v>0</v>
      </c>
      <c r="Q97" s="9">
        <v>11.807</v>
      </c>
      <c r="R97" s="9">
        <v>34.725099999999998</v>
      </c>
      <c r="S97" s="9">
        <v>1027.3135</v>
      </c>
      <c r="T97" s="64">
        <v>4.0000000000000001E-3</v>
      </c>
      <c r="U97" s="64">
        <v>4.7E-2</v>
      </c>
      <c r="V97" s="64">
        <v>28.21</v>
      </c>
      <c r="X97" s="9">
        <v>3.7106563620000004</v>
      </c>
    </row>
    <row r="98" spans="2:24" x14ac:dyDescent="0.2">
      <c r="B98" s="20">
        <v>39658</v>
      </c>
      <c r="C98" s="9">
        <v>24.7</v>
      </c>
      <c r="D98" s="9">
        <v>-113.30000000000001</v>
      </c>
      <c r="E98" s="71">
        <v>45</v>
      </c>
      <c r="H98" s="35">
        <v>46000</v>
      </c>
      <c r="I98" s="35">
        <v>22000</v>
      </c>
      <c r="J98" s="35">
        <v>6000</v>
      </c>
      <c r="O98" s="9">
        <v>50.6</v>
      </c>
      <c r="P98" s="103">
        <v>2.1000000000000001E-2</v>
      </c>
      <c r="Q98" s="9">
        <v>15.391400000000001</v>
      </c>
      <c r="R98" s="9">
        <v>33.702100000000002</v>
      </c>
      <c r="S98" s="9">
        <v>1025.0853</v>
      </c>
      <c r="T98" s="64">
        <v>0.01</v>
      </c>
      <c r="U98" s="64">
        <v>3.7999999999999999E-2</v>
      </c>
      <c r="V98" s="64">
        <v>1.1100000000000001</v>
      </c>
      <c r="X98" s="9">
        <v>247.6206301533</v>
      </c>
    </row>
    <row r="99" spans="2:24" x14ac:dyDescent="0.2">
      <c r="B99" s="20">
        <v>39658</v>
      </c>
      <c r="C99" s="9">
        <v>24.7</v>
      </c>
      <c r="D99" s="9">
        <v>-113.30000000000001</v>
      </c>
      <c r="E99" s="71">
        <v>50</v>
      </c>
      <c r="H99" s="35">
        <v>102000</v>
      </c>
      <c r="I99" s="35">
        <v>133000</v>
      </c>
      <c r="J99" s="35">
        <v>2000</v>
      </c>
      <c r="O99" s="9">
        <v>31.8</v>
      </c>
      <c r="P99" s="103">
        <v>1.3000000000000001E-2</v>
      </c>
      <c r="Q99" s="9">
        <v>14.821999999999999</v>
      </c>
      <c r="R99" s="9">
        <v>33.689799999999998</v>
      </c>
      <c r="S99" s="9">
        <v>1025.2228</v>
      </c>
      <c r="T99" s="64">
        <v>9.8000000000000004E-2</v>
      </c>
      <c r="U99" s="64">
        <v>0.20300000000000001</v>
      </c>
      <c r="V99" s="64">
        <v>8.0500000000000007</v>
      </c>
      <c r="X99" s="9">
        <v>236.9371908624</v>
      </c>
    </row>
    <row r="100" spans="2:24" x14ac:dyDescent="0.2">
      <c r="B100" s="20">
        <v>39658</v>
      </c>
      <c r="C100" s="9">
        <v>24.7</v>
      </c>
      <c r="D100" s="9">
        <v>-113.30000000000001</v>
      </c>
      <c r="E100" s="71">
        <v>55</v>
      </c>
      <c r="H100" s="35">
        <v>746000</v>
      </c>
      <c r="I100" s="35">
        <v>408000</v>
      </c>
      <c r="J100" s="35">
        <v>4000</v>
      </c>
      <c r="O100" s="9">
        <v>21.8</v>
      </c>
      <c r="P100" s="103">
        <v>9.0000000000000011E-3</v>
      </c>
      <c r="Q100" s="9">
        <v>14.232699999999999</v>
      </c>
      <c r="R100" s="9">
        <v>33.674300000000002</v>
      </c>
      <c r="S100" s="9">
        <v>1025.3590999999999</v>
      </c>
      <c r="T100" s="64">
        <v>1.0999999999999999E-2</v>
      </c>
      <c r="U100" s="64">
        <v>0.373</v>
      </c>
      <c r="V100" s="64">
        <v>10.41</v>
      </c>
      <c r="X100" s="9">
        <v>221.26839234359997</v>
      </c>
    </row>
    <row r="101" spans="2:24" x14ac:dyDescent="0.2">
      <c r="B101" s="20">
        <v>39658</v>
      </c>
      <c r="C101" s="9">
        <v>24.7</v>
      </c>
      <c r="D101" s="9">
        <v>-113.30000000000001</v>
      </c>
      <c r="E101" s="71">
        <v>60</v>
      </c>
      <c r="H101" s="35">
        <v>1432000</v>
      </c>
      <c r="I101" s="35">
        <v>465000</v>
      </c>
      <c r="J101" s="35">
        <v>14000</v>
      </c>
      <c r="O101" s="9">
        <v>14.6</v>
      </c>
      <c r="P101" s="103">
        <v>6.0000000000000001E-3</v>
      </c>
      <c r="Q101" s="9">
        <v>13.8719</v>
      </c>
      <c r="R101" s="9">
        <v>33.698399999999999</v>
      </c>
      <c r="S101" s="9">
        <v>1025.4755</v>
      </c>
      <c r="T101" s="64">
        <v>1E-3</v>
      </c>
      <c r="U101" s="64">
        <v>4.9000000000000002E-2</v>
      </c>
      <c r="V101" s="64">
        <v>11.5</v>
      </c>
      <c r="X101" s="9">
        <v>202.21453932050002</v>
      </c>
    </row>
    <row r="102" spans="2:24" x14ac:dyDescent="0.2">
      <c r="B102" s="20">
        <v>39658</v>
      </c>
      <c r="C102" s="9">
        <v>24.7</v>
      </c>
      <c r="D102" s="9">
        <v>-113.30000000000001</v>
      </c>
      <c r="E102" s="71">
        <v>70</v>
      </c>
      <c r="H102" s="35">
        <v>3981000</v>
      </c>
      <c r="I102" s="35">
        <v>1897000</v>
      </c>
      <c r="J102" s="35">
        <v>126000</v>
      </c>
      <c r="O102" s="9">
        <v>7.33</v>
      </c>
      <c r="P102" s="103">
        <v>3.0000000000000001E-3</v>
      </c>
      <c r="Q102" s="9">
        <v>12.9582</v>
      </c>
      <c r="R102" s="9">
        <v>33.681800000000003</v>
      </c>
      <c r="S102" s="9">
        <v>1025.6932999999999</v>
      </c>
      <c r="T102" s="64">
        <v>1E-3</v>
      </c>
      <c r="U102" s="64">
        <v>2.1000000000000001E-2</v>
      </c>
      <c r="V102" s="64">
        <v>15.51</v>
      </c>
      <c r="X102" s="9">
        <v>181.51796899429999</v>
      </c>
    </row>
    <row r="103" spans="2:24" x14ac:dyDescent="0.2">
      <c r="B103" s="20">
        <v>39658</v>
      </c>
      <c r="C103" s="9">
        <v>24.7</v>
      </c>
      <c r="D103" s="9">
        <v>-113.30000000000001</v>
      </c>
      <c r="E103" s="71">
        <v>80</v>
      </c>
      <c r="H103" s="35">
        <v>168000</v>
      </c>
      <c r="I103" s="35">
        <v>73000</v>
      </c>
      <c r="J103" s="35">
        <v>3000</v>
      </c>
      <c r="O103" s="9">
        <v>3.83</v>
      </c>
      <c r="P103" s="103">
        <v>2E-3</v>
      </c>
      <c r="Q103" s="9">
        <v>12.7516</v>
      </c>
      <c r="R103" s="9">
        <v>33.768599999999999</v>
      </c>
      <c r="S103" s="9">
        <v>1025.8507999999999</v>
      </c>
      <c r="T103" s="64">
        <v>1E-3</v>
      </c>
      <c r="U103" s="64">
        <v>0.11</v>
      </c>
      <c r="V103" s="64">
        <v>18.25</v>
      </c>
      <c r="X103" s="9">
        <v>165.93547030319999</v>
      </c>
    </row>
    <row r="104" spans="2:24" x14ac:dyDescent="0.2">
      <c r="B104" s="20">
        <v>39658</v>
      </c>
      <c r="C104" s="9">
        <v>24.7</v>
      </c>
      <c r="D104" s="9">
        <v>-113.30000000000001</v>
      </c>
      <c r="E104" s="71">
        <v>100</v>
      </c>
      <c r="H104" s="35">
        <v>21822000</v>
      </c>
      <c r="I104" s="35">
        <v>8844000</v>
      </c>
      <c r="J104" s="35">
        <v>19000</v>
      </c>
      <c r="O104" s="9">
        <v>1.23</v>
      </c>
      <c r="P104" s="103">
        <v>1E-3</v>
      </c>
      <c r="Q104" s="9">
        <v>11.887</v>
      </c>
      <c r="R104" s="9">
        <v>33.915900000000001</v>
      </c>
      <c r="S104" s="9">
        <v>1026.2221</v>
      </c>
      <c r="T104" s="64">
        <v>1E-3</v>
      </c>
      <c r="U104" s="64">
        <v>1.0999999999999999E-2</v>
      </c>
      <c r="V104" s="64">
        <v>23.14</v>
      </c>
      <c r="X104" s="9">
        <v>122.99374490709998</v>
      </c>
    </row>
    <row r="105" spans="2:24" x14ac:dyDescent="0.2">
      <c r="B105" s="20">
        <v>39658</v>
      </c>
      <c r="C105" s="9">
        <v>24.7</v>
      </c>
      <c r="D105" s="9">
        <v>-113.30000000000001</v>
      </c>
      <c r="E105" s="71">
        <v>175</v>
      </c>
      <c r="H105" s="35">
        <v>11362000</v>
      </c>
      <c r="I105" s="35">
        <v>6956000</v>
      </c>
      <c r="J105" s="35">
        <v>1000</v>
      </c>
      <c r="O105" s="9">
        <v>2.1600000000000001E-2</v>
      </c>
      <c r="P105" s="103">
        <v>0</v>
      </c>
      <c r="Q105" s="9">
        <v>11.551299999999999</v>
      </c>
      <c r="R105" s="9">
        <v>34.6004</v>
      </c>
      <c r="S105" s="9">
        <v>1027.1536000000001</v>
      </c>
      <c r="T105" s="64">
        <v>3.0000000000000001E-3</v>
      </c>
      <c r="U105" s="64">
        <v>0.03</v>
      </c>
      <c r="V105" s="64">
        <v>29.37</v>
      </c>
      <c r="X105" s="9">
        <v>22.749397932800001</v>
      </c>
    </row>
    <row r="106" spans="2:24" x14ac:dyDescent="0.2">
      <c r="B106" s="20">
        <v>39658</v>
      </c>
      <c r="C106" s="9">
        <v>24.7</v>
      </c>
      <c r="D106" s="9">
        <v>-113.30000000000001</v>
      </c>
      <c r="E106" s="71">
        <v>200</v>
      </c>
      <c r="H106" s="35">
        <v>11099000</v>
      </c>
      <c r="I106" s="35">
        <v>4890000</v>
      </c>
      <c r="J106" s="35">
        <v>1000</v>
      </c>
      <c r="O106" s="9">
        <v>6.2E-4</v>
      </c>
      <c r="P106" s="103">
        <v>0</v>
      </c>
      <c r="Q106" s="9">
        <v>11.12</v>
      </c>
      <c r="R106" s="9">
        <v>34.569699999999997</v>
      </c>
      <c r="S106" s="9">
        <v>1027.3226</v>
      </c>
      <c r="T106" s="64">
        <v>4.0000000000000001E-3</v>
      </c>
      <c r="U106" s="64">
        <v>2.4E-2</v>
      </c>
      <c r="V106" s="64">
        <v>29.39</v>
      </c>
      <c r="X106" s="9">
        <v>16.709402089000001</v>
      </c>
    </row>
    <row r="107" spans="2:24" x14ac:dyDescent="0.2">
      <c r="B107" s="20">
        <v>39658</v>
      </c>
      <c r="C107" s="9">
        <v>24.7</v>
      </c>
      <c r="D107" s="9">
        <v>-113.30000000000001</v>
      </c>
      <c r="E107" s="71">
        <v>250</v>
      </c>
      <c r="H107" s="35">
        <v>2168000</v>
      </c>
      <c r="I107" s="35">
        <v>2530000</v>
      </c>
      <c r="J107" s="35">
        <v>1000</v>
      </c>
      <c r="O107" s="9">
        <v>0</v>
      </c>
      <c r="P107" s="103">
        <v>0</v>
      </c>
      <c r="Q107" s="9">
        <v>10.7338</v>
      </c>
      <c r="R107" s="9">
        <v>34.616300000000003</v>
      </c>
      <c r="S107" s="9">
        <v>1027.6588999999999</v>
      </c>
      <c r="T107" s="64">
        <v>2E-3</v>
      </c>
      <c r="U107" s="64">
        <v>2.5000000000000001E-2</v>
      </c>
      <c r="V107" s="64">
        <v>29.61</v>
      </c>
      <c r="X107" s="9">
        <v>8.755653827999998</v>
      </c>
    </row>
    <row r="108" spans="2:24" x14ac:dyDescent="0.2">
      <c r="B108" s="20">
        <v>39658</v>
      </c>
      <c r="C108" s="9">
        <v>24.7</v>
      </c>
      <c r="D108" s="9">
        <v>-113.30000000000001</v>
      </c>
      <c r="E108" s="71">
        <v>375</v>
      </c>
      <c r="H108" s="35">
        <v>7566000</v>
      </c>
      <c r="I108" s="35">
        <v>4058000</v>
      </c>
      <c r="J108" s="35">
        <v>1000</v>
      </c>
      <c r="O108" s="9">
        <v>0</v>
      </c>
      <c r="P108" s="103">
        <v>0</v>
      </c>
      <c r="Q108" s="9">
        <v>9.3683999999999994</v>
      </c>
      <c r="R108" s="9">
        <v>34.578000000000003</v>
      </c>
      <c r="S108" s="9">
        <v>1028.4374</v>
      </c>
      <c r="T108" s="64">
        <v>3.0000000000000001E-3</v>
      </c>
      <c r="U108" s="64">
        <v>1.2999999999999999E-2</v>
      </c>
      <c r="V108" s="64">
        <v>31</v>
      </c>
      <c r="X108" s="9">
        <v>5.5422491486000007</v>
      </c>
    </row>
    <row r="109" spans="2:24" x14ac:dyDescent="0.2">
      <c r="B109" s="20">
        <v>39661</v>
      </c>
      <c r="C109" s="9">
        <v>27.5</v>
      </c>
      <c r="D109" s="9">
        <v>-117.5</v>
      </c>
      <c r="E109" s="71">
        <v>55</v>
      </c>
      <c r="H109" s="35">
        <v>2974000</v>
      </c>
      <c r="I109" s="35">
        <v>1372000</v>
      </c>
      <c r="J109" s="35">
        <v>41000</v>
      </c>
      <c r="O109" s="9">
        <v>4.2700000000000002E-2</v>
      </c>
      <c r="P109" s="103">
        <v>2E-3</v>
      </c>
      <c r="Q109" s="9">
        <v>14.4712</v>
      </c>
      <c r="R109" s="9">
        <v>33.518099999999997</v>
      </c>
      <c r="S109" s="9">
        <v>1025.1880000000001</v>
      </c>
      <c r="T109" s="64">
        <v>1E-3</v>
      </c>
      <c r="U109" s="64">
        <v>7.3999999999999996E-2</v>
      </c>
      <c r="V109" s="64">
        <v>1.59</v>
      </c>
      <c r="X109" s="9">
        <v>248.95152798000004</v>
      </c>
    </row>
    <row r="110" spans="2:24" x14ac:dyDescent="0.2">
      <c r="B110" s="20">
        <v>39661</v>
      </c>
      <c r="C110" s="9">
        <v>27.5</v>
      </c>
      <c r="D110" s="9">
        <v>-117.5</v>
      </c>
      <c r="E110" s="71">
        <v>65</v>
      </c>
      <c r="H110" s="35">
        <v>6155000</v>
      </c>
      <c r="I110" s="35">
        <v>2335000</v>
      </c>
      <c r="J110" s="35">
        <v>78000</v>
      </c>
      <c r="O110" s="9">
        <v>1.26E-2</v>
      </c>
      <c r="P110" s="103">
        <v>1E-3</v>
      </c>
      <c r="Q110" s="9">
        <v>13.56</v>
      </c>
      <c r="R110" s="9">
        <v>33.512500000000003</v>
      </c>
      <c r="S110" s="9">
        <v>1025.4186</v>
      </c>
      <c r="X110" s="9">
        <v>225.392135373</v>
      </c>
    </row>
    <row r="111" spans="2:24" x14ac:dyDescent="0.2">
      <c r="B111" s="20">
        <v>39661</v>
      </c>
      <c r="C111" s="9">
        <v>27.5</v>
      </c>
      <c r="D111" s="9">
        <v>-117.5</v>
      </c>
      <c r="E111" s="71">
        <v>70</v>
      </c>
      <c r="H111" s="35">
        <v>8701000</v>
      </c>
      <c r="I111" s="35">
        <v>3417000</v>
      </c>
      <c r="J111" s="35">
        <v>66000</v>
      </c>
      <c r="O111" s="9">
        <v>6.3899999999999998E-3</v>
      </c>
      <c r="P111" s="103">
        <v>0</v>
      </c>
      <c r="Q111" s="9">
        <v>12.862500000000001</v>
      </c>
      <c r="R111" s="9">
        <v>33.472000000000001</v>
      </c>
      <c r="S111" s="9">
        <v>1025.55</v>
      </c>
      <c r="T111" s="64">
        <v>8.0000000000000002E-3</v>
      </c>
      <c r="U111" s="64">
        <v>0.21299999999999999</v>
      </c>
      <c r="V111" s="64">
        <v>10.97</v>
      </c>
      <c r="X111" s="9">
        <v>207.87385724999996</v>
      </c>
    </row>
    <row r="112" spans="2:24" x14ac:dyDescent="0.2">
      <c r="B112" s="20">
        <v>39661</v>
      </c>
      <c r="C112" s="9">
        <v>27.5</v>
      </c>
      <c r="D112" s="9">
        <v>-117.5</v>
      </c>
      <c r="E112" s="71">
        <v>80</v>
      </c>
      <c r="H112" s="35">
        <v>9099000</v>
      </c>
      <c r="I112" s="35">
        <v>3321000</v>
      </c>
      <c r="J112" s="35">
        <v>154000</v>
      </c>
      <c r="O112" s="9">
        <v>6.3900000000000003E-4</v>
      </c>
      <c r="P112" s="103">
        <v>0</v>
      </c>
      <c r="Q112" s="9">
        <v>12.033899999999999</v>
      </c>
      <c r="R112" s="9">
        <v>33.5261</v>
      </c>
      <c r="S112" s="9">
        <v>1025.8019999999999</v>
      </c>
      <c r="T112" s="64">
        <v>2E-3</v>
      </c>
      <c r="U112" s="64">
        <v>0.17199999999999999</v>
      </c>
      <c r="V112" s="64">
        <v>12.28</v>
      </c>
      <c r="X112" s="9">
        <v>198.68143456799996</v>
      </c>
    </row>
    <row r="113" spans="1:24" x14ac:dyDescent="0.2">
      <c r="B113" s="20">
        <v>39661</v>
      </c>
      <c r="C113" s="9">
        <v>27.5</v>
      </c>
      <c r="D113" s="9">
        <v>-117.5</v>
      </c>
      <c r="E113" s="71">
        <v>150</v>
      </c>
      <c r="H113" s="35">
        <v>10386000</v>
      </c>
      <c r="I113" s="35">
        <v>5413000</v>
      </c>
      <c r="J113" s="35">
        <v>102000</v>
      </c>
      <c r="O113" s="9">
        <v>0</v>
      </c>
      <c r="P113" s="103">
        <v>0</v>
      </c>
      <c r="Q113" s="9">
        <v>11.454000000000001</v>
      </c>
      <c r="R113" s="9">
        <v>34.369700000000002</v>
      </c>
      <c r="S113" s="9">
        <v>1026.8805</v>
      </c>
      <c r="T113" s="64">
        <v>2E-3</v>
      </c>
      <c r="U113" s="64">
        <v>1.2E-2</v>
      </c>
      <c r="V113" s="64">
        <v>27.95</v>
      </c>
      <c r="X113" s="9">
        <v>33.7402125885</v>
      </c>
    </row>
    <row r="114" spans="1:24" x14ac:dyDescent="0.2">
      <c r="B114" s="20">
        <v>39661</v>
      </c>
      <c r="C114" s="9">
        <v>27.5</v>
      </c>
      <c r="D114" s="9">
        <v>-117.5</v>
      </c>
      <c r="E114" s="71">
        <v>200</v>
      </c>
      <c r="H114" s="35">
        <v>2773000</v>
      </c>
      <c r="I114" s="35">
        <v>2440000</v>
      </c>
      <c r="J114" s="35">
        <v>6000</v>
      </c>
      <c r="O114" s="9">
        <v>0</v>
      </c>
      <c r="P114" s="103">
        <v>0</v>
      </c>
      <c r="Q114" s="9">
        <v>11.605600000000001</v>
      </c>
      <c r="R114" s="9">
        <v>34.614400000000003</v>
      </c>
      <c r="S114" s="9">
        <v>1027.2661000000001</v>
      </c>
      <c r="T114" s="64">
        <v>3.0000000000000001E-3</v>
      </c>
      <c r="U114" s="64">
        <v>1.0999999999999999E-2</v>
      </c>
      <c r="X114" s="9">
        <v>9.3676395659000011</v>
      </c>
    </row>
    <row r="115" spans="1:24" x14ac:dyDescent="0.2">
      <c r="B115" s="20">
        <v>39661</v>
      </c>
      <c r="C115" s="9">
        <v>27.5</v>
      </c>
      <c r="D115" s="9">
        <v>-117.5</v>
      </c>
      <c r="E115" s="71">
        <v>300</v>
      </c>
      <c r="H115" s="35">
        <v>4338000</v>
      </c>
      <c r="I115" s="35">
        <v>4924000</v>
      </c>
      <c r="J115" s="35">
        <v>2000</v>
      </c>
      <c r="O115" s="9">
        <v>0</v>
      </c>
      <c r="P115" s="103">
        <v>0</v>
      </c>
      <c r="Q115" s="9">
        <v>9.4491999999999994</v>
      </c>
      <c r="R115" s="9">
        <v>34.398699999999998</v>
      </c>
      <c r="S115" s="9">
        <v>1027.9412</v>
      </c>
      <c r="T115" s="64">
        <v>7.0000000000000001E-3</v>
      </c>
      <c r="U115" s="64">
        <v>2.3E-2</v>
      </c>
      <c r="V115" s="64">
        <v>32.43</v>
      </c>
      <c r="X115" s="9">
        <v>30.352019812400002</v>
      </c>
    </row>
    <row r="116" spans="1:24" x14ac:dyDescent="0.2">
      <c r="B116" s="20">
        <v>39661</v>
      </c>
      <c r="C116" s="9">
        <v>27.5</v>
      </c>
      <c r="D116" s="9">
        <v>-117.5</v>
      </c>
      <c r="E116" s="71">
        <v>400</v>
      </c>
      <c r="H116" s="35">
        <v>2372000</v>
      </c>
      <c r="I116" s="35">
        <v>1685000</v>
      </c>
      <c r="J116" s="35">
        <v>0</v>
      </c>
      <c r="O116" s="9">
        <v>0</v>
      </c>
      <c r="P116" s="103">
        <v>0</v>
      </c>
      <c r="Q116" s="9">
        <v>9.0958000000000006</v>
      </c>
      <c r="R116" s="9">
        <v>34.533799999999999</v>
      </c>
      <c r="S116" s="9">
        <v>1028.5619999999999</v>
      </c>
      <c r="T116" s="64">
        <v>3.0000000000000001E-3</v>
      </c>
      <c r="U116" s="64">
        <v>1.4999999999999999E-2</v>
      </c>
      <c r="V116" s="64">
        <v>32.659999999999997</v>
      </c>
      <c r="X116" s="9">
        <v>5.7856612499999995</v>
      </c>
    </row>
    <row r="117" spans="1:24" x14ac:dyDescent="0.2">
      <c r="B117" s="20">
        <v>39665</v>
      </c>
      <c r="C117" s="9">
        <v>32.5</v>
      </c>
      <c r="D117" s="9">
        <v>-120.5</v>
      </c>
      <c r="E117" s="71">
        <v>45</v>
      </c>
      <c r="H117" s="35">
        <v>2845000</v>
      </c>
      <c r="I117" s="35">
        <v>1962000</v>
      </c>
      <c r="J117" s="35">
        <v>518000</v>
      </c>
      <c r="O117" s="9">
        <v>8.5399999999999991</v>
      </c>
      <c r="P117" s="103">
        <v>3.0000000000000001E-3</v>
      </c>
      <c r="Q117" s="9">
        <v>12.5312</v>
      </c>
      <c r="R117" s="9">
        <v>33.6083</v>
      </c>
      <c r="S117" s="9">
        <v>1025.6086</v>
      </c>
      <c r="X117" s="9">
        <v>208.08265202820002</v>
      </c>
    </row>
    <row r="118" spans="1:24" x14ac:dyDescent="0.2">
      <c r="B118" s="20">
        <v>39665</v>
      </c>
      <c r="C118" s="9">
        <v>32.5</v>
      </c>
      <c r="D118" s="9">
        <v>-120.5</v>
      </c>
      <c r="E118" s="71">
        <v>55</v>
      </c>
      <c r="H118" s="35">
        <v>6502000</v>
      </c>
      <c r="I118" s="35">
        <v>2398000</v>
      </c>
      <c r="J118" s="35">
        <v>361000</v>
      </c>
      <c r="O118" s="9">
        <v>3.26</v>
      </c>
      <c r="P118" s="103">
        <v>1E-3</v>
      </c>
      <c r="Q118" s="9">
        <v>11.760300000000001</v>
      </c>
      <c r="R118" s="9">
        <v>33.661700000000003</v>
      </c>
      <c r="S118" s="9">
        <v>1025.8420000000001</v>
      </c>
      <c r="X118" s="9">
        <v>202.33194687000005</v>
      </c>
    </row>
    <row r="119" spans="1:24" x14ac:dyDescent="0.2">
      <c r="B119" s="20">
        <v>39665</v>
      </c>
      <c r="C119" s="9">
        <v>32.5</v>
      </c>
      <c r="D119" s="9">
        <v>-120.5</v>
      </c>
      <c r="E119" s="71">
        <v>70</v>
      </c>
      <c r="H119" s="35">
        <v>14872000</v>
      </c>
      <c r="I119" s="35">
        <v>6955000</v>
      </c>
      <c r="J119" s="35">
        <v>185000</v>
      </c>
      <c r="O119" s="9">
        <v>1.19</v>
      </c>
      <c r="P119" s="103">
        <v>1E-3</v>
      </c>
      <c r="Q119" s="9">
        <v>10.6333</v>
      </c>
      <c r="R119" s="9">
        <v>33.754800000000003</v>
      </c>
      <c r="S119" s="9">
        <v>1026.1916000000001</v>
      </c>
      <c r="T119" s="64">
        <v>1E-3</v>
      </c>
      <c r="U119" s="64">
        <v>0</v>
      </c>
      <c r="V119" s="64">
        <v>27.07</v>
      </c>
      <c r="X119" s="9">
        <v>163.25374306920003</v>
      </c>
    </row>
    <row r="120" spans="1:24" s="21" customFormat="1" x14ac:dyDescent="0.2">
      <c r="B120" s="25">
        <v>39665</v>
      </c>
      <c r="C120" s="13">
        <v>32.5</v>
      </c>
      <c r="D120" s="13">
        <v>-120.5</v>
      </c>
      <c r="E120" s="72">
        <v>80</v>
      </c>
      <c r="F120" s="37"/>
      <c r="G120" s="37"/>
      <c r="H120" s="37">
        <v>29386000</v>
      </c>
      <c r="I120" s="37">
        <v>16969000</v>
      </c>
      <c r="J120" s="37">
        <v>179000</v>
      </c>
      <c r="K120" s="37"/>
      <c r="L120" s="37"/>
      <c r="M120" s="37"/>
      <c r="N120" s="37"/>
      <c r="O120" s="13">
        <v>0.64</v>
      </c>
      <c r="P120" s="104">
        <v>0</v>
      </c>
      <c r="Q120" s="13">
        <v>10.2849</v>
      </c>
      <c r="R120" s="13">
        <v>33.837899999999998</v>
      </c>
      <c r="S120" s="13">
        <v>1026.3624</v>
      </c>
      <c r="T120" s="68">
        <v>2E-3</v>
      </c>
      <c r="U120" s="68">
        <v>5.3999999999999999E-2</v>
      </c>
      <c r="V120" s="68">
        <v>25.28</v>
      </c>
      <c r="W120" s="13"/>
      <c r="X120" s="13">
        <v>145.19538327839999</v>
      </c>
    </row>
    <row r="121" spans="1:24" x14ac:dyDescent="0.2">
      <c r="A121" s="18" t="s">
        <v>337</v>
      </c>
      <c r="B121" s="20">
        <v>41666</v>
      </c>
      <c r="C121" s="9">
        <v>17.997</v>
      </c>
      <c r="D121" s="9">
        <v>88.996799999999993</v>
      </c>
      <c r="E121" s="71">
        <v>10</v>
      </c>
      <c r="F121" s="35">
        <v>759</v>
      </c>
      <c r="Q121" s="9">
        <v>25.402899999999999</v>
      </c>
      <c r="R121" s="9">
        <v>31.6814</v>
      </c>
      <c r="S121" s="9">
        <v>20.7148</v>
      </c>
      <c r="X121" s="9">
        <v>198.89</v>
      </c>
    </row>
    <row r="122" spans="1:24" x14ac:dyDescent="0.2">
      <c r="B122" s="20">
        <v>41666</v>
      </c>
      <c r="C122" s="9">
        <v>17.997</v>
      </c>
      <c r="D122" s="9">
        <v>88.996799999999993</v>
      </c>
      <c r="E122" s="71">
        <v>68</v>
      </c>
      <c r="F122" s="35">
        <v>189018</v>
      </c>
      <c r="Q122" s="9">
        <v>27.4558</v>
      </c>
      <c r="R122" s="9">
        <v>33.713500000000003</v>
      </c>
      <c r="S122" s="9">
        <v>21.608499999999999</v>
      </c>
      <c r="X122" s="9">
        <v>132.81</v>
      </c>
    </row>
    <row r="123" spans="1:24" x14ac:dyDescent="0.2">
      <c r="A123" s="18" t="s">
        <v>116</v>
      </c>
      <c r="B123" s="20">
        <v>41666</v>
      </c>
      <c r="C123" s="9">
        <v>17.997</v>
      </c>
      <c r="D123" s="9">
        <v>88.996799999999993</v>
      </c>
      <c r="E123" s="71">
        <v>80</v>
      </c>
      <c r="F123" s="35">
        <v>353489</v>
      </c>
      <c r="Q123" s="9">
        <v>26.058299999999999</v>
      </c>
      <c r="R123" s="9">
        <v>34.4131</v>
      </c>
      <c r="S123" s="9">
        <v>22.5778</v>
      </c>
      <c r="U123" s="64">
        <v>0.05</v>
      </c>
      <c r="V123" s="64">
        <v>14.43</v>
      </c>
      <c r="X123" s="9">
        <v>53.66</v>
      </c>
    </row>
    <row r="124" spans="1:24" x14ac:dyDescent="0.2">
      <c r="B124" s="20">
        <v>41666</v>
      </c>
      <c r="C124" s="9">
        <v>17.997</v>
      </c>
      <c r="D124" s="9">
        <v>88.996799999999993</v>
      </c>
      <c r="E124" s="71">
        <v>106</v>
      </c>
      <c r="F124" s="35">
        <v>51487</v>
      </c>
      <c r="Q124" s="9">
        <v>22.2942</v>
      </c>
      <c r="R124" s="9">
        <v>34.759099999999997</v>
      </c>
      <c r="S124" s="9">
        <v>23.958100000000002</v>
      </c>
      <c r="X124" s="9">
        <v>0.75900000000000001</v>
      </c>
    </row>
    <row r="125" spans="1:24" x14ac:dyDescent="0.2">
      <c r="B125" s="20">
        <v>41666</v>
      </c>
      <c r="C125" s="9">
        <v>17.997</v>
      </c>
      <c r="D125" s="9">
        <v>88.996799999999993</v>
      </c>
      <c r="E125" s="71">
        <v>115</v>
      </c>
      <c r="F125" s="35">
        <v>57199</v>
      </c>
      <c r="Q125" s="9">
        <v>21.664400000000001</v>
      </c>
      <c r="R125" s="9">
        <v>34.775100000000002</v>
      </c>
      <c r="S125" s="9">
        <v>24.146699999999999</v>
      </c>
      <c r="U125" s="64">
        <v>0.03</v>
      </c>
      <c r="V125" s="64">
        <v>24.14</v>
      </c>
      <c r="X125" s="9">
        <v>3.2000000000000001E-2</v>
      </c>
    </row>
    <row r="126" spans="1:24" x14ac:dyDescent="0.2">
      <c r="B126" s="20">
        <v>41666</v>
      </c>
      <c r="C126" s="9">
        <v>17.997</v>
      </c>
      <c r="D126" s="9">
        <v>88.996799999999993</v>
      </c>
      <c r="E126" s="71">
        <v>130</v>
      </c>
      <c r="F126" s="35">
        <v>115576</v>
      </c>
      <c r="Q126" s="9">
        <v>21.0303</v>
      </c>
      <c r="R126" s="9">
        <v>34.798699999999997</v>
      </c>
      <c r="S126" s="9">
        <v>24.339200000000002</v>
      </c>
      <c r="U126" s="64">
        <v>0.15</v>
      </c>
      <c r="V126" s="64">
        <v>24.92</v>
      </c>
      <c r="X126" s="9">
        <v>2.8000000000000001E-2</v>
      </c>
    </row>
    <row r="127" spans="1:24" x14ac:dyDescent="0.2">
      <c r="B127" s="20">
        <v>41666</v>
      </c>
      <c r="C127" s="9">
        <v>17.997</v>
      </c>
      <c r="D127" s="9">
        <v>88.996799999999993</v>
      </c>
      <c r="E127" s="71">
        <v>140</v>
      </c>
      <c r="F127" s="35">
        <v>59759</v>
      </c>
      <c r="Q127" s="9">
        <v>20.611599999999999</v>
      </c>
      <c r="R127" s="9">
        <v>34.810899999999997</v>
      </c>
      <c r="S127" s="9">
        <v>24.462</v>
      </c>
      <c r="U127" s="64">
        <v>0.18</v>
      </c>
      <c r="V127" s="64">
        <v>25.02</v>
      </c>
      <c r="X127" s="9">
        <v>5.5E-2</v>
      </c>
    </row>
    <row r="128" spans="1:24" x14ac:dyDescent="0.2">
      <c r="B128" s="20">
        <v>41666</v>
      </c>
      <c r="C128" s="9">
        <v>17.997</v>
      </c>
      <c r="D128" s="9">
        <v>88.996799999999993</v>
      </c>
      <c r="E128" s="71">
        <v>160</v>
      </c>
      <c r="F128" s="35">
        <v>25250</v>
      </c>
      <c r="Q128" s="9">
        <v>19.627500000000001</v>
      </c>
      <c r="R128" s="9">
        <v>34.926099999999998</v>
      </c>
      <c r="S128" s="9">
        <v>24.734200000000001</v>
      </c>
      <c r="U128" s="64" t="s">
        <v>361</v>
      </c>
      <c r="V128" s="64">
        <v>26.13</v>
      </c>
      <c r="X128" s="9">
        <v>4.3999999999999997E-2</v>
      </c>
    </row>
    <row r="129" spans="2:24" x14ac:dyDescent="0.2">
      <c r="B129" s="20">
        <v>41666</v>
      </c>
      <c r="C129" s="9">
        <v>17.997</v>
      </c>
      <c r="D129" s="9">
        <v>88.996799999999993</v>
      </c>
      <c r="E129" s="71">
        <v>256</v>
      </c>
      <c r="F129" s="35">
        <v>6720</v>
      </c>
      <c r="Q129" s="9">
        <v>12.7675</v>
      </c>
      <c r="R129" s="9">
        <v>35.002899999999997</v>
      </c>
      <c r="S129" s="9">
        <v>26.448599999999999</v>
      </c>
      <c r="X129" s="9">
        <v>1.42</v>
      </c>
    </row>
    <row r="130" spans="2:24" x14ac:dyDescent="0.2">
      <c r="B130" s="20">
        <v>41666</v>
      </c>
      <c r="C130" s="9">
        <v>17.997</v>
      </c>
      <c r="D130" s="9">
        <v>88.996799999999993</v>
      </c>
      <c r="E130" s="71">
        <v>500</v>
      </c>
      <c r="F130" s="35">
        <v>4082</v>
      </c>
      <c r="Q130" s="9">
        <v>10.057600000000001</v>
      </c>
      <c r="R130" s="9">
        <v>35.024799999999999</v>
      </c>
      <c r="S130" s="9">
        <v>26.971699999999998</v>
      </c>
      <c r="U130" s="64" t="s">
        <v>361</v>
      </c>
      <c r="V130" s="64">
        <v>36.31</v>
      </c>
      <c r="X130" s="9">
        <v>2.52</v>
      </c>
    </row>
    <row r="131" spans="2:24" x14ac:dyDescent="0.2">
      <c r="B131" s="20">
        <v>41668</v>
      </c>
      <c r="C131" s="9">
        <v>16.992799999999999</v>
      </c>
      <c r="D131" s="9">
        <v>89.206299999999999</v>
      </c>
      <c r="E131" s="71">
        <v>60</v>
      </c>
      <c r="F131" s="35">
        <v>202235</v>
      </c>
      <c r="Q131" s="9">
        <v>26.2866</v>
      </c>
      <c r="R131" s="9">
        <v>32.558900000000001</v>
      </c>
      <c r="S131" s="9">
        <v>21.1083</v>
      </c>
      <c r="U131" s="64" t="s">
        <v>361</v>
      </c>
      <c r="V131" s="64">
        <v>0.18</v>
      </c>
      <c r="X131" s="9">
        <v>183.89</v>
      </c>
    </row>
    <row r="132" spans="2:24" x14ac:dyDescent="0.2">
      <c r="B132" s="20">
        <v>41668</v>
      </c>
      <c r="C132" s="9">
        <v>16.992799999999999</v>
      </c>
      <c r="D132" s="9">
        <v>89.206299999999999</v>
      </c>
      <c r="E132" s="71">
        <v>84</v>
      </c>
      <c r="F132" s="35">
        <v>281640</v>
      </c>
      <c r="Q132" s="9">
        <v>25.941400000000002</v>
      </c>
      <c r="R132" s="9">
        <v>34.321300000000001</v>
      </c>
      <c r="S132" s="9">
        <v>22.545400000000001</v>
      </c>
      <c r="U132" s="64" t="s">
        <v>361</v>
      </c>
      <c r="V132" s="64">
        <v>14.63</v>
      </c>
      <c r="X132" s="9">
        <v>60.158999999999999</v>
      </c>
    </row>
    <row r="133" spans="2:24" x14ac:dyDescent="0.2">
      <c r="B133" s="20">
        <v>41668</v>
      </c>
      <c r="C133" s="9">
        <v>16.992799999999999</v>
      </c>
      <c r="D133" s="9">
        <v>89.206299999999999</v>
      </c>
      <c r="E133" s="71">
        <v>112</v>
      </c>
      <c r="F133" s="35">
        <v>139464</v>
      </c>
      <c r="Q133" s="9">
        <v>22.456499999999998</v>
      </c>
      <c r="R133" s="9">
        <v>34.718299999999999</v>
      </c>
      <c r="S133" s="9">
        <v>23.881599999999999</v>
      </c>
      <c r="X133" s="9">
        <v>7.4939999999999998</v>
      </c>
    </row>
    <row r="134" spans="2:24" x14ac:dyDescent="0.2">
      <c r="B134" s="20">
        <v>41668</v>
      </c>
      <c r="C134" s="9">
        <v>16.992799999999999</v>
      </c>
      <c r="D134" s="9">
        <v>89.206299999999999</v>
      </c>
      <c r="E134" s="71">
        <v>154</v>
      </c>
      <c r="F134" s="35">
        <v>63203</v>
      </c>
      <c r="Q134" s="9">
        <v>17.5533</v>
      </c>
      <c r="R134" s="9">
        <v>34.874899999999997</v>
      </c>
      <c r="S134" s="9">
        <v>25.291699999999999</v>
      </c>
      <c r="X134" s="9">
        <v>5.8000000000000003E-2</v>
      </c>
    </row>
    <row r="135" spans="2:24" x14ac:dyDescent="0.2">
      <c r="B135" s="20">
        <v>41668</v>
      </c>
      <c r="C135" s="9">
        <v>16.992799999999999</v>
      </c>
      <c r="D135" s="9">
        <v>89.206299999999999</v>
      </c>
      <c r="E135" s="71">
        <v>179</v>
      </c>
      <c r="F135" s="35">
        <v>8481</v>
      </c>
      <c r="Q135" s="9">
        <v>15.405900000000001</v>
      </c>
      <c r="R135" s="9">
        <v>34.940600000000003</v>
      </c>
      <c r="S135" s="9">
        <v>25.842400000000001</v>
      </c>
      <c r="X135" s="9">
        <v>9.6000000000000002E-2</v>
      </c>
    </row>
    <row r="136" spans="2:24" x14ac:dyDescent="0.2">
      <c r="B136" s="20">
        <v>41668</v>
      </c>
      <c r="C136" s="9">
        <v>16.992799999999999</v>
      </c>
      <c r="D136" s="9">
        <v>89.206299999999999</v>
      </c>
      <c r="E136" s="71">
        <v>211</v>
      </c>
      <c r="F136" s="35">
        <v>10888</v>
      </c>
      <c r="Q136" s="9">
        <v>13.794499999999999</v>
      </c>
      <c r="R136" s="9">
        <v>34.9771</v>
      </c>
      <c r="S136" s="9">
        <v>26.218800000000002</v>
      </c>
      <c r="X136" s="9">
        <v>0.68100000000000005</v>
      </c>
    </row>
    <row r="137" spans="2:24" x14ac:dyDescent="0.2">
      <c r="B137" s="20">
        <v>41668</v>
      </c>
      <c r="C137" s="9">
        <v>16.992799999999999</v>
      </c>
      <c r="D137" s="9">
        <v>89.206299999999999</v>
      </c>
      <c r="E137" s="71">
        <v>265</v>
      </c>
      <c r="F137" s="35">
        <v>4623</v>
      </c>
      <c r="Q137" s="9">
        <v>12.2393</v>
      </c>
      <c r="R137" s="9">
        <v>35.017000000000003</v>
      </c>
      <c r="S137" s="9">
        <v>26.563099999999999</v>
      </c>
      <c r="U137" s="64" t="s">
        <v>361</v>
      </c>
      <c r="V137" s="64">
        <v>33.14</v>
      </c>
      <c r="X137" s="9">
        <v>0.376</v>
      </c>
    </row>
    <row r="138" spans="2:24" x14ac:dyDescent="0.2">
      <c r="B138" s="20">
        <v>41668</v>
      </c>
      <c r="C138" s="9">
        <v>16.992799999999999</v>
      </c>
      <c r="D138" s="9">
        <v>89.206299999999999</v>
      </c>
      <c r="E138" s="71">
        <v>321</v>
      </c>
      <c r="F138" s="35">
        <v>7766</v>
      </c>
      <c r="Q138" s="9">
        <v>11.2782</v>
      </c>
      <c r="R138" s="9">
        <v>35.027799999999999</v>
      </c>
      <c r="S138" s="9">
        <v>26.753799999999998</v>
      </c>
      <c r="X138" s="9">
        <v>0.91</v>
      </c>
    </row>
    <row r="139" spans="2:24" x14ac:dyDescent="0.2">
      <c r="B139" s="20">
        <v>41669</v>
      </c>
      <c r="C139" s="9">
        <v>17.2075</v>
      </c>
      <c r="D139" s="9">
        <v>89.428200000000004</v>
      </c>
      <c r="E139" s="71">
        <v>60</v>
      </c>
      <c r="F139" s="35">
        <v>89797</v>
      </c>
      <c r="Q139" s="9">
        <v>26.041699999999999</v>
      </c>
      <c r="R139" s="9">
        <v>32.561199999999999</v>
      </c>
      <c r="S139" s="9">
        <v>21.1858</v>
      </c>
      <c r="X139" s="9">
        <v>185.17599999999999</v>
      </c>
    </row>
    <row r="140" spans="2:24" x14ac:dyDescent="0.2">
      <c r="B140" s="20">
        <v>41669</v>
      </c>
      <c r="C140" s="9">
        <v>17.2075</v>
      </c>
      <c r="D140" s="9">
        <v>89.428200000000004</v>
      </c>
      <c r="E140" s="71">
        <v>80</v>
      </c>
      <c r="F140" s="35">
        <v>275677</v>
      </c>
      <c r="Q140" s="9">
        <v>25.9924</v>
      </c>
      <c r="R140" s="9">
        <v>34.195999999999998</v>
      </c>
      <c r="S140" s="9">
        <v>22.434799999999999</v>
      </c>
      <c r="X140" s="9">
        <v>47.503</v>
      </c>
    </row>
    <row r="141" spans="2:24" x14ac:dyDescent="0.2">
      <c r="B141" s="20">
        <v>41669</v>
      </c>
      <c r="C141" s="9">
        <v>17.2075</v>
      </c>
      <c r="D141" s="9">
        <v>89.428200000000004</v>
      </c>
      <c r="E141" s="71">
        <v>111</v>
      </c>
      <c r="F141" s="35">
        <v>195783</v>
      </c>
      <c r="Q141" s="9">
        <v>22.206199999999999</v>
      </c>
      <c r="R141" s="9">
        <v>34.735999999999997</v>
      </c>
      <c r="S141" s="9">
        <v>23.965599999999998</v>
      </c>
      <c r="X141" s="9">
        <v>1.9750000000000001</v>
      </c>
    </row>
    <row r="142" spans="2:24" x14ac:dyDescent="0.2">
      <c r="B142" s="20">
        <v>41669</v>
      </c>
      <c r="C142" s="9">
        <v>17.2075</v>
      </c>
      <c r="D142" s="9">
        <v>89.428200000000004</v>
      </c>
      <c r="E142" s="71">
        <v>127</v>
      </c>
      <c r="F142" s="35">
        <v>37173</v>
      </c>
      <c r="Q142" s="9">
        <v>20.521699999999999</v>
      </c>
      <c r="R142" s="9">
        <v>34.807600000000001</v>
      </c>
      <c r="S142" s="9">
        <v>24.482900000000001</v>
      </c>
      <c r="X142" s="9">
        <v>1.615</v>
      </c>
    </row>
    <row r="143" spans="2:24" x14ac:dyDescent="0.2">
      <c r="B143" s="20">
        <v>41669</v>
      </c>
      <c r="C143" s="9">
        <v>17.2075</v>
      </c>
      <c r="D143" s="9">
        <v>89.428200000000004</v>
      </c>
      <c r="E143" s="71">
        <v>156</v>
      </c>
      <c r="F143" s="35">
        <v>15088</v>
      </c>
      <c r="Q143" s="9">
        <v>17.257000000000001</v>
      </c>
      <c r="R143" s="9">
        <v>34.884999999999998</v>
      </c>
      <c r="S143" s="9">
        <v>25.370999999999999</v>
      </c>
      <c r="X143" s="9">
        <v>0.187</v>
      </c>
    </row>
    <row r="144" spans="2:24" x14ac:dyDescent="0.2">
      <c r="B144" s="20">
        <v>41669</v>
      </c>
      <c r="C144" s="9">
        <v>17.2075</v>
      </c>
      <c r="D144" s="9">
        <v>89.428200000000004</v>
      </c>
      <c r="E144" s="71">
        <v>200</v>
      </c>
      <c r="F144" s="35">
        <v>10592</v>
      </c>
      <c r="Q144" s="9">
        <v>14.133699999999999</v>
      </c>
      <c r="R144" s="9">
        <v>34.970100000000002</v>
      </c>
      <c r="S144" s="9">
        <v>26.141999999999999</v>
      </c>
      <c r="U144" s="64" t="s">
        <v>361</v>
      </c>
      <c r="V144" s="64">
        <v>32.06</v>
      </c>
      <c r="X144" s="9">
        <v>0.129</v>
      </c>
    </row>
    <row r="145" spans="1:24" x14ac:dyDescent="0.2">
      <c r="B145" s="20">
        <v>41669</v>
      </c>
      <c r="C145" s="9">
        <v>17.2075</v>
      </c>
      <c r="D145" s="9">
        <v>89.428200000000004</v>
      </c>
      <c r="E145" s="71">
        <v>280</v>
      </c>
      <c r="F145" s="35">
        <v>5480</v>
      </c>
      <c r="Q145" s="9">
        <v>11.811400000000001</v>
      </c>
      <c r="R145" s="9">
        <v>35.025500000000001</v>
      </c>
      <c r="S145" s="9">
        <v>26.651800000000001</v>
      </c>
      <c r="X145" s="9">
        <v>0.113</v>
      </c>
    </row>
    <row r="146" spans="1:24" x14ac:dyDescent="0.2">
      <c r="B146" s="20">
        <v>41669</v>
      </c>
      <c r="C146" s="9">
        <v>17.2075</v>
      </c>
      <c r="D146" s="9">
        <v>89.428200000000004</v>
      </c>
      <c r="E146" s="71">
        <v>365</v>
      </c>
      <c r="F146" s="35">
        <v>1583</v>
      </c>
      <c r="Q146" s="9">
        <v>10.8741</v>
      </c>
      <c r="R146" s="9">
        <v>35.032299999999999</v>
      </c>
      <c r="S146" s="9">
        <v>26.831700000000001</v>
      </c>
      <c r="U146" s="64" t="s">
        <v>361</v>
      </c>
      <c r="V146" s="64">
        <v>36.29</v>
      </c>
      <c r="X146" s="9">
        <v>0.21199999999999999</v>
      </c>
    </row>
    <row r="147" spans="1:24" s="21" customFormat="1" x14ac:dyDescent="0.2">
      <c r="B147" s="25">
        <v>41669</v>
      </c>
      <c r="C147" s="13">
        <v>17.2075</v>
      </c>
      <c r="D147" s="13">
        <v>89.428200000000004</v>
      </c>
      <c r="E147" s="72">
        <v>560</v>
      </c>
      <c r="F147" s="37">
        <v>2782</v>
      </c>
      <c r="G147" s="37"/>
      <c r="H147" s="37"/>
      <c r="I147" s="37"/>
      <c r="J147" s="37"/>
      <c r="K147" s="37"/>
      <c r="L147" s="37"/>
      <c r="M147" s="37"/>
      <c r="N147" s="37"/>
      <c r="O147" s="13"/>
      <c r="P147" s="104"/>
      <c r="Q147" s="13"/>
      <c r="R147" s="13"/>
      <c r="S147" s="13"/>
      <c r="T147" s="68"/>
      <c r="U147" s="68" t="s">
        <v>361</v>
      </c>
      <c r="V147" s="68">
        <v>35.31</v>
      </c>
      <c r="W147" s="13"/>
      <c r="X147" s="13"/>
    </row>
    <row r="148" spans="1:24" x14ac:dyDescent="0.2">
      <c r="A148" s="18" t="s">
        <v>304</v>
      </c>
      <c r="B148" s="23">
        <v>42578</v>
      </c>
      <c r="C148" s="5">
        <f>31+25/60</f>
        <v>31.416666666666668</v>
      </c>
      <c r="D148" s="5">
        <f>-(81+17/60)</f>
        <v>-81.283333333333331</v>
      </c>
      <c r="E148" s="39">
        <v>0.2</v>
      </c>
      <c r="F148" s="35" t="s">
        <v>361</v>
      </c>
      <c r="G148" s="35" t="s">
        <v>361</v>
      </c>
      <c r="H148" s="35" t="s">
        <v>361</v>
      </c>
      <c r="I148" s="35">
        <v>5350000</v>
      </c>
      <c r="Q148" s="9">
        <v>31.3</v>
      </c>
      <c r="R148" s="9">
        <v>30.5</v>
      </c>
      <c r="T148" s="64">
        <v>0.55000000000000004</v>
      </c>
      <c r="U148" s="64">
        <v>0.78</v>
      </c>
      <c r="V148" s="64">
        <v>3.35</v>
      </c>
      <c r="X148" s="9">
        <v>150</v>
      </c>
    </row>
    <row r="149" spans="1:24" x14ac:dyDescent="0.2">
      <c r="B149" s="23">
        <v>42963</v>
      </c>
      <c r="C149" s="5">
        <f>31+59/60</f>
        <v>31.983333333333334</v>
      </c>
      <c r="D149" s="5">
        <f>-(81+1/60)</f>
        <v>-81.016666666666666</v>
      </c>
      <c r="E149" s="39">
        <v>0.2</v>
      </c>
      <c r="F149" s="35" t="s">
        <v>361</v>
      </c>
      <c r="G149" s="35" t="s">
        <v>361</v>
      </c>
      <c r="H149" s="35" t="s">
        <v>361</v>
      </c>
      <c r="I149" s="35">
        <v>229999999.99999997</v>
      </c>
      <c r="Q149" s="9" t="s">
        <v>547</v>
      </c>
      <c r="R149" s="9">
        <v>31.2</v>
      </c>
      <c r="T149" s="64">
        <v>0.2789083407173702</v>
      </c>
      <c r="U149" s="64">
        <v>5.1150000000000002</v>
      </c>
      <c r="V149" s="64">
        <v>1.1920000000000002</v>
      </c>
      <c r="X149" s="9" t="s">
        <v>547</v>
      </c>
    </row>
    <row r="150" spans="1:24" x14ac:dyDescent="0.2">
      <c r="A150" s="18" t="s">
        <v>305</v>
      </c>
      <c r="B150" s="23">
        <v>42965</v>
      </c>
      <c r="C150" s="5">
        <f>31+38/60</f>
        <v>31.633333333333333</v>
      </c>
      <c r="D150" s="5">
        <f>-(80+36/60)</f>
        <v>-80.599999999999994</v>
      </c>
      <c r="E150" s="39">
        <v>12</v>
      </c>
      <c r="F150" s="35" t="s">
        <v>361</v>
      </c>
      <c r="G150" s="35">
        <v>4130</v>
      </c>
      <c r="H150" s="35">
        <f>G150</f>
        <v>4130</v>
      </c>
      <c r="I150" s="35">
        <v>40500</v>
      </c>
      <c r="Q150" s="9">
        <v>28.58</v>
      </c>
      <c r="R150" s="9">
        <v>36.08</v>
      </c>
      <c r="T150" s="64">
        <v>0.17247508665468281</v>
      </c>
      <c r="U150" s="64">
        <v>7.5999999999999998E-2</v>
      </c>
      <c r="V150" s="64" t="s">
        <v>361</v>
      </c>
      <c r="X150" s="9">
        <v>187.0539812620151</v>
      </c>
    </row>
    <row r="151" spans="1:24" x14ac:dyDescent="0.2">
      <c r="B151" s="23">
        <v>42965</v>
      </c>
      <c r="C151" s="5">
        <f>31+22/60</f>
        <v>31.366666666666667</v>
      </c>
      <c r="D151" s="5">
        <f>-(79+54/60)</f>
        <v>-79.900000000000006</v>
      </c>
      <c r="E151" s="39">
        <v>5</v>
      </c>
      <c r="F151" s="35">
        <v>3730</v>
      </c>
      <c r="G151" s="35">
        <v>4050</v>
      </c>
      <c r="H151" s="35">
        <f t="shared" ref="H151:H181" si="0">F151+G151</f>
        <v>7780</v>
      </c>
      <c r="I151" s="35">
        <v>15200</v>
      </c>
      <c r="Q151" s="9">
        <v>28.66</v>
      </c>
      <c r="R151" s="9">
        <v>36.07</v>
      </c>
      <c r="T151" s="64">
        <v>0.36473557416051527</v>
      </c>
      <c r="U151" s="64">
        <v>4.2999999999999997E-2</v>
      </c>
      <c r="V151" s="64" t="s">
        <v>361</v>
      </c>
      <c r="X151" s="9">
        <v>185.94443218276095</v>
      </c>
    </row>
    <row r="152" spans="1:24" x14ac:dyDescent="0.2">
      <c r="B152" s="23">
        <v>42965</v>
      </c>
      <c r="C152" s="5">
        <f>31+22/60</f>
        <v>31.366666666666667</v>
      </c>
      <c r="D152" s="5">
        <f>-(79+54/60)</f>
        <v>-79.900000000000006</v>
      </c>
      <c r="E152" s="39">
        <v>27</v>
      </c>
      <c r="F152" s="35">
        <v>1250000</v>
      </c>
      <c r="G152" s="35">
        <v>285000</v>
      </c>
      <c r="H152" s="35">
        <f t="shared" si="0"/>
        <v>1535000</v>
      </c>
      <c r="I152" s="35">
        <v>18100000</v>
      </c>
      <c r="Q152" s="9">
        <v>21.37</v>
      </c>
      <c r="R152" s="9">
        <v>36.340000000000003</v>
      </c>
      <c r="T152" s="64">
        <v>0.31999758784947135</v>
      </c>
      <c r="U152" s="64">
        <v>0.31</v>
      </c>
      <c r="V152" s="64">
        <v>2.8010000000000002</v>
      </c>
      <c r="X152" s="9">
        <v>175.7685676541054</v>
      </c>
    </row>
    <row r="153" spans="1:24" x14ac:dyDescent="0.2">
      <c r="B153" s="23">
        <v>42965</v>
      </c>
      <c r="C153" s="5">
        <f>31+22/60</f>
        <v>31.366666666666667</v>
      </c>
      <c r="D153" s="5">
        <f>-(79+54/60)</f>
        <v>-79.900000000000006</v>
      </c>
      <c r="E153" s="39">
        <v>45</v>
      </c>
      <c r="F153" s="35">
        <v>6580000</v>
      </c>
      <c r="G153" s="35">
        <v>291000</v>
      </c>
      <c r="H153" s="35">
        <f t="shared" si="0"/>
        <v>6871000</v>
      </c>
      <c r="I153" s="35">
        <v>69800000</v>
      </c>
      <c r="Q153" s="9">
        <v>19.86</v>
      </c>
      <c r="R153" s="9">
        <v>36.299999999999997</v>
      </c>
      <c r="T153" s="64">
        <v>0.25833155678996678</v>
      </c>
      <c r="U153" s="64">
        <v>0.54200000000000004</v>
      </c>
      <c r="V153" s="64">
        <v>6.3570000000000002</v>
      </c>
      <c r="X153" s="9">
        <v>138.58367959261355</v>
      </c>
    </row>
    <row r="154" spans="1:24" x14ac:dyDescent="0.2">
      <c r="B154" s="23">
        <v>42965</v>
      </c>
      <c r="C154" s="5">
        <f>31+18/60</f>
        <v>31.3</v>
      </c>
      <c r="D154" s="5">
        <f>-(79+46/60)</f>
        <v>-79.766666666666666</v>
      </c>
      <c r="E154" s="39">
        <v>5</v>
      </c>
      <c r="F154" s="35">
        <v>7070</v>
      </c>
      <c r="G154" s="35" t="s">
        <v>361</v>
      </c>
      <c r="H154" s="35">
        <f>F154</f>
        <v>7070</v>
      </c>
      <c r="I154" s="35">
        <v>29500</v>
      </c>
      <c r="Q154" s="9">
        <v>29.25</v>
      </c>
      <c r="R154" s="9">
        <v>36.03</v>
      </c>
      <c r="T154" s="64">
        <v>0.19710992345097453</v>
      </c>
      <c r="U154" s="64">
        <v>2.4E-2</v>
      </c>
      <c r="V154" s="64" t="s">
        <v>361</v>
      </c>
      <c r="X154" s="9">
        <v>184.26511465740325</v>
      </c>
    </row>
    <row r="155" spans="1:24" x14ac:dyDescent="0.2">
      <c r="B155" s="23">
        <v>42965</v>
      </c>
      <c r="C155" s="5">
        <f>31+18/60</f>
        <v>31.3</v>
      </c>
      <c r="D155" s="5">
        <f>-(79+46/60)</f>
        <v>-79.766666666666666</v>
      </c>
      <c r="E155" s="39">
        <v>45</v>
      </c>
      <c r="F155" s="35">
        <v>5970000</v>
      </c>
      <c r="G155" s="35">
        <v>3230000</v>
      </c>
      <c r="H155" s="35">
        <f t="shared" si="0"/>
        <v>9200000</v>
      </c>
      <c r="I155" s="35">
        <v>26800000</v>
      </c>
      <c r="Q155" s="9">
        <v>20.71</v>
      </c>
      <c r="R155" s="9">
        <v>36.33</v>
      </c>
      <c r="T155" s="64">
        <v>0.28717062991584164</v>
      </c>
      <c r="U155" s="64">
        <v>0.14699999999999999</v>
      </c>
      <c r="V155" s="64">
        <v>6.681</v>
      </c>
      <c r="X155" s="9">
        <v>161.3744174367537</v>
      </c>
    </row>
    <row r="156" spans="1:24" x14ac:dyDescent="0.2">
      <c r="B156" s="23">
        <v>42965</v>
      </c>
      <c r="C156" s="5">
        <f>31+18/60</f>
        <v>31.3</v>
      </c>
      <c r="D156" s="5">
        <f>-(79+46/60)</f>
        <v>-79.766666666666666</v>
      </c>
      <c r="E156" s="39">
        <v>103</v>
      </c>
      <c r="F156" s="35">
        <v>11100000.000000002</v>
      </c>
      <c r="G156" s="35">
        <v>4480000</v>
      </c>
      <c r="H156" s="35">
        <f t="shared" si="0"/>
        <v>15580000.000000002</v>
      </c>
      <c r="I156" s="35">
        <v>45000000</v>
      </c>
      <c r="Q156" s="9">
        <v>17.14</v>
      </c>
      <c r="R156" s="9">
        <v>36.200000000000003</v>
      </c>
      <c r="T156" s="64">
        <v>0.21814864711417359</v>
      </c>
      <c r="U156" s="64">
        <v>0.126</v>
      </c>
      <c r="V156" s="64">
        <v>11.058</v>
      </c>
      <c r="X156" s="9">
        <v>122.15035809447042</v>
      </c>
    </row>
    <row r="157" spans="1:24" x14ac:dyDescent="0.2">
      <c r="B157" s="23">
        <v>42965</v>
      </c>
      <c r="C157" s="5">
        <f>31+12/60</f>
        <v>31.2</v>
      </c>
      <c r="D157" s="5">
        <f>-(79+32/60)</f>
        <v>-79.533333333333331</v>
      </c>
      <c r="E157" s="39">
        <v>5</v>
      </c>
      <c r="F157" s="35">
        <v>10600</v>
      </c>
      <c r="G157" s="35">
        <v>2760</v>
      </c>
      <c r="H157" s="35">
        <f t="shared" si="0"/>
        <v>13360</v>
      </c>
      <c r="I157" s="35">
        <v>42200</v>
      </c>
      <c r="Q157" s="9">
        <v>30.24</v>
      </c>
      <c r="R157" s="9">
        <v>36.200000000000003</v>
      </c>
      <c r="T157" s="64">
        <v>0.19346703161045953</v>
      </c>
      <c r="U157" s="64">
        <v>3.9E-2</v>
      </c>
      <c r="V157" s="64" t="s">
        <v>361</v>
      </c>
      <c r="X157" s="9">
        <v>181.13638617265946</v>
      </c>
    </row>
    <row r="158" spans="1:24" x14ac:dyDescent="0.2">
      <c r="B158" s="23">
        <v>42965</v>
      </c>
      <c r="C158" s="5">
        <f>31+12/60</f>
        <v>31.2</v>
      </c>
      <c r="D158" s="5">
        <f>-(79+32/60)</f>
        <v>-79.533333333333331</v>
      </c>
      <c r="E158" s="39">
        <v>80</v>
      </c>
      <c r="F158" s="35">
        <v>318000</v>
      </c>
      <c r="G158" s="35">
        <v>53800</v>
      </c>
      <c r="H158" s="35">
        <f t="shared" si="0"/>
        <v>371800</v>
      </c>
      <c r="I158" s="35">
        <v>3150000</v>
      </c>
      <c r="Q158" s="9">
        <v>25.19</v>
      </c>
      <c r="R158" s="9">
        <v>36.82</v>
      </c>
      <c r="T158" s="64">
        <v>0.1798778171042687</v>
      </c>
      <c r="U158" s="64">
        <v>5.1999999999999998E-2</v>
      </c>
      <c r="V158" s="64">
        <v>0.10600000000000001</v>
      </c>
      <c r="X158" s="9">
        <v>164.0633246648562</v>
      </c>
    </row>
    <row r="159" spans="1:24" x14ac:dyDescent="0.2">
      <c r="B159" s="23">
        <v>42965</v>
      </c>
      <c r="C159" s="5">
        <f>31+12/60</f>
        <v>31.2</v>
      </c>
      <c r="D159" s="5">
        <f>-(79+32/60)</f>
        <v>-79.533333333333331</v>
      </c>
      <c r="E159" s="39">
        <v>200</v>
      </c>
      <c r="F159" s="35">
        <v>264000</v>
      </c>
      <c r="G159" s="35">
        <v>6360000</v>
      </c>
      <c r="H159" s="35">
        <f t="shared" si="0"/>
        <v>6624000</v>
      </c>
      <c r="I159" s="35">
        <v>13600000.000000002</v>
      </c>
      <c r="Q159" s="9">
        <v>14.88</v>
      </c>
      <c r="R159" s="9">
        <v>35.96</v>
      </c>
      <c r="T159" s="64">
        <v>0.11881990924125463</v>
      </c>
      <c r="U159" s="64">
        <v>3.6999999999999998E-2</v>
      </c>
      <c r="V159" s="64">
        <v>14.186</v>
      </c>
      <c r="X159" s="9">
        <v>124.20952125056378</v>
      </c>
    </row>
    <row r="160" spans="1:24" x14ac:dyDescent="0.2">
      <c r="B160" s="23">
        <v>42965</v>
      </c>
      <c r="C160" s="5">
        <f>31+12/60</f>
        <v>31.2</v>
      </c>
      <c r="D160" s="5">
        <f>-(79+32/60)</f>
        <v>-79.533333333333331</v>
      </c>
      <c r="E160" s="39">
        <v>380</v>
      </c>
      <c r="F160" s="35">
        <v>111000.00000000001</v>
      </c>
      <c r="G160" s="35">
        <v>122000</v>
      </c>
      <c r="H160" s="35">
        <f t="shared" si="0"/>
        <v>233000</v>
      </c>
      <c r="I160" s="35">
        <v>6880000</v>
      </c>
      <c r="Q160" s="9">
        <v>8.3800000000000008</v>
      </c>
      <c r="R160" s="9">
        <v>35.08</v>
      </c>
      <c r="T160" s="64">
        <v>0.16714816134696339</v>
      </c>
      <c r="U160" s="64">
        <v>5.2999999999999999E-2</v>
      </c>
      <c r="V160" s="64">
        <v>25.669</v>
      </c>
      <c r="X160" s="9">
        <v>122.46023216164951</v>
      </c>
    </row>
    <row r="161" spans="2:24" x14ac:dyDescent="0.2">
      <c r="B161" s="23">
        <v>42965</v>
      </c>
      <c r="C161" s="5">
        <f>31+12/60</f>
        <v>31.2</v>
      </c>
      <c r="D161" s="5">
        <f>-(79+32/60)</f>
        <v>-79.533333333333331</v>
      </c>
      <c r="E161" s="39">
        <v>475</v>
      </c>
      <c r="F161" s="35">
        <v>14200</v>
      </c>
      <c r="G161" s="35">
        <v>6010000</v>
      </c>
      <c r="H161" s="35">
        <f t="shared" si="0"/>
        <v>6024200</v>
      </c>
      <c r="I161" s="35">
        <v>9530000</v>
      </c>
      <c r="Q161" s="9">
        <v>7.82</v>
      </c>
      <c r="R161" s="9">
        <v>35.03</v>
      </c>
      <c r="T161" s="64">
        <v>0.24411082973357431</v>
      </c>
      <c r="U161" s="64">
        <v>5.8000000000000003E-2</v>
      </c>
      <c r="V161" s="64">
        <v>28.667999999999999</v>
      </c>
      <c r="X161" s="9">
        <v>129.19749413838215</v>
      </c>
    </row>
    <row r="162" spans="2:24" x14ac:dyDescent="0.2">
      <c r="B162" s="23">
        <v>42965</v>
      </c>
      <c r="C162" s="5">
        <f>30+56/60</f>
        <v>30.933333333333334</v>
      </c>
      <c r="D162" s="5">
        <f>-(78+0.9)</f>
        <v>-78.900000000000006</v>
      </c>
      <c r="E162" s="39">
        <v>5</v>
      </c>
      <c r="F162" s="35" t="s">
        <v>361</v>
      </c>
      <c r="G162" s="35" t="s">
        <v>361</v>
      </c>
      <c r="H162" s="35" t="s">
        <v>361</v>
      </c>
      <c r="I162" s="35" t="s">
        <v>361</v>
      </c>
      <c r="Q162" s="9">
        <v>29.64</v>
      </c>
      <c r="R162" s="9">
        <v>36.33</v>
      </c>
      <c r="T162" s="64">
        <v>0.23782494092369691</v>
      </c>
      <c r="U162" s="64">
        <v>0.03</v>
      </c>
      <c r="V162" s="64" t="s">
        <v>361</v>
      </c>
      <c r="X162" s="9">
        <v>181.37628867628194</v>
      </c>
    </row>
    <row r="163" spans="2:24" x14ac:dyDescent="0.2">
      <c r="B163" s="23">
        <v>42965</v>
      </c>
      <c r="C163" s="5">
        <f>30+56/60</f>
        <v>30.933333333333334</v>
      </c>
      <c r="D163" s="5">
        <f>-(78+0.9)</f>
        <v>-78.900000000000006</v>
      </c>
      <c r="E163" s="39">
        <v>100</v>
      </c>
      <c r="F163" s="35">
        <v>6660</v>
      </c>
      <c r="G163" s="35" t="s">
        <v>361</v>
      </c>
      <c r="H163" s="35">
        <f>F163</f>
        <v>6660</v>
      </c>
      <c r="I163" s="35">
        <v>18600</v>
      </c>
      <c r="Q163" s="9">
        <v>23.66</v>
      </c>
      <c r="R163" s="9">
        <v>36.81</v>
      </c>
      <c r="T163" s="64" t="s">
        <v>547</v>
      </c>
      <c r="U163" s="64" t="s">
        <v>547</v>
      </c>
      <c r="V163" s="64" t="s">
        <v>547</v>
      </c>
      <c r="X163" s="9">
        <v>199.40896019857533</v>
      </c>
    </row>
    <row r="164" spans="2:24" x14ac:dyDescent="0.2">
      <c r="B164" s="23">
        <v>42965</v>
      </c>
      <c r="C164" s="5">
        <f>30+56/60</f>
        <v>30.933333333333334</v>
      </c>
      <c r="D164" s="5">
        <f>-(78+0.9)</f>
        <v>-78.900000000000006</v>
      </c>
      <c r="E164" s="39">
        <v>130</v>
      </c>
      <c r="F164" s="35">
        <v>1580000</v>
      </c>
      <c r="G164" s="35">
        <v>8970</v>
      </c>
      <c r="H164" s="35">
        <f t="shared" si="0"/>
        <v>1588970</v>
      </c>
      <c r="I164" s="35">
        <v>4540000</v>
      </c>
      <c r="Q164" s="9">
        <v>22.47</v>
      </c>
      <c r="R164" s="9">
        <v>36.79</v>
      </c>
      <c r="T164" s="64">
        <v>0.62</v>
      </c>
      <c r="U164" s="64">
        <v>7.0000000000000007E-2</v>
      </c>
      <c r="V164" s="64">
        <v>0.04</v>
      </c>
      <c r="X164" s="9">
        <v>196.37019515268994</v>
      </c>
    </row>
    <row r="165" spans="2:24" x14ac:dyDescent="0.2">
      <c r="B165" s="23">
        <v>42965</v>
      </c>
      <c r="C165" s="5">
        <f>30+56/60</f>
        <v>30.933333333333334</v>
      </c>
      <c r="D165" s="5">
        <f>-(78+0.9)</f>
        <v>-78.900000000000006</v>
      </c>
      <c r="E165" s="39">
        <v>336</v>
      </c>
      <c r="F165" s="35">
        <v>351000</v>
      </c>
      <c r="G165" s="35">
        <v>9890000</v>
      </c>
      <c r="H165" s="35">
        <f t="shared" si="0"/>
        <v>10241000</v>
      </c>
      <c r="I165" s="35">
        <v>17000000</v>
      </c>
      <c r="Q165" s="9">
        <v>18.68</v>
      </c>
      <c r="R165" s="9">
        <v>36.58</v>
      </c>
      <c r="T165" s="64">
        <v>0.20488103622151135</v>
      </c>
      <c r="U165" s="64">
        <v>3.4000000000000002E-2</v>
      </c>
      <c r="V165" s="64">
        <v>5.3150000000000004</v>
      </c>
      <c r="X165" s="9">
        <v>163.03374308680952</v>
      </c>
    </row>
    <row r="166" spans="2:24" x14ac:dyDescent="0.2">
      <c r="B166" s="23">
        <v>42965</v>
      </c>
      <c r="C166" s="5">
        <f>30+56/60</f>
        <v>30.933333333333334</v>
      </c>
      <c r="D166" s="5">
        <f>-(78+0.9)</f>
        <v>-78.900000000000006</v>
      </c>
      <c r="E166" s="39">
        <v>500</v>
      </c>
      <c r="F166" s="35">
        <v>86300.000000000015</v>
      </c>
      <c r="G166" s="35">
        <v>12900000</v>
      </c>
      <c r="H166" s="35">
        <f t="shared" si="0"/>
        <v>12986300</v>
      </c>
      <c r="I166" s="35">
        <v>13799999.999999998</v>
      </c>
      <c r="Q166" s="9">
        <v>16.760000000000002</v>
      </c>
      <c r="R166" s="9">
        <v>36.31</v>
      </c>
      <c r="T166" s="64">
        <v>0.21914269464689839</v>
      </c>
      <c r="U166" s="64">
        <v>2.5999999999999999E-2</v>
      </c>
      <c r="V166" s="64">
        <v>7.1859999999999999</v>
      </c>
      <c r="X166" s="9">
        <v>165.51273562424231</v>
      </c>
    </row>
    <row r="167" spans="2:24" x14ac:dyDescent="0.2">
      <c r="B167" s="23">
        <v>42965</v>
      </c>
      <c r="C167" s="5">
        <f>31+8/60</f>
        <v>31.133333333333333</v>
      </c>
      <c r="D167" s="5">
        <f>-(78+45/60)</f>
        <v>-78.75</v>
      </c>
      <c r="E167" s="39">
        <v>5</v>
      </c>
      <c r="F167" s="35" t="s">
        <v>361</v>
      </c>
      <c r="G167" s="35" t="s">
        <v>361</v>
      </c>
      <c r="H167" s="35" t="s">
        <v>361</v>
      </c>
      <c r="I167" s="35" t="s">
        <v>361</v>
      </c>
      <c r="Q167" s="9">
        <v>30.38</v>
      </c>
      <c r="R167" s="9">
        <v>36.409999999999997</v>
      </c>
      <c r="T167" s="64">
        <v>0.14837235765532023</v>
      </c>
      <c r="U167" s="64">
        <v>2.8000000000000001E-2</v>
      </c>
      <c r="V167" s="64" t="s">
        <v>361</v>
      </c>
      <c r="X167" s="9">
        <v>179.00725145300953</v>
      </c>
    </row>
    <row r="168" spans="2:24" x14ac:dyDescent="0.2">
      <c r="B168" s="23">
        <v>42965</v>
      </c>
      <c r="C168" s="5">
        <f>31+8/60</f>
        <v>31.133333333333333</v>
      </c>
      <c r="D168" s="5">
        <f>-(78+45/60)</f>
        <v>-78.75</v>
      </c>
      <c r="E168" s="39">
        <v>145</v>
      </c>
      <c r="F168" s="35">
        <v>2920000</v>
      </c>
      <c r="G168" s="35">
        <v>32000</v>
      </c>
      <c r="H168" s="35">
        <f t="shared" si="0"/>
        <v>2952000</v>
      </c>
      <c r="I168" s="35">
        <v>6870000</v>
      </c>
      <c r="Q168" s="9">
        <v>22.31</v>
      </c>
      <c r="R168" s="9">
        <v>36.78</v>
      </c>
      <c r="T168" s="64">
        <v>6.488990692172017E-2</v>
      </c>
      <c r="U168" s="64">
        <v>0.11799999999999999</v>
      </c>
      <c r="V168" s="64">
        <v>0.121</v>
      </c>
      <c r="X168" s="9">
        <v>196.87998797288782</v>
      </c>
    </row>
    <row r="169" spans="2:24" x14ac:dyDescent="0.2">
      <c r="B169" s="23">
        <v>42965</v>
      </c>
      <c r="C169" s="5">
        <f>31+8/60</f>
        <v>31.133333333333333</v>
      </c>
      <c r="D169" s="5">
        <f>-(78+45/60)</f>
        <v>-78.75</v>
      </c>
      <c r="E169" s="39">
        <v>350</v>
      </c>
      <c r="F169" s="35">
        <v>146000</v>
      </c>
      <c r="G169" s="35">
        <v>7640000</v>
      </c>
      <c r="H169" s="35">
        <f t="shared" si="0"/>
        <v>7786000</v>
      </c>
      <c r="I169" s="35">
        <v>14600000</v>
      </c>
      <c r="Q169" s="9">
        <v>18.600000000000001</v>
      </c>
      <c r="R169" s="9">
        <v>36.590000000000003</v>
      </c>
      <c r="T169" s="64">
        <v>0.19281212970654671</v>
      </c>
      <c r="U169" s="64">
        <v>3.3000000000000002E-2</v>
      </c>
      <c r="V169" s="64">
        <v>3.92</v>
      </c>
      <c r="X169" s="9">
        <v>171.35036321239048</v>
      </c>
    </row>
    <row r="170" spans="2:24" x14ac:dyDescent="0.2">
      <c r="B170" s="23">
        <v>42965</v>
      </c>
      <c r="C170" s="5">
        <f>31+8/60</f>
        <v>31.133333333333333</v>
      </c>
      <c r="D170" s="5">
        <f>-(78+45/60)</f>
        <v>-78.75</v>
      </c>
      <c r="E170" s="39">
        <v>500</v>
      </c>
      <c r="F170" s="35">
        <v>44700</v>
      </c>
      <c r="G170" s="35">
        <v>10300000</v>
      </c>
      <c r="H170" s="35">
        <f t="shared" si="0"/>
        <v>10344700</v>
      </c>
      <c r="I170" s="35">
        <v>13000000</v>
      </c>
      <c r="Q170" s="9">
        <v>16.98</v>
      </c>
      <c r="R170" s="9">
        <v>36.35</v>
      </c>
      <c r="T170" s="64">
        <v>6.78369654893278E-2</v>
      </c>
      <c r="U170" s="64">
        <v>2.8000000000000001E-2</v>
      </c>
      <c r="V170" s="64">
        <v>8.1039999999999992</v>
      </c>
      <c r="X170" s="9">
        <v>167.24203283785471</v>
      </c>
    </row>
    <row r="171" spans="2:24" x14ac:dyDescent="0.2">
      <c r="B171" s="23">
        <v>42966</v>
      </c>
      <c r="C171" s="5">
        <f>31+25/60</f>
        <v>31.416666666666668</v>
      </c>
      <c r="D171" s="5">
        <f>-(79+15/60)</f>
        <v>-79.25</v>
      </c>
      <c r="E171" s="39">
        <v>5</v>
      </c>
      <c r="F171" s="35">
        <v>819.99999999999989</v>
      </c>
      <c r="G171" s="35" t="s">
        <v>361</v>
      </c>
      <c r="H171" s="35" t="s">
        <v>361</v>
      </c>
      <c r="I171" s="35">
        <v>4000</v>
      </c>
      <c r="Q171" s="9">
        <v>30.35</v>
      </c>
      <c r="R171" s="9">
        <v>36.229999999999997</v>
      </c>
      <c r="T171" s="64">
        <v>0.13947855590664712</v>
      </c>
      <c r="U171" s="64">
        <v>2.9000000000000001E-2</v>
      </c>
      <c r="V171" s="64">
        <v>2.1999999999999995E-2</v>
      </c>
      <c r="X171" s="9">
        <v>181.3862846139329</v>
      </c>
    </row>
    <row r="172" spans="2:24" x14ac:dyDescent="0.2">
      <c r="B172" s="23">
        <v>42966</v>
      </c>
      <c r="C172" s="5">
        <f>31+25/60</f>
        <v>31.416666666666668</v>
      </c>
      <c r="D172" s="5">
        <f>-(79+15/60)</f>
        <v>-79.25</v>
      </c>
      <c r="E172" s="39">
        <v>95</v>
      </c>
      <c r="F172" s="35">
        <v>1390000</v>
      </c>
      <c r="G172" s="35">
        <v>843000</v>
      </c>
      <c r="H172" s="35">
        <f t="shared" si="0"/>
        <v>2233000</v>
      </c>
      <c r="I172" s="35">
        <v>7810000</v>
      </c>
      <c r="Q172" s="9">
        <v>25.28</v>
      </c>
      <c r="R172" s="9">
        <v>36.82</v>
      </c>
      <c r="T172" s="64">
        <v>9.4547607427486052E-2</v>
      </c>
      <c r="U172" s="64">
        <v>9.9000000000000005E-2</v>
      </c>
      <c r="V172" s="64">
        <v>1.2969999999999999</v>
      </c>
      <c r="X172" s="9">
        <v>162.83382433379077</v>
      </c>
    </row>
    <row r="173" spans="2:24" x14ac:dyDescent="0.2">
      <c r="B173" s="23">
        <v>42966</v>
      </c>
      <c r="C173" s="5">
        <f>31+25/60</f>
        <v>31.416666666666668</v>
      </c>
      <c r="D173" s="5">
        <f>-(79+15/60)</f>
        <v>-79.25</v>
      </c>
      <c r="E173" s="39">
        <v>130</v>
      </c>
      <c r="F173" s="35">
        <v>960000</v>
      </c>
      <c r="G173" s="35">
        <v>3150000</v>
      </c>
      <c r="H173" s="35">
        <f t="shared" si="0"/>
        <v>4110000</v>
      </c>
      <c r="I173" s="35">
        <v>15000000</v>
      </c>
      <c r="Q173" s="9">
        <v>21.89</v>
      </c>
      <c r="R173" s="9">
        <v>36.86</v>
      </c>
      <c r="T173" s="64">
        <v>4.9704369024741846E-2</v>
      </c>
      <c r="U173" s="64">
        <v>4.2999999999999997E-2</v>
      </c>
      <c r="V173" s="64">
        <v>6.5880000000000001</v>
      </c>
      <c r="X173" s="9">
        <v>146.19058814497788</v>
      </c>
    </row>
    <row r="174" spans="2:24" x14ac:dyDescent="0.2">
      <c r="B174" s="23">
        <v>42966</v>
      </c>
      <c r="C174" s="5">
        <f>31+25/60</f>
        <v>31.416666666666668</v>
      </c>
      <c r="D174" s="5">
        <f>-(79+15/60)</f>
        <v>-79.25</v>
      </c>
      <c r="E174" s="39">
        <v>200</v>
      </c>
      <c r="F174" s="35">
        <v>246000</v>
      </c>
      <c r="G174" s="35">
        <v>14400000</v>
      </c>
      <c r="H174" s="35">
        <f t="shared" si="0"/>
        <v>14646000</v>
      </c>
      <c r="I174" s="35">
        <v>17200000</v>
      </c>
      <c r="Q174" s="9">
        <v>18.07</v>
      </c>
      <c r="R174" s="9">
        <v>36.520000000000003</v>
      </c>
      <c r="T174" s="64">
        <v>0.29135732423014143</v>
      </c>
      <c r="U174" s="64">
        <v>3.5999999999999997E-2</v>
      </c>
      <c r="V174" s="64">
        <v>5.2550000000000008</v>
      </c>
      <c r="X174" s="9">
        <v>170.02090350481566</v>
      </c>
    </row>
    <row r="175" spans="2:24" x14ac:dyDescent="0.2">
      <c r="B175" s="23">
        <v>42966</v>
      </c>
      <c r="C175" s="5">
        <f>31+25/60</f>
        <v>31.416666666666668</v>
      </c>
      <c r="D175" s="5">
        <f>-(79+15/60)</f>
        <v>-79.25</v>
      </c>
      <c r="E175" s="39">
        <v>450</v>
      </c>
      <c r="F175" s="35">
        <v>762000</v>
      </c>
      <c r="G175" s="35">
        <v>10800000</v>
      </c>
      <c r="H175" s="35">
        <f t="shared" si="0"/>
        <v>11562000</v>
      </c>
      <c r="I175" s="35">
        <v>20900000</v>
      </c>
      <c r="Q175" s="9">
        <v>10.68</v>
      </c>
      <c r="R175" s="9">
        <v>35.299999999999997</v>
      </c>
      <c r="T175" s="64">
        <v>8.704547222462769E-2</v>
      </c>
      <c r="U175" s="64">
        <v>3.2000000000000001E-2</v>
      </c>
      <c r="V175" s="64">
        <v>22.295999999999999</v>
      </c>
      <c r="X175" s="9">
        <v>113.40391264989908</v>
      </c>
    </row>
    <row r="176" spans="2:24" x14ac:dyDescent="0.2">
      <c r="B176" s="23">
        <v>42966</v>
      </c>
      <c r="C176" s="5">
        <f>31+30/60</f>
        <v>31.5</v>
      </c>
      <c r="D176" s="5">
        <f>-(79+39/60)</f>
        <v>-79.650000000000006</v>
      </c>
      <c r="E176" s="39">
        <v>5</v>
      </c>
      <c r="F176" s="35">
        <v>2250000</v>
      </c>
      <c r="G176" s="35" t="s">
        <v>361</v>
      </c>
      <c r="H176" s="35">
        <f>F176</f>
        <v>2250000</v>
      </c>
      <c r="I176" s="35" t="s">
        <v>361</v>
      </c>
      <c r="Q176" s="9">
        <v>29.14</v>
      </c>
      <c r="R176" s="9">
        <v>36.04</v>
      </c>
      <c r="T176" s="64">
        <v>0.1600261031419116</v>
      </c>
      <c r="U176" s="64">
        <v>2.1000000000000001E-2</v>
      </c>
      <c r="V176" s="64">
        <v>8.0000000000000002E-3</v>
      </c>
      <c r="X176" s="9">
        <v>183.66535839834694</v>
      </c>
    </row>
    <row r="177" spans="1:24" x14ac:dyDescent="0.2">
      <c r="B177" s="23">
        <v>42966</v>
      </c>
      <c r="C177" s="5">
        <f>31+30/60</f>
        <v>31.5</v>
      </c>
      <c r="D177" s="5">
        <f>-(79+39/60)</f>
        <v>-79.650000000000006</v>
      </c>
      <c r="E177" s="39">
        <v>38</v>
      </c>
      <c r="F177" s="35">
        <v>1740000</v>
      </c>
      <c r="G177" s="35">
        <v>497000</v>
      </c>
      <c r="H177" s="35">
        <f t="shared" si="0"/>
        <v>2237000</v>
      </c>
      <c r="I177" s="35">
        <v>14600000</v>
      </c>
      <c r="Q177" s="9">
        <v>21.85</v>
      </c>
      <c r="R177" s="9">
        <v>36.369999999999997</v>
      </c>
      <c r="T177" s="64">
        <v>0.10874494513016736</v>
      </c>
      <c r="U177" s="64">
        <v>0.28999999999999998</v>
      </c>
      <c r="V177" s="64">
        <v>3.851</v>
      </c>
      <c r="X177" s="9">
        <v>175.19879920800187</v>
      </c>
    </row>
    <row r="178" spans="1:24" x14ac:dyDescent="0.2">
      <c r="B178" s="23">
        <v>42966</v>
      </c>
      <c r="C178" s="5">
        <f>31+30/60</f>
        <v>31.5</v>
      </c>
      <c r="D178" s="5">
        <f>-(79+39/60)</f>
        <v>-79.650000000000006</v>
      </c>
      <c r="E178" s="39">
        <v>100</v>
      </c>
      <c r="F178" s="35">
        <v>5460000</v>
      </c>
      <c r="G178" s="35">
        <v>1390000</v>
      </c>
      <c r="H178" s="35">
        <f t="shared" si="0"/>
        <v>6850000</v>
      </c>
      <c r="I178" s="35">
        <v>31100000</v>
      </c>
      <c r="Q178" s="9">
        <v>17.79</v>
      </c>
      <c r="R178" s="9">
        <v>36.26</v>
      </c>
      <c r="T178" s="64">
        <v>6.2574360904314161E-2</v>
      </c>
      <c r="U178" s="64">
        <v>0.157</v>
      </c>
      <c r="V178" s="64">
        <v>7.6950000000000003</v>
      </c>
      <c r="X178" s="9">
        <v>122.81008997943236</v>
      </c>
    </row>
    <row r="179" spans="1:24" x14ac:dyDescent="0.2">
      <c r="B179" s="23">
        <v>42966</v>
      </c>
      <c r="C179" s="5">
        <f>31+31/60</f>
        <v>31.516666666666666</v>
      </c>
      <c r="D179" s="5">
        <f>-(79+47/60)</f>
        <v>-79.783333333333331</v>
      </c>
      <c r="E179" s="39">
        <v>5</v>
      </c>
      <c r="F179" s="35" t="s">
        <v>361</v>
      </c>
      <c r="G179" s="35" t="s">
        <v>361</v>
      </c>
      <c r="H179" s="35" t="s">
        <v>361</v>
      </c>
      <c r="I179" s="35">
        <v>5520</v>
      </c>
      <c r="Q179" s="9">
        <v>28.88</v>
      </c>
      <c r="R179" s="9">
        <v>36.020000000000003</v>
      </c>
      <c r="T179" s="64">
        <v>5.5487386729829107E-2</v>
      </c>
      <c r="U179" s="64">
        <v>1.7999999999999999E-2</v>
      </c>
      <c r="V179" s="64">
        <v>7.0999999999999994E-2</v>
      </c>
      <c r="X179" s="9">
        <v>184.73492372699735</v>
      </c>
    </row>
    <row r="180" spans="1:24" x14ac:dyDescent="0.2">
      <c r="B180" s="23">
        <v>42966</v>
      </c>
      <c r="C180" s="5">
        <f>31+31/60</f>
        <v>31.516666666666666</v>
      </c>
      <c r="D180" s="5">
        <f>-(79+47/60)</f>
        <v>-79.783333333333331</v>
      </c>
      <c r="E180" s="39">
        <v>25</v>
      </c>
      <c r="F180" s="35">
        <v>16600</v>
      </c>
      <c r="G180" s="35">
        <v>4440</v>
      </c>
      <c r="H180" s="35">
        <f t="shared" si="0"/>
        <v>21040</v>
      </c>
      <c r="I180" s="35">
        <v>422000</v>
      </c>
      <c r="Q180" s="9">
        <v>26.89</v>
      </c>
      <c r="R180" s="9">
        <v>36.18</v>
      </c>
      <c r="T180" s="64">
        <v>0.2474145759452773</v>
      </c>
      <c r="U180" s="64">
        <v>3.4000000000000002E-2</v>
      </c>
      <c r="V180" s="64">
        <v>5.7999999999999996E-2</v>
      </c>
      <c r="X180" s="9">
        <v>190.35264068682488</v>
      </c>
    </row>
    <row r="181" spans="1:24" s="21" customFormat="1" x14ac:dyDescent="0.2">
      <c r="B181" s="24">
        <v>42966</v>
      </c>
      <c r="C181" s="12">
        <f>31+31/60</f>
        <v>31.516666666666666</v>
      </c>
      <c r="D181" s="12">
        <f>-(79+47/60)</f>
        <v>-79.783333333333331</v>
      </c>
      <c r="E181" s="42">
        <v>48</v>
      </c>
      <c r="F181" s="37">
        <v>1540000</v>
      </c>
      <c r="G181" s="37">
        <v>156000</v>
      </c>
      <c r="H181" s="37">
        <f t="shared" si="0"/>
        <v>1696000</v>
      </c>
      <c r="I181" s="37">
        <v>13100000</v>
      </c>
      <c r="J181" s="37"/>
      <c r="K181" s="37"/>
      <c r="L181" s="37"/>
      <c r="M181" s="37"/>
      <c r="N181" s="37"/>
      <c r="O181" s="13"/>
      <c r="P181" s="104"/>
      <c r="Q181" s="13">
        <v>20.9</v>
      </c>
      <c r="R181" s="13">
        <v>36.36</v>
      </c>
      <c r="S181" s="13"/>
      <c r="T181" s="68">
        <v>0.30263099271892624</v>
      </c>
      <c r="U181" s="68">
        <v>0.64600000000000002</v>
      </c>
      <c r="V181" s="68">
        <v>4.0840000000000005</v>
      </c>
      <c r="W181" s="13"/>
      <c r="X181" s="13">
        <v>154.4672245199551</v>
      </c>
    </row>
    <row r="182" spans="1:24" x14ac:dyDescent="0.2">
      <c r="A182" s="1" t="s">
        <v>445</v>
      </c>
      <c r="B182" s="5" t="s">
        <v>504</v>
      </c>
      <c r="C182" s="5">
        <v>-10.95</v>
      </c>
      <c r="D182" s="5">
        <v>-78.56</v>
      </c>
      <c r="E182" s="71">
        <v>352.6</v>
      </c>
      <c r="F182" s="5"/>
      <c r="H182" s="35">
        <v>4082700</v>
      </c>
      <c r="M182" s="35">
        <v>143400</v>
      </c>
      <c r="Q182" s="5">
        <v>11.4</v>
      </c>
      <c r="R182" s="5">
        <v>34.82</v>
      </c>
      <c r="T182" s="64">
        <v>0.01</v>
      </c>
      <c r="U182" s="64">
        <v>0.68</v>
      </c>
      <c r="V182" s="64">
        <v>32.51</v>
      </c>
      <c r="X182" s="5" t="s">
        <v>361</v>
      </c>
    </row>
    <row r="183" spans="1:24" x14ac:dyDescent="0.2">
      <c r="A183" s="1"/>
      <c r="B183" s="5" t="s">
        <v>504</v>
      </c>
      <c r="C183" s="5">
        <v>-10.95</v>
      </c>
      <c r="D183" s="5">
        <v>-78.56</v>
      </c>
      <c r="E183" s="71">
        <v>298</v>
      </c>
      <c r="F183" s="5"/>
      <c r="H183" s="35">
        <v>2548100</v>
      </c>
      <c r="M183" s="35">
        <v>30600</v>
      </c>
      <c r="Q183" s="5">
        <v>12.1</v>
      </c>
      <c r="R183" s="5">
        <v>34.86</v>
      </c>
      <c r="T183" s="64" t="s">
        <v>361</v>
      </c>
      <c r="U183" s="64">
        <v>0.52</v>
      </c>
      <c r="V183" s="64">
        <v>30.21</v>
      </c>
      <c r="X183" s="9">
        <v>0.2</v>
      </c>
    </row>
    <row r="184" spans="1:24" x14ac:dyDescent="0.2">
      <c r="A184" s="1" t="s">
        <v>503</v>
      </c>
      <c r="B184" s="5" t="s">
        <v>504</v>
      </c>
      <c r="C184" s="5">
        <v>-10.95</v>
      </c>
      <c r="D184" s="5">
        <v>-78.56</v>
      </c>
      <c r="E184" s="71">
        <v>258.7</v>
      </c>
      <c r="F184" s="5"/>
      <c r="H184" s="35">
        <v>974800</v>
      </c>
      <c r="M184" s="35">
        <v>20600</v>
      </c>
      <c r="Q184" s="5">
        <v>13</v>
      </c>
      <c r="R184" s="5">
        <v>34.92</v>
      </c>
      <c r="T184" s="64">
        <v>0.01</v>
      </c>
      <c r="U184" s="64">
        <v>1.63</v>
      </c>
      <c r="V184" s="64">
        <v>29.39</v>
      </c>
      <c r="X184" s="9">
        <v>1.5</v>
      </c>
    </row>
    <row r="185" spans="1:24" x14ac:dyDescent="0.2">
      <c r="B185" s="5" t="s">
        <v>504</v>
      </c>
      <c r="C185" s="5">
        <v>-10.95</v>
      </c>
      <c r="D185" s="5">
        <v>-78.56</v>
      </c>
      <c r="E185" s="71">
        <v>218.9</v>
      </c>
      <c r="F185" s="5"/>
      <c r="H185" s="35">
        <v>2018800</v>
      </c>
      <c r="M185" s="35">
        <v>240900</v>
      </c>
      <c r="Q185" s="5">
        <v>13.7</v>
      </c>
      <c r="R185" s="5">
        <v>34.96</v>
      </c>
      <c r="T185" s="64">
        <v>0.01</v>
      </c>
      <c r="U185" s="64">
        <v>0.13</v>
      </c>
      <c r="V185" s="64">
        <v>31.65</v>
      </c>
      <c r="X185" s="9">
        <v>6.06</v>
      </c>
    </row>
    <row r="186" spans="1:24" x14ac:dyDescent="0.2">
      <c r="B186" s="5" t="s">
        <v>504</v>
      </c>
      <c r="C186" s="5">
        <v>-10.95</v>
      </c>
      <c r="D186" s="5">
        <v>-78.56</v>
      </c>
      <c r="E186" s="71">
        <v>73.900000000000006</v>
      </c>
      <c r="F186" s="5"/>
      <c r="H186" s="35">
        <v>14462800</v>
      </c>
      <c r="M186" s="35">
        <v>628400</v>
      </c>
      <c r="Q186" s="5">
        <v>15.4</v>
      </c>
      <c r="R186" s="5">
        <v>35.049999999999997</v>
      </c>
      <c r="T186" s="64" t="s">
        <v>361</v>
      </c>
      <c r="U186" s="64">
        <v>0.02</v>
      </c>
      <c r="V186" s="64">
        <v>30</v>
      </c>
      <c r="X186" s="9">
        <v>8.4</v>
      </c>
    </row>
    <row r="187" spans="1:24" x14ac:dyDescent="0.2">
      <c r="B187" s="5" t="s">
        <v>504</v>
      </c>
      <c r="C187" s="5">
        <v>-10.78</v>
      </c>
      <c r="D187" s="5">
        <v>-78.27</v>
      </c>
      <c r="E187" s="71">
        <v>304.10000000000002</v>
      </c>
      <c r="F187" s="5"/>
      <c r="H187" s="35">
        <v>4000400</v>
      </c>
      <c r="M187" s="35">
        <v>44000</v>
      </c>
      <c r="Q187" s="5">
        <v>12.2</v>
      </c>
      <c r="R187" s="5">
        <v>34.869999999999997</v>
      </c>
      <c r="T187" s="64" t="s">
        <v>361</v>
      </c>
      <c r="U187" s="64">
        <v>1.72</v>
      </c>
      <c r="V187" s="64">
        <v>27.27</v>
      </c>
      <c r="X187" s="5" t="s">
        <v>361</v>
      </c>
    </row>
    <row r="188" spans="1:24" x14ac:dyDescent="0.2">
      <c r="B188" s="5" t="s">
        <v>504</v>
      </c>
      <c r="C188" s="5">
        <v>-10.78</v>
      </c>
      <c r="D188" s="5">
        <v>-78.27</v>
      </c>
      <c r="E188" s="71">
        <v>268.10000000000002</v>
      </c>
      <c r="F188" s="5"/>
      <c r="H188" s="35">
        <v>1920100</v>
      </c>
      <c r="M188" s="35">
        <v>47300</v>
      </c>
      <c r="Q188" s="5">
        <v>12.8</v>
      </c>
      <c r="R188" s="5">
        <v>34.909999999999997</v>
      </c>
      <c r="T188" s="64" t="s">
        <v>361</v>
      </c>
      <c r="U188" s="64">
        <v>2.0499999999999998</v>
      </c>
      <c r="V188" s="64">
        <v>26.61</v>
      </c>
      <c r="X188" s="9">
        <v>0.2</v>
      </c>
    </row>
    <row r="189" spans="1:24" x14ac:dyDescent="0.2">
      <c r="B189" s="5" t="s">
        <v>504</v>
      </c>
      <c r="C189" s="5">
        <v>-10.78</v>
      </c>
      <c r="D189" s="5">
        <v>-78.27</v>
      </c>
      <c r="E189" s="71">
        <v>249.4</v>
      </c>
      <c r="F189" s="5"/>
      <c r="H189" s="35">
        <v>2601800</v>
      </c>
      <c r="M189" s="35">
        <v>104800</v>
      </c>
      <c r="Q189" s="5">
        <v>13.1</v>
      </c>
      <c r="R189" s="5">
        <v>34.92</v>
      </c>
      <c r="T189" s="64" t="s">
        <v>361</v>
      </c>
      <c r="U189" s="64">
        <v>1.66</v>
      </c>
      <c r="V189" s="64">
        <v>28.06</v>
      </c>
      <c r="X189" s="9">
        <v>2.25</v>
      </c>
    </row>
    <row r="190" spans="1:24" x14ac:dyDescent="0.2">
      <c r="B190" s="5" t="s">
        <v>504</v>
      </c>
      <c r="C190" s="5">
        <v>-10.78</v>
      </c>
      <c r="D190" s="5">
        <v>-78.27</v>
      </c>
      <c r="E190" s="71">
        <v>189</v>
      </c>
      <c r="F190" s="5"/>
      <c r="H190" s="35">
        <v>18113500</v>
      </c>
      <c r="M190" s="35">
        <v>626200</v>
      </c>
      <c r="Q190" s="5">
        <v>13.8</v>
      </c>
      <c r="R190" s="5">
        <v>34.97</v>
      </c>
      <c r="T190" s="64" t="s">
        <v>361</v>
      </c>
      <c r="U190" s="64">
        <v>0</v>
      </c>
      <c r="V190" s="64">
        <v>30.47</v>
      </c>
      <c r="X190" s="9">
        <v>1.6</v>
      </c>
    </row>
    <row r="191" spans="1:24" x14ac:dyDescent="0.2">
      <c r="B191" s="5" t="s">
        <v>504</v>
      </c>
      <c r="C191" s="5">
        <v>-10.78</v>
      </c>
      <c r="D191" s="5">
        <v>-78.27</v>
      </c>
      <c r="E191" s="71">
        <v>28</v>
      </c>
      <c r="F191" s="5"/>
      <c r="H191" s="35">
        <v>24513800</v>
      </c>
      <c r="M191" s="35">
        <v>521700.00000000006</v>
      </c>
      <c r="Q191" s="5">
        <v>16.399999999999999</v>
      </c>
      <c r="R191" s="5">
        <v>35.090000000000003</v>
      </c>
      <c r="T191" s="64" t="s">
        <v>361</v>
      </c>
      <c r="U191" s="64">
        <v>0.04</v>
      </c>
      <c r="V191" s="64">
        <v>26.81</v>
      </c>
      <c r="X191" s="9">
        <v>30.1</v>
      </c>
    </row>
    <row r="192" spans="1:24" x14ac:dyDescent="0.2">
      <c r="B192" s="5" t="s">
        <v>504</v>
      </c>
      <c r="C192" s="5">
        <v>-12.41</v>
      </c>
      <c r="D192" s="5">
        <v>-77.81</v>
      </c>
      <c r="E192" s="71">
        <v>143.69999999999999</v>
      </c>
      <c r="F192" s="5"/>
      <c r="H192" s="35">
        <v>2936500</v>
      </c>
      <c r="M192" s="35">
        <v>49800</v>
      </c>
      <c r="Q192" s="5">
        <v>13.51</v>
      </c>
      <c r="R192" s="5">
        <v>34.909999999999997</v>
      </c>
      <c r="T192" s="64">
        <v>0.13</v>
      </c>
      <c r="U192" s="64">
        <v>3.69</v>
      </c>
      <c r="V192" s="64">
        <v>19.010000000000002</v>
      </c>
      <c r="X192" s="5" t="s">
        <v>361</v>
      </c>
    </row>
    <row r="193" spans="1:24" x14ac:dyDescent="0.2">
      <c r="B193" s="5" t="s">
        <v>504</v>
      </c>
      <c r="C193" s="5">
        <v>-12.32</v>
      </c>
      <c r="D193" s="5">
        <v>-77.62</v>
      </c>
      <c r="E193" s="71">
        <v>118.9</v>
      </c>
      <c r="F193" s="5"/>
      <c r="H193" s="35">
        <v>6800400</v>
      </c>
      <c r="M193" s="35">
        <v>284800</v>
      </c>
      <c r="Q193" s="5">
        <v>14.21</v>
      </c>
      <c r="R193" s="5">
        <v>34.979999999999997</v>
      </c>
      <c r="T193" s="64" t="s">
        <v>361</v>
      </c>
      <c r="U193" s="64">
        <v>0.01</v>
      </c>
      <c r="V193" s="64">
        <v>28.92</v>
      </c>
      <c r="X193" s="5" t="s">
        <v>361</v>
      </c>
    </row>
    <row r="194" spans="1:24" x14ac:dyDescent="0.2">
      <c r="B194" s="5" t="s">
        <v>504</v>
      </c>
      <c r="C194" s="5">
        <v>-13.99</v>
      </c>
      <c r="D194" s="5">
        <v>-76.66</v>
      </c>
      <c r="E194" s="71">
        <v>179.4</v>
      </c>
      <c r="F194" s="5"/>
      <c r="H194" s="35">
        <v>6000200</v>
      </c>
      <c r="M194" s="35">
        <v>233500</v>
      </c>
      <c r="Q194" s="5">
        <v>13.46</v>
      </c>
      <c r="R194" s="5">
        <v>34.94</v>
      </c>
      <c r="T194" s="64" t="s">
        <v>361</v>
      </c>
      <c r="U194" s="64">
        <v>1.25</v>
      </c>
      <c r="V194" s="64">
        <v>25.54</v>
      </c>
      <c r="X194" s="5" t="s">
        <v>361</v>
      </c>
    </row>
    <row r="195" spans="1:24" x14ac:dyDescent="0.2">
      <c r="B195" s="5" t="s">
        <v>504</v>
      </c>
      <c r="C195" s="5">
        <v>-13.99</v>
      </c>
      <c r="D195" s="5">
        <v>-76.66</v>
      </c>
      <c r="E195" s="71">
        <v>124</v>
      </c>
      <c r="F195" s="5"/>
      <c r="H195" s="35">
        <v>6435600</v>
      </c>
      <c r="M195" s="35">
        <v>198200</v>
      </c>
      <c r="Q195" s="5">
        <v>14.4</v>
      </c>
      <c r="R195" s="5">
        <v>35</v>
      </c>
      <c r="T195" s="64" t="s">
        <v>361</v>
      </c>
      <c r="U195" s="64">
        <v>0.09</v>
      </c>
      <c r="V195" s="64">
        <v>27.57</v>
      </c>
      <c r="X195" s="9">
        <v>0.25</v>
      </c>
    </row>
    <row r="196" spans="1:24" x14ac:dyDescent="0.2">
      <c r="B196" s="5" t="s">
        <v>504</v>
      </c>
      <c r="C196" s="5">
        <v>-14.28</v>
      </c>
      <c r="D196" s="5">
        <v>-77.17</v>
      </c>
      <c r="E196" s="71">
        <v>147.1</v>
      </c>
      <c r="F196" s="5"/>
      <c r="H196" s="35">
        <v>6031700</v>
      </c>
      <c r="M196" s="35">
        <v>88700</v>
      </c>
      <c r="Q196" s="5">
        <v>13.7</v>
      </c>
      <c r="R196" s="5">
        <v>34.96</v>
      </c>
      <c r="T196" s="64">
        <v>0.04</v>
      </c>
      <c r="U196" s="64">
        <v>0.9</v>
      </c>
      <c r="V196" s="64">
        <v>25.8</v>
      </c>
      <c r="X196" s="5" t="s">
        <v>361</v>
      </c>
    </row>
    <row r="197" spans="1:24" x14ac:dyDescent="0.2">
      <c r="B197" s="5" t="s">
        <v>504</v>
      </c>
      <c r="C197" s="5">
        <v>-14.28</v>
      </c>
      <c r="D197" s="5">
        <v>-77.17</v>
      </c>
      <c r="E197" s="71">
        <v>92.2</v>
      </c>
      <c r="F197" s="5"/>
      <c r="H197" s="35">
        <v>6529000</v>
      </c>
      <c r="M197" s="35">
        <v>204000</v>
      </c>
      <c r="Q197" s="5">
        <v>14.5</v>
      </c>
      <c r="R197" s="5">
        <v>35</v>
      </c>
      <c r="T197" s="64">
        <v>0.33</v>
      </c>
      <c r="U197" s="64">
        <v>3.87</v>
      </c>
      <c r="V197" s="64">
        <v>20.03</v>
      </c>
      <c r="X197" s="9">
        <v>0.46</v>
      </c>
    </row>
    <row r="198" spans="1:24" x14ac:dyDescent="0.2">
      <c r="B198" s="5" t="s">
        <v>504</v>
      </c>
      <c r="C198" s="5">
        <v>-15.43</v>
      </c>
      <c r="D198" s="5">
        <v>-75.430000000000007</v>
      </c>
      <c r="E198" s="71">
        <v>130</v>
      </c>
      <c r="F198" s="5"/>
      <c r="H198" s="35">
        <v>4212900</v>
      </c>
      <c r="M198" s="35">
        <v>140600</v>
      </c>
      <c r="Q198" s="5">
        <v>14.21</v>
      </c>
      <c r="R198" s="5">
        <v>34.979999999999997</v>
      </c>
      <c r="T198" s="64">
        <v>0.03</v>
      </c>
      <c r="U198" s="64">
        <v>5.23</v>
      </c>
      <c r="V198" s="64">
        <v>14.63</v>
      </c>
      <c r="X198" s="9">
        <v>0.44</v>
      </c>
    </row>
    <row r="199" spans="1:24" x14ac:dyDescent="0.2">
      <c r="B199" s="5" t="s">
        <v>504</v>
      </c>
      <c r="C199" s="5">
        <v>-15.43</v>
      </c>
      <c r="D199" s="5">
        <v>-75.430000000000007</v>
      </c>
      <c r="E199" s="71">
        <v>9.1999999999999993</v>
      </c>
      <c r="F199" s="5"/>
      <c r="H199" s="35">
        <v>994100</v>
      </c>
      <c r="M199" s="35">
        <v>45900</v>
      </c>
      <c r="Q199" s="5">
        <v>17.82</v>
      </c>
      <c r="R199" s="5">
        <v>35.130000000000003</v>
      </c>
      <c r="T199" s="64">
        <v>0.16</v>
      </c>
      <c r="U199" s="64">
        <v>0.99</v>
      </c>
      <c r="V199" s="64">
        <v>16.09</v>
      </c>
      <c r="X199" s="9">
        <v>209.3</v>
      </c>
    </row>
    <row r="200" spans="1:24" x14ac:dyDescent="0.2">
      <c r="B200" s="5" t="s">
        <v>504</v>
      </c>
      <c r="C200" s="5">
        <v>-15.86</v>
      </c>
      <c r="D200" s="5">
        <v>-76.11</v>
      </c>
      <c r="E200" s="71">
        <v>89.8</v>
      </c>
      <c r="F200" s="5"/>
      <c r="H200" s="35">
        <v>3077800</v>
      </c>
      <c r="M200" s="35">
        <v>246600</v>
      </c>
      <c r="Q200" s="5">
        <v>15.09</v>
      </c>
      <c r="R200" s="5">
        <v>35.03</v>
      </c>
      <c r="T200" s="64">
        <v>0.03</v>
      </c>
      <c r="U200" s="64">
        <v>2.85</v>
      </c>
      <c r="V200" s="64">
        <v>19.38</v>
      </c>
      <c r="X200" s="9">
        <v>1.44</v>
      </c>
    </row>
    <row r="201" spans="1:24" x14ac:dyDescent="0.2">
      <c r="B201" s="5" t="s">
        <v>504</v>
      </c>
      <c r="C201" s="5">
        <v>-15.86</v>
      </c>
      <c r="D201" s="5">
        <v>-76.11</v>
      </c>
      <c r="E201" s="71">
        <v>4.7</v>
      </c>
      <c r="F201" s="5"/>
      <c r="H201" s="35">
        <v>2589800</v>
      </c>
      <c r="M201" s="35">
        <v>110700</v>
      </c>
      <c r="Q201" s="5">
        <v>18.05</v>
      </c>
      <c r="R201" s="5">
        <v>35.18</v>
      </c>
      <c r="T201" s="64">
        <v>0.12</v>
      </c>
      <c r="U201" s="64">
        <v>0.47</v>
      </c>
      <c r="V201" s="64">
        <v>8.31</v>
      </c>
      <c r="X201" s="9">
        <v>204.5</v>
      </c>
    </row>
    <row r="202" spans="1:24" s="21" customFormat="1" x14ac:dyDescent="0.2">
      <c r="B202" s="12" t="s">
        <v>504</v>
      </c>
      <c r="C202" s="10">
        <v>-14.78</v>
      </c>
      <c r="D202" s="10">
        <v>-78.040000000000006</v>
      </c>
      <c r="E202" s="72">
        <v>139.19999999999999</v>
      </c>
      <c r="F202" s="12"/>
      <c r="G202" s="37"/>
      <c r="H202" s="37">
        <v>2725700</v>
      </c>
      <c r="I202" s="37"/>
      <c r="J202" s="37"/>
      <c r="K202" s="37"/>
      <c r="L202" s="37"/>
      <c r="M202" s="37">
        <v>32700.000000000004</v>
      </c>
      <c r="N202" s="37"/>
      <c r="O202" s="13"/>
      <c r="P202" s="104"/>
      <c r="Q202" s="12">
        <v>13.1</v>
      </c>
      <c r="R202" s="12">
        <v>34.86</v>
      </c>
      <c r="S202" s="13"/>
      <c r="T202" s="68" t="s">
        <v>361</v>
      </c>
      <c r="U202" s="68">
        <v>3.9</v>
      </c>
      <c r="V202" s="68">
        <v>17.3</v>
      </c>
      <c r="W202" s="13"/>
      <c r="X202" s="13" t="s">
        <v>361</v>
      </c>
    </row>
    <row r="203" spans="1:24" x14ac:dyDescent="0.2">
      <c r="A203" s="1" t="s">
        <v>526</v>
      </c>
      <c r="B203" s="23">
        <v>43178</v>
      </c>
      <c r="C203" s="5">
        <v>10.00004</v>
      </c>
      <c r="D203" s="5">
        <v>-112.99997999999999</v>
      </c>
      <c r="E203" s="39">
        <v>30.864999999999998</v>
      </c>
      <c r="H203" s="35">
        <v>8230</v>
      </c>
      <c r="O203" s="5">
        <v>175.6</v>
      </c>
      <c r="Q203" s="5">
        <v>27.786999999999999</v>
      </c>
      <c r="R203" s="5">
        <v>33.678400000000003</v>
      </c>
      <c r="S203" s="5">
        <v>21.4726</v>
      </c>
      <c r="T203" s="62" t="s">
        <v>361</v>
      </c>
      <c r="U203" s="62">
        <v>0</v>
      </c>
      <c r="V203" s="62">
        <v>0.38</v>
      </c>
      <c r="W203" s="5"/>
      <c r="X203" s="62">
        <v>199.10599999999999</v>
      </c>
    </row>
    <row r="204" spans="1:24" x14ac:dyDescent="0.2">
      <c r="A204" s="1"/>
      <c r="B204" s="23">
        <v>43178</v>
      </c>
      <c r="C204" s="5">
        <v>10.000019999999999</v>
      </c>
      <c r="D204" s="5">
        <v>-112.99997999999999</v>
      </c>
      <c r="E204" s="39">
        <v>60.555999999999997</v>
      </c>
      <c r="H204" s="35">
        <v>7793980</v>
      </c>
      <c r="O204" s="5">
        <v>23.817</v>
      </c>
      <c r="Q204" s="5">
        <v>23.181799999999999</v>
      </c>
      <c r="R204" s="5">
        <v>34.231299999999997</v>
      </c>
      <c r="S204" s="5">
        <v>23.302</v>
      </c>
      <c r="T204" s="62">
        <v>8.7500000000000008E-3</v>
      </c>
      <c r="U204" s="62">
        <v>1.52</v>
      </c>
      <c r="V204" s="62">
        <v>8.66</v>
      </c>
      <c r="W204" s="5"/>
      <c r="X204" s="62">
        <v>106.122</v>
      </c>
    </row>
    <row r="205" spans="1:24" x14ac:dyDescent="0.2">
      <c r="A205" s="1" t="s">
        <v>228</v>
      </c>
      <c r="B205" s="23">
        <v>43178</v>
      </c>
      <c r="C205" s="5">
        <v>10.00004</v>
      </c>
      <c r="D205" s="5">
        <v>-112.99997999999999</v>
      </c>
      <c r="E205" s="39">
        <v>69.546000000000006</v>
      </c>
      <c r="H205" s="35">
        <v>30643960</v>
      </c>
      <c r="O205" s="5">
        <v>9.1494999999999997</v>
      </c>
      <c r="Q205" s="5">
        <v>19.903199999999998</v>
      </c>
      <c r="R205" s="5">
        <v>34.524500000000003</v>
      </c>
      <c r="S205" s="5">
        <v>24.427800000000001</v>
      </c>
      <c r="T205" s="62">
        <v>3.98E-3</v>
      </c>
      <c r="U205" s="62">
        <v>0.09</v>
      </c>
      <c r="V205" s="62">
        <v>17.010000000000002</v>
      </c>
      <c r="W205" s="5"/>
      <c r="X205" s="62">
        <v>46.241</v>
      </c>
    </row>
    <row r="206" spans="1:24" x14ac:dyDescent="0.2">
      <c r="B206" s="23">
        <v>43178</v>
      </c>
      <c r="C206" s="5">
        <v>10.00004</v>
      </c>
      <c r="D206" s="5">
        <v>-112.99997</v>
      </c>
      <c r="E206" s="39">
        <v>88.796000000000006</v>
      </c>
      <c r="H206" s="35">
        <v>11592200</v>
      </c>
      <c r="O206" s="5">
        <v>1.2235</v>
      </c>
      <c r="Q206" s="5">
        <v>16.005400000000002</v>
      </c>
      <c r="R206" s="5">
        <v>34.701500000000003</v>
      </c>
      <c r="S206" s="5">
        <v>25.5199</v>
      </c>
      <c r="T206" s="62">
        <v>5.45E-2</v>
      </c>
      <c r="U206" s="62" t="s">
        <v>361</v>
      </c>
      <c r="V206" s="62">
        <v>24.3</v>
      </c>
      <c r="W206" s="5"/>
      <c r="X206" s="62">
        <v>0.35399999999999998</v>
      </c>
    </row>
    <row r="207" spans="1:24" x14ac:dyDescent="0.2">
      <c r="B207" s="23">
        <v>43178</v>
      </c>
      <c r="C207" s="5">
        <v>10.00006</v>
      </c>
      <c r="D207" s="5">
        <v>-112.99996</v>
      </c>
      <c r="E207" s="39">
        <v>109.029</v>
      </c>
      <c r="H207" s="35">
        <v>16552710</v>
      </c>
      <c r="O207" s="5">
        <v>0.21614</v>
      </c>
      <c r="Q207" s="5">
        <v>13.8645</v>
      </c>
      <c r="R207" s="5">
        <v>34.781199999999998</v>
      </c>
      <c r="S207" s="5">
        <v>26.049600000000002</v>
      </c>
      <c r="T207" s="62">
        <v>2.14E-3</v>
      </c>
      <c r="U207" s="62">
        <v>0.03</v>
      </c>
      <c r="V207" s="62">
        <v>27.52</v>
      </c>
      <c r="W207" s="5"/>
      <c r="X207" s="62">
        <v>0</v>
      </c>
    </row>
    <row r="208" spans="1:24" x14ac:dyDescent="0.2">
      <c r="B208" s="23">
        <v>43180</v>
      </c>
      <c r="C208" s="5">
        <v>10.000120000000001</v>
      </c>
      <c r="D208" s="5">
        <v>-113</v>
      </c>
      <c r="E208" s="39">
        <v>100.708</v>
      </c>
      <c r="H208" s="35">
        <v>51991570</v>
      </c>
      <c r="O208" s="5">
        <v>1.3352999999999999</v>
      </c>
      <c r="Q208" s="5">
        <v>14.7662</v>
      </c>
      <c r="R208" s="5">
        <v>34.7622</v>
      </c>
      <c r="S208" s="5">
        <v>25.8429</v>
      </c>
      <c r="T208" s="62">
        <v>3.7000000000000002E-3</v>
      </c>
      <c r="U208" s="62">
        <v>0.02</v>
      </c>
      <c r="V208" s="62">
        <v>23.79</v>
      </c>
      <c r="W208" s="5"/>
      <c r="X208" s="62">
        <v>0</v>
      </c>
    </row>
    <row r="209" spans="2:24" x14ac:dyDescent="0.2">
      <c r="B209" s="23">
        <v>43180</v>
      </c>
      <c r="C209" s="5">
        <v>10.000120000000001</v>
      </c>
      <c r="D209" s="5">
        <v>-113</v>
      </c>
      <c r="E209" s="39">
        <v>153.03399999999999</v>
      </c>
      <c r="H209" s="35">
        <v>6394840</v>
      </c>
      <c r="O209" s="5">
        <v>0</v>
      </c>
      <c r="Q209" s="5">
        <v>12.2781</v>
      </c>
      <c r="R209" s="5">
        <v>34.788699999999999</v>
      </c>
      <c r="S209" s="5">
        <v>26.375399999999999</v>
      </c>
      <c r="T209" s="62">
        <v>6.6600000000000001E-3</v>
      </c>
      <c r="U209" s="62" t="s">
        <v>361</v>
      </c>
      <c r="V209" s="62">
        <v>27.97</v>
      </c>
      <c r="W209" s="5"/>
      <c r="X209" s="62">
        <f>Y211</f>
        <v>0</v>
      </c>
    </row>
    <row r="210" spans="2:24" x14ac:dyDescent="0.2">
      <c r="B210" s="23">
        <v>43180</v>
      </c>
      <c r="C210" s="5">
        <v>10.0001</v>
      </c>
      <c r="D210" s="5">
        <v>-113.00001</v>
      </c>
      <c r="E210" s="39">
        <v>262.82600000000002</v>
      </c>
      <c r="H210" s="35">
        <v>9454960</v>
      </c>
      <c r="O210" s="5">
        <v>0</v>
      </c>
      <c r="Q210" s="5">
        <v>10.8131</v>
      </c>
      <c r="R210" s="5">
        <v>34.725700000000003</v>
      </c>
      <c r="S210" s="5">
        <v>26.601299999999998</v>
      </c>
      <c r="T210" s="62">
        <v>3.65E-3</v>
      </c>
      <c r="U210" s="62">
        <v>0.08</v>
      </c>
      <c r="V210" s="62">
        <v>27.89</v>
      </c>
      <c r="W210" s="5"/>
      <c r="X210" s="62">
        <v>1.6060000000000001</v>
      </c>
    </row>
    <row r="211" spans="2:24" x14ac:dyDescent="0.2">
      <c r="B211" s="23">
        <v>43180</v>
      </c>
      <c r="C211" s="5">
        <v>10.0001</v>
      </c>
      <c r="D211" s="5">
        <v>-113.00002000000001</v>
      </c>
      <c r="E211" s="39">
        <v>502.84699999999998</v>
      </c>
      <c r="H211" s="35">
        <v>1825570</v>
      </c>
      <c r="O211" s="5">
        <v>0</v>
      </c>
      <c r="Q211" s="5">
        <v>7.9046000000000003</v>
      </c>
      <c r="R211" s="5">
        <v>34.586199999999998</v>
      </c>
      <c r="S211" s="5">
        <v>26.970700000000001</v>
      </c>
      <c r="T211" s="62">
        <v>3.7799999999999999E-3</v>
      </c>
      <c r="U211" s="62">
        <v>0.01</v>
      </c>
      <c r="V211" s="62">
        <v>28.79</v>
      </c>
      <c r="W211" s="5"/>
      <c r="X211" s="62">
        <f>Y213</f>
        <v>0</v>
      </c>
    </row>
    <row r="212" spans="2:24" x14ac:dyDescent="0.2">
      <c r="B212" s="23">
        <v>43180</v>
      </c>
      <c r="C212" s="5">
        <v>10.0001</v>
      </c>
      <c r="D212" s="5">
        <v>-113</v>
      </c>
      <c r="E212" s="39">
        <v>1002.448</v>
      </c>
      <c r="H212" s="35">
        <v>3767280</v>
      </c>
      <c r="O212" s="5">
        <v>0</v>
      </c>
      <c r="Q212" s="5">
        <v>4.3390000000000004</v>
      </c>
      <c r="R212" s="5">
        <v>34.561100000000003</v>
      </c>
      <c r="S212" s="5">
        <v>27.409700000000001</v>
      </c>
      <c r="T212" s="62">
        <v>5.0899999999999999E-3</v>
      </c>
      <c r="U212" s="62">
        <v>0.02</v>
      </c>
      <c r="V212" s="62">
        <v>38.229999999999997</v>
      </c>
      <c r="W212" s="5"/>
      <c r="X212" s="62">
        <v>28.757000000000001</v>
      </c>
    </row>
    <row r="213" spans="2:24" x14ac:dyDescent="0.2">
      <c r="B213" s="23">
        <v>43186</v>
      </c>
      <c r="C213" s="5">
        <v>15.76666</v>
      </c>
      <c r="D213" s="5">
        <v>-104.99978</v>
      </c>
      <c r="E213" s="39">
        <v>60.1</v>
      </c>
      <c r="H213" s="35">
        <v>53120</v>
      </c>
      <c r="O213" s="5">
        <v>43.018999999999998</v>
      </c>
      <c r="Q213" s="5">
        <v>22.426200000000001</v>
      </c>
      <c r="R213" s="5">
        <v>34.428400000000003</v>
      </c>
      <c r="S213" s="5">
        <v>23.667100000000001</v>
      </c>
      <c r="T213" s="62">
        <v>6.6100000000000004E-3</v>
      </c>
      <c r="U213" s="62">
        <v>0.62</v>
      </c>
      <c r="V213" s="62" t="s">
        <v>361</v>
      </c>
      <c r="W213" s="5"/>
      <c r="X213" s="62">
        <v>194.03</v>
      </c>
    </row>
    <row r="214" spans="2:24" x14ac:dyDescent="0.2">
      <c r="B214" s="23">
        <v>43186</v>
      </c>
      <c r="C214" s="5">
        <v>15.766640000000001</v>
      </c>
      <c r="D214" s="5">
        <v>-104.99978</v>
      </c>
      <c r="E214" s="39">
        <v>74.662999999999997</v>
      </c>
      <c r="H214" s="35">
        <v>905070</v>
      </c>
      <c r="O214" s="5">
        <v>8.4878</v>
      </c>
      <c r="Q214" s="5">
        <v>18.741800000000001</v>
      </c>
      <c r="R214" s="5">
        <v>34.468200000000003</v>
      </c>
      <c r="S214" s="5">
        <v>24.683399999999999</v>
      </c>
      <c r="T214" s="62">
        <v>1.222E-2</v>
      </c>
      <c r="U214" s="62">
        <v>0.13</v>
      </c>
      <c r="V214" s="62">
        <v>15.35</v>
      </c>
      <c r="W214" s="5"/>
      <c r="X214" s="62">
        <v>50.973999999999997</v>
      </c>
    </row>
    <row r="215" spans="2:24" x14ac:dyDescent="0.2">
      <c r="B215" s="23">
        <v>43186</v>
      </c>
      <c r="C215" s="5">
        <v>15.76666</v>
      </c>
      <c r="D215" s="5">
        <v>-104.99978</v>
      </c>
      <c r="E215" s="39">
        <v>94.698999999999998</v>
      </c>
      <c r="H215" s="35">
        <v>14975780</v>
      </c>
      <c r="O215" s="5">
        <v>1.6673</v>
      </c>
      <c r="Q215" s="5">
        <v>16.461400000000001</v>
      </c>
      <c r="R215" s="5">
        <v>34.645499999999998</v>
      </c>
      <c r="S215" s="5">
        <v>25.372199999999999</v>
      </c>
      <c r="T215" s="62">
        <v>1.3650000000000001E-2</v>
      </c>
      <c r="U215" s="62">
        <v>0</v>
      </c>
      <c r="V215" s="62">
        <v>24.7</v>
      </c>
      <c r="W215" s="5"/>
      <c r="X215" s="62">
        <v>3.532</v>
      </c>
    </row>
    <row r="216" spans="2:24" x14ac:dyDescent="0.2">
      <c r="B216" s="23">
        <v>43186</v>
      </c>
      <c r="C216" s="5">
        <v>15.766640000000001</v>
      </c>
      <c r="D216" s="5">
        <v>-104.99975999999999</v>
      </c>
      <c r="E216" s="39">
        <v>119.77500000000001</v>
      </c>
      <c r="H216" s="35">
        <v>790210</v>
      </c>
      <c r="O216" s="5">
        <v>0.23199</v>
      </c>
      <c r="Q216" s="5">
        <v>14.6646</v>
      </c>
      <c r="R216" s="5">
        <v>34.755600000000001</v>
      </c>
      <c r="S216" s="5">
        <v>25.860399999999998</v>
      </c>
      <c r="T216" s="62">
        <v>5.0040000000000001E-2</v>
      </c>
      <c r="U216" s="62">
        <v>0.03</v>
      </c>
      <c r="V216" s="62">
        <v>23.3</v>
      </c>
      <c r="W216" s="5"/>
      <c r="X216" s="62">
        <f t="shared" ref="X216:X221" si="1">Y218</f>
        <v>0</v>
      </c>
    </row>
    <row r="217" spans="2:24" x14ac:dyDescent="0.2">
      <c r="B217" s="23">
        <v>43186</v>
      </c>
      <c r="C217" s="5">
        <v>15.76666</v>
      </c>
      <c r="D217" s="5">
        <v>-104.99978</v>
      </c>
      <c r="E217" s="39">
        <v>150.44300000000001</v>
      </c>
      <c r="H217" s="35">
        <v>1087470</v>
      </c>
      <c r="O217" s="5">
        <v>4.0890000000000003E-2</v>
      </c>
      <c r="Q217" s="5">
        <v>13.1295</v>
      </c>
      <c r="R217" s="5">
        <v>34.791499999999999</v>
      </c>
      <c r="S217" s="5">
        <v>26.209499999999998</v>
      </c>
      <c r="T217" s="62">
        <v>2.1299999999999999E-3</v>
      </c>
      <c r="U217" s="62">
        <v>1.36</v>
      </c>
      <c r="V217" s="62">
        <v>22.56</v>
      </c>
      <c r="W217" s="5"/>
      <c r="X217" s="62">
        <f t="shared" si="1"/>
        <v>0</v>
      </c>
    </row>
    <row r="218" spans="2:24" x14ac:dyDescent="0.2">
      <c r="B218" s="23">
        <v>43189</v>
      </c>
      <c r="C218" s="5">
        <v>15.766719999999999</v>
      </c>
      <c r="D218" s="5">
        <v>-104.99997999999999</v>
      </c>
      <c r="E218" s="39">
        <v>201.02799999999999</v>
      </c>
      <c r="H218" s="35">
        <v>560457.93000000005</v>
      </c>
      <c r="O218" s="5">
        <v>2.5551999999999998E-2</v>
      </c>
      <c r="Q218" s="5">
        <v>12.1639</v>
      </c>
      <c r="R218" s="5">
        <v>34.782400000000003</v>
      </c>
      <c r="S218" s="5">
        <v>26.393799999999999</v>
      </c>
      <c r="T218" s="62">
        <v>2.0499999999999997E-3</v>
      </c>
      <c r="U218" s="62">
        <v>1.39</v>
      </c>
      <c r="V218" s="62">
        <v>22.83</v>
      </c>
      <c r="W218" s="5"/>
      <c r="X218" s="62">
        <f t="shared" si="1"/>
        <v>0</v>
      </c>
    </row>
    <row r="219" spans="2:24" x14ac:dyDescent="0.2">
      <c r="B219" s="23">
        <v>43189</v>
      </c>
      <c r="C219" s="5">
        <v>15.7667</v>
      </c>
      <c r="D219" s="5">
        <v>-104.99997999999999</v>
      </c>
      <c r="E219" s="39">
        <v>250.941</v>
      </c>
      <c r="H219" s="35">
        <v>50622.689999999995</v>
      </c>
      <c r="O219" s="5">
        <v>2.3113000000000002E-2</v>
      </c>
      <c r="Q219" s="5">
        <v>11.3893</v>
      </c>
      <c r="R219" s="5">
        <v>34.739400000000003</v>
      </c>
      <c r="S219" s="5">
        <v>26.507200000000001</v>
      </c>
      <c r="T219" s="62">
        <v>1.2199999999999999E-3</v>
      </c>
      <c r="U219" s="62">
        <v>1.62</v>
      </c>
      <c r="V219" s="62">
        <v>23.71</v>
      </c>
      <c r="W219" s="5"/>
      <c r="X219" s="62">
        <f t="shared" si="1"/>
        <v>0</v>
      </c>
    </row>
    <row r="220" spans="2:24" x14ac:dyDescent="0.2">
      <c r="B220" s="23">
        <v>43189</v>
      </c>
      <c r="C220" s="5">
        <v>15.766719999999999</v>
      </c>
      <c r="D220" s="5">
        <v>-105</v>
      </c>
      <c r="E220" s="39">
        <v>300.63200000000001</v>
      </c>
      <c r="H220" s="35">
        <v>39479.83</v>
      </c>
      <c r="O220" s="5">
        <v>2.247E-2</v>
      </c>
      <c r="Q220" s="5">
        <v>10.764200000000001</v>
      </c>
      <c r="R220" s="5">
        <v>34.705599999999997</v>
      </c>
      <c r="S220" s="5">
        <v>26.595199999999998</v>
      </c>
      <c r="T220" s="62">
        <v>2E-3</v>
      </c>
      <c r="U220" s="62">
        <v>1.37</v>
      </c>
      <c r="V220" s="62">
        <v>24.03</v>
      </c>
      <c r="W220" s="5"/>
      <c r="X220" s="62">
        <f t="shared" si="1"/>
        <v>0</v>
      </c>
    </row>
    <row r="221" spans="2:24" x14ac:dyDescent="0.2">
      <c r="B221" s="23">
        <v>43189</v>
      </c>
      <c r="C221" s="5">
        <v>15.766690000000001</v>
      </c>
      <c r="D221" s="5">
        <v>-104.99997999999999</v>
      </c>
      <c r="E221" s="39">
        <v>501.053</v>
      </c>
      <c r="H221" s="35">
        <v>1610219.84</v>
      </c>
      <c r="O221" s="5">
        <v>2.0348000000000002E-2</v>
      </c>
      <c r="Q221" s="5">
        <v>8.3364999999999991</v>
      </c>
      <c r="R221" s="5">
        <v>34.5824</v>
      </c>
      <c r="S221" s="5">
        <v>26.903099999999998</v>
      </c>
      <c r="T221" s="62">
        <v>3.9700000000000004E-3</v>
      </c>
      <c r="U221" s="62" t="s">
        <v>361</v>
      </c>
      <c r="V221" s="62">
        <v>28</v>
      </c>
      <c r="W221" s="5"/>
      <c r="X221" s="62">
        <f t="shared" si="1"/>
        <v>0</v>
      </c>
    </row>
    <row r="222" spans="2:24" x14ac:dyDescent="0.2">
      <c r="B222" s="23">
        <v>43189</v>
      </c>
      <c r="C222" s="5">
        <v>15.76666</v>
      </c>
      <c r="D222" s="5">
        <v>-105</v>
      </c>
      <c r="E222" s="39">
        <v>850.29300000000001</v>
      </c>
      <c r="H222" s="35">
        <v>335315.98000000004</v>
      </c>
      <c r="O222" s="5">
        <v>1.8748000000000001E-2</v>
      </c>
      <c r="Q222" s="5">
        <v>5.2316000000000003</v>
      </c>
      <c r="R222" s="5">
        <v>34.540599999999998</v>
      </c>
      <c r="S222" s="5">
        <v>27.292400000000001</v>
      </c>
      <c r="T222" s="62">
        <v>2.2400000000000002E-3</v>
      </c>
      <c r="U222" s="62" t="s">
        <v>361</v>
      </c>
      <c r="V222" s="62">
        <v>42.04</v>
      </c>
      <c r="W222" s="5"/>
      <c r="X222" s="62">
        <v>0.44700000000000001</v>
      </c>
    </row>
    <row r="223" spans="2:24" x14ac:dyDescent="0.2">
      <c r="B223" s="23">
        <v>43195</v>
      </c>
      <c r="C223" s="5">
        <v>17.683340000000001</v>
      </c>
      <c r="D223" s="5">
        <v>-102.35004000000001</v>
      </c>
      <c r="E223" s="39">
        <v>15.856999999999999</v>
      </c>
      <c r="H223" s="35">
        <v>206249.27</v>
      </c>
      <c r="O223" s="5">
        <v>46.279000000000003</v>
      </c>
      <c r="Q223" s="5">
        <v>22.054500000000001</v>
      </c>
      <c r="R223" s="5">
        <v>34.477200000000003</v>
      </c>
      <c r="S223" s="5">
        <v>23.8063</v>
      </c>
      <c r="T223" s="62">
        <v>0.39962000000000003</v>
      </c>
      <c r="U223" s="62">
        <v>0.4</v>
      </c>
      <c r="V223" s="62">
        <v>5.22</v>
      </c>
      <c r="W223" s="5"/>
      <c r="X223" s="62">
        <v>124.28100000000001</v>
      </c>
    </row>
    <row r="224" spans="2:24" x14ac:dyDescent="0.2">
      <c r="B224" s="23">
        <v>43195</v>
      </c>
      <c r="C224" s="5">
        <v>17.683340000000001</v>
      </c>
      <c r="D224" s="5">
        <v>-102.35</v>
      </c>
      <c r="E224" s="39">
        <v>24.882999999999999</v>
      </c>
      <c r="H224" s="35">
        <v>1624</v>
      </c>
      <c r="O224" s="5">
        <v>9.2308000000000003</v>
      </c>
      <c r="Q224" s="5">
        <v>18.8704</v>
      </c>
      <c r="R224" s="5">
        <v>34.586100000000002</v>
      </c>
      <c r="S224" s="5">
        <v>24.738900000000001</v>
      </c>
      <c r="T224" s="62">
        <v>1.239E-2</v>
      </c>
      <c r="U224" s="62">
        <v>0.33</v>
      </c>
      <c r="V224" s="62">
        <v>19.64</v>
      </c>
      <c r="W224" s="5"/>
      <c r="X224" s="62">
        <v>29.065999999999999</v>
      </c>
    </row>
    <row r="225" spans="1:24" x14ac:dyDescent="0.2">
      <c r="B225" s="23">
        <v>43195</v>
      </c>
      <c r="C225" s="5">
        <v>17.68337</v>
      </c>
      <c r="D225" s="5">
        <v>-102.35</v>
      </c>
      <c r="E225" s="39">
        <v>34.85</v>
      </c>
      <c r="H225" s="35">
        <v>10835037.630000001</v>
      </c>
      <c r="O225" s="5">
        <v>2.6240999999999999</v>
      </c>
      <c r="Q225" s="5">
        <v>17.828900000000001</v>
      </c>
      <c r="R225" s="5">
        <v>34.633000000000003</v>
      </c>
      <c r="S225" s="5">
        <v>25.034400000000002</v>
      </c>
      <c r="T225" s="62">
        <v>9.3100000000000006E-3</v>
      </c>
      <c r="U225" s="62">
        <v>0.26</v>
      </c>
      <c r="V225" s="62">
        <v>23.81</v>
      </c>
      <c r="W225" s="5"/>
      <c r="X225" s="62">
        <v>7.2030000000000003</v>
      </c>
    </row>
    <row r="226" spans="1:24" x14ac:dyDescent="0.2">
      <c r="B226" s="23">
        <v>43195</v>
      </c>
      <c r="C226" s="5">
        <v>17.68336</v>
      </c>
      <c r="D226" s="5">
        <v>-102.35002</v>
      </c>
      <c r="E226" s="39">
        <v>44.609000000000002</v>
      </c>
      <c r="H226" s="35">
        <v>9419177.040000001</v>
      </c>
      <c r="O226" s="5">
        <v>0.93547999999999998</v>
      </c>
      <c r="Q226" s="5">
        <v>16.583500000000001</v>
      </c>
      <c r="R226" s="5">
        <v>34.693100000000001</v>
      </c>
      <c r="S226" s="5">
        <v>25.378399999999999</v>
      </c>
      <c r="T226" s="62">
        <v>3.3799999999999998E-3</v>
      </c>
      <c r="U226" s="62">
        <v>0.19</v>
      </c>
      <c r="V226" s="62">
        <v>25.98</v>
      </c>
      <c r="W226" s="5"/>
      <c r="X226" s="62">
        <f>Y228</f>
        <v>0</v>
      </c>
    </row>
    <row r="227" spans="1:24" x14ac:dyDescent="0.2">
      <c r="B227" s="23">
        <v>43198</v>
      </c>
      <c r="C227" s="5">
        <v>17.68328</v>
      </c>
      <c r="D227" s="5">
        <v>-102.35004000000001</v>
      </c>
      <c r="E227" s="39">
        <v>60.14</v>
      </c>
      <c r="H227" s="35">
        <v>2181740.34</v>
      </c>
      <c r="O227" s="5">
        <v>0.70874999999999999</v>
      </c>
      <c r="Q227" s="5">
        <v>16.160399999999999</v>
      </c>
      <c r="R227" s="5">
        <v>34.727800000000002</v>
      </c>
      <c r="S227" s="5">
        <v>25.503699999999998</v>
      </c>
      <c r="T227" s="62">
        <v>1.585E-2</v>
      </c>
      <c r="U227" s="62">
        <v>0.6</v>
      </c>
      <c r="V227" s="62">
        <v>25.52</v>
      </c>
      <c r="W227" s="5"/>
      <c r="X227" s="62">
        <f>Y229</f>
        <v>0</v>
      </c>
    </row>
    <row r="228" spans="1:24" x14ac:dyDescent="0.2">
      <c r="B228" s="23">
        <v>43198</v>
      </c>
      <c r="C228" s="5">
        <v>17.683229999999998</v>
      </c>
      <c r="D228" s="5">
        <v>-102.35004000000001</v>
      </c>
      <c r="E228" s="39">
        <v>70.215000000000003</v>
      </c>
      <c r="H228" s="35">
        <v>4496574.38</v>
      </c>
      <c r="O228" s="5">
        <v>0.27798</v>
      </c>
      <c r="Q228" s="5">
        <v>15.343999999999999</v>
      </c>
      <c r="R228" s="5">
        <v>34.7669</v>
      </c>
      <c r="S228" s="5">
        <v>25.718599999999999</v>
      </c>
      <c r="T228" s="62">
        <v>4.8700000000000002E-3</v>
      </c>
      <c r="U228" s="62" t="s">
        <v>510</v>
      </c>
      <c r="V228" s="62">
        <v>21.78</v>
      </c>
      <c r="W228" s="5"/>
      <c r="X228" s="62">
        <f>Y230</f>
        <v>0</v>
      </c>
    </row>
    <row r="229" spans="1:24" x14ac:dyDescent="0.2">
      <c r="B229" s="23">
        <v>43198</v>
      </c>
      <c r="C229" s="5">
        <v>17.683240000000001</v>
      </c>
      <c r="D229" s="5">
        <v>-102.35008000000001</v>
      </c>
      <c r="E229" s="39">
        <v>99.798000000000002</v>
      </c>
      <c r="H229" s="35">
        <v>2229881.41</v>
      </c>
      <c r="O229" s="5">
        <v>3.8754999999999998E-2</v>
      </c>
      <c r="Q229" s="5">
        <v>14.0061</v>
      </c>
      <c r="R229" s="5">
        <v>34.817399999999999</v>
      </c>
      <c r="S229" s="5">
        <v>26.047799999999999</v>
      </c>
      <c r="T229" s="62">
        <v>7.980000000000001E-3</v>
      </c>
      <c r="U229" s="62">
        <v>2.52</v>
      </c>
      <c r="V229" s="62">
        <v>20.86</v>
      </c>
      <c r="W229" s="5"/>
      <c r="X229" s="62">
        <f>Y231</f>
        <v>0</v>
      </c>
    </row>
    <row r="230" spans="1:24" x14ac:dyDescent="0.2">
      <c r="B230" s="23">
        <v>43198</v>
      </c>
      <c r="C230" s="5">
        <v>17.683299999999999</v>
      </c>
      <c r="D230" s="5">
        <v>-102.35</v>
      </c>
      <c r="E230" s="39">
        <v>159.85900000000001</v>
      </c>
      <c r="H230" s="35">
        <v>2132890.48</v>
      </c>
      <c r="O230" s="5">
        <v>2.383E-2</v>
      </c>
      <c r="Q230" s="5">
        <v>12.3833</v>
      </c>
      <c r="R230" s="5">
        <v>34.8095</v>
      </c>
      <c r="S230" s="5">
        <v>26.371400000000001</v>
      </c>
      <c r="T230" s="62">
        <v>3.47E-3</v>
      </c>
      <c r="U230" s="62">
        <v>2.79</v>
      </c>
      <c r="V230" s="62">
        <v>21.95</v>
      </c>
      <c r="W230" s="5"/>
      <c r="X230" s="62">
        <f>Y232</f>
        <v>0</v>
      </c>
    </row>
    <row r="231" spans="1:24" x14ac:dyDescent="0.2">
      <c r="B231" s="23">
        <v>43198</v>
      </c>
      <c r="C231" s="5">
        <v>17.683260000000001</v>
      </c>
      <c r="D231" s="5">
        <v>-102.35002</v>
      </c>
      <c r="E231" s="39">
        <v>249.35499999999999</v>
      </c>
      <c r="H231" s="35">
        <v>1093296.8400000001</v>
      </c>
      <c r="O231" s="5">
        <v>2.2557000000000001E-2</v>
      </c>
      <c r="Q231" s="5">
        <v>11.5793</v>
      </c>
      <c r="R231" s="5">
        <v>34.764400000000002</v>
      </c>
      <c r="S231" s="5">
        <v>26.491499999999998</v>
      </c>
      <c r="T231" s="62">
        <v>4.8899999999999994E-3</v>
      </c>
      <c r="U231" s="62" t="s">
        <v>510</v>
      </c>
      <c r="V231" s="62">
        <v>22.65</v>
      </c>
      <c r="W231" s="5"/>
      <c r="X231" s="62">
        <f>Y1081</f>
        <v>0</v>
      </c>
    </row>
    <row r="232" spans="1:24" s="21" customFormat="1" x14ac:dyDescent="0.2">
      <c r="B232" s="24">
        <v>43198</v>
      </c>
      <c r="C232" s="12">
        <v>17.683260000000001</v>
      </c>
      <c r="D232" s="12">
        <v>-102.35002</v>
      </c>
      <c r="E232" s="42">
        <v>800.63199999999995</v>
      </c>
      <c r="F232" s="37"/>
      <c r="G232" s="37"/>
      <c r="H232" s="37">
        <v>2262618.8000000003</v>
      </c>
      <c r="I232" s="37"/>
      <c r="J232" s="37"/>
      <c r="K232" s="37"/>
      <c r="L232" s="37"/>
      <c r="M232" s="37"/>
      <c r="N232" s="37"/>
      <c r="O232" s="12">
        <v>1.8804999999999999E-2</v>
      </c>
      <c r="P232" s="104"/>
      <c r="Q232" s="12">
        <v>5.9901999999999997</v>
      </c>
      <c r="R232" s="12">
        <v>34.552599999999998</v>
      </c>
      <c r="S232" s="12">
        <v>27.209499999999998</v>
      </c>
      <c r="T232" s="63">
        <v>5.2599999999999999E-3</v>
      </c>
      <c r="U232" s="63">
        <v>0</v>
      </c>
      <c r="V232" s="63">
        <v>41.16</v>
      </c>
      <c r="W232" s="12"/>
      <c r="X232" s="63">
        <f>Y1082</f>
        <v>0</v>
      </c>
    </row>
    <row r="233" spans="1:24" x14ac:dyDescent="0.2">
      <c r="A233" s="18" t="s">
        <v>292</v>
      </c>
      <c r="B233" s="20" t="s">
        <v>500</v>
      </c>
      <c r="C233" s="9">
        <v>49.3</v>
      </c>
      <c r="D233" s="9">
        <v>-134.69999999999999</v>
      </c>
      <c r="E233" s="71">
        <v>85</v>
      </c>
      <c r="F233" s="20"/>
      <c r="H233" s="35">
        <v>148000000</v>
      </c>
      <c r="J233" s="35">
        <v>7590000</v>
      </c>
      <c r="M233" s="35">
        <v>55900000</v>
      </c>
      <c r="P233" s="103">
        <v>1.1999999999999999E-3</v>
      </c>
      <c r="Q233" s="9">
        <v>6.8</v>
      </c>
      <c r="T233" s="64">
        <v>0.06</v>
      </c>
      <c r="U233" s="64">
        <v>0.35</v>
      </c>
      <c r="V233" s="64">
        <v>2.7</v>
      </c>
      <c r="X233" s="9">
        <v>277.2</v>
      </c>
    </row>
    <row r="234" spans="1:24" x14ac:dyDescent="0.2">
      <c r="B234" s="20" t="s">
        <v>500</v>
      </c>
      <c r="C234" s="9">
        <v>50</v>
      </c>
      <c r="D234" s="9">
        <v>-144.80000000000001</v>
      </c>
      <c r="E234" s="71">
        <v>65</v>
      </c>
      <c r="F234" s="20"/>
      <c r="H234" s="35">
        <v>34500000</v>
      </c>
      <c r="J234" s="35">
        <v>1520000</v>
      </c>
      <c r="M234" s="35">
        <v>16399999.999999998</v>
      </c>
      <c r="P234" s="103">
        <v>2.3999999999999998E-3</v>
      </c>
      <c r="Q234" s="9">
        <v>5.4</v>
      </c>
      <c r="T234" s="62" t="s">
        <v>361</v>
      </c>
      <c r="U234" s="64">
        <v>0.36</v>
      </c>
      <c r="V234" s="64">
        <v>15.6</v>
      </c>
      <c r="X234" s="9">
        <v>283.89999999999998</v>
      </c>
    </row>
    <row r="235" spans="1:24" x14ac:dyDescent="0.2">
      <c r="A235" s="18" t="s">
        <v>184</v>
      </c>
      <c r="B235" s="20" t="s">
        <v>500</v>
      </c>
      <c r="C235" s="9">
        <v>43.83</v>
      </c>
      <c r="D235" s="9">
        <v>-150</v>
      </c>
      <c r="E235" s="71">
        <v>100</v>
      </c>
      <c r="F235" s="20"/>
      <c r="H235" s="35">
        <v>44100000</v>
      </c>
      <c r="J235" s="35">
        <v>2150000</v>
      </c>
      <c r="M235" s="35">
        <v>46900000.000000007</v>
      </c>
      <c r="P235" s="103">
        <v>1.9E-3</v>
      </c>
      <c r="Q235" s="9">
        <v>9.1</v>
      </c>
      <c r="T235" s="64">
        <v>0.02</v>
      </c>
      <c r="U235" s="64">
        <v>0.02</v>
      </c>
      <c r="V235" s="64">
        <v>6.7</v>
      </c>
      <c r="X235" s="9">
        <v>264.2</v>
      </c>
    </row>
    <row r="236" spans="1:24" x14ac:dyDescent="0.2">
      <c r="B236" s="20" t="s">
        <v>500</v>
      </c>
      <c r="C236" s="9">
        <v>39</v>
      </c>
      <c r="D236" s="9">
        <v>-150</v>
      </c>
      <c r="E236" s="71" t="s">
        <v>510</v>
      </c>
      <c r="F236" s="20"/>
      <c r="H236" s="35">
        <v>132000000</v>
      </c>
      <c r="J236" s="35">
        <v>3680000</v>
      </c>
      <c r="M236" s="35">
        <v>43000000</v>
      </c>
    </row>
    <row r="237" spans="1:24" x14ac:dyDescent="0.2">
      <c r="B237" s="20" t="s">
        <v>500</v>
      </c>
      <c r="C237" s="9">
        <v>30</v>
      </c>
      <c r="D237" s="9">
        <v>-150</v>
      </c>
      <c r="E237" s="71">
        <v>170</v>
      </c>
      <c r="F237" s="20"/>
      <c r="H237" s="35">
        <v>30299999.999999996</v>
      </c>
      <c r="J237" s="35">
        <v>992000</v>
      </c>
      <c r="M237" s="35">
        <v>9300000</v>
      </c>
      <c r="P237" s="103">
        <v>6.9999999999999999E-4</v>
      </c>
      <c r="Q237" s="9">
        <v>17.399999999999999</v>
      </c>
      <c r="T237" s="64">
        <v>0.01</v>
      </c>
      <c r="U237" s="64">
        <v>0.03</v>
      </c>
      <c r="V237" s="64">
        <v>1.6</v>
      </c>
      <c r="X237" s="9">
        <v>197.9</v>
      </c>
    </row>
    <row r="238" spans="1:24" s="21" customFormat="1" x14ac:dyDescent="0.2">
      <c r="B238" s="25" t="s">
        <v>500</v>
      </c>
      <c r="C238" s="13">
        <v>25</v>
      </c>
      <c r="D238" s="13">
        <v>-158.5</v>
      </c>
      <c r="E238" s="72" t="s">
        <v>510</v>
      </c>
      <c r="F238" s="25"/>
      <c r="H238" s="37">
        <v>39300000</v>
      </c>
      <c r="I238" s="37"/>
      <c r="J238" s="37">
        <v>1390000</v>
      </c>
      <c r="K238" s="37"/>
      <c r="L238" s="37"/>
      <c r="M238" s="37">
        <v>6460000</v>
      </c>
      <c r="N238" s="37"/>
      <c r="O238" s="13"/>
      <c r="P238" s="104"/>
      <c r="Q238" s="13"/>
      <c r="R238" s="13"/>
      <c r="S238" s="13"/>
      <c r="T238" s="68"/>
      <c r="U238" s="68"/>
      <c r="V238" s="68"/>
      <c r="W238" s="13"/>
      <c r="X238" s="13"/>
    </row>
    <row r="239" spans="1:24" x14ac:dyDescent="0.2">
      <c r="A239" s="1" t="s">
        <v>237</v>
      </c>
      <c r="B239" s="23" t="s">
        <v>356</v>
      </c>
      <c r="C239" s="9">
        <v>-10</v>
      </c>
      <c r="D239" s="9">
        <v>-78.38</v>
      </c>
      <c r="E239" s="71">
        <v>10</v>
      </c>
      <c r="H239" s="35">
        <v>16799000</v>
      </c>
      <c r="J239" s="35" t="s">
        <v>547</v>
      </c>
    </row>
    <row r="240" spans="1:24" x14ac:dyDescent="0.2">
      <c r="A240" s="1"/>
      <c r="B240" s="23" t="s">
        <v>356</v>
      </c>
      <c r="C240" s="9">
        <v>-10</v>
      </c>
      <c r="D240" s="9">
        <v>-78.38</v>
      </c>
      <c r="E240" s="71">
        <v>20</v>
      </c>
      <c r="H240" s="35">
        <v>249000.00000000003</v>
      </c>
      <c r="J240" s="35">
        <v>1000</v>
      </c>
    </row>
    <row r="241" spans="1:10" x14ac:dyDescent="0.2">
      <c r="A241" s="1" t="s">
        <v>239</v>
      </c>
      <c r="B241" s="23" t="s">
        <v>356</v>
      </c>
      <c r="C241" s="9">
        <v>-10</v>
      </c>
      <c r="D241" s="9">
        <v>-78.38</v>
      </c>
      <c r="E241" s="71">
        <v>30</v>
      </c>
      <c r="H241" s="35">
        <v>181000</v>
      </c>
      <c r="J241" s="66" t="s">
        <v>361</v>
      </c>
    </row>
    <row r="242" spans="1:10" x14ac:dyDescent="0.2">
      <c r="A242" s="1"/>
      <c r="B242" s="23" t="s">
        <v>356</v>
      </c>
      <c r="C242" s="9">
        <v>-10</v>
      </c>
      <c r="D242" s="9">
        <v>-78.38</v>
      </c>
      <c r="E242" s="71">
        <v>40</v>
      </c>
      <c r="H242" s="35">
        <v>858000</v>
      </c>
      <c r="J242" s="35">
        <v>1000</v>
      </c>
    </row>
    <row r="243" spans="1:10" x14ac:dyDescent="0.2">
      <c r="A243" s="1"/>
      <c r="B243" s="23" t="s">
        <v>356</v>
      </c>
      <c r="C243" s="9">
        <v>-10</v>
      </c>
      <c r="D243" s="9">
        <v>-78.38</v>
      </c>
      <c r="E243" s="71">
        <v>50</v>
      </c>
      <c r="H243" s="35">
        <v>1252000</v>
      </c>
      <c r="J243" s="35">
        <v>1000</v>
      </c>
    </row>
    <row r="244" spans="1:10" x14ac:dyDescent="0.2">
      <c r="A244" s="1"/>
      <c r="B244" s="23" t="s">
        <v>356</v>
      </c>
      <c r="C244" s="9">
        <v>-10</v>
      </c>
      <c r="D244" s="9">
        <v>-78.38</v>
      </c>
      <c r="E244" s="71">
        <v>60</v>
      </c>
      <c r="H244" s="35">
        <v>629000</v>
      </c>
      <c r="J244" s="66" t="s">
        <v>361</v>
      </c>
    </row>
    <row r="245" spans="1:10" x14ac:dyDescent="0.2">
      <c r="A245" s="1"/>
      <c r="B245" s="23" t="s">
        <v>356</v>
      </c>
      <c r="C245" s="9">
        <v>-10</v>
      </c>
      <c r="D245" s="9">
        <v>-78.38</v>
      </c>
      <c r="E245" s="71">
        <v>70</v>
      </c>
      <c r="H245" s="35">
        <v>783000</v>
      </c>
      <c r="J245" s="66" t="s">
        <v>361</v>
      </c>
    </row>
    <row r="246" spans="1:10" x14ac:dyDescent="0.2">
      <c r="A246" s="1"/>
      <c r="B246" s="23" t="s">
        <v>356</v>
      </c>
      <c r="C246" s="9">
        <v>-10</v>
      </c>
      <c r="D246" s="9">
        <v>-78.38</v>
      </c>
      <c r="E246" s="71">
        <v>80</v>
      </c>
      <c r="H246" s="35">
        <v>1119000</v>
      </c>
      <c r="J246" s="35">
        <v>16000</v>
      </c>
    </row>
    <row r="247" spans="1:10" x14ac:dyDescent="0.2">
      <c r="B247" s="23" t="s">
        <v>356</v>
      </c>
      <c r="C247" s="9">
        <v>-10</v>
      </c>
      <c r="D247" s="9">
        <v>-78.38</v>
      </c>
      <c r="E247" s="71">
        <v>90</v>
      </c>
      <c r="H247" s="35">
        <v>396000</v>
      </c>
      <c r="J247" s="35">
        <v>1000</v>
      </c>
    </row>
    <row r="248" spans="1:10" x14ac:dyDescent="0.2">
      <c r="A248" s="1"/>
      <c r="B248" s="23" t="s">
        <v>356</v>
      </c>
      <c r="C248" s="9">
        <v>-10</v>
      </c>
      <c r="D248" s="9">
        <v>-78.38</v>
      </c>
      <c r="E248" s="71">
        <v>100</v>
      </c>
      <c r="H248" s="35">
        <v>3181000</v>
      </c>
      <c r="J248" s="66" t="s">
        <v>361</v>
      </c>
    </row>
    <row r="249" spans="1:10" x14ac:dyDescent="0.2">
      <c r="A249" s="1"/>
      <c r="B249" s="23" t="s">
        <v>356</v>
      </c>
      <c r="C249" s="9">
        <v>-16</v>
      </c>
      <c r="D249" s="9">
        <v>-74.180000000000007</v>
      </c>
      <c r="E249" s="71">
        <v>50</v>
      </c>
      <c r="H249" s="35">
        <v>44000</v>
      </c>
      <c r="J249" s="66" t="s">
        <v>361</v>
      </c>
    </row>
    <row r="250" spans="1:10" x14ac:dyDescent="0.2">
      <c r="A250" s="1"/>
      <c r="B250" s="23" t="s">
        <v>356</v>
      </c>
      <c r="C250" s="9">
        <v>-16</v>
      </c>
      <c r="D250" s="9">
        <v>-74.180000000000007</v>
      </c>
      <c r="E250" s="71">
        <v>60</v>
      </c>
      <c r="H250" s="35">
        <v>71000</v>
      </c>
      <c r="J250" s="35">
        <v>256000</v>
      </c>
    </row>
    <row r="251" spans="1:10" x14ac:dyDescent="0.2">
      <c r="A251" s="1"/>
      <c r="B251" s="23" t="s">
        <v>356</v>
      </c>
      <c r="C251" s="9">
        <v>-16</v>
      </c>
      <c r="D251" s="9">
        <v>-74.180000000000007</v>
      </c>
      <c r="E251" s="71">
        <v>70</v>
      </c>
      <c r="H251" s="35">
        <v>475000</v>
      </c>
      <c r="J251" s="66" t="s">
        <v>361</v>
      </c>
    </row>
    <row r="252" spans="1:10" x14ac:dyDescent="0.2">
      <c r="A252" s="1"/>
      <c r="B252" s="23" t="s">
        <v>356</v>
      </c>
      <c r="C252" s="9">
        <v>-16</v>
      </c>
      <c r="D252" s="9">
        <v>-74.180000000000007</v>
      </c>
      <c r="E252" s="71">
        <v>80</v>
      </c>
      <c r="H252" s="62" t="s">
        <v>361</v>
      </c>
      <c r="J252" s="66" t="s">
        <v>361</v>
      </c>
    </row>
    <row r="253" spans="1:10" x14ac:dyDescent="0.2">
      <c r="A253" s="1"/>
      <c r="B253" s="23" t="s">
        <v>356</v>
      </c>
      <c r="C253" s="9">
        <v>-16</v>
      </c>
      <c r="D253" s="9">
        <v>-74.180000000000007</v>
      </c>
      <c r="E253" s="71">
        <v>90</v>
      </c>
      <c r="H253" s="35">
        <v>24000</v>
      </c>
      <c r="J253" s="66" t="s">
        <v>361</v>
      </c>
    </row>
    <row r="254" spans="1:10" x14ac:dyDescent="0.2">
      <c r="A254" s="1"/>
      <c r="B254" s="23" t="s">
        <v>356</v>
      </c>
      <c r="C254" s="9">
        <v>-16</v>
      </c>
      <c r="D254" s="9">
        <v>-74.180000000000007</v>
      </c>
      <c r="E254" s="71">
        <v>100</v>
      </c>
      <c r="H254" s="35">
        <v>1206000</v>
      </c>
      <c r="J254" s="66" t="s">
        <v>361</v>
      </c>
    </row>
    <row r="255" spans="1:10" x14ac:dyDescent="0.2">
      <c r="A255" s="1"/>
      <c r="B255" s="23" t="s">
        <v>356</v>
      </c>
      <c r="C255" s="9">
        <v>-16</v>
      </c>
      <c r="D255" s="9">
        <v>-74.180000000000007</v>
      </c>
      <c r="E255" s="71">
        <v>116</v>
      </c>
      <c r="H255" s="35">
        <v>1018000</v>
      </c>
      <c r="J255" s="66" t="s">
        <v>361</v>
      </c>
    </row>
    <row r="256" spans="1:10" x14ac:dyDescent="0.2">
      <c r="A256" s="1"/>
      <c r="B256" s="23" t="s">
        <v>356</v>
      </c>
      <c r="C256" s="9">
        <v>-8</v>
      </c>
      <c r="D256" s="9">
        <v>-79.849999999999994</v>
      </c>
      <c r="E256" s="71">
        <v>30</v>
      </c>
      <c r="H256" s="35">
        <v>110000.00000000001</v>
      </c>
      <c r="J256" s="35" t="s">
        <v>547</v>
      </c>
    </row>
    <row r="257" spans="1:10" x14ac:dyDescent="0.2">
      <c r="B257" s="23" t="s">
        <v>356</v>
      </c>
      <c r="C257" s="9">
        <v>-8</v>
      </c>
      <c r="D257" s="9">
        <v>-79.849999999999994</v>
      </c>
      <c r="E257" s="71">
        <v>40</v>
      </c>
      <c r="H257" s="35">
        <v>1149000</v>
      </c>
      <c r="J257" s="35" t="s">
        <v>547</v>
      </c>
    </row>
    <row r="258" spans="1:10" x14ac:dyDescent="0.2">
      <c r="A258" s="1"/>
      <c r="B258" s="23" t="s">
        <v>356</v>
      </c>
      <c r="C258" s="9">
        <v>-8</v>
      </c>
      <c r="D258" s="9">
        <v>-79.849999999999994</v>
      </c>
      <c r="E258" s="71">
        <v>50</v>
      </c>
      <c r="H258" s="35">
        <v>2075000</v>
      </c>
      <c r="J258" s="35" t="s">
        <v>547</v>
      </c>
    </row>
    <row r="259" spans="1:10" x14ac:dyDescent="0.2">
      <c r="A259" s="1"/>
      <c r="B259" s="23" t="s">
        <v>356</v>
      </c>
      <c r="C259" s="9">
        <v>-8</v>
      </c>
      <c r="D259" s="9">
        <v>-79.849999999999994</v>
      </c>
      <c r="E259" s="71">
        <v>60</v>
      </c>
      <c r="H259" s="35">
        <v>5549000</v>
      </c>
      <c r="J259" s="35" t="s">
        <v>547</v>
      </c>
    </row>
    <row r="260" spans="1:10" x14ac:dyDescent="0.2">
      <c r="A260" s="1"/>
      <c r="B260" s="23" t="s">
        <v>356</v>
      </c>
      <c r="C260" s="9">
        <v>-8</v>
      </c>
      <c r="D260" s="9">
        <v>-79.849999999999994</v>
      </c>
      <c r="E260" s="71">
        <v>70</v>
      </c>
      <c r="H260" s="35">
        <v>5441000</v>
      </c>
      <c r="J260" s="35" t="s">
        <v>547</v>
      </c>
    </row>
    <row r="261" spans="1:10" x14ac:dyDescent="0.2">
      <c r="A261" s="1"/>
      <c r="B261" s="23" t="s">
        <v>356</v>
      </c>
      <c r="C261" s="9">
        <v>-8</v>
      </c>
      <c r="D261" s="9">
        <v>-79.849999999999994</v>
      </c>
      <c r="E261" s="71">
        <v>80</v>
      </c>
      <c r="H261" s="35">
        <v>3479000</v>
      </c>
      <c r="J261" s="66" t="s">
        <v>361</v>
      </c>
    </row>
    <row r="262" spans="1:10" x14ac:dyDescent="0.2">
      <c r="A262" s="1"/>
      <c r="B262" s="23" t="s">
        <v>356</v>
      </c>
      <c r="C262" s="9">
        <v>-8</v>
      </c>
      <c r="D262" s="9">
        <v>-79.849999999999994</v>
      </c>
      <c r="E262" s="71">
        <v>90</v>
      </c>
      <c r="H262" s="35">
        <v>6298000</v>
      </c>
      <c r="J262" s="66" t="s">
        <v>361</v>
      </c>
    </row>
    <row r="263" spans="1:10" x14ac:dyDescent="0.2">
      <c r="B263" s="23" t="s">
        <v>356</v>
      </c>
      <c r="C263" s="9">
        <v>-8</v>
      </c>
      <c r="D263" s="9">
        <v>-79.849999999999994</v>
      </c>
      <c r="E263" s="71">
        <v>100</v>
      </c>
      <c r="H263" s="35">
        <v>6904000.0000000009</v>
      </c>
      <c r="J263" s="66" t="s">
        <v>361</v>
      </c>
    </row>
    <row r="264" spans="1:10" x14ac:dyDescent="0.2">
      <c r="A264" s="1"/>
      <c r="B264" s="23" t="s">
        <v>356</v>
      </c>
      <c r="C264" s="9">
        <v>-8</v>
      </c>
      <c r="D264" s="9">
        <v>-79.849999999999994</v>
      </c>
      <c r="E264" s="71">
        <v>120</v>
      </c>
      <c r="H264" s="35">
        <v>7811000</v>
      </c>
      <c r="J264" s="66" t="s">
        <v>361</v>
      </c>
    </row>
    <row r="265" spans="1:10" x14ac:dyDescent="0.2">
      <c r="A265" s="1"/>
      <c r="B265" s="23" t="s">
        <v>356</v>
      </c>
      <c r="C265" s="9">
        <v>-8</v>
      </c>
      <c r="D265" s="9">
        <v>-79.849999999999994</v>
      </c>
      <c r="E265" s="71">
        <v>130</v>
      </c>
      <c r="H265" s="35">
        <v>4258000</v>
      </c>
      <c r="J265" s="35">
        <v>6687000</v>
      </c>
    </row>
    <row r="266" spans="1:10" x14ac:dyDescent="0.2">
      <c r="A266" s="1"/>
      <c r="B266" s="23" t="s">
        <v>356</v>
      </c>
      <c r="C266" s="9">
        <v>-10</v>
      </c>
      <c r="D266" s="9">
        <v>-79.13</v>
      </c>
      <c r="E266" s="71">
        <v>50</v>
      </c>
      <c r="H266" s="35">
        <v>405000</v>
      </c>
      <c r="J266" s="35" t="s">
        <v>547</v>
      </c>
    </row>
    <row r="267" spans="1:10" x14ac:dyDescent="0.2">
      <c r="A267" s="1"/>
      <c r="B267" s="23" t="s">
        <v>356</v>
      </c>
      <c r="C267" s="9">
        <v>-10</v>
      </c>
      <c r="D267" s="9">
        <v>-79.13</v>
      </c>
      <c r="E267" s="71">
        <v>60</v>
      </c>
      <c r="H267" s="35">
        <v>17121000</v>
      </c>
      <c r="J267" s="35" t="s">
        <v>547</v>
      </c>
    </row>
    <row r="268" spans="1:10" x14ac:dyDescent="0.2">
      <c r="A268" s="1"/>
      <c r="B268" s="23" t="s">
        <v>356</v>
      </c>
      <c r="C268" s="9">
        <v>-10</v>
      </c>
      <c r="D268" s="9">
        <v>-79.13</v>
      </c>
      <c r="E268" s="71">
        <v>70</v>
      </c>
      <c r="H268" s="35">
        <v>108117000</v>
      </c>
      <c r="J268" s="35" t="s">
        <v>547</v>
      </c>
    </row>
    <row r="269" spans="1:10" x14ac:dyDescent="0.2">
      <c r="B269" s="23" t="s">
        <v>356</v>
      </c>
      <c r="C269" s="9">
        <v>-10</v>
      </c>
      <c r="D269" s="9">
        <v>-79.13</v>
      </c>
      <c r="E269" s="71">
        <v>80</v>
      </c>
      <c r="H269" s="35">
        <v>3864000</v>
      </c>
      <c r="J269" s="35" t="s">
        <v>547</v>
      </c>
    </row>
    <row r="270" spans="1:10" x14ac:dyDescent="0.2">
      <c r="A270" s="1"/>
      <c r="B270" s="23" t="s">
        <v>356</v>
      </c>
      <c r="C270" s="9">
        <v>-10</v>
      </c>
      <c r="D270" s="9">
        <v>-79.13</v>
      </c>
      <c r="E270" s="71">
        <v>90</v>
      </c>
      <c r="H270" s="35">
        <v>169742000</v>
      </c>
      <c r="J270" s="35" t="s">
        <v>547</v>
      </c>
    </row>
    <row r="271" spans="1:10" x14ac:dyDescent="0.2">
      <c r="A271" s="1"/>
      <c r="B271" s="23" t="s">
        <v>356</v>
      </c>
      <c r="C271" s="9">
        <v>-10</v>
      </c>
      <c r="D271" s="9">
        <v>-79.13</v>
      </c>
      <c r="E271" s="71">
        <v>100</v>
      </c>
      <c r="H271" s="35">
        <v>154092000</v>
      </c>
      <c r="J271" s="35" t="s">
        <v>547</v>
      </c>
    </row>
    <row r="272" spans="1:10" x14ac:dyDescent="0.2">
      <c r="A272" s="1"/>
      <c r="B272" s="23" t="s">
        <v>356</v>
      </c>
      <c r="C272" s="9">
        <v>-10</v>
      </c>
      <c r="D272" s="9">
        <v>-79.13</v>
      </c>
      <c r="E272" s="71">
        <v>150</v>
      </c>
      <c r="H272" s="35">
        <v>221000000</v>
      </c>
      <c r="J272" s="35" t="s">
        <v>547</v>
      </c>
    </row>
    <row r="273" spans="1:10" x14ac:dyDescent="0.2">
      <c r="A273" s="1"/>
      <c r="B273" s="23" t="s">
        <v>356</v>
      </c>
      <c r="C273" s="9">
        <v>-10</v>
      </c>
      <c r="D273" s="9">
        <v>-79.13</v>
      </c>
      <c r="E273" s="71">
        <v>200</v>
      </c>
      <c r="H273" s="35">
        <v>233916000</v>
      </c>
      <c r="J273" s="35" t="s">
        <v>547</v>
      </c>
    </row>
    <row r="274" spans="1:10" x14ac:dyDescent="0.2">
      <c r="A274" s="1"/>
      <c r="B274" s="23" t="s">
        <v>356</v>
      </c>
      <c r="C274" s="9">
        <v>-10</v>
      </c>
      <c r="D274" s="9">
        <v>-79.13</v>
      </c>
      <c r="E274" s="71">
        <v>300</v>
      </c>
      <c r="H274" s="35">
        <v>103921000</v>
      </c>
      <c r="J274" s="35" t="s">
        <v>547</v>
      </c>
    </row>
    <row r="275" spans="1:10" x14ac:dyDescent="0.2">
      <c r="A275" s="1"/>
      <c r="B275" s="23" t="s">
        <v>356</v>
      </c>
      <c r="C275" s="9">
        <v>-10</v>
      </c>
      <c r="D275" s="9">
        <v>-78.5</v>
      </c>
      <c r="E275" s="71">
        <v>20</v>
      </c>
      <c r="H275" s="35">
        <v>10181000</v>
      </c>
      <c r="J275" s="66" t="s">
        <v>361</v>
      </c>
    </row>
    <row r="276" spans="1:10" x14ac:dyDescent="0.2">
      <c r="B276" s="23" t="s">
        <v>356</v>
      </c>
      <c r="C276" s="9">
        <v>-10</v>
      </c>
      <c r="D276" s="9">
        <v>-78.5</v>
      </c>
      <c r="E276" s="71">
        <v>30</v>
      </c>
      <c r="H276" s="35">
        <v>20857000</v>
      </c>
      <c r="J276" s="66" t="s">
        <v>361</v>
      </c>
    </row>
    <row r="277" spans="1:10" x14ac:dyDescent="0.2">
      <c r="A277" s="1"/>
      <c r="B277" s="23" t="s">
        <v>356</v>
      </c>
      <c r="C277" s="9">
        <v>-10</v>
      </c>
      <c r="D277" s="9">
        <v>-78.5</v>
      </c>
      <c r="E277" s="71">
        <v>40</v>
      </c>
      <c r="H277" s="35">
        <v>17437000</v>
      </c>
      <c r="J277" s="66" t="s">
        <v>361</v>
      </c>
    </row>
    <row r="278" spans="1:10" x14ac:dyDescent="0.2">
      <c r="A278" s="1"/>
      <c r="B278" s="23" t="s">
        <v>356</v>
      </c>
      <c r="C278" s="9">
        <v>-10</v>
      </c>
      <c r="D278" s="9">
        <v>-78.5</v>
      </c>
      <c r="E278" s="71">
        <v>50</v>
      </c>
      <c r="H278" s="35">
        <v>84597000</v>
      </c>
      <c r="J278" s="66" t="s">
        <v>361</v>
      </c>
    </row>
    <row r="279" spans="1:10" x14ac:dyDescent="0.2">
      <c r="A279" s="1"/>
      <c r="B279" s="23" t="s">
        <v>356</v>
      </c>
      <c r="C279" s="9">
        <v>-10</v>
      </c>
      <c r="D279" s="9">
        <v>-78.5</v>
      </c>
      <c r="E279" s="71">
        <v>60</v>
      </c>
      <c r="H279" s="35">
        <v>125472000</v>
      </c>
      <c r="J279" s="66" t="s">
        <v>361</v>
      </c>
    </row>
    <row r="280" spans="1:10" x14ac:dyDescent="0.2">
      <c r="A280" s="1"/>
      <c r="B280" s="23" t="s">
        <v>356</v>
      </c>
      <c r="C280" s="9">
        <v>-10</v>
      </c>
      <c r="D280" s="9">
        <v>-78.5</v>
      </c>
      <c r="E280" s="71">
        <v>70</v>
      </c>
      <c r="H280" s="35">
        <v>155761000</v>
      </c>
      <c r="J280" s="66" t="s">
        <v>361</v>
      </c>
    </row>
    <row r="281" spans="1:10" x14ac:dyDescent="0.2">
      <c r="A281" s="1"/>
      <c r="B281" s="23" t="s">
        <v>356</v>
      </c>
      <c r="C281" s="9">
        <v>-10</v>
      </c>
      <c r="D281" s="9">
        <v>-78.5</v>
      </c>
      <c r="E281" s="71">
        <v>80</v>
      </c>
      <c r="H281" s="35">
        <v>145497000</v>
      </c>
      <c r="J281" s="66" t="s">
        <v>361</v>
      </c>
    </row>
    <row r="282" spans="1:10" x14ac:dyDescent="0.2">
      <c r="B282" s="23" t="s">
        <v>356</v>
      </c>
      <c r="C282" s="9">
        <v>-10</v>
      </c>
      <c r="D282" s="9">
        <v>-78.5</v>
      </c>
      <c r="E282" s="71">
        <v>90</v>
      </c>
      <c r="H282" s="35">
        <v>212633000</v>
      </c>
      <c r="J282" s="35">
        <v>2000</v>
      </c>
    </row>
    <row r="283" spans="1:10" x14ac:dyDescent="0.2">
      <c r="A283" s="1"/>
      <c r="B283" s="23" t="s">
        <v>356</v>
      </c>
      <c r="C283" s="9">
        <v>-10</v>
      </c>
      <c r="D283" s="9">
        <v>-78.5</v>
      </c>
      <c r="E283" s="71">
        <v>100</v>
      </c>
      <c r="H283" s="35">
        <v>152715000</v>
      </c>
      <c r="J283" s="66" t="s">
        <v>361</v>
      </c>
    </row>
    <row r="284" spans="1:10" x14ac:dyDescent="0.2">
      <c r="A284" s="1"/>
      <c r="B284" s="23" t="s">
        <v>356</v>
      </c>
      <c r="C284" s="9">
        <v>-10</v>
      </c>
      <c r="D284" s="9">
        <v>-78.5</v>
      </c>
      <c r="E284" s="71">
        <v>130</v>
      </c>
      <c r="H284" s="35">
        <v>122310999.99999999</v>
      </c>
      <c r="J284" s="66" t="s">
        <v>361</v>
      </c>
    </row>
    <row r="285" spans="1:10" x14ac:dyDescent="0.2">
      <c r="A285" s="1"/>
      <c r="B285" s="23" t="s">
        <v>356</v>
      </c>
      <c r="C285" s="9">
        <v>-10</v>
      </c>
      <c r="D285" s="9">
        <v>-78.63</v>
      </c>
      <c r="E285" s="71">
        <v>30</v>
      </c>
      <c r="H285" s="35">
        <v>29311000</v>
      </c>
      <c r="J285" s="35">
        <v>1000</v>
      </c>
    </row>
    <row r="286" spans="1:10" x14ac:dyDescent="0.2">
      <c r="A286" s="1"/>
      <c r="B286" s="23" t="s">
        <v>356</v>
      </c>
      <c r="C286" s="9">
        <v>-10</v>
      </c>
      <c r="D286" s="9">
        <v>-78.63</v>
      </c>
      <c r="E286" s="71">
        <v>40</v>
      </c>
      <c r="H286" s="35">
        <v>65566000</v>
      </c>
      <c r="J286" s="66" t="s">
        <v>361</v>
      </c>
    </row>
    <row r="287" spans="1:10" x14ac:dyDescent="0.2">
      <c r="A287" s="1"/>
      <c r="B287" s="23" t="s">
        <v>356</v>
      </c>
      <c r="C287" s="9">
        <v>-10</v>
      </c>
      <c r="D287" s="9">
        <v>-78.63</v>
      </c>
      <c r="E287" s="71">
        <v>50</v>
      </c>
      <c r="H287" s="35">
        <v>130202000</v>
      </c>
      <c r="J287" s="66" t="s">
        <v>361</v>
      </c>
    </row>
    <row r="288" spans="1:10" x14ac:dyDescent="0.2">
      <c r="A288" s="1"/>
      <c r="B288" s="23" t="s">
        <v>356</v>
      </c>
      <c r="C288" s="9">
        <v>-10</v>
      </c>
      <c r="D288" s="9">
        <v>-78.63</v>
      </c>
      <c r="E288" s="71">
        <v>60</v>
      </c>
      <c r="H288" s="35">
        <v>180534000</v>
      </c>
      <c r="J288" s="66" t="s">
        <v>361</v>
      </c>
    </row>
    <row r="289" spans="1:10" x14ac:dyDescent="0.2">
      <c r="A289" s="1"/>
      <c r="B289" s="23" t="s">
        <v>356</v>
      </c>
      <c r="C289" s="9">
        <v>-10</v>
      </c>
      <c r="D289" s="9">
        <v>-78.63</v>
      </c>
      <c r="E289" s="71">
        <v>70</v>
      </c>
      <c r="H289" s="35">
        <v>102277000</v>
      </c>
      <c r="J289" s="66" t="s">
        <v>361</v>
      </c>
    </row>
    <row r="290" spans="1:10" x14ac:dyDescent="0.2">
      <c r="A290" s="1"/>
      <c r="B290" s="23" t="s">
        <v>356</v>
      </c>
      <c r="C290" s="9">
        <v>-10</v>
      </c>
      <c r="D290" s="9">
        <v>-78.63</v>
      </c>
      <c r="E290" s="71">
        <v>80</v>
      </c>
      <c r="H290" s="35">
        <v>190012000</v>
      </c>
      <c r="J290" s="66" t="s">
        <v>361</v>
      </c>
    </row>
    <row r="291" spans="1:10" x14ac:dyDescent="0.2">
      <c r="A291" s="1"/>
      <c r="B291" s="23" t="s">
        <v>356</v>
      </c>
      <c r="C291" s="9">
        <v>-10</v>
      </c>
      <c r="D291" s="9">
        <v>-78.63</v>
      </c>
      <c r="E291" s="71">
        <v>90</v>
      </c>
      <c r="H291" s="35">
        <v>191061000</v>
      </c>
      <c r="J291" s="66" t="s">
        <v>361</v>
      </c>
    </row>
    <row r="292" spans="1:10" x14ac:dyDescent="0.2">
      <c r="A292" s="1"/>
      <c r="B292" s="23" t="s">
        <v>356</v>
      </c>
      <c r="C292" s="9">
        <v>-10</v>
      </c>
      <c r="D292" s="9">
        <v>-78.63</v>
      </c>
      <c r="E292" s="71">
        <v>100</v>
      </c>
      <c r="H292" s="35">
        <v>219961000</v>
      </c>
      <c r="J292" s="66" t="s">
        <v>361</v>
      </c>
    </row>
    <row r="293" spans="1:10" x14ac:dyDescent="0.2">
      <c r="B293" s="23" t="s">
        <v>356</v>
      </c>
      <c r="C293" s="9">
        <v>-10</v>
      </c>
      <c r="D293" s="9">
        <v>-78.63</v>
      </c>
      <c r="E293" s="71">
        <v>130</v>
      </c>
      <c r="H293" s="35">
        <v>159979000</v>
      </c>
      <c r="J293" s="35">
        <v>1000</v>
      </c>
    </row>
    <row r="294" spans="1:10" x14ac:dyDescent="0.2">
      <c r="A294" s="1"/>
      <c r="B294" s="23" t="s">
        <v>356</v>
      </c>
      <c r="C294" s="9">
        <v>-10</v>
      </c>
      <c r="D294" s="9">
        <v>-78.8</v>
      </c>
      <c r="E294" s="71">
        <v>30</v>
      </c>
      <c r="H294" s="35">
        <v>3883000</v>
      </c>
      <c r="J294" s="66" t="s">
        <v>361</v>
      </c>
    </row>
    <row r="295" spans="1:10" x14ac:dyDescent="0.2">
      <c r="A295" s="1"/>
      <c r="B295" s="23" t="s">
        <v>356</v>
      </c>
      <c r="C295" s="9">
        <v>-10</v>
      </c>
      <c r="D295" s="9">
        <v>-78.8</v>
      </c>
      <c r="E295" s="71">
        <v>40</v>
      </c>
      <c r="H295" s="35">
        <v>51913000</v>
      </c>
      <c r="J295" s="66" t="s">
        <v>361</v>
      </c>
    </row>
    <row r="296" spans="1:10" x14ac:dyDescent="0.2">
      <c r="A296" s="1"/>
      <c r="B296" s="23" t="s">
        <v>356</v>
      </c>
      <c r="C296" s="9">
        <v>-10</v>
      </c>
      <c r="D296" s="9">
        <v>-78.8</v>
      </c>
      <c r="E296" s="71">
        <v>50</v>
      </c>
      <c r="H296" s="35">
        <v>49428000</v>
      </c>
      <c r="J296" s="35">
        <v>105610999.99999999</v>
      </c>
    </row>
    <row r="297" spans="1:10" x14ac:dyDescent="0.2">
      <c r="A297" s="1"/>
      <c r="B297" s="23" t="s">
        <v>356</v>
      </c>
      <c r="C297" s="9">
        <v>-10</v>
      </c>
      <c r="D297" s="9">
        <v>-78.8</v>
      </c>
      <c r="E297" s="71">
        <v>60</v>
      </c>
      <c r="H297" s="35">
        <v>54412000</v>
      </c>
      <c r="J297" s="35">
        <v>5000</v>
      </c>
    </row>
    <row r="298" spans="1:10" x14ac:dyDescent="0.2">
      <c r="A298" s="1"/>
      <c r="B298" s="23" t="s">
        <v>356</v>
      </c>
      <c r="C298" s="9">
        <v>-10</v>
      </c>
      <c r="D298" s="9">
        <v>-78.8</v>
      </c>
      <c r="E298" s="71">
        <v>70</v>
      </c>
      <c r="H298" s="35">
        <v>190868000</v>
      </c>
      <c r="J298" s="35">
        <v>3000</v>
      </c>
    </row>
    <row r="299" spans="1:10" x14ac:dyDescent="0.2">
      <c r="B299" s="23" t="s">
        <v>356</v>
      </c>
      <c r="C299" s="9">
        <v>-10</v>
      </c>
      <c r="D299" s="9">
        <v>-78.8</v>
      </c>
      <c r="E299" s="71">
        <v>80</v>
      </c>
      <c r="H299" s="35">
        <v>226405000.00000003</v>
      </c>
      <c r="J299" s="66" t="s">
        <v>361</v>
      </c>
    </row>
    <row r="300" spans="1:10" x14ac:dyDescent="0.2">
      <c r="A300" s="1"/>
      <c r="B300" s="23" t="s">
        <v>356</v>
      </c>
      <c r="C300" s="9">
        <v>-10</v>
      </c>
      <c r="D300" s="9">
        <v>-78.8</v>
      </c>
      <c r="E300" s="71">
        <v>90</v>
      </c>
      <c r="H300" s="35">
        <v>220379000</v>
      </c>
      <c r="J300" s="35">
        <v>6335000</v>
      </c>
    </row>
    <row r="301" spans="1:10" x14ac:dyDescent="0.2">
      <c r="A301" s="1"/>
      <c r="B301" s="23" t="s">
        <v>356</v>
      </c>
      <c r="C301" s="9">
        <v>-10</v>
      </c>
      <c r="D301" s="9">
        <v>-78.8</v>
      </c>
      <c r="E301" s="71">
        <v>100</v>
      </c>
      <c r="H301" s="35">
        <v>277338000</v>
      </c>
      <c r="J301" s="35">
        <v>501999.99999999994</v>
      </c>
    </row>
    <row r="302" spans="1:10" x14ac:dyDescent="0.2">
      <c r="A302" s="1"/>
      <c r="B302" s="23" t="s">
        <v>356</v>
      </c>
      <c r="C302" s="9">
        <v>-10</v>
      </c>
      <c r="D302" s="9">
        <v>-78.8</v>
      </c>
      <c r="E302" s="71">
        <v>130</v>
      </c>
      <c r="H302" s="35">
        <v>255780000.00000003</v>
      </c>
      <c r="J302" s="35">
        <v>2034000</v>
      </c>
    </row>
    <row r="303" spans="1:10" x14ac:dyDescent="0.2">
      <c r="A303" s="1"/>
      <c r="B303" s="23" t="s">
        <v>356</v>
      </c>
      <c r="C303" s="9">
        <v>-16</v>
      </c>
      <c r="D303" s="9">
        <v>-74.25</v>
      </c>
      <c r="E303" s="71">
        <v>50</v>
      </c>
      <c r="H303" s="35">
        <v>366000</v>
      </c>
      <c r="J303" s="35">
        <v>7000.0000000000009</v>
      </c>
    </row>
    <row r="304" spans="1:10" x14ac:dyDescent="0.2">
      <c r="A304" s="1"/>
      <c r="B304" s="23" t="s">
        <v>356</v>
      </c>
      <c r="C304" s="9">
        <v>-16</v>
      </c>
      <c r="D304" s="9">
        <v>-74.25</v>
      </c>
      <c r="E304" s="71">
        <v>60</v>
      </c>
      <c r="H304" s="35">
        <v>16000</v>
      </c>
      <c r="J304" s="66" t="s">
        <v>361</v>
      </c>
    </row>
    <row r="305" spans="1:10" x14ac:dyDescent="0.2">
      <c r="B305" s="23" t="s">
        <v>356</v>
      </c>
      <c r="C305" s="9">
        <v>-16</v>
      </c>
      <c r="D305" s="9">
        <v>-74.25</v>
      </c>
      <c r="E305" s="71">
        <v>70</v>
      </c>
      <c r="H305" s="35">
        <v>741000</v>
      </c>
      <c r="J305" s="66" t="s">
        <v>361</v>
      </c>
    </row>
    <row r="306" spans="1:10" x14ac:dyDescent="0.2">
      <c r="A306" s="1"/>
      <c r="B306" s="23" t="s">
        <v>356</v>
      </c>
      <c r="C306" s="9">
        <v>-16</v>
      </c>
      <c r="D306" s="9">
        <v>-74.25</v>
      </c>
      <c r="E306" s="71">
        <v>80</v>
      </c>
      <c r="H306" s="35">
        <v>1243000</v>
      </c>
      <c r="J306" s="66" t="s">
        <v>361</v>
      </c>
    </row>
    <row r="307" spans="1:10" x14ac:dyDescent="0.2">
      <c r="A307" s="1"/>
      <c r="B307" s="23" t="s">
        <v>356</v>
      </c>
      <c r="C307" s="9">
        <v>-16</v>
      </c>
      <c r="D307" s="9">
        <v>-74.25</v>
      </c>
      <c r="E307" s="71">
        <v>90</v>
      </c>
      <c r="H307" s="35">
        <v>621000</v>
      </c>
      <c r="J307" s="66" t="s">
        <v>361</v>
      </c>
    </row>
    <row r="308" spans="1:10" x14ac:dyDescent="0.2">
      <c r="A308" s="1"/>
      <c r="B308" s="23" t="s">
        <v>356</v>
      </c>
      <c r="C308" s="9">
        <v>-16</v>
      </c>
      <c r="D308" s="9">
        <v>-74.25</v>
      </c>
      <c r="E308" s="71">
        <v>100</v>
      </c>
      <c r="H308" s="35">
        <v>680000</v>
      </c>
      <c r="J308" s="66" t="s">
        <v>361</v>
      </c>
    </row>
    <row r="309" spans="1:10" x14ac:dyDescent="0.2">
      <c r="A309" s="1"/>
      <c r="B309" s="23" t="s">
        <v>356</v>
      </c>
      <c r="C309" s="9">
        <v>-16</v>
      </c>
      <c r="D309" s="9">
        <v>-74.25</v>
      </c>
      <c r="E309" s="71">
        <v>120</v>
      </c>
      <c r="H309" s="35">
        <v>119000</v>
      </c>
      <c r="J309" s="66" t="s">
        <v>361</v>
      </c>
    </row>
    <row r="310" spans="1:10" x14ac:dyDescent="0.2">
      <c r="A310" s="1"/>
      <c r="B310" s="23" t="s">
        <v>356</v>
      </c>
      <c r="C310" s="9">
        <v>-6</v>
      </c>
      <c r="D310" s="9">
        <v>-81.36</v>
      </c>
      <c r="E310" s="71">
        <v>40</v>
      </c>
      <c r="H310" s="35">
        <v>1504000</v>
      </c>
      <c r="J310" s="35" t="s">
        <v>547</v>
      </c>
    </row>
    <row r="311" spans="1:10" x14ac:dyDescent="0.2">
      <c r="A311" s="1"/>
      <c r="B311" s="23" t="s">
        <v>356</v>
      </c>
      <c r="C311" s="9">
        <v>-6</v>
      </c>
      <c r="D311" s="9">
        <v>-81.36</v>
      </c>
      <c r="E311" s="71">
        <v>50</v>
      </c>
      <c r="H311" s="35">
        <v>2422000</v>
      </c>
      <c r="J311" s="35" t="s">
        <v>547</v>
      </c>
    </row>
    <row r="312" spans="1:10" x14ac:dyDescent="0.2">
      <c r="B312" s="23" t="s">
        <v>356</v>
      </c>
      <c r="C312" s="9">
        <v>-6</v>
      </c>
      <c r="D312" s="9">
        <v>-81.36</v>
      </c>
      <c r="E312" s="71">
        <v>60</v>
      </c>
      <c r="H312" s="35">
        <v>8498000</v>
      </c>
      <c r="J312" s="35" t="s">
        <v>547</v>
      </c>
    </row>
    <row r="313" spans="1:10" x14ac:dyDescent="0.2">
      <c r="A313" s="1"/>
      <c r="B313" s="23" t="s">
        <v>356</v>
      </c>
      <c r="C313" s="9">
        <v>-6</v>
      </c>
      <c r="D313" s="9">
        <v>-81.36</v>
      </c>
      <c r="E313" s="71">
        <v>70</v>
      </c>
      <c r="H313" s="35">
        <v>23968000</v>
      </c>
      <c r="J313" s="35" t="s">
        <v>547</v>
      </c>
    </row>
    <row r="314" spans="1:10" x14ac:dyDescent="0.2">
      <c r="A314" s="1"/>
      <c r="B314" s="23" t="s">
        <v>356</v>
      </c>
      <c r="C314" s="9">
        <v>-6</v>
      </c>
      <c r="D314" s="9">
        <v>-81.36</v>
      </c>
      <c r="E314" s="71">
        <v>80</v>
      </c>
      <c r="H314" s="35">
        <v>65558000.000000007</v>
      </c>
      <c r="J314" s="35" t="s">
        <v>547</v>
      </c>
    </row>
    <row r="315" spans="1:10" x14ac:dyDescent="0.2">
      <c r="A315" s="1"/>
      <c r="B315" s="23" t="s">
        <v>356</v>
      </c>
      <c r="C315" s="9">
        <v>-6</v>
      </c>
      <c r="D315" s="9">
        <v>-81.36</v>
      </c>
      <c r="E315" s="71">
        <v>90</v>
      </c>
      <c r="H315" s="35">
        <v>104652000</v>
      </c>
      <c r="J315" s="35" t="s">
        <v>547</v>
      </c>
    </row>
    <row r="316" spans="1:10" x14ac:dyDescent="0.2">
      <c r="A316" s="1"/>
      <c r="B316" s="23" t="s">
        <v>356</v>
      </c>
      <c r="C316" s="9">
        <v>-6</v>
      </c>
      <c r="D316" s="9">
        <v>-81.36</v>
      </c>
      <c r="E316" s="71">
        <v>100</v>
      </c>
      <c r="H316" s="35">
        <v>133730000</v>
      </c>
      <c r="J316" s="35" t="s">
        <v>547</v>
      </c>
    </row>
    <row r="317" spans="1:10" x14ac:dyDescent="0.2">
      <c r="A317" s="1"/>
      <c r="B317" s="23" t="s">
        <v>356</v>
      </c>
      <c r="C317" s="9">
        <v>-6</v>
      </c>
      <c r="D317" s="9">
        <v>-81.36</v>
      </c>
      <c r="E317" s="71">
        <v>150</v>
      </c>
      <c r="H317" s="35">
        <v>150055000</v>
      </c>
      <c r="J317" s="35" t="s">
        <v>547</v>
      </c>
    </row>
    <row r="318" spans="1:10" x14ac:dyDescent="0.2">
      <c r="A318" s="1"/>
      <c r="B318" s="23" t="s">
        <v>356</v>
      </c>
      <c r="C318" s="9">
        <v>-6</v>
      </c>
      <c r="D318" s="9">
        <v>-81.36</v>
      </c>
      <c r="E318" s="71">
        <v>200</v>
      </c>
      <c r="H318" s="35">
        <v>233217000</v>
      </c>
      <c r="J318" s="35" t="s">
        <v>547</v>
      </c>
    </row>
    <row r="319" spans="1:10" x14ac:dyDescent="0.2">
      <c r="B319" s="23" t="s">
        <v>356</v>
      </c>
      <c r="C319" s="9">
        <v>-16</v>
      </c>
      <c r="D319" s="9">
        <v>-74.61</v>
      </c>
      <c r="E319" s="71">
        <v>60</v>
      </c>
      <c r="H319" s="35">
        <v>54000</v>
      </c>
      <c r="J319" s="66" t="s">
        <v>361</v>
      </c>
    </row>
    <row r="320" spans="1:10" x14ac:dyDescent="0.2">
      <c r="A320" s="1"/>
      <c r="B320" s="23" t="s">
        <v>356</v>
      </c>
      <c r="C320" s="9">
        <v>-16</v>
      </c>
      <c r="D320" s="9">
        <v>-74.61</v>
      </c>
      <c r="E320" s="71">
        <v>80</v>
      </c>
      <c r="H320" s="66" t="s">
        <v>361</v>
      </c>
      <c r="J320" s="35" t="s">
        <v>547</v>
      </c>
    </row>
    <row r="321" spans="1:10" x14ac:dyDescent="0.2">
      <c r="A321" s="1"/>
      <c r="B321" s="23" t="s">
        <v>356</v>
      </c>
      <c r="C321" s="9">
        <v>-16</v>
      </c>
      <c r="D321" s="9">
        <v>-74.61</v>
      </c>
      <c r="E321" s="71">
        <v>90</v>
      </c>
      <c r="H321" s="35">
        <v>1154000</v>
      </c>
      <c r="J321" s="35" t="s">
        <v>547</v>
      </c>
    </row>
    <row r="322" spans="1:10" x14ac:dyDescent="0.2">
      <c r="A322" s="1"/>
      <c r="B322" s="23" t="s">
        <v>356</v>
      </c>
      <c r="C322" s="9">
        <v>-16</v>
      </c>
      <c r="D322" s="9">
        <v>-74.61</v>
      </c>
      <c r="E322" s="71">
        <v>100</v>
      </c>
      <c r="H322" s="35">
        <v>42000</v>
      </c>
      <c r="J322" s="35" t="s">
        <v>547</v>
      </c>
    </row>
    <row r="323" spans="1:10" x14ac:dyDescent="0.2">
      <c r="A323" s="1"/>
      <c r="B323" s="23" t="s">
        <v>356</v>
      </c>
      <c r="C323" s="9">
        <v>-16</v>
      </c>
      <c r="D323" s="9">
        <v>-74.61</v>
      </c>
      <c r="E323" s="71">
        <v>150</v>
      </c>
      <c r="H323" s="66" t="s">
        <v>361</v>
      </c>
      <c r="J323" s="66" t="s">
        <v>361</v>
      </c>
    </row>
    <row r="324" spans="1:10" x14ac:dyDescent="0.2">
      <c r="A324" s="1"/>
      <c r="B324" s="23" t="s">
        <v>356</v>
      </c>
      <c r="C324" s="9">
        <v>-16</v>
      </c>
      <c r="D324" s="9">
        <v>-74.61</v>
      </c>
      <c r="E324" s="71">
        <v>200</v>
      </c>
      <c r="H324" s="66" t="s">
        <v>361</v>
      </c>
      <c r="J324" s="66" t="s">
        <v>361</v>
      </c>
    </row>
    <row r="325" spans="1:10" x14ac:dyDescent="0.2">
      <c r="B325" s="23" t="s">
        <v>356</v>
      </c>
      <c r="C325" s="9">
        <v>-10</v>
      </c>
      <c r="D325" s="9">
        <v>-79.47</v>
      </c>
      <c r="E325" s="71">
        <v>100</v>
      </c>
      <c r="H325" s="35">
        <v>93000</v>
      </c>
      <c r="J325" s="66" t="s">
        <v>361</v>
      </c>
    </row>
    <row r="326" spans="1:10" x14ac:dyDescent="0.2">
      <c r="A326" s="1"/>
      <c r="B326" s="23" t="s">
        <v>356</v>
      </c>
      <c r="C326" s="9">
        <v>-10</v>
      </c>
      <c r="D326" s="9">
        <v>-79.47</v>
      </c>
      <c r="E326" s="71">
        <v>200</v>
      </c>
      <c r="H326" s="35">
        <v>967000</v>
      </c>
      <c r="J326" s="66" t="s">
        <v>361</v>
      </c>
    </row>
    <row r="327" spans="1:10" x14ac:dyDescent="0.2">
      <c r="A327" s="1"/>
      <c r="B327" s="23" t="s">
        <v>356</v>
      </c>
      <c r="C327" s="9">
        <v>-10</v>
      </c>
      <c r="D327" s="9">
        <v>-79.47</v>
      </c>
      <c r="E327" s="71">
        <v>300</v>
      </c>
      <c r="H327" s="66" t="s">
        <v>361</v>
      </c>
      <c r="J327" s="66" t="s">
        <v>361</v>
      </c>
    </row>
    <row r="328" spans="1:10" x14ac:dyDescent="0.2">
      <c r="A328" s="1"/>
      <c r="B328" s="23" t="s">
        <v>356</v>
      </c>
      <c r="C328" s="9">
        <v>-16</v>
      </c>
      <c r="D328" s="9">
        <v>-77</v>
      </c>
      <c r="E328" s="71">
        <v>80</v>
      </c>
      <c r="H328" s="35">
        <v>77000</v>
      </c>
      <c r="J328" s="35">
        <v>15000</v>
      </c>
    </row>
    <row r="329" spans="1:10" x14ac:dyDescent="0.2">
      <c r="A329" s="1"/>
      <c r="B329" s="23" t="s">
        <v>356</v>
      </c>
      <c r="C329" s="9">
        <v>-16</v>
      </c>
      <c r="D329" s="9">
        <v>-77</v>
      </c>
      <c r="E329" s="71">
        <v>90</v>
      </c>
      <c r="H329" s="35">
        <v>98323000</v>
      </c>
      <c r="J329" s="66" t="s">
        <v>361</v>
      </c>
    </row>
    <row r="330" spans="1:10" x14ac:dyDescent="0.2">
      <c r="A330" s="1"/>
      <c r="B330" s="23" t="s">
        <v>356</v>
      </c>
      <c r="C330" s="9">
        <v>-16</v>
      </c>
      <c r="D330" s="9">
        <v>-77</v>
      </c>
      <c r="E330" s="71">
        <v>100</v>
      </c>
      <c r="H330" s="35">
        <v>112465000.00000001</v>
      </c>
      <c r="J330" s="35">
        <v>3000</v>
      </c>
    </row>
    <row r="331" spans="1:10" x14ac:dyDescent="0.2">
      <c r="A331" s="1"/>
      <c r="B331" s="23" t="s">
        <v>356</v>
      </c>
      <c r="C331" s="9">
        <v>-16</v>
      </c>
      <c r="D331" s="9">
        <v>-77</v>
      </c>
      <c r="E331" s="71">
        <v>150</v>
      </c>
      <c r="H331" s="35">
        <v>41921000</v>
      </c>
      <c r="J331" s="35">
        <v>1000</v>
      </c>
    </row>
    <row r="332" spans="1:10" x14ac:dyDescent="0.2">
      <c r="A332" s="1"/>
      <c r="B332" s="23" t="s">
        <v>356</v>
      </c>
      <c r="C332" s="9">
        <v>-16</v>
      </c>
      <c r="D332" s="9">
        <v>-77</v>
      </c>
      <c r="E332" s="71">
        <v>500</v>
      </c>
      <c r="H332" s="35">
        <v>12017000</v>
      </c>
      <c r="J332" s="66" t="s">
        <v>361</v>
      </c>
    </row>
    <row r="333" spans="1:10" x14ac:dyDescent="0.2">
      <c r="A333" s="1"/>
      <c r="B333" s="23" t="s">
        <v>356</v>
      </c>
      <c r="C333" s="9">
        <v>-15.98</v>
      </c>
      <c r="D333" s="9">
        <v>-77.64</v>
      </c>
      <c r="E333" s="71">
        <v>60</v>
      </c>
      <c r="H333" s="35">
        <v>8952000</v>
      </c>
      <c r="J333" s="35" t="s">
        <v>547</v>
      </c>
    </row>
    <row r="334" spans="1:10" x14ac:dyDescent="0.2">
      <c r="A334" s="1"/>
      <c r="B334" s="23" t="s">
        <v>356</v>
      </c>
      <c r="C334" s="9">
        <v>-15.98</v>
      </c>
      <c r="D334" s="9">
        <v>-77.64</v>
      </c>
      <c r="E334" s="71">
        <v>70</v>
      </c>
      <c r="H334" s="35">
        <v>48234000</v>
      </c>
      <c r="J334" s="35" t="s">
        <v>547</v>
      </c>
    </row>
    <row r="335" spans="1:10" x14ac:dyDescent="0.2">
      <c r="B335" s="23" t="s">
        <v>356</v>
      </c>
      <c r="C335" s="9">
        <v>-15.98</v>
      </c>
      <c r="D335" s="9">
        <v>-77.64</v>
      </c>
      <c r="E335" s="71">
        <v>80</v>
      </c>
      <c r="H335" s="35">
        <v>30208999.999999996</v>
      </c>
      <c r="J335" s="35" t="s">
        <v>547</v>
      </c>
    </row>
    <row r="336" spans="1:10" x14ac:dyDescent="0.2">
      <c r="A336" s="1"/>
      <c r="B336" s="23" t="s">
        <v>356</v>
      </c>
      <c r="C336" s="9">
        <v>-15.98</v>
      </c>
      <c r="D336" s="9">
        <v>-77.64</v>
      </c>
      <c r="E336" s="71">
        <v>90</v>
      </c>
      <c r="H336" s="35">
        <v>46000</v>
      </c>
      <c r="J336" s="35" t="s">
        <v>547</v>
      </c>
    </row>
    <row r="337" spans="1:10" x14ac:dyDescent="0.2">
      <c r="A337" s="1"/>
      <c r="B337" s="23" t="s">
        <v>356</v>
      </c>
      <c r="C337" s="9">
        <v>-15.98</v>
      </c>
      <c r="D337" s="9">
        <v>-77.64</v>
      </c>
      <c r="E337" s="71">
        <v>100</v>
      </c>
      <c r="H337" s="35">
        <v>2660000</v>
      </c>
      <c r="J337" s="35" t="s">
        <v>547</v>
      </c>
    </row>
    <row r="338" spans="1:10" x14ac:dyDescent="0.2">
      <c r="A338" s="1"/>
      <c r="B338" s="23" t="s">
        <v>356</v>
      </c>
      <c r="C338" s="9">
        <v>-15.98</v>
      </c>
      <c r="D338" s="9">
        <v>-77.64</v>
      </c>
      <c r="E338" s="71">
        <v>120</v>
      </c>
      <c r="H338" s="35">
        <v>130000</v>
      </c>
      <c r="J338" s="35" t="s">
        <v>547</v>
      </c>
    </row>
    <row r="339" spans="1:10" x14ac:dyDescent="0.2">
      <c r="A339" s="1"/>
      <c r="B339" s="23" t="s">
        <v>356</v>
      </c>
      <c r="C339" s="9">
        <v>-16</v>
      </c>
      <c r="D339" s="9">
        <v>-77.67</v>
      </c>
      <c r="E339" s="71">
        <v>100</v>
      </c>
      <c r="H339" s="35">
        <v>86000</v>
      </c>
      <c r="J339" s="35" t="s">
        <v>547</v>
      </c>
    </row>
    <row r="340" spans="1:10" x14ac:dyDescent="0.2">
      <c r="A340" s="1"/>
      <c r="B340" s="23" t="s">
        <v>356</v>
      </c>
      <c r="C340" s="9">
        <v>-16</v>
      </c>
      <c r="D340" s="9">
        <v>-77.67</v>
      </c>
      <c r="E340" s="71">
        <v>120</v>
      </c>
      <c r="H340" s="35">
        <v>184000</v>
      </c>
      <c r="J340" s="35" t="s">
        <v>547</v>
      </c>
    </row>
    <row r="341" spans="1:10" x14ac:dyDescent="0.2">
      <c r="B341" s="23" t="s">
        <v>356</v>
      </c>
      <c r="C341" s="9">
        <v>-16</v>
      </c>
      <c r="D341" s="9">
        <v>-77.67</v>
      </c>
      <c r="E341" s="71">
        <v>140</v>
      </c>
      <c r="H341" s="35">
        <v>119000</v>
      </c>
      <c r="J341" s="35" t="s">
        <v>547</v>
      </c>
    </row>
    <row r="342" spans="1:10" x14ac:dyDescent="0.2">
      <c r="A342" s="1"/>
      <c r="B342" s="23" t="s">
        <v>356</v>
      </c>
      <c r="C342" s="9">
        <v>-16</v>
      </c>
      <c r="D342" s="9">
        <v>-77.67</v>
      </c>
      <c r="E342" s="71">
        <v>160</v>
      </c>
      <c r="H342" s="35">
        <v>34536000</v>
      </c>
      <c r="J342" s="35" t="s">
        <v>547</v>
      </c>
    </row>
    <row r="343" spans="1:10" x14ac:dyDescent="0.2">
      <c r="A343" s="1"/>
      <c r="B343" s="23" t="s">
        <v>356</v>
      </c>
      <c r="C343" s="9">
        <v>-16</v>
      </c>
      <c r="D343" s="9">
        <v>-77.67</v>
      </c>
      <c r="E343" s="71">
        <v>200</v>
      </c>
      <c r="H343" s="35">
        <v>89729000</v>
      </c>
      <c r="J343" s="35" t="s">
        <v>547</v>
      </c>
    </row>
    <row r="344" spans="1:10" x14ac:dyDescent="0.2">
      <c r="A344" s="1"/>
      <c r="B344" s="23" t="s">
        <v>356</v>
      </c>
      <c r="C344" s="9">
        <v>-16</v>
      </c>
      <c r="D344" s="9">
        <v>-77.67</v>
      </c>
      <c r="E344" s="71">
        <v>100</v>
      </c>
      <c r="H344" s="35">
        <v>397000</v>
      </c>
      <c r="J344" s="35" t="s">
        <v>547</v>
      </c>
    </row>
    <row r="345" spans="1:10" x14ac:dyDescent="0.2">
      <c r="A345" s="1"/>
      <c r="B345" s="23" t="s">
        <v>356</v>
      </c>
      <c r="C345" s="9">
        <v>-16</v>
      </c>
      <c r="D345" s="9">
        <v>-77.67</v>
      </c>
      <c r="E345" s="71">
        <v>120</v>
      </c>
      <c r="H345" s="35">
        <v>31818000</v>
      </c>
      <c r="J345" s="35" t="s">
        <v>547</v>
      </c>
    </row>
    <row r="346" spans="1:10" x14ac:dyDescent="0.2">
      <c r="A346" s="1"/>
      <c r="B346" s="23" t="s">
        <v>356</v>
      </c>
      <c r="C346" s="9">
        <v>-16</v>
      </c>
      <c r="D346" s="9">
        <v>-77.67</v>
      </c>
      <c r="E346" s="71">
        <v>140</v>
      </c>
      <c r="H346" s="35">
        <v>178000</v>
      </c>
      <c r="J346" s="35" t="s">
        <v>547</v>
      </c>
    </row>
    <row r="347" spans="1:10" x14ac:dyDescent="0.2">
      <c r="B347" s="23" t="s">
        <v>356</v>
      </c>
      <c r="C347" s="9">
        <v>-16</v>
      </c>
      <c r="D347" s="9">
        <v>-77.67</v>
      </c>
      <c r="E347" s="71">
        <v>160</v>
      </c>
      <c r="H347" s="35">
        <v>37557000</v>
      </c>
      <c r="J347" s="35" t="s">
        <v>547</v>
      </c>
    </row>
    <row r="348" spans="1:10" x14ac:dyDescent="0.2">
      <c r="A348" s="1"/>
      <c r="B348" s="23" t="s">
        <v>356</v>
      </c>
      <c r="C348" s="9">
        <v>-16</v>
      </c>
      <c r="D348" s="9">
        <v>-77.67</v>
      </c>
      <c r="E348" s="71">
        <v>200</v>
      </c>
      <c r="H348" s="35">
        <v>103000</v>
      </c>
      <c r="J348" s="66" t="s">
        <v>361</v>
      </c>
    </row>
    <row r="349" spans="1:10" x14ac:dyDescent="0.2">
      <c r="A349" s="1"/>
      <c r="B349" s="23" t="s">
        <v>356</v>
      </c>
      <c r="C349" s="9">
        <v>-16</v>
      </c>
      <c r="D349" s="9">
        <v>-76.27</v>
      </c>
      <c r="E349" s="71">
        <v>70</v>
      </c>
      <c r="H349" s="35">
        <v>25000</v>
      </c>
      <c r="J349" s="66" t="s">
        <v>361</v>
      </c>
    </row>
    <row r="350" spans="1:10" x14ac:dyDescent="0.2">
      <c r="A350" s="1"/>
      <c r="B350" s="23" t="s">
        <v>356</v>
      </c>
      <c r="C350" s="9">
        <v>-16</v>
      </c>
      <c r="D350" s="9">
        <v>-76.27</v>
      </c>
      <c r="E350" s="71">
        <v>80</v>
      </c>
      <c r="H350" s="35">
        <v>13000</v>
      </c>
      <c r="J350" s="35">
        <v>1000</v>
      </c>
    </row>
    <row r="351" spans="1:10" x14ac:dyDescent="0.2">
      <c r="A351" s="1"/>
      <c r="B351" s="23" t="s">
        <v>356</v>
      </c>
      <c r="C351" s="9">
        <v>-16</v>
      </c>
      <c r="D351" s="9">
        <v>-76.27</v>
      </c>
      <c r="E351" s="71">
        <v>90</v>
      </c>
      <c r="H351" s="35">
        <v>17084000</v>
      </c>
      <c r="J351" s="66" t="s">
        <v>361</v>
      </c>
    </row>
    <row r="352" spans="1:10" x14ac:dyDescent="0.2">
      <c r="A352" s="1"/>
      <c r="B352" s="23" t="s">
        <v>356</v>
      </c>
      <c r="C352" s="9">
        <v>-16</v>
      </c>
      <c r="D352" s="9">
        <v>-76.27</v>
      </c>
      <c r="E352" s="71">
        <v>100</v>
      </c>
      <c r="H352" s="35">
        <v>4000</v>
      </c>
      <c r="J352" s="66" t="s">
        <v>361</v>
      </c>
    </row>
    <row r="353" spans="1:10" x14ac:dyDescent="0.2">
      <c r="B353" s="23" t="s">
        <v>356</v>
      </c>
      <c r="C353" s="9">
        <v>-16</v>
      </c>
      <c r="D353" s="9">
        <v>-76.27</v>
      </c>
      <c r="E353" s="71">
        <v>120</v>
      </c>
      <c r="H353" s="35">
        <v>10356000</v>
      </c>
      <c r="J353" s="66" t="s">
        <v>361</v>
      </c>
    </row>
    <row r="354" spans="1:10" x14ac:dyDescent="0.2">
      <c r="A354" s="1"/>
      <c r="B354" s="23" t="s">
        <v>356</v>
      </c>
      <c r="C354" s="9">
        <v>-16</v>
      </c>
      <c r="D354" s="9">
        <v>-78</v>
      </c>
      <c r="E354" s="71">
        <v>100</v>
      </c>
      <c r="H354" s="35">
        <v>2136000</v>
      </c>
      <c r="J354" s="66" t="s">
        <v>361</v>
      </c>
    </row>
    <row r="355" spans="1:10" x14ac:dyDescent="0.2">
      <c r="A355" s="1"/>
      <c r="B355" s="23" t="s">
        <v>356</v>
      </c>
      <c r="C355" s="9">
        <v>-16</v>
      </c>
      <c r="D355" s="9">
        <v>-78</v>
      </c>
      <c r="E355" s="71">
        <v>150</v>
      </c>
      <c r="H355" s="35">
        <v>256999.99999999997</v>
      </c>
      <c r="J355" s="35" t="s">
        <v>547</v>
      </c>
    </row>
    <row r="356" spans="1:10" x14ac:dyDescent="0.2">
      <c r="A356" s="1"/>
      <c r="B356" s="23" t="s">
        <v>356</v>
      </c>
      <c r="C356" s="9">
        <v>-10</v>
      </c>
      <c r="D356" s="9">
        <v>-82.5</v>
      </c>
      <c r="E356" s="71">
        <v>50</v>
      </c>
      <c r="H356" s="35">
        <v>412000</v>
      </c>
      <c r="J356" s="66" t="s">
        <v>361</v>
      </c>
    </row>
    <row r="357" spans="1:10" x14ac:dyDescent="0.2">
      <c r="A357" s="1"/>
      <c r="B357" s="23" t="s">
        <v>356</v>
      </c>
      <c r="C357" s="9">
        <v>-10</v>
      </c>
      <c r="D357" s="9">
        <v>-82.5</v>
      </c>
      <c r="E357" s="71">
        <v>60</v>
      </c>
      <c r="H357" s="35">
        <v>873000</v>
      </c>
      <c r="J357" s="66" t="s">
        <v>361</v>
      </c>
    </row>
    <row r="358" spans="1:10" x14ac:dyDescent="0.2">
      <c r="A358" s="1"/>
      <c r="B358" s="23" t="s">
        <v>356</v>
      </c>
      <c r="C358" s="9">
        <v>-10</v>
      </c>
      <c r="D358" s="9">
        <v>-82.5</v>
      </c>
      <c r="E358" s="71">
        <v>70</v>
      </c>
      <c r="H358" s="35">
        <v>11086000</v>
      </c>
      <c r="J358" s="66" t="s">
        <v>361</v>
      </c>
    </row>
    <row r="359" spans="1:10" x14ac:dyDescent="0.2">
      <c r="B359" s="23" t="s">
        <v>356</v>
      </c>
      <c r="C359" s="9">
        <v>-10</v>
      </c>
      <c r="D359" s="9">
        <v>-82.5</v>
      </c>
      <c r="E359" s="71">
        <v>80</v>
      </c>
      <c r="H359" s="35">
        <v>43097000</v>
      </c>
      <c r="J359" s="66" t="s">
        <v>361</v>
      </c>
    </row>
    <row r="360" spans="1:10" x14ac:dyDescent="0.2">
      <c r="A360" s="1"/>
      <c r="B360" s="23" t="s">
        <v>356</v>
      </c>
      <c r="C360" s="9">
        <v>-10</v>
      </c>
      <c r="D360" s="9">
        <v>-82.5</v>
      </c>
      <c r="E360" s="71">
        <v>90</v>
      </c>
      <c r="H360" s="35">
        <v>39127000</v>
      </c>
      <c r="J360" s="66" t="s">
        <v>361</v>
      </c>
    </row>
    <row r="361" spans="1:10" x14ac:dyDescent="0.2">
      <c r="A361" s="1"/>
      <c r="B361" s="23" t="s">
        <v>356</v>
      </c>
      <c r="C361" s="9">
        <v>-10</v>
      </c>
      <c r="D361" s="9">
        <v>-82.5</v>
      </c>
      <c r="E361" s="71">
        <v>100</v>
      </c>
      <c r="H361" s="35">
        <v>76425000</v>
      </c>
      <c r="J361" s="66" t="s">
        <v>361</v>
      </c>
    </row>
    <row r="362" spans="1:10" x14ac:dyDescent="0.2">
      <c r="A362" s="1"/>
      <c r="B362" s="23" t="s">
        <v>356</v>
      </c>
      <c r="C362" s="9">
        <v>-10</v>
      </c>
      <c r="D362" s="9">
        <v>-82.5</v>
      </c>
      <c r="E362" s="71">
        <v>150</v>
      </c>
      <c r="H362" s="35">
        <v>81049000</v>
      </c>
      <c r="J362" s="66" t="s">
        <v>361</v>
      </c>
    </row>
    <row r="363" spans="1:10" x14ac:dyDescent="0.2">
      <c r="A363" s="1"/>
      <c r="B363" s="23" t="s">
        <v>356</v>
      </c>
      <c r="C363" s="9">
        <v>-10</v>
      </c>
      <c r="D363" s="9">
        <v>-82.5</v>
      </c>
      <c r="E363" s="71">
        <v>200</v>
      </c>
      <c r="H363" s="35">
        <v>112519000</v>
      </c>
      <c r="J363" s="66" t="s">
        <v>361</v>
      </c>
    </row>
    <row r="364" spans="1:10" x14ac:dyDescent="0.2">
      <c r="A364" s="1"/>
      <c r="B364" s="23" t="s">
        <v>356</v>
      </c>
      <c r="C364" s="9">
        <v>-10</v>
      </c>
      <c r="D364" s="9">
        <v>-82.5</v>
      </c>
      <c r="E364" s="71">
        <v>250</v>
      </c>
      <c r="H364" s="35">
        <v>27127000</v>
      </c>
      <c r="J364" s="66" t="s">
        <v>361</v>
      </c>
    </row>
    <row r="365" spans="1:10" x14ac:dyDescent="0.2">
      <c r="A365" s="1"/>
      <c r="B365" s="23" t="s">
        <v>356</v>
      </c>
      <c r="C365" s="9">
        <v>-10</v>
      </c>
      <c r="D365" s="9">
        <v>-82.5</v>
      </c>
      <c r="E365" s="71">
        <v>330</v>
      </c>
      <c r="H365" s="35">
        <v>61000</v>
      </c>
      <c r="J365" s="35" t="s">
        <v>547</v>
      </c>
    </row>
    <row r="366" spans="1:10" x14ac:dyDescent="0.2">
      <c r="A366" s="1"/>
      <c r="B366" s="23" t="s">
        <v>356</v>
      </c>
      <c r="C366" s="9">
        <v>-10</v>
      </c>
      <c r="D366" s="9">
        <v>-84</v>
      </c>
      <c r="E366" s="71">
        <v>60</v>
      </c>
      <c r="H366" s="35">
        <v>2441000</v>
      </c>
      <c r="J366" s="35">
        <v>136000</v>
      </c>
    </row>
    <row r="367" spans="1:10" x14ac:dyDescent="0.2">
      <c r="A367" s="1"/>
      <c r="B367" s="23" t="s">
        <v>356</v>
      </c>
      <c r="C367" s="9">
        <v>-10</v>
      </c>
      <c r="D367" s="9">
        <v>-84</v>
      </c>
      <c r="E367" s="71">
        <v>70</v>
      </c>
      <c r="H367" s="35">
        <v>53114000</v>
      </c>
      <c r="J367" s="66" t="s">
        <v>361</v>
      </c>
    </row>
    <row r="368" spans="1:10" x14ac:dyDescent="0.2">
      <c r="B368" s="23" t="s">
        <v>356</v>
      </c>
      <c r="C368" s="9">
        <v>-10</v>
      </c>
      <c r="D368" s="9">
        <v>-84</v>
      </c>
      <c r="E368" s="71">
        <v>80</v>
      </c>
      <c r="H368" s="35">
        <v>3883000</v>
      </c>
      <c r="J368" s="35" t="s">
        <v>547</v>
      </c>
    </row>
    <row r="369" spans="1:24" x14ac:dyDescent="0.2">
      <c r="A369" s="1"/>
      <c r="B369" s="23" t="s">
        <v>356</v>
      </c>
      <c r="C369" s="9">
        <v>-10</v>
      </c>
      <c r="D369" s="9">
        <v>-84</v>
      </c>
      <c r="E369" s="71">
        <v>90</v>
      </c>
      <c r="H369" s="35">
        <v>16965000</v>
      </c>
      <c r="J369" s="66" t="s">
        <v>361</v>
      </c>
    </row>
    <row r="370" spans="1:24" x14ac:dyDescent="0.2">
      <c r="A370" s="1"/>
      <c r="B370" s="23" t="s">
        <v>356</v>
      </c>
      <c r="C370" s="9">
        <v>-10</v>
      </c>
      <c r="D370" s="9">
        <v>-84</v>
      </c>
      <c r="E370" s="71">
        <v>100</v>
      </c>
      <c r="H370" s="35">
        <v>191000</v>
      </c>
      <c r="J370" s="35" t="s">
        <v>547</v>
      </c>
    </row>
    <row r="371" spans="1:24" x14ac:dyDescent="0.2">
      <c r="A371" s="1"/>
      <c r="B371" s="23" t="s">
        <v>356</v>
      </c>
      <c r="C371" s="9">
        <v>-10</v>
      </c>
      <c r="D371" s="9">
        <v>-84</v>
      </c>
      <c r="E371" s="71">
        <v>150</v>
      </c>
      <c r="H371" s="35">
        <v>52375000</v>
      </c>
      <c r="J371" s="66" t="s">
        <v>361</v>
      </c>
    </row>
    <row r="372" spans="1:24" x14ac:dyDescent="0.2">
      <c r="A372" s="1"/>
      <c r="B372" s="23" t="s">
        <v>356</v>
      </c>
      <c r="C372" s="9">
        <v>-10</v>
      </c>
      <c r="D372" s="9">
        <v>-84</v>
      </c>
      <c r="E372" s="71">
        <v>200</v>
      </c>
      <c r="H372" s="66" t="s">
        <v>361</v>
      </c>
      <c r="J372" s="35" t="s">
        <v>547</v>
      </c>
    </row>
    <row r="373" spans="1:24" x14ac:dyDescent="0.2">
      <c r="A373" s="1"/>
      <c r="B373" s="23" t="s">
        <v>356</v>
      </c>
      <c r="C373" s="9">
        <v>-10</v>
      </c>
      <c r="D373" s="9">
        <v>-84</v>
      </c>
      <c r="E373" s="71">
        <v>300</v>
      </c>
      <c r="H373" s="35">
        <v>579000</v>
      </c>
      <c r="J373" s="66" t="s">
        <v>361</v>
      </c>
    </row>
    <row r="374" spans="1:24" x14ac:dyDescent="0.2">
      <c r="B374" s="23" t="s">
        <v>356</v>
      </c>
      <c r="C374" s="9">
        <v>-16</v>
      </c>
      <c r="D374" s="9">
        <v>-75.55</v>
      </c>
      <c r="E374" s="71">
        <v>150</v>
      </c>
      <c r="H374" s="35">
        <v>159260000</v>
      </c>
      <c r="J374" s="66" t="s">
        <v>361</v>
      </c>
    </row>
    <row r="375" spans="1:24" x14ac:dyDescent="0.2">
      <c r="A375" s="1"/>
      <c r="B375" s="23" t="s">
        <v>356</v>
      </c>
      <c r="C375" s="9">
        <v>-9.92</v>
      </c>
      <c r="D375" s="9">
        <v>-80.22</v>
      </c>
      <c r="E375" s="71">
        <v>70</v>
      </c>
      <c r="H375" s="35">
        <v>639000</v>
      </c>
      <c r="J375" s="35" t="s">
        <v>547</v>
      </c>
    </row>
    <row r="376" spans="1:24" x14ac:dyDescent="0.2">
      <c r="A376" s="1"/>
      <c r="B376" s="23" t="s">
        <v>356</v>
      </c>
      <c r="C376" s="9">
        <v>-9.92</v>
      </c>
      <c r="D376" s="9">
        <v>-80.22</v>
      </c>
      <c r="E376" s="71">
        <v>80</v>
      </c>
      <c r="H376" s="35">
        <v>787000</v>
      </c>
      <c r="J376" s="35" t="s">
        <v>547</v>
      </c>
    </row>
    <row r="377" spans="1:24" x14ac:dyDescent="0.2">
      <c r="A377" s="1"/>
      <c r="B377" s="23" t="s">
        <v>356</v>
      </c>
      <c r="C377" s="9">
        <v>-9.92</v>
      </c>
      <c r="D377" s="9">
        <v>-80.22</v>
      </c>
      <c r="E377" s="71">
        <v>90</v>
      </c>
      <c r="H377" s="35">
        <v>1075000</v>
      </c>
      <c r="J377" s="35" t="s">
        <v>547</v>
      </c>
    </row>
    <row r="378" spans="1:24" x14ac:dyDescent="0.2">
      <c r="A378" s="1"/>
      <c r="B378" s="23" t="s">
        <v>356</v>
      </c>
      <c r="C378" s="9">
        <v>-9.92</v>
      </c>
      <c r="D378" s="9">
        <v>-80.22</v>
      </c>
      <c r="E378" s="71">
        <v>100</v>
      </c>
      <c r="H378" s="35">
        <v>25002000</v>
      </c>
      <c r="J378" s="35" t="s">
        <v>547</v>
      </c>
    </row>
    <row r="379" spans="1:24" x14ac:dyDescent="0.2">
      <c r="A379" s="1"/>
      <c r="B379" s="23" t="s">
        <v>356</v>
      </c>
      <c r="C379" s="9">
        <v>-9.92</v>
      </c>
      <c r="D379" s="9">
        <v>-80.22</v>
      </c>
      <c r="E379" s="71">
        <v>120</v>
      </c>
      <c r="H379" s="35">
        <v>117074000</v>
      </c>
      <c r="J379" s="35" t="s">
        <v>547</v>
      </c>
    </row>
    <row r="380" spans="1:24" x14ac:dyDescent="0.2">
      <c r="B380" s="23" t="s">
        <v>356</v>
      </c>
      <c r="C380" s="9">
        <v>-9.92</v>
      </c>
      <c r="D380" s="9">
        <v>-80.22</v>
      </c>
      <c r="E380" s="71">
        <v>150</v>
      </c>
      <c r="H380" s="35">
        <v>120635999.99999999</v>
      </c>
      <c r="J380" s="35" t="s">
        <v>547</v>
      </c>
    </row>
    <row r="381" spans="1:24" s="21" customFormat="1" x14ac:dyDescent="0.2">
      <c r="A381" s="10"/>
      <c r="B381" s="25" t="s">
        <v>356</v>
      </c>
      <c r="C381" s="13">
        <v>-9.92</v>
      </c>
      <c r="D381" s="13">
        <v>-80.22</v>
      </c>
      <c r="E381" s="72">
        <v>200</v>
      </c>
      <c r="F381" s="37"/>
      <c r="G381" s="37"/>
      <c r="H381" s="37">
        <v>104558999.99999999</v>
      </c>
      <c r="I381" s="37"/>
      <c r="J381" s="37" t="s">
        <v>547</v>
      </c>
      <c r="K381" s="37"/>
      <c r="L381" s="37"/>
      <c r="M381" s="37"/>
      <c r="N381" s="37"/>
      <c r="O381" s="13"/>
      <c r="P381" s="104"/>
      <c r="Q381" s="13"/>
      <c r="R381" s="13"/>
      <c r="S381" s="13"/>
      <c r="T381" s="68"/>
      <c r="U381" s="68"/>
      <c r="V381" s="68"/>
      <c r="W381" s="13"/>
      <c r="X381" s="13"/>
    </row>
    <row r="382" spans="1:24" x14ac:dyDescent="0.2">
      <c r="A382" s="18" t="s">
        <v>320</v>
      </c>
      <c r="B382" s="20">
        <v>41732</v>
      </c>
      <c r="C382" s="9">
        <v>31.212160000000001</v>
      </c>
      <c r="D382" s="9">
        <v>-81.22748</v>
      </c>
      <c r="E382" s="71">
        <v>1.4</v>
      </c>
      <c r="H382" s="35">
        <v>58140.459558333328</v>
      </c>
      <c r="I382" s="35">
        <v>65554.166666666672</v>
      </c>
      <c r="J382" s="35">
        <v>4523.75</v>
      </c>
      <c r="Q382" s="9">
        <v>17.100000000000001</v>
      </c>
      <c r="R382" s="9">
        <v>30.7</v>
      </c>
      <c r="U382" s="64">
        <v>0.12885154061624648</v>
      </c>
      <c r="V382" s="64">
        <v>0.16770836448458387</v>
      </c>
    </row>
    <row r="383" spans="1:24" x14ac:dyDescent="0.2">
      <c r="B383" s="20">
        <v>41732</v>
      </c>
      <c r="C383" s="9">
        <v>31.212160000000001</v>
      </c>
      <c r="D383" s="9">
        <v>-81.22748</v>
      </c>
      <c r="E383" s="71">
        <v>7</v>
      </c>
      <c r="H383" s="35">
        <v>35726.606895833327</v>
      </c>
      <c r="I383" s="35">
        <v>61670.833333333328</v>
      </c>
      <c r="J383" s="35">
        <v>3599.375</v>
      </c>
      <c r="Q383" s="9">
        <v>15.4</v>
      </c>
      <c r="R383" s="9">
        <v>31.8</v>
      </c>
      <c r="U383" s="64">
        <v>0.11286089238845144</v>
      </c>
      <c r="V383" s="64">
        <v>0.50442305822883249</v>
      </c>
    </row>
    <row r="384" spans="1:24" x14ac:dyDescent="0.2">
      <c r="A384" s="18" t="s">
        <v>321</v>
      </c>
      <c r="B384" s="20">
        <v>41732</v>
      </c>
      <c r="C384" s="9">
        <v>31.20534</v>
      </c>
      <c r="D384" s="9">
        <v>-81.095020000000005</v>
      </c>
      <c r="E384" s="71">
        <v>1.5</v>
      </c>
      <c r="H384" s="35">
        <v>1636.0353004293938</v>
      </c>
      <c r="I384" s="35">
        <v>71279.166666666672</v>
      </c>
      <c r="J384" s="35">
        <v>4796.666666666667</v>
      </c>
      <c r="Q384" s="9">
        <v>17.3</v>
      </c>
      <c r="R384" s="9">
        <v>31.8</v>
      </c>
    </row>
    <row r="385" spans="2:22" x14ac:dyDescent="0.2">
      <c r="B385" s="20">
        <v>41732</v>
      </c>
      <c r="C385" s="9">
        <v>31.20534</v>
      </c>
      <c r="D385" s="9">
        <v>-81.095020000000005</v>
      </c>
      <c r="E385" s="71">
        <v>13.7</v>
      </c>
      <c r="H385" s="35">
        <v>187.69495930064539</v>
      </c>
      <c r="I385" s="35">
        <v>248916.66666666663</v>
      </c>
      <c r="J385" s="35">
        <v>22458.333333333328</v>
      </c>
      <c r="Q385" s="9">
        <v>15.2</v>
      </c>
      <c r="R385" s="9">
        <v>32.799999999999997</v>
      </c>
    </row>
    <row r="386" spans="2:22" x14ac:dyDescent="0.2">
      <c r="B386" s="20">
        <v>41732</v>
      </c>
      <c r="C386" s="9">
        <v>31.195180000000001</v>
      </c>
      <c r="D386" s="9">
        <v>-80.959940000000003</v>
      </c>
      <c r="E386" s="71">
        <v>1.7</v>
      </c>
      <c r="H386" s="35">
        <v>1433.2438903942441</v>
      </c>
      <c r="I386" s="35">
        <v>15944.999999999998</v>
      </c>
      <c r="J386" s="35">
        <v>1254.8000000000002</v>
      </c>
      <c r="Q386" s="9">
        <v>16.173999999999999</v>
      </c>
      <c r="R386" s="9">
        <v>32.799999999999997</v>
      </c>
    </row>
    <row r="387" spans="2:22" x14ac:dyDescent="0.2">
      <c r="B387" s="20">
        <v>41732</v>
      </c>
      <c r="C387" s="9">
        <v>31.195180000000001</v>
      </c>
      <c r="D387" s="9">
        <v>-80.959940000000003</v>
      </c>
      <c r="E387" s="71">
        <v>16.899999999999999</v>
      </c>
      <c r="H387" s="35">
        <v>620.79726056818185</v>
      </c>
      <c r="I387" s="35">
        <v>107178.03030303027</v>
      </c>
      <c r="J387" s="35">
        <v>1731.2121212121212</v>
      </c>
      <c r="Q387" s="9">
        <v>15.601000000000001</v>
      </c>
      <c r="R387" s="9">
        <v>34.027000000000001</v>
      </c>
    </row>
    <row r="388" spans="2:22" x14ac:dyDescent="0.2">
      <c r="B388" s="20">
        <v>41732</v>
      </c>
      <c r="C388" s="9">
        <v>31.187139999999999</v>
      </c>
      <c r="D388" s="9">
        <v>-80.828860000000006</v>
      </c>
      <c r="E388" s="71">
        <v>2</v>
      </c>
      <c r="H388" s="35">
        <v>2837.7717849143291</v>
      </c>
      <c r="I388" s="35">
        <v>13548.125</v>
      </c>
      <c r="J388" s="35">
        <v>570.75000000000011</v>
      </c>
      <c r="Q388" s="9">
        <v>16.5</v>
      </c>
      <c r="R388" s="9">
        <v>34.299999999999997</v>
      </c>
      <c r="U388" s="64">
        <v>8.683473389355742E-2</v>
      </c>
      <c r="V388" s="64">
        <v>7.9238812962907579E-2</v>
      </c>
    </row>
    <row r="389" spans="2:22" x14ac:dyDescent="0.2">
      <c r="B389" s="20">
        <v>41732</v>
      </c>
      <c r="C389" s="9">
        <v>31.187139999999999</v>
      </c>
      <c r="D389" s="9">
        <v>-80.828860000000006</v>
      </c>
      <c r="E389" s="71">
        <v>18.5</v>
      </c>
      <c r="H389" s="35">
        <v>995.84942102423781</v>
      </c>
      <c r="I389" s="35">
        <v>41425</v>
      </c>
      <c r="J389" s="35">
        <v>207.24999999999997</v>
      </c>
      <c r="Q389" s="9">
        <v>16</v>
      </c>
      <c r="R389" s="9">
        <v>34.9</v>
      </c>
      <c r="U389" s="64">
        <v>0.10084033613445377</v>
      </c>
      <c r="V389" s="64">
        <v>0.12454519174217728</v>
      </c>
    </row>
    <row r="390" spans="2:22" x14ac:dyDescent="0.2">
      <c r="B390" s="20">
        <v>41732</v>
      </c>
      <c r="C390" s="9">
        <v>31.3203</v>
      </c>
      <c r="D390" s="9">
        <v>-81.295959999999994</v>
      </c>
      <c r="E390" s="71">
        <v>1.4</v>
      </c>
      <c r="H390" s="35">
        <v>10933.417143333334</v>
      </c>
      <c r="I390" s="35">
        <v>326500</v>
      </c>
      <c r="J390" s="35">
        <v>1830.666666666667</v>
      </c>
      <c r="Q390" s="9">
        <v>16.899999999999999</v>
      </c>
      <c r="R390" s="9">
        <v>17.5</v>
      </c>
      <c r="U390" s="64">
        <v>0.19887955182072828</v>
      </c>
      <c r="V390" s="64">
        <v>1.8889021800891175</v>
      </c>
    </row>
    <row r="391" spans="2:22" x14ac:dyDescent="0.2">
      <c r="B391" s="20">
        <v>41732</v>
      </c>
      <c r="C391" s="9">
        <v>31.3203</v>
      </c>
      <c r="D391" s="9">
        <v>-81.295959999999994</v>
      </c>
      <c r="E391" s="71">
        <v>5.7</v>
      </c>
      <c r="H391" s="35">
        <v>27136.739318500004</v>
      </c>
      <c r="I391" s="35">
        <v>271086.66666666663</v>
      </c>
      <c r="J391" s="35">
        <v>5612.25</v>
      </c>
      <c r="Q391" s="9">
        <v>16.7</v>
      </c>
      <c r="R391" s="9">
        <v>22.5</v>
      </c>
      <c r="U391" s="64">
        <v>0.12598425196850394</v>
      </c>
      <c r="V391" s="64">
        <v>0.35241080975989103</v>
      </c>
    </row>
    <row r="392" spans="2:22" x14ac:dyDescent="0.2">
      <c r="B392" s="20">
        <v>41733</v>
      </c>
      <c r="C392" s="9">
        <v>31.312000000000001</v>
      </c>
      <c r="D392" s="9">
        <v>-81.191779999999994</v>
      </c>
      <c r="E392" s="71">
        <v>1.6</v>
      </c>
      <c r="H392" s="35">
        <v>29904.020026041664</v>
      </c>
      <c r="I392" s="35">
        <v>495885.41666666669</v>
      </c>
      <c r="J392" s="35">
        <v>872.109375</v>
      </c>
      <c r="Q392" s="9">
        <v>16.2</v>
      </c>
      <c r="R392" s="9">
        <v>29.7</v>
      </c>
      <c r="T392" s="64">
        <v>0.32163489312536103</v>
      </c>
      <c r="U392" s="64">
        <v>0.13743169398907104</v>
      </c>
      <c r="V392" s="64" t="s">
        <v>361</v>
      </c>
    </row>
    <row r="393" spans="2:22" x14ac:dyDescent="0.2">
      <c r="B393" s="20">
        <v>41733</v>
      </c>
      <c r="C393" s="9">
        <v>31.312000000000001</v>
      </c>
      <c r="D393" s="9">
        <v>-81.191779999999994</v>
      </c>
      <c r="E393" s="71">
        <v>7.5</v>
      </c>
      <c r="H393" s="35">
        <v>57406.917125</v>
      </c>
      <c r="I393" s="35">
        <v>185430.55555555553</v>
      </c>
      <c r="J393" s="35">
        <v>9610.4166666666679</v>
      </c>
      <c r="Q393" s="9">
        <v>15.5</v>
      </c>
      <c r="R393" s="9">
        <v>31.9</v>
      </c>
      <c r="T393" s="64">
        <v>0.2099942229924899</v>
      </c>
      <c r="U393" s="64">
        <v>0.13743169398907104</v>
      </c>
      <c r="V393" s="64" t="s">
        <v>361</v>
      </c>
    </row>
    <row r="394" spans="2:22" x14ac:dyDescent="0.2">
      <c r="B394" s="20">
        <v>41733</v>
      </c>
      <c r="C394" s="9">
        <v>31.272040000000001</v>
      </c>
      <c r="D394" s="9">
        <v>-80.433760000000007</v>
      </c>
      <c r="E394" s="71">
        <v>1.5</v>
      </c>
      <c r="H394" s="35">
        <v>2160.9934414720328</v>
      </c>
      <c r="I394" s="35">
        <v>4156.9444444444453</v>
      </c>
      <c r="J394" s="35">
        <v>255.18518518518519</v>
      </c>
      <c r="Q394" s="9">
        <v>17.765000000000001</v>
      </c>
      <c r="R394" s="9">
        <v>35.64</v>
      </c>
    </row>
    <row r="395" spans="2:22" x14ac:dyDescent="0.2">
      <c r="B395" s="20">
        <v>41733</v>
      </c>
      <c r="C395" s="9">
        <v>31.272040000000001</v>
      </c>
      <c r="D395" s="9">
        <v>-80.433760000000007</v>
      </c>
      <c r="E395" s="71">
        <v>33.799999999999997</v>
      </c>
      <c r="H395" s="35">
        <v>2415.3114902777775</v>
      </c>
      <c r="I395" s="35">
        <v>7875.4629629629644</v>
      </c>
      <c r="J395" s="35">
        <v>360.50925925925924</v>
      </c>
      <c r="Q395" s="9">
        <v>17.100000000000001</v>
      </c>
      <c r="R395" s="9">
        <v>35.9</v>
      </c>
    </row>
    <row r="396" spans="2:22" x14ac:dyDescent="0.2">
      <c r="B396" s="20">
        <v>41733</v>
      </c>
      <c r="C396" s="9">
        <v>31.26418</v>
      </c>
      <c r="D396" s="9">
        <v>-80.30686</v>
      </c>
      <c r="E396" s="71">
        <v>1.6</v>
      </c>
      <c r="H396" s="35">
        <v>1318.3015028948789</v>
      </c>
      <c r="I396" s="35">
        <v>4539.3518518518522</v>
      </c>
      <c r="J396" s="35">
        <v>489.37499999999994</v>
      </c>
      <c r="Q396" s="9">
        <v>18.477</v>
      </c>
      <c r="R396" s="9">
        <v>35.997999999999998</v>
      </c>
      <c r="U396" s="64">
        <v>0.10084033613445377</v>
      </c>
      <c r="V396" s="64">
        <v>0.31434353100670875</v>
      </c>
    </row>
    <row r="397" spans="2:22" x14ac:dyDescent="0.2">
      <c r="B397" s="20">
        <v>41733</v>
      </c>
      <c r="C397" s="9">
        <v>31.26418</v>
      </c>
      <c r="D397" s="9">
        <v>-80.30686</v>
      </c>
      <c r="E397" s="71">
        <v>35.4</v>
      </c>
      <c r="H397" s="35">
        <v>2545.1430403879522</v>
      </c>
      <c r="I397" s="35">
        <v>3641.1111111111113</v>
      </c>
      <c r="J397" s="35">
        <v>635.62962962962956</v>
      </c>
      <c r="Q397" s="9">
        <v>18.385999999999999</v>
      </c>
      <c r="R397" s="9">
        <v>36.1</v>
      </c>
      <c r="T397" s="64">
        <v>0.14832466782206818</v>
      </c>
      <c r="U397" s="64">
        <v>0.13743169398907104</v>
      </c>
      <c r="V397" s="64" t="s">
        <v>361</v>
      </c>
    </row>
    <row r="398" spans="2:22" x14ac:dyDescent="0.2">
      <c r="B398" s="20">
        <v>41733</v>
      </c>
      <c r="C398" s="9">
        <v>31.249880000000001</v>
      </c>
      <c r="D398" s="9">
        <v>-79.99776</v>
      </c>
      <c r="E398" s="71">
        <v>1.6</v>
      </c>
      <c r="H398" s="35">
        <v>365031.23609075916</v>
      </c>
      <c r="I398" s="35">
        <v>318791.66666666669</v>
      </c>
      <c r="J398" s="35">
        <v>368.375</v>
      </c>
      <c r="Q398" s="9">
        <v>21.79</v>
      </c>
      <c r="R398" s="9">
        <v>35.700000000000003</v>
      </c>
    </row>
    <row r="399" spans="2:22" x14ac:dyDescent="0.2">
      <c r="B399" s="20">
        <v>41733</v>
      </c>
      <c r="C399" s="9">
        <v>31.249880000000001</v>
      </c>
      <c r="D399" s="9">
        <v>-79.99776</v>
      </c>
      <c r="E399" s="71">
        <v>45</v>
      </c>
      <c r="H399" s="35">
        <v>2328619.1229166668</v>
      </c>
      <c r="I399" s="35">
        <v>1880000</v>
      </c>
      <c r="J399" s="35">
        <v>1507.2916666666665</v>
      </c>
      <c r="Q399" s="9">
        <v>20.286999999999999</v>
      </c>
      <c r="R399" s="9">
        <v>36.154000000000003</v>
      </c>
    </row>
    <row r="400" spans="2:22" x14ac:dyDescent="0.2">
      <c r="B400" s="20">
        <v>41734</v>
      </c>
      <c r="C400" s="9">
        <v>31.233239999999999</v>
      </c>
      <c r="D400" s="9">
        <v>-79.716040000000007</v>
      </c>
      <c r="E400" s="71">
        <v>10</v>
      </c>
      <c r="H400" s="35">
        <v>81731.306867462525</v>
      </c>
      <c r="I400" s="35">
        <v>31944.444444444442</v>
      </c>
      <c r="J400" s="35">
        <v>275.36111111111114</v>
      </c>
      <c r="Q400" s="9">
        <v>23.6</v>
      </c>
      <c r="R400" s="9">
        <v>36.151879999999998</v>
      </c>
      <c r="U400" s="64">
        <v>6.0367454068241469E-2</v>
      </c>
      <c r="V400" s="64">
        <v>0.41802760766015351</v>
      </c>
    </row>
    <row r="401" spans="2:22" x14ac:dyDescent="0.2">
      <c r="B401" s="20">
        <v>41734</v>
      </c>
      <c r="C401" s="9">
        <v>31.233239999999999</v>
      </c>
      <c r="D401" s="9">
        <v>-79.716040000000007</v>
      </c>
      <c r="E401" s="71">
        <v>78</v>
      </c>
      <c r="H401" s="35">
        <v>5578654.6651851861</v>
      </c>
      <c r="I401" s="35">
        <v>4620000</v>
      </c>
      <c r="J401" s="35">
        <v>2574.4444444444443</v>
      </c>
      <c r="Q401" s="9">
        <v>19.7</v>
      </c>
      <c r="R401" s="9">
        <v>36.197873333333334</v>
      </c>
      <c r="U401" s="64">
        <v>0.21288515406162464</v>
      </c>
      <c r="V401" s="64">
        <v>2.4798787842539149</v>
      </c>
    </row>
    <row r="402" spans="2:22" x14ac:dyDescent="0.2">
      <c r="B402" s="20">
        <v>41734</v>
      </c>
      <c r="C402" s="9">
        <v>31.233239999999999</v>
      </c>
      <c r="D402" s="9">
        <v>-79.716040000000007</v>
      </c>
      <c r="E402" s="71">
        <v>203</v>
      </c>
      <c r="H402" s="35">
        <v>969050.11759259261</v>
      </c>
      <c r="I402" s="35">
        <v>2699305.5555555555</v>
      </c>
      <c r="J402" s="35">
        <v>552.46527777777783</v>
      </c>
      <c r="Q402" s="9">
        <v>12.1</v>
      </c>
      <c r="R402" s="9">
        <v>35.355516666666666</v>
      </c>
      <c r="U402" s="64">
        <v>0.10084033613445377</v>
      </c>
      <c r="V402" s="64">
        <v>3.7544384301763407</v>
      </c>
    </row>
    <row r="403" spans="2:22" x14ac:dyDescent="0.2">
      <c r="B403" s="20">
        <v>41734</v>
      </c>
      <c r="C403" s="9">
        <v>31.21574</v>
      </c>
      <c r="D403" s="9">
        <v>-79.596639999999994</v>
      </c>
      <c r="E403" s="71">
        <v>10</v>
      </c>
      <c r="H403" s="35">
        <v>11142.562525802019</v>
      </c>
      <c r="I403" s="35">
        <v>3914.8148148148152</v>
      </c>
      <c r="J403" s="35">
        <v>520.97222222222217</v>
      </c>
      <c r="Q403" s="9">
        <v>24.6</v>
      </c>
      <c r="R403" s="9">
        <v>36.13917142857143</v>
      </c>
      <c r="T403" s="64">
        <v>9.6187175043327564E-2</v>
      </c>
      <c r="U403" s="64">
        <v>0.13743169398907104</v>
      </c>
      <c r="V403" s="64" t="s">
        <v>361</v>
      </c>
    </row>
    <row r="404" spans="2:22" x14ac:dyDescent="0.2">
      <c r="B404" s="20">
        <v>41734</v>
      </c>
      <c r="C404" s="9">
        <v>31.21574</v>
      </c>
      <c r="D404" s="9">
        <v>-79.596639999999994</v>
      </c>
      <c r="E404" s="71">
        <v>72.3</v>
      </c>
      <c r="H404" s="35">
        <v>326376.15560339886</v>
      </c>
      <c r="I404" s="35">
        <v>120694.44444444444</v>
      </c>
      <c r="J404" s="35">
        <v>210.49999999999997</v>
      </c>
      <c r="Q404" s="9">
        <v>22.706655555555557</v>
      </c>
      <c r="R404" s="9">
        <v>36.168522222222222</v>
      </c>
      <c r="T404" s="64">
        <v>9.2432120161756226E-2</v>
      </c>
      <c r="U404" s="64">
        <v>0.15109289617486338</v>
      </c>
      <c r="V404" s="64">
        <v>7.6484078390062965E-2</v>
      </c>
    </row>
    <row r="405" spans="2:22" x14ac:dyDescent="0.2">
      <c r="B405" s="20">
        <v>41734</v>
      </c>
      <c r="C405" s="9">
        <v>31.21574</v>
      </c>
      <c r="D405" s="9">
        <v>-79.596639999999994</v>
      </c>
      <c r="E405" s="71">
        <v>200</v>
      </c>
      <c r="H405" s="35">
        <v>1470883.7944854889</v>
      </c>
      <c r="I405" s="35">
        <v>11975185.185185187</v>
      </c>
      <c r="J405" s="35">
        <v>2784.4444444444443</v>
      </c>
      <c r="Q405" s="9">
        <v>12.338373684210525</v>
      </c>
      <c r="R405" s="9">
        <v>35.389700000000005</v>
      </c>
      <c r="T405" s="64">
        <v>0.14861351819757371</v>
      </c>
      <c r="U405" s="64">
        <v>0.15109289617486338</v>
      </c>
      <c r="V405" s="64">
        <v>13.664168148001846</v>
      </c>
    </row>
    <row r="406" spans="2:22" x14ac:dyDescent="0.2">
      <c r="B406" s="20">
        <v>41734</v>
      </c>
      <c r="C406" s="9">
        <v>31.21574</v>
      </c>
      <c r="D406" s="9">
        <v>-79.596639999999994</v>
      </c>
      <c r="E406" s="71">
        <v>400</v>
      </c>
      <c r="H406" s="35">
        <v>56432.90590740741</v>
      </c>
      <c r="I406" s="35">
        <v>4702592.5925925933</v>
      </c>
      <c r="J406" s="35">
        <v>39.477777777777781</v>
      </c>
      <c r="Q406" s="9">
        <v>8.481514062499997</v>
      </c>
      <c r="R406" s="9">
        <v>34.905425000000001</v>
      </c>
      <c r="T406" s="64">
        <v>9.6620450606585806E-2</v>
      </c>
      <c r="U406" s="64">
        <v>0.16475409836065572</v>
      </c>
      <c r="V406" s="64">
        <v>17.653184321987403</v>
      </c>
    </row>
    <row r="407" spans="2:22" x14ac:dyDescent="0.2">
      <c r="B407" s="20">
        <v>41733</v>
      </c>
      <c r="C407" s="9">
        <v>31.30312</v>
      </c>
      <c r="D407" s="9">
        <v>-81.044039999999995</v>
      </c>
      <c r="E407" s="71">
        <v>1.7</v>
      </c>
      <c r="H407" s="35">
        <v>3034.6494412037041</v>
      </c>
      <c r="I407" s="35">
        <v>58342.592592592577</v>
      </c>
      <c r="J407" s="35">
        <v>2596.5277777777778</v>
      </c>
      <c r="Q407" s="9">
        <v>16.584</v>
      </c>
      <c r="R407" s="9">
        <v>31.405999999999999</v>
      </c>
    </row>
    <row r="408" spans="2:22" x14ac:dyDescent="0.2">
      <c r="B408" s="20">
        <v>41733</v>
      </c>
      <c r="C408" s="9">
        <v>31.30312</v>
      </c>
      <c r="D408" s="9">
        <v>-81.044039999999995</v>
      </c>
      <c r="E408" s="71">
        <v>12.5</v>
      </c>
      <c r="H408" s="35">
        <v>10438.010425185186</v>
      </c>
      <c r="I408" s="35">
        <v>51496.296296296299</v>
      </c>
      <c r="J408" s="35">
        <v>5953.333333333333</v>
      </c>
      <c r="Q408" s="9">
        <v>15.4</v>
      </c>
      <c r="R408" s="9">
        <v>33.200000000000003</v>
      </c>
    </row>
    <row r="409" spans="2:22" x14ac:dyDescent="0.2">
      <c r="B409" s="20">
        <v>41733</v>
      </c>
      <c r="C409" s="9">
        <v>31.29692</v>
      </c>
      <c r="D409" s="9">
        <v>-80.926320000000004</v>
      </c>
      <c r="E409" s="71">
        <v>1.4</v>
      </c>
      <c r="H409" s="35">
        <v>5824.1565834786443</v>
      </c>
      <c r="I409" s="35">
        <v>78802.777777777796</v>
      </c>
      <c r="J409" s="35">
        <v>9660.9027777777774</v>
      </c>
      <c r="Q409" s="9">
        <v>16.821000000000002</v>
      </c>
      <c r="R409" s="9">
        <v>31.7</v>
      </c>
    </row>
    <row r="410" spans="2:22" x14ac:dyDescent="0.2">
      <c r="B410" s="20">
        <v>41733</v>
      </c>
      <c r="C410" s="9">
        <v>31.29692</v>
      </c>
      <c r="D410" s="9">
        <v>-80.926320000000004</v>
      </c>
      <c r="E410" s="71">
        <v>17.399999999999999</v>
      </c>
      <c r="H410" s="35">
        <v>4213.4593015448945</v>
      </c>
      <c r="I410" s="35">
        <v>6881.9444444444443</v>
      </c>
      <c r="J410" s="35">
        <v>4529.8611111111113</v>
      </c>
      <c r="Q410" s="9">
        <v>15.398999999999999</v>
      </c>
      <c r="R410" s="9">
        <v>34.22</v>
      </c>
    </row>
    <row r="411" spans="2:22" x14ac:dyDescent="0.2">
      <c r="B411" s="20">
        <v>41733</v>
      </c>
      <c r="C411" s="9">
        <v>31.29176</v>
      </c>
      <c r="D411" s="9">
        <v>-80.801760000000002</v>
      </c>
      <c r="E411" s="71">
        <v>1.6</v>
      </c>
      <c r="H411" s="35">
        <v>4646.0947537037027</v>
      </c>
      <c r="I411" s="35">
        <v>26162.96296296296</v>
      </c>
      <c r="J411" s="35">
        <v>3928.3333333333326</v>
      </c>
      <c r="Q411" s="9">
        <v>16.620999999999999</v>
      </c>
      <c r="R411" s="9">
        <v>33.573</v>
      </c>
    </row>
    <row r="412" spans="2:22" x14ac:dyDescent="0.2">
      <c r="B412" s="20">
        <v>41733</v>
      </c>
      <c r="C412" s="9">
        <v>31.29176</v>
      </c>
      <c r="D412" s="9">
        <v>-80.801760000000002</v>
      </c>
      <c r="E412" s="71">
        <v>19.100000000000001</v>
      </c>
      <c r="H412" s="35">
        <v>4772.0455756643005</v>
      </c>
      <c r="I412" s="35">
        <v>51180.555555555555</v>
      </c>
      <c r="J412" s="35">
        <v>807.63888888888891</v>
      </c>
      <c r="Q412" s="9">
        <v>15.7</v>
      </c>
      <c r="R412" s="9">
        <v>34.9</v>
      </c>
    </row>
    <row r="413" spans="2:22" x14ac:dyDescent="0.2">
      <c r="B413" s="20">
        <v>41733</v>
      </c>
      <c r="C413" s="9">
        <v>31.282060000000001</v>
      </c>
      <c r="D413" s="9">
        <v>-80.639080000000007</v>
      </c>
      <c r="E413" s="71">
        <v>1.3</v>
      </c>
      <c r="H413" s="35">
        <v>2267.9077712962962</v>
      </c>
      <c r="I413" s="35">
        <v>12680.092592592591</v>
      </c>
      <c r="J413" s="35">
        <v>2811.8055555555557</v>
      </c>
      <c r="Q413" s="9">
        <v>17.2</v>
      </c>
      <c r="R413" s="9">
        <v>33.799999999999997</v>
      </c>
      <c r="U413" s="64">
        <v>9.9737532808398949E-2</v>
      </c>
      <c r="V413" s="64">
        <v>0.23976864003110718</v>
      </c>
    </row>
    <row r="414" spans="2:22" x14ac:dyDescent="0.2">
      <c r="B414" s="20">
        <v>41733</v>
      </c>
      <c r="C414" s="9">
        <v>31.282060000000001</v>
      </c>
      <c r="D414" s="9">
        <v>-80.639080000000007</v>
      </c>
      <c r="E414" s="71">
        <v>23</v>
      </c>
      <c r="H414" s="35">
        <v>1736.1946194444445</v>
      </c>
      <c r="I414" s="35">
        <v>8842.5925925925912</v>
      </c>
      <c r="J414" s="35">
        <v>986.48148148148141</v>
      </c>
      <c r="Q414" s="9">
        <v>16.399999999999999</v>
      </c>
      <c r="R414" s="9">
        <v>35.5</v>
      </c>
      <c r="U414" s="64">
        <v>0.10084033613445377</v>
      </c>
      <c r="V414" s="64">
        <v>0.23130675757847635</v>
      </c>
    </row>
    <row r="415" spans="2:22" x14ac:dyDescent="0.2">
      <c r="B415" s="20">
        <v>41732</v>
      </c>
      <c r="C415" s="9">
        <v>31.377659999999999</v>
      </c>
      <c r="D415" s="9">
        <v>-81.288179999999997</v>
      </c>
      <c r="E415" s="71">
        <v>1.3</v>
      </c>
      <c r="H415" s="35">
        <v>58812.970979166676</v>
      </c>
      <c r="I415" s="35">
        <v>409027.77777777781</v>
      </c>
      <c r="J415" s="35">
        <v>10875</v>
      </c>
      <c r="Q415" s="9">
        <v>17</v>
      </c>
      <c r="R415" s="9">
        <v>21.3</v>
      </c>
      <c r="U415" s="64">
        <v>0.11286089238845144</v>
      </c>
      <c r="V415" s="64">
        <v>0.47355886069796838</v>
      </c>
    </row>
    <row r="416" spans="2:22" x14ac:dyDescent="0.2">
      <c r="B416" s="20">
        <v>41732</v>
      </c>
      <c r="C416" s="9">
        <v>31.377659999999999</v>
      </c>
      <c r="D416" s="9">
        <v>-81.288179999999997</v>
      </c>
      <c r="E416" s="71">
        <v>14.3</v>
      </c>
      <c r="H416" s="35">
        <v>951981.37693424185</v>
      </c>
      <c r="I416" s="35">
        <v>1716388.8888888892</v>
      </c>
      <c r="J416" s="35">
        <v>14439.583333333334</v>
      </c>
      <c r="Q416" s="9">
        <v>16.8</v>
      </c>
      <c r="R416" s="9">
        <v>22.4</v>
      </c>
      <c r="U416" s="64">
        <v>0.12885154061624648</v>
      </c>
      <c r="V416" s="64">
        <v>0.13212117587248423</v>
      </c>
    </row>
    <row r="417" spans="2:22" x14ac:dyDescent="0.2">
      <c r="B417" s="20">
        <v>41735</v>
      </c>
      <c r="C417" s="9">
        <v>31.421420000000001</v>
      </c>
      <c r="D417" s="9">
        <v>-81.118679999999998</v>
      </c>
      <c r="E417" s="71">
        <v>2.2999999999999998</v>
      </c>
      <c r="H417" s="35">
        <v>5450.9525611111103</v>
      </c>
      <c r="I417" s="35">
        <v>11022.222222222223</v>
      </c>
      <c r="J417" s="35">
        <v>844.86111111111109</v>
      </c>
      <c r="Q417" s="9">
        <v>17.5</v>
      </c>
      <c r="R417" s="9">
        <v>30.703695882352942</v>
      </c>
      <c r="U417" s="64">
        <v>0.19160104986876639</v>
      </c>
      <c r="V417" s="64">
        <v>1.3207446291435792</v>
      </c>
    </row>
    <row r="418" spans="2:22" x14ac:dyDescent="0.2">
      <c r="B418" s="20">
        <v>41735</v>
      </c>
      <c r="C418" s="9">
        <v>31.421420000000001</v>
      </c>
      <c r="D418" s="9">
        <v>-81.118679999999998</v>
      </c>
      <c r="E418" s="71">
        <v>9.6</v>
      </c>
      <c r="H418" s="35">
        <v>7892.0889184327498</v>
      </c>
      <c r="I418" s="35">
        <v>45069.444444444438</v>
      </c>
      <c r="J418" s="35">
        <v>4771.75925925926</v>
      </c>
      <c r="Q418" s="9">
        <v>15.5</v>
      </c>
      <c r="R418" s="9">
        <v>32.884863440860201</v>
      </c>
      <c r="U418" s="64">
        <v>0.11286089238845144</v>
      </c>
      <c r="V418" s="64">
        <v>0.38096626810537565</v>
      </c>
    </row>
    <row r="419" spans="2:22" x14ac:dyDescent="0.2">
      <c r="B419" s="20">
        <v>41735</v>
      </c>
      <c r="C419" s="9">
        <v>31.41282</v>
      </c>
      <c r="D419" s="9">
        <v>-81.001940000000005</v>
      </c>
      <c r="E419" s="71">
        <v>1.8</v>
      </c>
      <c r="H419" s="35">
        <v>3219.2196259259263</v>
      </c>
      <c r="I419" s="35">
        <v>8089.25925925926</v>
      </c>
      <c r="J419" s="35">
        <v>3378.333333333333</v>
      </c>
      <c r="Q419" s="9">
        <v>17.899999999999999</v>
      </c>
      <c r="R419" s="9">
        <v>31.1</v>
      </c>
    </row>
    <row r="420" spans="2:22" x14ac:dyDescent="0.2">
      <c r="B420" s="20">
        <v>41735</v>
      </c>
      <c r="C420" s="9">
        <v>31.41282</v>
      </c>
      <c r="D420" s="9">
        <v>-81.001940000000005</v>
      </c>
      <c r="E420" s="71">
        <v>13</v>
      </c>
      <c r="H420" s="35">
        <v>13811.75790118121</v>
      </c>
      <c r="I420" s="35">
        <v>24358.333333333332</v>
      </c>
      <c r="J420" s="35">
        <v>19833.333333333332</v>
      </c>
      <c r="Q420" s="9">
        <v>15.4</v>
      </c>
      <c r="R420" s="9">
        <v>33.700000000000003</v>
      </c>
    </row>
    <row r="421" spans="2:22" x14ac:dyDescent="0.2">
      <c r="B421" s="20">
        <v>41735</v>
      </c>
      <c r="C421" s="9">
        <v>31.396640000000001</v>
      </c>
      <c r="D421" s="9">
        <v>-80.867419999999996</v>
      </c>
      <c r="E421" s="71">
        <v>1.8</v>
      </c>
      <c r="H421" s="35">
        <v>2208.8229639965762</v>
      </c>
      <c r="I421" s="35">
        <v>6831.0185185185201</v>
      </c>
      <c r="J421" s="35">
        <v>760.13888888888891</v>
      </c>
      <c r="Q421" s="9">
        <v>17.385000000000002</v>
      </c>
      <c r="R421" s="9">
        <v>32.015999999999998</v>
      </c>
      <c r="U421" s="64">
        <v>0.11286089238845144</v>
      </c>
      <c r="V421" s="64">
        <v>0.2266452804510547</v>
      </c>
    </row>
    <row r="422" spans="2:22" x14ac:dyDescent="0.2">
      <c r="B422" s="20">
        <v>41735</v>
      </c>
      <c r="C422" s="9">
        <v>31.396640000000001</v>
      </c>
      <c r="D422" s="9">
        <v>-80.867419999999996</v>
      </c>
      <c r="E422" s="71">
        <v>16.899999999999999</v>
      </c>
      <c r="H422" s="35">
        <v>5070.3081072960695</v>
      </c>
      <c r="I422" s="35">
        <v>14986.111111111111</v>
      </c>
      <c r="J422" s="35">
        <v>1516.1111111111111</v>
      </c>
      <c r="Q422" s="9">
        <v>15.677</v>
      </c>
      <c r="R422" s="9">
        <v>34.502000000000002</v>
      </c>
      <c r="U422" s="64">
        <v>9.9737532808398949E-2</v>
      </c>
      <c r="V422" s="64">
        <v>0.23976864003110718</v>
      </c>
    </row>
    <row r="423" spans="2:22" x14ac:dyDescent="0.2">
      <c r="B423" s="20">
        <v>41735</v>
      </c>
      <c r="C423" s="9">
        <v>31.3949</v>
      </c>
      <c r="D423" s="9">
        <v>-80.691460000000006</v>
      </c>
      <c r="E423" s="71">
        <v>1.8</v>
      </c>
      <c r="H423" s="35">
        <v>3885.5613023343749</v>
      </c>
      <c r="I423" s="35">
        <v>11511.574074074071</v>
      </c>
      <c r="J423" s="35">
        <v>1157.6388888888887</v>
      </c>
      <c r="Q423" s="9">
        <v>18.157</v>
      </c>
      <c r="R423" s="9">
        <v>32.070999999999998</v>
      </c>
      <c r="U423" s="64">
        <v>9.9737532808398949E-2</v>
      </c>
      <c r="V423" s="64">
        <v>0.25520073879653937</v>
      </c>
    </row>
    <row r="424" spans="2:22" x14ac:dyDescent="0.2">
      <c r="B424" s="20">
        <v>41735</v>
      </c>
      <c r="C424" s="9">
        <v>31.3949</v>
      </c>
      <c r="D424" s="9">
        <v>-80.691460000000006</v>
      </c>
      <c r="E424" s="71">
        <v>19</v>
      </c>
      <c r="H424" s="35">
        <v>2489.8115045016712</v>
      </c>
      <c r="I424" s="35">
        <v>11568.055555555555</v>
      </c>
      <c r="J424" s="35">
        <v>736.45833333333337</v>
      </c>
      <c r="Q424" s="9">
        <v>16.3</v>
      </c>
      <c r="R424" s="9">
        <v>35.4</v>
      </c>
      <c r="U424" s="64">
        <v>0.10084033613445377</v>
      </c>
      <c r="V424" s="64">
        <v>0.17199477655831019</v>
      </c>
    </row>
    <row r="425" spans="2:22" x14ac:dyDescent="0.2">
      <c r="B425" s="20">
        <v>41735</v>
      </c>
      <c r="C425" s="9">
        <v>31.534400000000002</v>
      </c>
      <c r="D425" s="9">
        <v>-81.057559999999995</v>
      </c>
      <c r="E425" s="71">
        <v>2</v>
      </c>
      <c r="H425" s="35">
        <v>10243.567177402741</v>
      </c>
      <c r="I425" s="35">
        <v>31055.555555555555</v>
      </c>
      <c r="J425" s="35">
        <v>1746.7592592592594</v>
      </c>
      <c r="Q425" s="9">
        <v>16.789000000000001</v>
      </c>
      <c r="R425" s="9">
        <v>31.89</v>
      </c>
    </row>
    <row r="426" spans="2:22" x14ac:dyDescent="0.2">
      <c r="B426" s="20">
        <v>41735</v>
      </c>
      <c r="C426" s="9">
        <v>31.534400000000002</v>
      </c>
      <c r="D426" s="9">
        <v>-81.057559999999995</v>
      </c>
      <c r="E426" s="71">
        <v>8.8000000000000007</v>
      </c>
      <c r="H426" s="35">
        <v>23029.280067222218</v>
      </c>
      <c r="I426" s="35">
        <v>71155.555555555547</v>
      </c>
      <c r="J426" s="35">
        <v>5475.8333333333321</v>
      </c>
      <c r="Q426" s="9">
        <v>15.3</v>
      </c>
      <c r="R426" s="9">
        <v>33.6</v>
      </c>
    </row>
    <row r="427" spans="2:22" x14ac:dyDescent="0.2">
      <c r="B427" s="20">
        <v>41735</v>
      </c>
      <c r="C427" s="9">
        <v>31.531320000000001</v>
      </c>
      <c r="D427" s="9">
        <v>-80.960239999999999</v>
      </c>
      <c r="E427" s="71">
        <v>2</v>
      </c>
      <c r="H427" s="35">
        <v>4691.5072366056056</v>
      </c>
      <c r="I427" s="35">
        <v>22171.296296296292</v>
      </c>
      <c r="J427" s="35">
        <v>1431.1574074074074</v>
      </c>
      <c r="Q427" s="9">
        <v>16.815000000000001</v>
      </c>
      <c r="R427" s="9">
        <v>32.347999999999999</v>
      </c>
    </row>
    <row r="428" spans="2:22" x14ac:dyDescent="0.2">
      <c r="B428" s="20">
        <v>41735</v>
      </c>
      <c r="C428" s="9">
        <v>31.531320000000001</v>
      </c>
      <c r="D428" s="9">
        <v>-80.960239999999999</v>
      </c>
      <c r="E428" s="71">
        <v>12.9</v>
      </c>
      <c r="H428" s="35">
        <v>8852.9249824457002</v>
      </c>
      <c r="I428" s="35">
        <v>55450</v>
      </c>
      <c r="J428" s="35">
        <v>5978.8888888888878</v>
      </c>
      <c r="Q428" s="9">
        <v>15.5</v>
      </c>
      <c r="R428" s="9">
        <v>34.4</v>
      </c>
    </row>
    <row r="429" spans="2:22" x14ac:dyDescent="0.2">
      <c r="B429" s="20">
        <v>41735</v>
      </c>
      <c r="C429" s="9">
        <v>31.519300000000001</v>
      </c>
      <c r="D429" s="9">
        <v>-80.730840000000001</v>
      </c>
      <c r="E429" s="71">
        <v>2.4</v>
      </c>
      <c r="H429" s="35">
        <v>2887.3450587962961</v>
      </c>
      <c r="I429" s="35">
        <v>8292.1296296296314</v>
      </c>
      <c r="J429" s="35">
        <v>6345.1388888888887</v>
      </c>
      <c r="Q429" s="9">
        <v>17.3</v>
      </c>
      <c r="R429" s="9">
        <v>32.559550975609774</v>
      </c>
    </row>
    <row r="430" spans="2:22" x14ac:dyDescent="0.2">
      <c r="B430" s="20">
        <v>41735</v>
      </c>
      <c r="C430" s="9">
        <v>31.519300000000001</v>
      </c>
      <c r="D430" s="9">
        <v>-80.730840000000001</v>
      </c>
      <c r="E430" s="71">
        <v>15.7</v>
      </c>
      <c r="H430" s="35">
        <v>6527.5452896296292</v>
      </c>
      <c r="I430" s="35">
        <v>30503.703703703697</v>
      </c>
      <c r="J430" s="35">
        <v>510.9444444444444</v>
      </c>
      <c r="Q430" s="9">
        <v>16.399999999999999</v>
      </c>
      <c r="R430" s="9">
        <v>35.515313740458026</v>
      </c>
    </row>
    <row r="431" spans="2:22" x14ac:dyDescent="0.2">
      <c r="B431" s="20">
        <v>41731</v>
      </c>
      <c r="C431" s="9">
        <v>31.542619999999999</v>
      </c>
      <c r="D431" s="9">
        <v>-81.209220000000002</v>
      </c>
      <c r="E431" s="71">
        <v>1.1000000000000001</v>
      </c>
      <c r="H431" s="35">
        <v>103738.82168749999</v>
      </c>
      <c r="I431" s="35">
        <v>192979.16666666669</v>
      </c>
      <c r="J431" s="35">
        <v>5496.875</v>
      </c>
      <c r="Q431" s="9">
        <v>18.062000000000001</v>
      </c>
      <c r="R431" s="9">
        <v>25</v>
      </c>
      <c r="U431" s="64">
        <v>0.11484593837535012</v>
      </c>
      <c r="V431" s="64">
        <v>0.13426438190934739</v>
      </c>
    </row>
    <row r="432" spans="2:22" x14ac:dyDescent="0.2">
      <c r="B432" s="20">
        <v>41731</v>
      </c>
      <c r="C432" s="9">
        <v>31.542619999999999</v>
      </c>
      <c r="D432" s="9">
        <v>-81.209220000000002</v>
      </c>
      <c r="E432" s="71">
        <v>7.4</v>
      </c>
      <c r="H432" s="35">
        <v>127000.74637708333</v>
      </c>
      <c r="I432" s="35">
        <v>229143.75000000006</v>
      </c>
      <c r="J432" s="35">
        <v>6684.791666666667</v>
      </c>
      <c r="Q432" s="9">
        <v>17.7</v>
      </c>
      <c r="R432" s="9">
        <v>27</v>
      </c>
      <c r="U432" s="64">
        <v>0.12885154061624648</v>
      </c>
      <c r="V432" s="64">
        <v>0.25074513791281633</v>
      </c>
    </row>
    <row r="433" spans="2:22" x14ac:dyDescent="0.2">
      <c r="B433" s="20">
        <v>41775</v>
      </c>
      <c r="C433" s="9">
        <v>31.210520000000045</v>
      </c>
      <c r="D433" s="9">
        <v>-81.228159999999932</v>
      </c>
      <c r="E433" s="71">
        <v>2</v>
      </c>
      <c r="H433" s="35">
        <v>72440.720608073723</v>
      </c>
      <c r="I433" s="35">
        <v>88717.948717948704</v>
      </c>
      <c r="J433" s="35">
        <v>1073.7179487179485</v>
      </c>
      <c r="Q433" s="9">
        <v>22.2</v>
      </c>
      <c r="R433" s="9">
        <v>33</v>
      </c>
    </row>
    <row r="434" spans="2:22" x14ac:dyDescent="0.2">
      <c r="B434" s="20">
        <v>41775</v>
      </c>
      <c r="C434" s="9">
        <v>31.210519999999988</v>
      </c>
      <c r="D434" s="9">
        <v>-81.228160000000031</v>
      </c>
      <c r="E434" s="71">
        <v>8</v>
      </c>
      <c r="H434" s="35">
        <v>83387.51036832713</v>
      </c>
      <c r="I434" s="35">
        <v>151306.41025641022</v>
      </c>
      <c r="J434" s="35">
        <v>6855.9615384615381</v>
      </c>
      <c r="Q434" s="9">
        <v>21.6</v>
      </c>
      <c r="R434" s="9">
        <v>33.5</v>
      </c>
    </row>
    <row r="435" spans="2:22" x14ac:dyDescent="0.2">
      <c r="B435" s="20">
        <v>41775</v>
      </c>
      <c r="C435" s="9">
        <v>31.204360000000033</v>
      </c>
      <c r="D435" s="9">
        <v>-81.128559999999808</v>
      </c>
      <c r="E435" s="71">
        <v>2</v>
      </c>
      <c r="H435" s="35">
        <v>24828.277940201562</v>
      </c>
      <c r="I435" s="35">
        <v>116317.94871794872</v>
      </c>
      <c r="J435" s="35">
        <v>47236.538461538461</v>
      </c>
      <c r="Q435" s="9">
        <v>22.2</v>
      </c>
      <c r="R435" s="9">
        <v>33.700000000000003</v>
      </c>
    </row>
    <row r="436" spans="2:22" x14ac:dyDescent="0.2">
      <c r="B436" s="20">
        <v>41775</v>
      </c>
      <c r="C436" s="9">
        <v>31.204360000000033</v>
      </c>
      <c r="D436" s="9">
        <v>-81.128559999999808</v>
      </c>
      <c r="E436" s="71">
        <v>10</v>
      </c>
      <c r="H436" s="35">
        <v>87393.813794521426</v>
      </c>
      <c r="I436" s="35">
        <v>122622.43589743591</v>
      </c>
      <c r="J436" s="35">
        <v>31459.134615384613</v>
      </c>
      <c r="Q436" s="9">
        <v>21.9</v>
      </c>
      <c r="R436" s="9">
        <v>33.9</v>
      </c>
    </row>
    <row r="437" spans="2:22" x14ac:dyDescent="0.2">
      <c r="B437" s="20">
        <v>41775</v>
      </c>
      <c r="C437" s="9">
        <v>31.197379999999779</v>
      </c>
      <c r="D437" s="9">
        <v>-81.012979999999715</v>
      </c>
      <c r="E437" s="71">
        <v>2</v>
      </c>
      <c r="H437" s="35">
        <v>10891.025641025639</v>
      </c>
      <c r="I437" s="35">
        <v>87000</v>
      </c>
      <c r="J437" s="35">
        <v>4973.0769230769229</v>
      </c>
      <c r="Q437" s="9">
        <v>21.5</v>
      </c>
      <c r="R437" s="9">
        <v>34.6</v>
      </c>
    </row>
    <row r="438" spans="2:22" x14ac:dyDescent="0.2">
      <c r="B438" s="20">
        <v>41775</v>
      </c>
      <c r="C438" s="9">
        <v>31.197379999999981</v>
      </c>
      <c r="D438" s="9">
        <v>-81.012979999999999</v>
      </c>
      <c r="E438" s="71">
        <v>13</v>
      </c>
      <c r="H438" s="35">
        <v>28748.516250001529</v>
      </c>
      <c r="I438" s="35">
        <v>68203.846153846156</v>
      </c>
      <c r="J438" s="35">
        <v>8243.076923076922</v>
      </c>
      <c r="Q438" s="9">
        <v>21.4</v>
      </c>
      <c r="R438" s="9">
        <v>34.5</v>
      </c>
    </row>
    <row r="439" spans="2:22" x14ac:dyDescent="0.2">
      <c r="B439" s="20">
        <v>41775</v>
      </c>
      <c r="C439" s="9">
        <v>31.190839999999987</v>
      </c>
      <c r="D439" s="9">
        <v>-80.904340000000033</v>
      </c>
      <c r="E439" s="71">
        <v>2</v>
      </c>
      <c r="H439" s="35">
        <v>26730.773444483559</v>
      </c>
      <c r="I439" s="35">
        <v>68326.923076923078</v>
      </c>
      <c r="J439" s="35">
        <v>3978.1923076923081</v>
      </c>
      <c r="Q439" s="9">
        <v>21.7</v>
      </c>
      <c r="R439" s="9">
        <v>34.5</v>
      </c>
    </row>
    <row r="440" spans="2:22" x14ac:dyDescent="0.2">
      <c r="B440" s="20">
        <v>41775</v>
      </c>
      <c r="C440" s="9">
        <v>31.190839999999987</v>
      </c>
      <c r="D440" s="9">
        <v>-80.904340000000033</v>
      </c>
      <c r="E440" s="71">
        <v>19</v>
      </c>
      <c r="H440" s="35">
        <v>15049.563634881126</v>
      </c>
      <c r="I440" s="35">
        <v>45535.238095238099</v>
      </c>
      <c r="J440" s="35">
        <v>4970</v>
      </c>
      <c r="Q440" s="9">
        <v>21.7</v>
      </c>
      <c r="R440" s="9">
        <v>34.5</v>
      </c>
    </row>
    <row r="441" spans="2:22" x14ac:dyDescent="0.2">
      <c r="B441" s="20">
        <v>41774</v>
      </c>
      <c r="C441" s="9">
        <v>31.319959999999877</v>
      </c>
      <c r="D441" s="9">
        <v>-81.293760000000148</v>
      </c>
      <c r="E441" s="71">
        <v>2</v>
      </c>
      <c r="H441" s="35">
        <v>85888.888888888905</v>
      </c>
      <c r="I441" s="35">
        <v>612222.22222222213</v>
      </c>
      <c r="J441" s="35">
        <v>26083.333333333332</v>
      </c>
      <c r="Q441" s="9">
        <v>25</v>
      </c>
      <c r="R441" s="9">
        <v>27.7</v>
      </c>
    </row>
    <row r="442" spans="2:22" x14ac:dyDescent="0.2">
      <c r="B442" s="20">
        <v>41774</v>
      </c>
      <c r="C442" s="9">
        <v>31.31996000000002</v>
      </c>
      <c r="D442" s="9">
        <v>-81.293760000000006</v>
      </c>
      <c r="E442" s="71">
        <v>6.5</v>
      </c>
      <c r="H442" s="35">
        <v>104586.39601452493</v>
      </c>
      <c r="I442" s="35">
        <v>693212.96296296304</v>
      </c>
      <c r="J442" s="35">
        <v>23988.611111111109</v>
      </c>
      <c r="Q442" s="9">
        <v>25</v>
      </c>
      <c r="R442" s="9">
        <v>29.56</v>
      </c>
    </row>
    <row r="443" spans="2:22" x14ac:dyDescent="0.2">
      <c r="B443" s="20">
        <v>41777</v>
      </c>
      <c r="C443" s="9">
        <v>31.312759999999862</v>
      </c>
      <c r="D443" s="9">
        <v>-81.190580000000054</v>
      </c>
      <c r="E443" s="71">
        <v>2</v>
      </c>
      <c r="H443" s="35">
        <v>37325.90588657582</v>
      </c>
      <c r="I443" s="35">
        <v>42979.999999999993</v>
      </c>
      <c r="J443" s="35">
        <v>16540.666666666668</v>
      </c>
      <c r="Q443" s="9">
        <v>21.4</v>
      </c>
      <c r="R443" s="9">
        <v>32.799999999999997</v>
      </c>
      <c r="T443" s="64">
        <v>4.1994750656167978E-2</v>
      </c>
      <c r="U443" s="64">
        <v>9.4488188976377951E-2</v>
      </c>
      <c r="V443" s="64" t="s">
        <v>361</v>
      </c>
    </row>
    <row r="444" spans="2:22" x14ac:dyDescent="0.2">
      <c r="B444" s="20">
        <v>41777</v>
      </c>
      <c r="C444" s="9">
        <v>31.312759999999898</v>
      </c>
      <c r="D444" s="9">
        <v>-81.190580000000239</v>
      </c>
      <c r="E444" s="71">
        <v>9.5</v>
      </c>
      <c r="H444" s="35">
        <v>29358.635741058464</v>
      </c>
      <c r="I444" s="35">
        <v>89500</v>
      </c>
      <c r="J444" s="35">
        <v>1025.7333333333333</v>
      </c>
      <c r="Q444" s="9">
        <v>21.6</v>
      </c>
      <c r="R444" s="9">
        <v>33.1</v>
      </c>
      <c r="T444" s="64">
        <v>9.4488188976377979E-2</v>
      </c>
      <c r="U444" s="64">
        <v>9.4488188976377951E-2</v>
      </c>
      <c r="V444" s="64" t="s">
        <v>361</v>
      </c>
    </row>
    <row r="445" spans="2:22" x14ac:dyDescent="0.2">
      <c r="B445" s="20">
        <v>41776</v>
      </c>
      <c r="C445" s="9">
        <v>31.272059999999883</v>
      </c>
      <c r="D445" s="9">
        <v>-80.434099999999574</v>
      </c>
      <c r="E445" s="71">
        <v>2</v>
      </c>
      <c r="H445" s="35">
        <v>15788.461538461535</v>
      </c>
      <c r="I445" s="35">
        <v>4769.3589743589737</v>
      </c>
      <c r="J445" s="35">
        <v>2069.8717948717945</v>
      </c>
      <c r="Q445" s="9">
        <v>23.1</v>
      </c>
      <c r="R445" s="9">
        <v>34.6</v>
      </c>
    </row>
    <row r="446" spans="2:22" x14ac:dyDescent="0.2">
      <c r="B446" s="20">
        <v>41776</v>
      </c>
      <c r="C446" s="9">
        <v>31.272060000000039</v>
      </c>
      <c r="D446" s="9">
        <v>-80.434099999999859</v>
      </c>
      <c r="E446" s="71">
        <v>34</v>
      </c>
      <c r="H446" s="35">
        <v>5142.3076923076924</v>
      </c>
      <c r="I446" s="35">
        <v>13880.76923076923</v>
      </c>
      <c r="J446" s="35">
        <v>1911.9230769230769</v>
      </c>
      <c r="Q446" s="9">
        <v>21.7</v>
      </c>
      <c r="R446" s="9">
        <v>35.4</v>
      </c>
    </row>
    <row r="447" spans="2:22" x14ac:dyDescent="0.2">
      <c r="B447" s="20">
        <v>41776</v>
      </c>
      <c r="C447" s="9">
        <v>31.263439999999896</v>
      </c>
      <c r="D447" s="9">
        <v>-80.307959999999738</v>
      </c>
      <c r="E447" s="71">
        <v>2</v>
      </c>
      <c r="H447" s="35">
        <v>144100.67775694488</v>
      </c>
      <c r="I447" s="35">
        <v>87269.230769230766</v>
      </c>
      <c r="J447" s="35">
        <v>2387.3076923076924</v>
      </c>
      <c r="Q447" s="9">
        <v>23.7</v>
      </c>
      <c r="R447" s="9">
        <v>34.5</v>
      </c>
      <c r="T447" s="64">
        <v>0.19947506561679793</v>
      </c>
      <c r="U447" s="64">
        <v>9.4488188976377951E-2</v>
      </c>
      <c r="V447" s="64" t="s">
        <v>361</v>
      </c>
    </row>
    <row r="448" spans="2:22" x14ac:dyDescent="0.2">
      <c r="B448" s="20">
        <v>41776</v>
      </c>
      <c r="C448" s="9">
        <v>31.263439999999903</v>
      </c>
      <c r="D448" s="9">
        <v>-80.307959999999781</v>
      </c>
      <c r="E448" s="71">
        <v>35</v>
      </c>
      <c r="H448" s="35">
        <v>360295.43108370982</v>
      </c>
      <c r="I448" s="35">
        <v>234836.53846153844</v>
      </c>
      <c r="J448" s="35">
        <v>994.26923076923072</v>
      </c>
      <c r="Q448" s="9">
        <v>22.8</v>
      </c>
      <c r="R448" s="9">
        <v>35.700000000000003</v>
      </c>
      <c r="T448" s="64">
        <v>5.7742782152230963E-2</v>
      </c>
      <c r="U448" s="64">
        <v>0.10761154855643044</v>
      </c>
      <c r="V448" s="64" t="s">
        <v>361</v>
      </c>
    </row>
    <row r="449" spans="2:22" x14ac:dyDescent="0.2">
      <c r="B449" s="20">
        <v>41776</v>
      </c>
      <c r="C449" s="9">
        <v>31.247479999999999</v>
      </c>
      <c r="D449" s="9">
        <v>-79.996880000000004</v>
      </c>
      <c r="E449" s="71">
        <v>2</v>
      </c>
      <c r="H449" s="35">
        <v>102133.10448568544</v>
      </c>
      <c r="I449" s="35">
        <v>56135.964912280695</v>
      </c>
      <c r="J449" s="35">
        <v>4035.9649122807014</v>
      </c>
      <c r="Q449" s="9">
        <v>24.2</v>
      </c>
      <c r="R449" s="9">
        <v>35.299999999999997</v>
      </c>
    </row>
    <row r="450" spans="2:22" x14ac:dyDescent="0.2">
      <c r="B450" s="20">
        <v>41776</v>
      </c>
      <c r="C450" s="9">
        <v>31.247479999999999</v>
      </c>
      <c r="D450" s="9">
        <v>-79.996880000000004</v>
      </c>
      <c r="E450" s="71">
        <v>45</v>
      </c>
      <c r="H450" s="35">
        <v>3790533.4508330096</v>
      </c>
      <c r="I450" s="35">
        <v>1501228.0701754389</v>
      </c>
      <c r="J450" s="35">
        <v>2195.4385964912281</v>
      </c>
      <c r="Q450" s="9">
        <v>21.9</v>
      </c>
      <c r="R450" s="9">
        <v>36.1</v>
      </c>
    </row>
    <row r="451" spans="2:22" x14ac:dyDescent="0.2">
      <c r="B451" s="20">
        <v>41776</v>
      </c>
      <c r="C451" s="9">
        <v>31.238199999999999</v>
      </c>
      <c r="D451" s="9">
        <v>-79.717579999999998</v>
      </c>
      <c r="E451" s="71">
        <v>10</v>
      </c>
      <c r="H451" s="35">
        <v>5710.5263157894751</v>
      </c>
      <c r="I451" s="35">
        <v>6019.2982456140362</v>
      </c>
      <c r="J451" s="35">
        <v>4334.21052631579</v>
      </c>
      <c r="Q451" s="9">
        <v>25.6</v>
      </c>
      <c r="R451" s="9">
        <v>36.1</v>
      </c>
      <c r="U451" s="64" t="s">
        <v>361</v>
      </c>
      <c r="V451" s="64" t="s">
        <v>361</v>
      </c>
    </row>
    <row r="452" spans="2:22" x14ac:dyDescent="0.2">
      <c r="B452" s="20">
        <v>41776</v>
      </c>
      <c r="C452" s="9">
        <v>31.238199999999999</v>
      </c>
      <c r="D452" s="9">
        <v>-79.717579999999998</v>
      </c>
      <c r="E452" s="71">
        <v>75</v>
      </c>
      <c r="H452" s="35">
        <v>2402373.1938994895</v>
      </c>
      <c r="I452" s="35">
        <v>2538105.2631578948</v>
      </c>
      <c r="J452" s="35">
        <v>452.21052631578954</v>
      </c>
      <c r="Q452" s="9">
        <v>22.3</v>
      </c>
      <c r="R452" s="9">
        <v>36.1</v>
      </c>
      <c r="U452" s="64">
        <v>0.15544041450777202</v>
      </c>
      <c r="V452" s="64">
        <v>7.5439816372458862E-2</v>
      </c>
    </row>
    <row r="453" spans="2:22" x14ac:dyDescent="0.2">
      <c r="B453" s="20">
        <v>41776</v>
      </c>
      <c r="C453" s="9">
        <v>31.238200000000003</v>
      </c>
      <c r="D453" s="9">
        <v>-79.717579999999998</v>
      </c>
      <c r="E453" s="71">
        <v>200</v>
      </c>
      <c r="H453" s="35">
        <v>1089893.6503180917</v>
      </c>
      <c r="I453" s="35">
        <v>8349035.0877192989</v>
      </c>
      <c r="J453" s="35">
        <v>35356.140350877205</v>
      </c>
      <c r="Q453" s="9">
        <v>14.5</v>
      </c>
      <c r="R453" s="9">
        <v>35.700000000000003</v>
      </c>
      <c r="U453" s="64" t="s">
        <v>361</v>
      </c>
      <c r="V453" s="64">
        <v>18.672438672438673</v>
      </c>
    </row>
    <row r="454" spans="2:22" x14ac:dyDescent="0.2">
      <c r="B454" s="20">
        <v>41776</v>
      </c>
      <c r="C454" s="9">
        <v>31.232039999999934</v>
      </c>
      <c r="D454" s="9">
        <v>-79.584600000000108</v>
      </c>
      <c r="E454" s="71">
        <v>10</v>
      </c>
      <c r="H454" s="35">
        <v>1481.9051512369167</v>
      </c>
      <c r="I454" s="35">
        <v>610.55555555555566</v>
      </c>
      <c r="J454" s="35">
        <v>594.62962962962956</v>
      </c>
      <c r="Q454" s="9">
        <v>27</v>
      </c>
      <c r="R454" s="9">
        <v>36</v>
      </c>
      <c r="T454" s="64">
        <v>4.7244094488188983E-2</v>
      </c>
      <c r="U454" s="64">
        <v>9.4488188976377951E-2</v>
      </c>
      <c r="V454" s="64" t="s">
        <v>361</v>
      </c>
    </row>
    <row r="455" spans="2:22" x14ac:dyDescent="0.2">
      <c r="B455" s="20">
        <v>41776</v>
      </c>
      <c r="C455" s="9">
        <v>31.232040000000243</v>
      </c>
      <c r="D455" s="9">
        <v>-79.584599999999284</v>
      </c>
      <c r="E455" s="71">
        <v>75</v>
      </c>
      <c r="H455" s="35">
        <v>15582574.790482692</v>
      </c>
      <c r="I455" s="35">
        <v>7691228.0701754401</v>
      </c>
      <c r="J455" s="35">
        <v>1263.0701754385966</v>
      </c>
      <c r="Q455" s="9">
        <v>21.5</v>
      </c>
      <c r="R455" s="9">
        <v>36.200000000000003</v>
      </c>
      <c r="T455" s="64">
        <v>2.0997375328084007E-2</v>
      </c>
      <c r="U455" s="64">
        <v>0.30446194225721784</v>
      </c>
      <c r="V455" s="64">
        <v>1.1203500878179702</v>
      </c>
    </row>
    <row r="456" spans="2:22" x14ac:dyDescent="0.2">
      <c r="B456" s="20">
        <v>41776</v>
      </c>
      <c r="C456" s="9">
        <v>31.232039999999934</v>
      </c>
      <c r="D456" s="9">
        <v>-79.584600000000108</v>
      </c>
      <c r="E456" s="71">
        <v>200</v>
      </c>
      <c r="H456" s="35">
        <v>1239709.6091453759</v>
      </c>
      <c r="I456" s="35">
        <v>3599519.2307692305</v>
      </c>
      <c r="J456" s="35">
        <v>690.28846153846155</v>
      </c>
      <c r="Q456" s="9">
        <v>17.899999999999999</v>
      </c>
      <c r="R456" s="9">
        <v>36.200000000000003</v>
      </c>
    </row>
    <row r="457" spans="2:22" x14ac:dyDescent="0.2">
      <c r="B457" s="20">
        <v>41776</v>
      </c>
      <c r="C457" s="9">
        <v>31.232040000000243</v>
      </c>
      <c r="D457" s="9">
        <v>-79.584599999999284</v>
      </c>
      <c r="E457" s="71">
        <v>400</v>
      </c>
      <c r="H457" s="35">
        <v>14270.002725751312</v>
      </c>
      <c r="I457" s="35">
        <v>793282.05128205114</v>
      </c>
      <c r="J457" s="35" t="s">
        <v>361</v>
      </c>
      <c r="Q457" s="9">
        <v>9.6</v>
      </c>
      <c r="R457" s="9">
        <v>35</v>
      </c>
      <c r="U457" s="64">
        <v>2.5773195876288658E-2</v>
      </c>
      <c r="V457" s="64">
        <v>28.115490744644156</v>
      </c>
    </row>
    <row r="458" spans="2:22" x14ac:dyDescent="0.2">
      <c r="B458" s="20">
        <v>41777</v>
      </c>
      <c r="C458" s="9">
        <v>31.303460000000033</v>
      </c>
      <c r="D458" s="9">
        <v>-81.044300000000121</v>
      </c>
      <c r="E458" s="71">
        <v>2</v>
      </c>
      <c r="H458" s="35">
        <v>15086.611089216625</v>
      </c>
      <c r="I458" s="35">
        <v>133004.16666666666</v>
      </c>
      <c r="J458" s="35">
        <v>14142.5</v>
      </c>
      <c r="Q458" s="9">
        <v>21.5</v>
      </c>
      <c r="R458" s="9">
        <v>34.4</v>
      </c>
    </row>
    <row r="459" spans="2:22" x14ac:dyDescent="0.2">
      <c r="B459" s="20">
        <v>41777</v>
      </c>
      <c r="C459" s="9">
        <v>31.303460000000065</v>
      </c>
      <c r="D459" s="9">
        <v>-81.044299999999723</v>
      </c>
      <c r="E459" s="71">
        <v>14</v>
      </c>
      <c r="H459" s="35">
        <v>7716.1414857314903</v>
      </c>
      <c r="I459" s="35">
        <v>178150</v>
      </c>
      <c r="J459" s="35">
        <v>10861</v>
      </c>
      <c r="Q459" s="9">
        <v>21.5</v>
      </c>
      <c r="R459" s="9">
        <v>34.5</v>
      </c>
    </row>
    <row r="460" spans="2:22" x14ac:dyDescent="0.2">
      <c r="B460" s="20">
        <v>41776</v>
      </c>
      <c r="C460" s="9">
        <v>31.297560000000001</v>
      </c>
      <c r="D460" s="9">
        <v>-80.927040000000005</v>
      </c>
      <c r="E460" s="71">
        <v>2</v>
      </c>
      <c r="H460" s="35">
        <v>4577.5000000000009</v>
      </c>
      <c r="I460" s="35">
        <v>16375</v>
      </c>
      <c r="J460" s="35">
        <v>1654.0500000000002</v>
      </c>
      <c r="Q460" s="9">
        <v>21.6</v>
      </c>
      <c r="R460" s="9">
        <v>34.5</v>
      </c>
    </row>
    <row r="461" spans="2:22" x14ac:dyDescent="0.2">
      <c r="B461" s="20">
        <v>41776</v>
      </c>
      <c r="C461" s="9">
        <v>31.297560000000001</v>
      </c>
      <c r="D461" s="9">
        <v>-80.927040000000005</v>
      </c>
      <c r="E461" s="71">
        <v>18</v>
      </c>
      <c r="H461" s="35">
        <v>13440.704709295958</v>
      </c>
      <c r="I461" s="35">
        <v>20103.749999999996</v>
      </c>
      <c r="J461" s="35">
        <v>654.75000000000011</v>
      </c>
      <c r="Q461" s="9">
        <v>21.6</v>
      </c>
      <c r="R461" s="9">
        <v>34.5</v>
      </c>
    </row>
    <row r="462" spans="2:22" x14ac:dyDescent="0.2">
      <c r="B462" s="20">
        <v>41776</v>
      </c>
      <c r="C462" s="9">
        <v>31.292079999999999</v>
      </c>
      <c r="D462" s="9">
        <v>-80.802099999999996</v>
      </c>
      <c r="E462" s="71">
        <v>2</v>
      </c>
      <c r="H462" s="35">
        <v>12787.28417558723</v>
      </c>
      <c r="I462" s="35">
        <v>62311.76470588235</v>
      </c>
      <c r="J462" s="35">
        <v>1542.4117647058827</v>
      </c>
      <c r="Q462" s="9">
        <v>21.6</v>
      </c>
      <c r="R462" s="9">
        <v>34.6</v>
      </c>
    </row>
    <row r="463" spans="2:22" x14ac:dyDescent="0.2">
      <c r="B463" s="20">
        <v>41776</v>
      </c>
      <c r="C463" s="9">
        <v>31.292079999999999</v>
      </c>
      <c r="D463" s="9">
        <v>-80.802099999999996</v>
      </c>
      <c r="E463" s="71">
        <v>20</v>
      </c>
      <c r="H463" s="35">
        <v>2600.4827475016427</v>
      </c>
      <c r="I463" s="35">
        <v>31821.05263157895</v>
      </c>
      <c r="J463" s="35">
        <v>458.73684210526324</v>
      </c>
      <c r="Q463" s="9">
        <v>21.6</v>
      </c>
      <c r="R463" s="9">
        <v>34.6</v>
      </c>
    </row>
    <row r="464" spans="2:22" x14ac:dyDescent="0.2">
      <c r="B464" s="20">
        <v>41776</v>
      </c>
      <c r="C464" s="9">
        <v>31.281659999999921</v>
      </c>
      <c r="D464" s="9">
        <v>-80.641059999999896</v>
      </c>
      <c r="E464" s="71">
        <v>2</v>
      </c>
      <c r="H464" s="35">
        <v>2559.5598640044</v>
      </c>
      <c r="I464" s="35">
        <v>5897.2142857142881</v>
      </c>
      <c r="J464" s="35">
        <v>1365.1071428571431</v>
      </c>
      <c r="Q464" s="9">
        <v>22.2</v>
      </c>
      <c r="R464" s="9">
        <v>34.799999999999997</v>
      </c>
    </row>
    <row r="465" spans="2:18" x14ac:dyDescent="0.2">
      <c r="B465" s="20">
        <v>41776</v>
      </c>
      <c r="C465" s="9">
        <v>31.281659999999935</v>
      </c>
      <c r="D465" s="9">
        <v>-80.641059999999939</v>
      </c>
      <c r="E465" s="71">
        <v>23</v>
      </c>
      <c r="H465" s="35">
        <v>11173.132919954371</v>
      </c>
      <c r="I465" s="35">
        <v>11240.476190476189</v>
      </c>
      <c r="J465" s="35">
        <v>3167.6190476190482</v>
      </c>
      <c r="Q465" s="9">
        <v>22</v>
      </c>
      <c r="R465" s="9">
        <v>34.9</v>
      </c>
    </row>
    <row r="466" spans="2:18" x14ac:dyDescent="0.2">
      <c r="B466" s="20">
        <v>41774</v>
      </c>
      <c r="C466" s="9">
        <v>31.377260000000096</v>
      </c>
      <c r="D466" s="9">
        <v>-81.288280000000114</v>
      </c>
      <c r="E466" s="71">
        <v>2</v>
      </c>
      <c r="H466" s="35">
        <v>153581.93736120235</v>
      </c>
      <c r="I466" s="35">
        <v>949000.00000000012</v>
      </c>
      <c r="J466" s="35">
        <v>79500</v>
      </c>
      <c r="Q466" s="9">
        <v>24.2</v>
      </c>
      <c r="R466" s="9">
        <v>25.89</v>
      </c>
    </row>
    <row r="467" spans="2:18" x14ac:dyDescent="0.2">
      <c r="B467" s="20">
        <v>41774</v>
      </c>
      <c r="C467" s="9">
        <v>31.377260000000128</v>
      </c>
      <c r="D467" s="9">
        <v>-81.28828000000027</v>
      </c>
      <c r="E467" s="71">
        <v>17</v>
      </c>
      <c r="H467" s="35">
        <v>202425.58577818333</v>
      </c>
      <c r="I467" s="35">
        <v>865769.23076923075</v>
      </c>
      <c r="J467" s="35">
        <v>23661.538461538461</v>
      </c>
      <c r="Q467" s="9">
        <v>23.6</v>
      </c>
      <c r="R467" s="9">
        <v>29.05</v>
      </c>
    </row>
    <row r="468" spans="2:18" x14ac:dyDescent="0.2">
      <c r="B468" s="20">
        <v>41777</v>
      </c>
      <c r="C468" s="9">
        <v>31.471139999999998</v>
      </c>
      <c r="D468" s="9">
        <v>-81.115260000000006</v>
      </c>
      <c r="E468" s="71">
        <v>1</v>
      </c>
      <c r="H468" s="35">
        <v>71508.398189168933</v>
      </c>
      <c r="I468" s="35">
        <v>98200</v>
      </c>
      <c r="J468" s="35">
        <v>37530</v>
      </c>
      <c r="Q468" s="9">
        <v>21.9</v>
      </c>
      <c r="R468" s="9">
        <v>31.8</v>
      </c>
    </row>
    <row r="469" spans="2:18" x14ac:dyDescent="0.2">
      <c r="B469" s="20">
        <v>41777</v>
      </c>
      <c r="C469" s="9">
        <v>31.471139999999998</v>
      </c>
      <c r="D469" s="9">
        <v>-81.115260000000006</v>
      </c>
      <c r="E469" s="71">
        <v>3.5</v>
      </c>
      <c r="H469" s="35">
        <v>61634.615384615383</v>
      </c>
      <c r="I469" s="35">
        <v>47076.923076923078</v>
      </c>
      <c r="J469" s="35">
        <v>4151.9230769230762</v>
      </c>
      <c r="Q469" s="9">
        <v>21.9</v>
      </c>
      <c r="R469" s="9">
        <v>31.8</v>
      </c>
    </row>
    <row r="470" spans="2:18" x14ac:dyDescent="0.2">
      <c r="B470" s="20">
        <v>41777</v>
      </c>
      <c r="C470" s="9">
        <v>31.412319999999941</v>
      </c>
      <c r="D470" s="9">
        <v>-81.001399999999961</v>
      </c>
      <c r="E470" s="71">
        <v>2</v>
      </c>
      <c r="H470" s="35">
        <v>24702.279045298677</v>
      </c>
      <c r="I470" s="35">
        <v>59544.871794871789</v>
      </c>
      <c r="J470" s="35">
        <v>1948.4615384615383</v>
      </c>
      <c r="Q470" s="9">
        <v>21.5</v>
      </c>
      <c r="R470" s="9">
        <v>33.799999999999997</v>
      </c>
    </row>
    <row r="471" spans="2:18" x14ac:dyDescent="0.2">
      <c r="B471" s="20">
        <v>41777</v>
      </c>
      <c r="C471" s="9">
        <v>31.412319999999941</v>
      </c>
      <c r="D471" s="9">
        <v>-81.001399999999961</v>
      </c>
      <c r="E471" s="71">
        <v>12</v>
      </c>
      <c r="H471" s="35">
        <v>22244.770908966384</v>
      </c>
      <c r="I471" s="35">
        <v>77349.230769230766</v>
      </c>
      <c r="J471" s="35">
        <v>10779.538461538463</v>
      </c>
      <c r="Q471" s="9">
        <v>21.6</v>
      </c>
      <c r="R471" s="9">
        <v>33.9</v>
      </c>
    </row>
    <row r="472" spans="2:18" x14ac:dyDescent="0.2">
      <c r="B472" s="20">
        <v>41777</v>
      </c>
      <c r="C472" s="9">
        <v>31.396499999999886</v>
      </c>
      <c r="D472" s="9">
        <v>-80.867379999999756</v>
      </c>
      <c r="E472" s="71">
        <v>2</v>
      </c>
      <c r="H472" s="35">
        <v>5522.1882788143839</v>
      </c>
      <c r="I472" s="35">
        <v>14691.025641025639</v>
      </c>
      <c r="J472" s="35">
        <v>1207.6282051282051</v>
      </c>
      <c r="Q472" s="9">
        <v>21</v>
      </c>
      <c r="R472" s="9">
        <v>34.5</v>
      </c>
    </row>
    <row r="473" spans="2:18" x14ac:dyDescent="0.2">
      <c r="B473" s="20">
        <v>41777</v>
      </c>
      <c r="C473" s="9">
        <v>31.396499999999961</v>
      </c>
      <c r="D473" s="9">
        <v>-80.867379999999741</v>
      </c>
      <c r="E473" s="71">
        <v>17</v>
      </c>
      <c r="H473" s="35">
        <v>12025.641025641027</v>
      </c>
      <c r="I473" s="35">
        <v>27653.846153846149</v>
      </c>
      <c r="J473" s="35">
        <v>6921.1538461538448</v>
      </c>
      <c r="Q473" s="9">
        <v>21</v>
      </c>
      <c r="R473" s="9">
        <v>34.5</v>
      </c>
    </row>
    <row r="474" spans="2:18" x14ac:dyDescent="0.2">
      <c r="B474" s="20">
        <v>41777</v>
      </c>
      <c r="C474" s="9">
        <v>31.394220000000068</v>
      </c>
      <c r="D474" s="9">
        <v>-80.690099999999831</v>
      </c>
      <c r="E474" s="71">
        <v>2</v>
      </c>
      <c r="H474" s="35">
        <v>3179.4117647058824</v>
      </c>
      <c r="I474" s="35">
        <v>10797.058823529413</v>
      </c>
      <c r="J474" s="35">
        <v>827.38235294117646</v>
      </c>
      <c r="Q474" s="9">
        <v>21.8</v>
      </c>
      <c r="R474" s="9">
        <v>34.700000000000003</v>
      </c>
    </row>
    <row r="475" spans="2:18" x14ac:dyDescent="0.2">
      <c r="B475" s="20">
        <v>41777</v>
      </c>
      <c r="C475" s="9">
        <v>31.394220000000082</v>
      </c>
      <c r="D475" s="9">
        <v>-80.690099999999831</v>
      </c>
      <c r="E475" s="71">
        <v>22</v>
      </c>
      <c r="H475" s="35">
        <v>5341.1764705882351</v>
      </c>
      <c r="I475" s="35">
        <v>17341.176470588234</v>
      </c>
      <c r="J475" s="35">
        <v>3468.2352941176473</v>
      </c>
      <c r="Q475" s="9">
        <v>21.6</v>
      </c>
      <c r="R475" s="9">
        <v>34.700000000000003</v>
      </c>
    </row>
    <row r="476" spans="2:18" x14ac:dyDescent="0.2">
      <c r="B476" s="20">
        <v>41777</v>
      </c>
      <c r="C476" s="9">
        <v>31.534059999999958</v>
      </c>
      <c r="D476" s="9">
        <v>-81.056759999999812</v>
      </c>
      <c r="E476" s="71">
        <v>2</v>
      </c>
      <c r="H476" s="35">
        <v>16066.580768162246</v>
      </c>
      <c r="I476" s="35">
        <v>23010.897435897434</v>
      </c>
      <c r="J476" s="35">
        <v>10588.461538461537</v>
      </c>
      <c r="Q476" s="9">
        <v>22.8</v>
      </c>
      <c r="R476" s="9">
        <v>32.700000000000003</v>
      </c>
    </row>
    <row r="477" spans="2:18" x14ac:dyDescent="0.2">
      <c r="B477" s="20">
        <v>41777</v>
      </c>
      <c r="C477" s="9">
        <v>31.534059999999961</v>
      </c>
      <c r="D477" s="9">
        <v>-81.056760000000068</v>
      </c>
      <c r="E477" s="71">
        <v>10</v>
      </c>
      <c r="H477" s="35">
        <v>16797.989832240361</v>
      </c>
      <c r="I477" s="35">
        <v>23375.000000000004</v>
      </c>
      <c r="J477" s="35">
        <v>2295.1923076923076</v>
      </c>
      <c r="Q477" s="9">
        <v>21.6</v>
      </c>
      <c r="R477" s="9">
        <v>33.4</v>
      </c>
    </row>
    <row r="478" spans="2:18" x14ac:dyDescent="0.2">
      <c r="B478" s="20">
        <v>41777</v>
      </c>
      <c r="C478" s="9">
        <v>31.5302000000001</v>
      </c>
      <c r="D478" s="9">
        <v>-80.95904000000013</v>
      </c>
      <c r="E478" s="71">
        <v>1.5</v>
      </c>
      <c r="H478" s="35">
        <v>3776.4705882352941</v>
      </c>
      <c r="I478" s="35">
        <v>27325.49019607843</v>
      </c>
      <c r="J478" s="35">
        <v>7892.9411764705865</v>
      </c>
      <c r="Q478" s="9">
        <v>22.3</v>
      </c>
      <c r="R478" s="9">
        <v>34</v>
      </c>
    </row>
    <row r="479" spans="2:18" x14ac:dyDescent="0.2">
      <c r="B479" s="20">
        <v>41777</v>
      </c>
      <c r="C479" s="9">
        <v>31.530200000000086</v>
      </c>
      <c r="D479" s="9">
        <v>-80.959039999999831</v>
      </c>
      <c r="E479" s="71">
        <v>12</v>
      </c>
      <c r="H479" s="35">
        <v>12691.047280463577</v>
      </c>
      <c r="I479" s="35">
        <v>63270.588235294119</v>
      </c>
      <c r="J479" s="35">
        <v>6703.8823529411766</v>
      </c>
      <c r="Q479" s="9">
        <v>21.4</v>
      </c>
      <c r="R479" s="9">
        <v>34.1</v>
      </c>
    </row>
    <row r="480" spans="2:18" x14ac:dyDescent="0.2">
      <c r="B480" s="20">
        <v>41777</v>
      </c>
      <c r="C480" s="9">
        <v>31.518860000000057</v>
      </c>
      <c r="D480" s="9">
        <v>-80.669980000000109</v>
      </c>
      <c r="E480" s="71">
        <v>2</v>
      </c>
      <c r="H480" s="35">
        <v>5275.9719857252803</v>
      </c>
      <c r="I480" s="35">
        <v>11358.75</v>
      </c>
      <c r="J480" s="35">
        <v>1572</v>
      </c>
      <c r="Q480" s="9">
        <v>21.5</v>
      </c>
      <c r="R480" s="9">
        <v>35</v>
      </c>
    </row>
    <row r="481" spans="2:18" x14ac:dyDescent="0.2">
      <c r="B481" s="20">
        <v>41777</v>
      </c>
      <c r="C481" s="9">
        <v>31.51886</v>
      </c>
      <c r="D481" s="9">
        <v>-80.669979999999995</v>
      </c>
      <c r="E481" s="71">
        <v>21</v>
      </c>
      <c r="H481" s="35">
        <v>4932.2916666666661</v>
      </c>
      <c r="I481" s="35">
        <v>19984.375</v>
      </c>
      <c r="J481" s="35">
        <v>2272.9166666666665</v>
      </c>
      <c r="Q481" s="9">
        <v>21.2</v>
      </c>
      <c r="R481" s="9">
        <v>34.9</v>
      </c>
    </row>
    <row r="482" spans="2:18" x14ac:dyDescent="0.2">
      <c r="B482" s="20">
        <v>41777</v>
      </c>
      <c r="C482" s="9">
        <v>31.793059999999976</v>
      </c>
      <c r="D482" s="9">
        <v>-80.942580000000163</v>
      </c>
      <c r="E482" s="71">
        <v>1.5</v>
      </c>
      <c r="H482" s="35">
        <v>12834.464176618951</v>
      </c>
      <c r="I482" s="35">
        <v>80359.090909090883</v>
      </c>
      <c r="J482" s="35">
        <v>3851.5909090909095</v>
      </c>
      <c r="Q482" s="9">
        <v>22.6</v>
      </c>
      <c r="R482" s="9">
        <v>32.200000000000003</v>
      </c>
    </row>
    <row r="483" spans="2:18" x14ac:dyDescent="0.2">
      <c r="B483" s="20">
        <v>41777</v>
      </c>
      <c r="C483" s="9">
        <v>31.793059999999972</v>
      </c>
      <c r="D483" s="9">
        <v>-80.942580000000248</v>
      </c>
      <c r="E483" s="71">
        <v>8</v>
      </c>
      <c r="H483" s="35">
        <v>15338.829627357696</v>
      </c>
      <c r="I483" s="35">
        <v>89983.333333333314</v>
      </c>
      <c r="J483" s="35">
        <v>1959.5</v>
      </c>
      <c r="Q483" s="9">
        <v>22</v>
      </c>
      <c r="R483" s="9">
        <v>33.200000000000003</v>
      </c>
    </row>
    <row r="484" spans="2:18" x14ac:dyDescent="0.2">
      <c r="B484" s="20">
        <v>41777</v>
      </c>
      <c r="C484" s="9">
        <v>31.77192000000008</v>
      </c>
      <c r="D484" s="9">
        <v>-80.799300000000216</v>
      </c>
      <c r="E484" s="71">
        <v>2</v>
      </c>
      <c r="H484" s="35">
        <v>1934.7244485444551</v>
      </c>
      <c r="I484" s="35">
        <v>22529.411764705888</v>
      </c>
      <c r="J484" s="35">
        <v>1545.2352941176471</v>
      </c>
      <c r="Q484" s="9">
        <v>22.1</v>
      </c>
      <c r="R484" s="9">
        <v>33.700000000000003</v>
      </c>
    </row>
    <row r="485" spans="2:18" x14ac:dyDescent="0.2">
      <c r="B485" s="20">
        <v>41777</v>
      </c>
      <c r="C485" s="9">
        <v>31.771920000000062</v>
      </c>
      <c r="D485" s="9">
        <v>-80.799300000000116</v>
      </c>
      <c r="E485" s="71">
        <v>13.5</v>
      </c>
      <c r="H485" s="35">
        <v>3063.7556045329488</v>
      </c>
      <c r="I485" s="35">
        <v>75500</v>
      </c>
      <c r="J485" s="35">
        <v>3583.8235294117649</v>
      </c>
      <c r="Q485" s="9">
        <v>21.5</v>
      </c>
      <c r="R485" s="9">
        <v>34.200000000000003</v>
      </c>
    </row>
    <row r="486" spans="2:18" x14ac:dyDescent="0.2">
      <c r="B486" s="20">
        <v>41774</v>
      </c>
      <c r="C486" s="9">
        <v>31.544799999999999</v>
      </c>
      <c r="D486" s="9">
        <v>-81.20778</v>
      </c>
      <c r="E486" s="71">
        <v>2</v>
      </c>
      <c r="H486" s="35">
        <v>412571.42857142858</v>
      </c>
      <c r="I486" s="35">
        <v>1499000</v>
      </c>
      <c r="J486" s="35">
        <v>253328.57142857139</v>
      </c>
      <c r="Q486" s="9">
        <v>25.6</v>
      </c>
      <c r="R486" s="9">
        <v>27.3</v>
      </c>
    </row>
    <row r="487" spans="2:18" x14ac:dyDescent="0.2">
      <c r="B487" s="20">
        <v>41774</v>
      </c>
      <c r="C487" s="9">
        <v>31.544799999999999</v>
      </c>
      <c r="D487" s="9">
        <v>-81.20778</v>
      </c>
      <c r="E487" s="71">
        <v>8</v>
      </c>
      <c r="H487" s="35">
        <v>502857.1428571429</v>
      </c>
      <c r="I487" s="35">
        <v>2618857.1428571432</v>
      </c>
      <c r="J487" s="35">
        <v>114380.95238095237</v>
      </c>
      <c r="Q487" s="9">
        <v>25.6</v>
      </c>
      <c r="R487" s="9">
        <v>27.4</v>
      </c>
    </row>
    <row r="488" spans="2:18" x14ac:dyDescent="0.2">
      <c r="B488" s="20">
        <v>41777</v>
      </c>
      <c r="C488" s="9">
        <v>31.664619999999701</v>
      </c>
      <c r="D488" s="9">
        <v>-81.040079999999577</v>
      </c>
      <c r="E488" s="71">
        <v>1.5</v>
      </c>
      <c r="H488" s="35">
        <v>10246.020599544059</v>
      </c>
      <c r="I488" s="35">
        <v>25322.619047619042</v>
      </c>
      <c r="J488" s="35">
        <v>1469.4047619047619</v>
      </c>
      <c r="Q488" s="9">
        <v>22.9</v>
      </c>
      <c r="R488" s="9">
        <v>32.6</v>
      </c>
    </row>
    <row r="489" spans="2:18" x14ac:dyDescent="0.2">
      <c r="B489" s="20">
        <v>41777</v>
      </c>
      <c r="C489" s="9">
        <v>31.664619999999701</v>
      </c>
      <c r="D489" s="9">
        <v>-81.040079999999577</v>
      </c>
      <c r="E489" s="71">
        <v>5.5</v>
      </c>
      <c r="H489" s="35">
        <v>15600.628274272773</v>
      </c>
      <c r="I489" s="35">
        <v>64179.761904761923</v>
      </c>
      <c r="J489" s="35">
        <v>1942.8750000000002</v>
      </c>
      <c r="Q489" s="9">
        <v>22.8</v>
      </c>
      <c r="R489" s="9">
        <v>32.700000000000003</v>
      </c>
    </row>
    <row r="490" spans="2:18" x14ac:dyDescent="0.2">
      <c r="B490" s="20">
        <v>41777</v>
      </c>
      <c r="C490" s="9">
        <v>31.685919999999914</v>
      </c>
      <c r="D490" s="9">
        <v>-80.896119999999783</v>
      </c>
      <c r="E490" s="71">
        <v>2</v>
      </c>
      <c r="H490" s="35">
        <v>3533.5325663881158</v>
      </c>
      <c r="I490" s="35">
        <v>41633.333333333336</v>
      </c>
      <c r="J490" s="35">
        <v>1010.0833333333335</v>
      </c>
      <c r="Q490" s="9">
        <v>22.3</v>
      </c>
      <c r="R490" s="9">
        <v>33.9</v>
      </c>
    </row>
    <row r="491" spans="2:18" x14ac:dyDescent="0.2">
      <c r="B491" s="20">
        <v>41777</v>
      </c>
      <c r="C491" s="9">
        <v>31.685919999999914</v>
      </c>
      <c r="D491" s="9">
        <v>-80.896119999999783</v>
      </c>
      <c r="E491" s="71">
        <v>12</v>
      </c>
      <c r="H491" s="35">
        <v>12029.5977987694</v>
      </c>
      <c r="I491" s="35">
        <v>50161.666666666664</v>
      </c>
      <c r="J491" s="35">
        <v>1282.1666666666667</v>
      </c>
      <c r="Q491" s="9">
        <v>21.4</v>
      </c>
      <c r="R491" s="9">
        <v>34.200000000000003</v>
      </c>
    </row>
    <row r="492" spans="2:18" x14ac:dyDescent="0.2">
      <c r="B492" s="20">
        <v>41775</v>
      </c>
      <c r="C492" s="9">
        <v>31.127459999999928</v>
      </c>
      <c r="D492" s="9">
        <v>-81.398359999999656</v>
      </c>
      <c r="E492" s="71">
        <v>2</v>
      </c>
      <c r="H492" s="35">
        <v>310448.93668285175</v>
      </c>
      <c r="I492" s="35">
        <v>1073636.3636363635</v>
      </c>
      <c r="J492" s="35">
        <v>42392.045454545449</v>
      </c>
      <c r="Q492" s="9">
        <v>23.7</v>
      </c>
      <c r="R492" s="9">
        <v>27.9</v>
      </c>
    </row>
    <row r="493" spans="2:18" x14ac:dyDescent="0.2">
      <c r="B493" s="20">
        <v>41775</v>
      </c>
      <c r="C493" s="9">
        <v>31.127459999999932</v>
      </c>
      <c r="D493" s="9">
        <v>-81.398359999999656</v>
      </c>
      <c r="E493" s="71">
        <v>8.5</v>
      </c>
      <c r="H493" s="35">
        <v>408857.14285714278</v>
      </c>
      <c r="I493" s="35">
        <v>1788142.8571428575</v>
      </c>
      <c r="J493" s="35">
        <v>105964.28571428572</v>
      </c>
      <c r="Q493" s="9">
        <v>22.8</v>
      </c>
      <c r="R493" s="9">
        <v>31.9</v>
      </c>
    </row>
    <row r="494" spans="2:18" x14ac:dyDescent="0.2">
      <c r="B494" s="20">
        <v>41775</v>
      </c>
      <c r="C494" s="9">
        <v>31.093039999999995</v>
      </c>
      <c r="D494" s="9">
        <v>-81.241060000000189</v>
      </c>
      <c r="E494" s="71">
        <v>2</v>
      </c>
      <c r="H494" s="35">
        <v>81174.348213936668</v>
      </c>
      <c r="I494" s="35">
        <v>214256.41025641028</v>
      </c>
      <c r="J494" s="35">
        <v>49873.076923076929</v>
      </c>
      <c r="Q494" s="9">
        <v>22</v>
      </c>
      <c r="R494" s="9">
        <v>34</v>
      </c>
    </row>
    <row r="495" spans="2:18" x14ac:dyDescent="0.2">
      <c r="B495" s="20">
        <v>41775</v>
      </c>
      <c r="C495" s="9">
        <v>31.093039999999995</v>
      </c>
      <c r="D495" s="9">
        <v>-81.241060000000189</v>
      </c>
      <c r="E495" s="71">
        <v>10</v>
      </c>
      <c r="H495" s="35">
        <v>102793.34058291408</v>
      </c>
      <c r="I495" s="35">
        <v>257315.38461538462</v>
      </c>
      <c r="J495" s="35">
        <v>2988.4615384615386</v>
      </c>
      <c r="Q495" s="9">
        <v>22</v>
      </c>
      <c r="R495" s="9">
        <v>34</v>
      </c>
    </row>
    <row r="496" spans="2:18" x14ac:dyDescent="0.2">
      <c r="B496" s="20">
        <v>41777</v>
      </c>
      <c r="C496" s="9">
        <v>31.9248200000001</v>
      </c>
      <c r="D496" s="9">
        <v>-80.967539999999772</v>
      </c>
      <c r="E496" s="71">
        <v>2</v>
      </c>
      <c r="H496" s="35">
        <v>63350.067345826457</v>
      </c>
      <c r="I496" s="35">
        <v>218305.55555555559</v>
      </c>
      <c r="J496" s="35">
        <v>32808.333333333336</v>
      </c>
      <c r="Q496" s="9">
        <v>23.1</v>
      </c>
      <c r="R496" s="9">
        <v>31.4</v>
      </c>
    </row>
    <row r="497" spans="2:22" x14ac:dyDescent="0.2">
      <c r="B497" s="20">
        <v>41777</v>
      </c>
      <c r="C497" s="9">
        <v>31.924820000000068</v>
      </c>
      <c r="D497" s="9">
        <v>-80.967539999999829</v>
      </c>
      <c r="E497" s="71">
        <v>13</v>
      </c>
      <c r="H497" s="35">
        <v>17342.032974329311</v>
      </c>
      <c r="I497" s="35">
        <v>785644.44444444438</v>
      </c>
      <c r="J497" s="35">
        <v>37573.148148148161</v>
      </c>
      <c r="Q497" s="9">
        <v>23.1</v>
      </c>
      <c r="R497" s="9">
        <v>31.5</v>
      </c>
    </row>
    <row r="498" spans="2:22" x14ac:dyDescent="0.2">
      <c r="B498" s="20">
        <v>41777</v>
      </c>
      <c r="C498" s="9">
        <v>31.848680000000055</v>
      </c>
      <c r="D498" s="9">
        <v>-80.873139999999793</v>
      </c>
      <c r="E498" s="71">
        <v>2</v>
      </c>
      <c r="H498" s="35">
        <v>4631.7300052876335</v>
      </c>
      <c r="I498" s="35">
        <v>29811.111111111113</v>
      </c>
      <c r="J498" s="35">
        <v>1346.4444444444443</v>
      </c>
      <c r="Q498" s="9">
        <v>22.8</v>
      </c>
      <c r="R498" s="9">
        <v>33.299999999999997</v>
      </c>
    </row>
    <row r="499" spans="2:22" x14ac:dyDescent="0.2">
      <c r="B499" s="20">
        <v>41777</v>
      </c>
      <c r="C499" s="9">
        <v>31.848680000000051</v>
      </c>
      <c r="D499" s="9">
        <v>-80.87313999999985</v>
      </c>
      <c r="E499" s="71">
        <v>13</v>
      </c>
      <c r="H499" s="35">
        <v>3173.011527408888</v>
      </c>
      <c r="I499" s="35">
        <v>28345.555555555551</v>
      </c>
      <c r="J499" s="35">
        <v>1403.1666666666667</v>
      </c>
      <c r="Q499" s="9">
        <v>22</v>
      </c>
      <c r="R499" s="9">
        <v>33.6</v>
      </c>
    </row>
    <row r="500" spans="2:22" x14ac:dyDescent="0.2">
      <c r="B500" s="20">
        <v>41836</v>
      </c>
      <c r="C500" s="9">
        <v>31.213939999999887</v>
      </c>
      <c r="D500" s="9">
        <v>-81.224560000000054</v>
      </c>
      <c r="E500" s="71">
        <v>1.6</v>
      </c>
      <c r="H500" s="35">
        <v>3346376.6914507672</v>
      </c>
      <c r="I500" s="35">
        <v>4332777.7777777771</v>
      </c>
      <c r="J500" s="35">
        <v>6820.5555555555557</v>
      </c>
      <c r="Q500" s="9">
        <v>29.25</v>
      </c>
      <c r="R500" s="9">
        <v>34.65</v>
      </c>
      <c r="T500" s="64">
        <v>0.25367528226390701</v>
      </c>
      <c r="U500" s="64">
        <v>0.16266666666666665</v>
      </c>
      <c r="V500" s="64">
        <v>8.1937649880095942E-2</v>
      </c>
    </row>
    <row r="501" spans="2:22" x14ac:dyDescent="0.2">
      <c r="B501" s="20">
        <v>41836</v>
      </c>
      <c r="C501" s="9">
        <v>31.21393999999993</v>
      </c>
      <c r="D501" s="9">
        <v>-81.22456000000021</v>
      </c>
      <c r="E501" s="71">
        <v>9</v>
      </c>
      <c r="H501" s="35">
        <v>78481.452468612872</v>
      </c>
      <c r="I501" s="35">
        <v>131837.96296296295</v>
      </c>
      <c r="J501" s="35">
        <v>7835.1851851851843</v>
      </c>
      <c r="Q501" s="9">
        <v>28.6</v>
      </c>
      <c r="R501" s="9">
        <v>35.700000000000003</v>
      </c>
      <c r="U501" s="64">
        <v>2.5773195876288658E-2</v>
      </c>
      <c r="V501" s="64">
        <v>0.11053411515221195</v>
      </c>
    </row>
    <row r="502" spans="2:22" x14ac:dyDescent="0.2">
      <c r="B502" s="20">
        <v>41836</v>
      </c>
      <c r="C502" s="9">
        <v>31.204720000000048</v>
      </c>
      <c r="D502" s="9">
        <v>-81.093860000000021</v>
      </c>
      <c r="E502" s="71">
        <v>2</v>
      </c>
      <c r="H502" s="35">
        <v>5632.6075258909577</v>
      </c>
      <c r="I502" s="35">
        <v>36078.703703703701</v>
      </c>
      <c r="J502" s="35">
        <v>7958.7962962962974</v>
      </c>
      <c r="Q502" s="9">
        <v>28.6</v>
      </c>
      <c r="R502" s="9">
        <v>35.6</v>
      </c>
    </row>
    <row r="503" spans="2:22" x14ac:dyDescent="0.2">
      <c r="B503" s="20">
        <v>41836</v>
      </c>
      <c r="C503" s="9">
        <v>31.20472000000003</v>
      </c>
      <c r="D503" s="9">
        <v>-81.093859999999964</v>
      </c>
      <c r="E503" s="71">
        <v>12.3</v>
      </c>
      <c r="H503" s="35">
        <v>2485.4662310733725</v>
      </c>
      <c r="I503" s="35">
        <v>6509.6296296296296</v>
      </c>
      <c r="J503" s="35">
        <v>4405.0740740740748</v>
      </c>
      <c r="Q503" s="9">
        <v>28.7</v>
      </c>
      <c r="R503" s="9">
        <v>35.799999999999997</v>
      </c>
    </row>
    <row r="504" spans="2:22" x14ac:dyDescent="0.2">
      <c r="B504" s="20">
        <v>41836</v>
      </c>
      <c r="C504" s="9">
        <v>31.19391999999986</v>
      </c>
      <c r="D504" s="9">
        <v>-80.959839999999758</v>
      </c>
      <c r="E504" s="71">
        <v>1.6</v>
      </c>
      <c r="H504" s="35">
        <v>7802.4818044763069</v>
      </c>
      <c r="I504" s="35">
        <v>37988.888888888898</v>
      </c>
      <c r="J504" s="35">
        <v>1511.8518518518517</v>
      </c>
      <c r="Q504" s="9">
        <v>28.5</v>
      </c>
      <c r="R504" s="9">
        <v>35.9</v>
      </c>
    </row>
    <row r="505" spans="2:22" x14ac:dyDescent="0.2">
      <c r="B505" s="20">
        <v>41836</v>
      </c>
      <c r="C505" s="9">
        <v>31.193920000000062</v>
      </c>
      <c r="D505" s="9">
        <v>-80.959840000000085</v>
      </c>
      <c r="E505" s="71">
        <v>14.9</v>
      </c>
      <c r="H505" s="35">
        <v>5711.6162762190261</v>
      </c>
      <c r="I505" s="35">
        <v>41785.185185185182</v>
      </c>
      <c r="J505" s="35">
        <v>2368.3333333333335</v>
      </c>
      <c r="Q505" s="9">
        <v>28.5</v>
      </c>
      <c r="R505" s="9">
        <v>35.9</v>
      </c>
    </row>
    <row r="506" spans="2:22" x14ac:dyDescent="0.2">
      <c r="B506" s="20">
        <v>41836</v>
      </c>
      <c r="C506" s="9">
        <v>31.187219999999858</v>
      </c>
      <c r="D506" s="9">
        <v>-80.830000000000183</v>
      </c>
      <c r="E506" s="71">
        <v>2.1</v>
      </c>
      <c r="H506" s="35">
        <v>2946.7631623747916</v>
      </c>
      <c r="I506" s="35">
        <v>21268.518518518515</v>
      </c>
      <c r="J506" s="35">
        <v>465.20833333333331</v>
      </c>
      <c r="Q506" s="9">
        <v>28.3</v>
      </c>
      <c r="R506" s="9">
        <v>36.1</v>
      </c>
      <c r="T506" s="64">
        <v>0.11212536641366012</v>
      </c>
      <c r="U506" s="64">
        <v>0.13600000000000001</v>
      </c>
      <c r="V506" s="64" t="s">
        <v>361</v>
      </c>
    </row>
    <row r="507" spans="2:22" x14ac:dyDescent="0.2">
      <c r="B507" s="20">
        <v>41836</v>
      </c>
      <c r="C507" s="9">
        <v>31.187219999999932</v>
      </c>
      <c r="D507" s="9">
        <v>-80.829999999999941</v>
      </c>
      <c r="E507" s="71">
        <v>16.100000000000001</v>
      </c>
      <c r="H507" s="35">
        <v>1634.6348449862385</v>
      </c>
      <c r="I507" s="35">
        <v>12947.777777777777</v>
      </c>
      <c r="J507" s="35">
        <v>1686.962962962963</v>
      </c>
      <c r="Q507" s="9">
        <v>28.3</v>
      </c>
      <c r="R507" s="9">
        <v>36.1</v>
      </c>
      <c r="T507" s="64">
        <v>0.21644876896155862</v>
      </c>
      <c r="U507" s="64">
        <v>0.13600000000000001</v>
      </c>
      <c r="V507" s="64">
        <v>0.94793285371702651</v>
      </c>
    </row>
    <row r="508" spans="2:22" x14ac:dyDescent="0.2">
      <c r="B508" s="20">
        <v>41836</v>
      </c>
      <c r="C508" s="9">
        <v>31.321179999999991</v>
      </c>
      <c r="D508" s="9">
        <v>-81.299839999999747</v>
      </c>
      <c r="E508" s="71">
        <v>1.1000000000000001</v>
      </c>
      <c r="H508" s="35">
        <v>5569035.3814554941</v>
      </c>
      <c r="I508" s="35">
        <v>13649305.555555558</v>
      </c>
      <c r="J508" s="35">
        <v>19459.722222222223</v>
      </c>
      <c r="Q508" s="9">
        <v>28.3</v>
      </c>
      <c r="R508" s="9">
        <v>13.5</v>
      </c>
      <c r="T508" s="64">
        <v>2.6593551119581815</v>
      </c>
      <c r="U508" s="64">
        <v>1.056</v>
      </c>
      <c r="V508" s="64">
        <v>1.9943597122302159</v>
      </c>
    </row>
    <row r="509" spans="2:22" x14ac:dyDescent="0.2">
      <c r="B509" s="20">
        <v>41836</v>
      </c>
      <c r="C509" s="9">
        <v>31.321179999999966</v>
      </c>
      <c r="D509" s="9">
        <v>-81.299839999999975</v>
      </c>
      <c r="E509" s="71">
        <v>5.8</v>
      </c>
      <c r="H509" s="35">
        <v>9734280.7099631913</v>
      </c>
      <c r="I509" s="35">
        <v>17411666.666666672</v>
      </c>
      <c r="J509" s="35">
        <v>86483.333333333343</v>
      </c>
      <c r="Q509" s="9">
        <v>28.4</v>
      </c>
      <c r="R509" s="9">
        <v>13.7</v>
      </c>
      <c r="T509" s="64">
        <v>2.9159282665150861</v>
      </c>
      <c r="U509" s="64">
        <v>1.1226666666666667</v>
      </c>
      <c r="V509" s="64">
        <v>1.8197793764988013</v>
      </c>
    </row>
    <row r="510" spans="2:22" x14ac:dyDescent="0.2">
      <c r="B510" s="20">
        <v>41837</v>
      </c>
      <c r="C510" s="9">
        <v>31.310540000000209</v>
      </c>
      <c r="D510" s="9">
        <v>-81.19185999999992</v>
      </c>
      <c r="E510" s="71">
        <v>1.5</v>
      </c>
      <c r="H510" s="35">
        <v>1557713.2188186515</v>
      </c>
      <c r="I510" s="35">
        <v>2703333.3333333335</v>
      </c>
      <c r="J510" s="35">
        <v>5297.5</v>
      </c>
      <c r="Q510" s="9">
        <v>28.4</v>
      </c>
      <c r="R510" s="9">
        <v>34.9</v>
      </c>
      <c r="T510" s="64">
        <v>0.40079802944684079</v>
      </c>
      <c r="U510" s="64">
        <v>0.16266666666666665</v>
      </c>
      <c r="V510" s="64">
        <v>5.7956834532374157E-2</v>
      </c>
    </row>
    <row r="511" spans="2:22" x14ac:dyDescent="0.2">
      <c r="B511" s="20">
        <v>41837</v>
      </c>
      <c r="C511" s="9">
        <v>31.310539999999953</v>
      </c>
      <c r="D511" s="9">
        <v>-81.191860000000119</v>
      </c>
      <c r="E511" s="71">
        <v>8.5</v>
      </c>
      <c r="H511" s="35">
        <v>1678244.2873116096</v>
      </c>
      <c r="I511" s="35">
        <v>4123703.7037037043</v>
      </c>
      <c r="J511" s="35">
        <v>8114.0740740740739</v>
      </c>
      <c r="Q511" s="9">
        <v>28.5</v>
      </c>
      <c r="R511" s="9">
        <v>35</v>
      </c>
      <c r="T511" s="64">
        <v>0.30906922571081469</v>
      </c>
      <c r="U511" s="64">
        <v>0.18933333333333335</v>
      </c>
      <c r="V511" s="64" t="s">
        <v>361</v>
      </c>
    </row>
    <row r="512" spans="2:22" x14ac:dyDescent="0.2">
      <c r="B512" s="20">
        <v>41837</v>
      </c>
      <c r="C512" s="9">
        <v>31.271819999999948</v>
      </c>
      <c r="D512" s="9">
        <v>-80.434859999999773</v>
      </c>
      <c r="E512" s="71">
        <v>1</v>
      </c>
      <c r="H512" s="35">
        <v>1083.9380153559937</v>
      </c>
      <c r="I512" s="35">
        <v>4984.25925925926</v>
      </c>
      <c r="J512" s="35">
        <v>633.37037037037044</v>
      </c>
      <c r="Q512" s="9">
        <v>28</v>
      </c>
      <c r="R512" s="9">
        <v>36</v>
      </c>
      <c r="T512" s="64">
        <v>0.24522028262676643</v>
      </c>
      <c r="U512" s="64">
        <v>0.11702127659574468</v>
      </c>
      <c r="V512" s="64" t="s">
        <v>361</v>
      </c>
    </row>
    <row r="513" spans="2:22" x14ac:dyDescent="0.2">
      <c r="B513" s="20">
        <v>41837</v>
      </c>
      <c r="C513" s="9">
        <v>31.271819999999948</v>
      </c>
      <c r="D513" s="9">
        <v>-80.434859999999773</v>
      </c>
      <c r="E513" s="71">
        <v>34.9</v>
      </c>
      <c r="H513" s="35">
        <v>4366.2970154182003</v>
      </c>
      <c r="I513" s="35">
        <v>15241.25</v>
      </c>
      <c r="J513" s="35">
        <v>3034.8750000000005</v>
      </c>
      <c r="Q513" s="9">
        <v>27.7</v>
      </c>
      <c r="R513" s="9">
        <v>36</v>
      </c>
      <c r="T513" s="64">
        <v>6.8205554489843764E-2</v>
      </c>
      <c r="U513" s="64">
        <v>0.11702127659574468</v>
      </c>
      <c r="V513" s="64" t="s">
        <v>361</v>
      </c>
    </row>
    <row r="514" spans="2:22" x14ac:dyDescent="0.2">
      <c r="B514" s="20">
        <v>41837</v>
      </c>
      <c r="C514" s="9">
        <v>31.249319999999912</v>
      </c>
      <c r="D514" s="9">
        <v>-80.000899999999461</v>
      </c>
      <c r="E514" s="71">
        <v>2</v>
      </c>
      <c r="H514" s="35">
        <v>1375.1956915254693</v>
      </c>
      <c r="I514" s="35">
        <v>1507.7777777777778</v>
      </c>
      <c r="J514" s="35">
        <v>399.29166666666663</v>
      </c>
      <c r="Q514" s="9">
        <v>27.8</v>
      </c>
      <c r="R514" s="9">
        <v>36</v>
      </c>
    </row>
    <row r="515" spans="2:22" x14ac:dyDescent="0.2">
      <c r="B515" s="20">
        <v>41837</v>
      </c>
      <c r="C515" s="9">
        <v>31.249319999999923</v>
      </c>
      <c r="D515" s="9">
        <v>-80.000899999999703</v>
      </c>
      <c r="E515" s="71">
        <v>44</v>
      </c>
      <c r="H515" s="35">
        <v>1383810.6420855897</v>
      </c>
      <c r="I515" s="35">
        <v>1369342.5925925926</v>
      </c>
      <c r="J515" s="35">
        <v>970.3425925925925</v>
      </c>
      <c r="Q515" s="9">
        <v>24.5</v>
      </c>
      <c r="R515" s="9">
        <v>36.1</v>
      </c>
    </row>
    <row r="516" spans="2:22" x14ac:dyDescent="0.2">
      <c r="B516" s="20">
        <v>41837</v>
      </c>
      <c r="C516" s="9">
        <v>31.23602</v>
      </c>
      <c r="D516" s="9">
        <v>-79.710939999999965</v>
      </c>
      <c r="E516" s="71">
        <v>10</v>
      </c>
      <c r="H516" s="35">
        <v>627.65609437908699</v>
      </c>
      <c r="I516" s="35">
        <v>3506.9444444444443</v>
      </c>
      <c r="J516" s="35">
        <v>186.08796296296296</v>
      </c>
      <c r="Q516" s="9">
        <v>29.2</v>
      </c>
      <c r="R516" s="9">
        <v>35.9</v>
      </c>
    </row>
    <row r="517" spans="2:22" x14ac:dyDescent="0.2">
      <c r="B517" s="20">
        <v>41837</v>
      </c>
      <c r="C517" s="9">
        <v>31.236020000000021</v>
      </c>
      <c r="D517" s="9">
        <v>-79.710939999999951</v>
      </c>
      <c r="E517" s="71">
        <v>75</v>
      </c>
      <c r="H517" s="35">
        <v>471011.70811803889</v>
      </c>
      <c r="I517" s="35">
        <v>534148.14814814809</v>
      </c>
      <c r="J517" s="35">
        <v>447.9907407407407</v>
      </c>
      <c r="Q517" s="9">
        <v>23.9</v>
      </c>
      <c r="R517" s="9">
        <v>36</v>
      </c>
      <c r="U517" s="64">
        <v>2.5906735751295335E-2</v>
      </c>
      <c r="V517" s="64">
        <v>3.1813321968762368E-2</v>
      </c>
    </row>
    <row r="518" spans="2:22" x14ac:dyDescent="0.2">
      <c r="B518" s="20">
        <v>41837</v>
      </c>
      <c r="C518" s="9">
        <v>31.236020000000163</v>
      </c>
      <c r="D518" s="9">
        <v>-79.710940000000605</v>
      </c>
      <c r="E518" s="71">
        <v>200</v>
      </c>
      <c r="H518" s="35">
        <v>1273365.8473235168</v>
      </c>
      <c r="I518" s="35">
        <v>10256296.296296297</v>
      </c>
      <c r="J518" s="35">
        <v>332.88888888888891</v>
      </c>
      <c r="Q518" s="9">
        <v>10.9</v>
      </c>
      <c r="R518" s="9">
        <v>35.200000000000003</v>
      </c>
      <c r="U518" s="64">
        <v>2.5773195876288658E-2</v>
      </c>
      <c r="V518" s="64">
        <v>28.982900905734613</v>
      </c>
    </row>
    <row r="519" spans="2:22" x14ac:dyDescent="0.2">
      <c r="B519" s="20">
        <v>41838</v>
      </c>
      <c r="C519" s="9">
        <v>31.222160000000002</v>
      </c>
      <c r="D519" s="9">
        <v>-79.594579999999965</v>
      </c>
      <c r="E519" s="71">
        <v>10</v>
      </c>
      <c r="H519" s="35">
        <v>7291.1339179879042</v>
      </c>
      <c r="I519" s="35">
        <v>8056.666666666667</v>
      </c>
      <c r="J519" s="35">
        <v>635.16666666666663</v>
      </c>
      <c r="Q519" s="9">
        <v>29.1</v>
      </c>
      <c r="R519" s="9">
        <v>36.1</v>
      </c>
      <c r="T519" s="64">
        <v>4.8596457574013679E-2</v>
      </c>
      <c r="U519" s="64">
        <v>0.14361702127659576</v>
      </c>
      <c r="V519" s="64" t="s">
        <v>361</v>
      </c>
    </row>
    <row r="520" spans="2:22" x14ac:dyDescent="0.2">
      <c r="B520" s="20">
        <v>41838</v>
      </c>
      <c r="C520" s="9">
        <v>31.222160000000009</v>
      </c>
      <c r="D520" s="9">
        <v>-79.594579999999965</v>
      </c>
      <c r="E520" s="71">
        <v>75</v>
      </c>
      <c r="H520" s="35">
        <v>5651727.5367589891</v>
      </c>
      <c r="I520" s="35">
        <v>2548148.1481481479</v>
      </c>
      <c r="J520" s="35">
        <v>537.88888888888891</v>
      </c>
      <c r="Q520" s="9">
        <v>25.5</v>
      </c>
      <c r="R520" s="9">
        <v>36.200000000000003</v>
      </c>
      <c r="T520" s="64">
        <v>7.7477247053306886E-2</v>
      </c>
      <c r="U520" s="64">
        <v>0.24999999999999994</v>
      </c>
      <c r="V520" s="64">
        <v>0.10499398315282799</v>
      </c>
    </row>
    <row r="521" spans="2:22" x14ac:dyDescent="0.2">
      <c r="B521" s="20">
        <v>41838</v>
      </c>
      <c r="C521" s="9">
        <v>31.22216000000002</v>
      </c>
      <c r="D521" s="9">
        <v>-79.594579999999965</v>
      </c>
      <c r="E521" s="71">
        <v>200</v>
      </c>
      <c r="H521" s="35">
        <v>3507757.8604660667</v>
      </c>
      <c r="I521" s="35">
        <v>13684444.444444444</v>
      </c>
      <c r="J521" s="35">
        <v>303.66666666666669</v>
      </c>
      <c r="Q521" s="9">
        <v>16.899999999999999</v>
      </c>
      <c r="R521" s="9">
        <v>36</v>
      </c>
      <c r="T521" s="64">
        <v>3.8045910863865967E-2</v>
      </c>
      <c r="U521" s="64">
        <v>0.11702127659574468</v>
      </c>
      <c r="V521" s="64">
        <v>14.185024451442764</v>
      </c>
    </row>
    <row r="522" spans="2:22" x14ac:dyDescent="0.2">
      <c r="B522" s="20">
        <v>41838</v>
      </c>
      <c r="C522" s="9">
        <v>31.230040000000013</v>
      </c>
      <c r="D522" s="9">
        <v>-79.589679999999731</v>
      </c>
      <c r="E522" s="71">
        <v>400</v>
      </c>
      <c r="H522" s="35">
        <v>88164.208050622372</v>
      </c>
      <c r="I522" s="35">
        <v>8891203.7037037015</v>
      </c>
      <c r="J522" s="35">
        <v>6364.814814814813</v>
      </c>
      <c r="Q522" s="9">
        <v>7.7</v>
      </c>
      <c r="R522" s="9">
        <v>34.799999999999997</v>
      </c>
      <c r="T522" s="64">
        <v>6.1704712577530532E-2</v>
      </c>
      <c r="U522" s="64">
        <v>0.11702127659574468</v>
      </c>
      <c r="V522" s="64">
        <v>32.608610492357329</v>
      </c>
    </row>
    <row r="523" spans="2:22" x14ac:dyDescent="0.2">
      <c r="B523" s="20">
        <v>41837</v>
      </c>
      <c r="C523" s="9">
        <v>31.302300000000098</v>
      </c>
      <c r="D523" s="9">
        <v>-81.043720000000093</v>
      </c>
      <c r="E523" s="71">
        <v>1.1000000000000001</v>
      </c>
      <c r="H523" s="35">
        <v>10037.072657672072</v>
      </c>
      <c r="I523" s="35">
        <v>49967.592592592584</v>
      </c>
      <c r="J523" s="35">
        <v>2258.9814814814818</v>
      </c>
      <c r="Q523" s="9">
        <v>28.6</v>
      </c>
      <c r="R523" s="9">
        <v>35.799999999999997</v>
      </c>
    </row>
    <row r="524" spans="2:22" x14ac:dyDescent="0.2">
      <c r="B524" s="20">
        <v>41837</v>
      </c>
      <c r="C524" s="9">
        <v>31.302300000000002</v>
      </c>
      <c r="D524" s="9">
        <v>-81.04371999999978</v>
      </c>
      <c r="E524" s="71">
        <v>11.6</v>
      </c>
      <c r="H524" s="35">
        <v>16856.040148528416</v>
      </c>
      <c r="I524" s="35">
        <v>65509.25925925927</v>
      </c>
      <c r="J524" s="35">
        <v>2217.3148148148148</v>
      </c>
      <c r="Q524" s="9">
        <v>28.6</v>
      </c>
      <c r="R524" s="9">
        <v>35.799999999999997</v>
      </c>
    </row>
    <row r="525" spans="2:22" x14ac:dyDescent="0.2">
      <c r="B525" s="20">
        <v>41837</v>
      </c>
      <c r="C525" s="9">
        <v>31.297580000000195</v>
      </c>
      <c r="D525" s="9">
        <v>-80.926479999999458</v>
      </c>
      <c r="E525" s="71">
        <v>1.2</v>
      </c>
      <c r="H525" s="35">
        <v>10170.112610420227</v>
      </c>
      <c r="I525" s="35">
        <v>75148.148148148131</v>
      </c>
      <c r="J525" s="35">
        <v>6812.9629629629617</v>
      </c>
      <c r="Q525" s="9">
        <v>28.5</v>
      </c>
      <c r="R525" s="9">
        <v>36</v>
      </c>
    </row>
    <row r="526" spans="2:22" x14ac:dyDescent="0.2">
      <c r="B526" s="20">
        <v>41837</v>
      </c>
      <c r="C526" s="9">
        <v>31.297580000000011</v>
      </c>
      <c r="D526" s="9">
        <v>-80.926480000000041</v>
      </c>
      <c r="E526" s="71">
        <v>15</v>
      </c>
      <c r="H526" s="35">
        <v>7294.5893917717131</v>
      </c>
      <c r="I526" s="35">
        <v>46655.555555555547</v>
      </c>
      <c r="J526" s="35">
        <v>388.72222222222223</v>
      </c>
      <c r="Q526" s="9">
        <v>28.5</v>
      </c>
      <c r="R526" s="9">
        <v>36</v>
      </c>
    </row>
    <row r="527" spans="2:22" x14ac:dyDescent="0.2">
      <c r="B527" s="20">
        <v>41837</v>
      </c>
      <c r="C527" s="9">
        <v>31.295895681063051</v>
      </c>
      <c r="D527" s="9">
        <v>-80.803449767441549</v>
      </c>
      <c r="E527" s="71">
        <v>1.9</v>
      </c>
      <c r="H527" s="35">
        <v>3662.2373011063701</v>
      </c>
      <c r="I527" s="35">
        <v>38505.555555555555</v>
      </c>
      <c r="J527" s="35">
        <v>1973.3333333333328</v>
      </c>
      <c r="Q527" s="9">
        <v>28.2</v>
      </c>
      <c r="R527" s="9">
        <v>36.1</v>
      </c>
      <c r="T527" s="64">
        <v>0.70451733707827602</v>
      </c>
      <c r="U527" s="64">
        <v>0.17599999999999999</v>
      </c>
      <c r="V527" s="64">
        <v>2.0642685851318981E-2</v>
      </c>
    </row>
    <row r="528" spans="2:22" x14ac:dyDescent="0.2">
      <c r="B528" s="20">
        <v>41837</v>
      </c>
      <c r="C528" s="9">
        <v>31.295900000000024</v>
      </c>
      <c r="D528" s="9">
        <v>-80.803479999999922</v>
      </c>
      <c r="E528" s="71">
        <v>18</v>
      </c>
      <c r="H528" s="35">
        <v>3442.7162968687639</v>
      </c>
      <c r="I528" s="35">
        <v>45162.037037037036</v>
      </c>
      <c r="J528" s="35">
        <v>1492.7314814814813</v>
      </c>
      <c r="Q528" s="9">
        <v>28.2</v>
      </c>
      <c r="R528" s="9">
        <v>36.1</v>
      </c>
      <c r="T528" s="64">
        <v>0.14801440019616366</v>
      </c>
      <c r="U528" s="64">
        <v>0.16266666666666665</v>
      </c>
      <c r="V528" s="64" t="s">
        <v>361</v>
      </c>
    </row>
    <row r="529" spans="2:22" x14ac:dyDescent="0.2">
      <c r="B529" s="20">
        <v>41837</v>
      </c>
      <c r="C529" s="9">
        <v>31.282400000000045</v>
      </c>
      <c r="D529" s="9">
        <v>-80.64012000000001</v>
      </c>
      <c r="E529" s="71">
        <v>1.5</v>
      </c>
      <c r="H529" s="35">
        <v>8037.798929664792</v>
      </c>
      <c r="I529" s="35">
        <v>10485.833333333334</v>
      </c>
      <c r="J529" s="35">
        <v>518.41666666666663</v>
      </c>
      <c r="Q529" s="9">
        <v>28.2</v>
      </c>
      <c r="R529" s="9">
        <v>36.1</v>
      </c>
    </row>
    <row r="530" spans="2:22" x14ac:dyDescent="0.2">
      <c r="B530" s="20">
        <v>41837</v>
      </c>
      <c r="C530" s="9">
        <v>31.282400000000045</v>
      </c>
      <c r="D530" s="9">
        <v>-80.64012000000001</v>
      </c>
      <c r="E530" s="71">
        <v>23.4</v>
      </c>
      <c r="H530" s="35">
        <v>1495.4972831164102</v>
      </c>
      <c r="I530" s="35">
        <v>6385.8333333333321</v>
      </c>
      <c r="J530" s="35">
        <v>5575.0000000000009</v>
      </c>
      <c r="Q530" s="9">
        <v>28</v>
      </c>
      <c r="R530" s="9">
        <v>36.1</v>
      </c>
    </row>
    <row r="531" spans="2:22" x14ac:dyDescent="0.2">
      <c r="B531" s="20">
        <v>41835</v>
      </c>
      <c r="C531" s="9">
        <v>31.379479999999784</v>
      </c>
      <c r="D531" s="9">
        <v>-81.289820000000645</v>
      </c>
      <c r="E531" s="71">
        <v>1.6</v>
      </c>
      <c r="H531" s="35">
        <v>1246651.3386312202</v>
      </c>
      <c r="I531" s="35">
        <v>1265069.4444444447</v>
      </c>
      <c r="J531" s="35">
        <v>22402.083333333336</v>
      </c>
      <c r="Q531" s="9">
        <v>28.8</v>
      </c>
      <c r="R531" s="9">
        <v>30.4</v>
      </c>
      <c r="T531" s="64">
        <v>1.2659243655331527</v>
      </c>
      <c r="U531" s="64">
        <v>0.30933333333333335</v>
      </c>
      <c r="V531" s="64">
        <v>7.9155875299760203E-2</v>
      </c>
    </row>
    <row r="532" spans="2:22" x14ac:dyDescent="0.2">
      <c r="B532" s="20">
        <v>41835</v>
      </c>
      <c r="C532" s="9">
        <v>31.379480000000047</v>
      </c>
      <c r="D532" s="9">
        <v>-81.289819999999978</v>
      </c>
      <c r="E532" s="71">
        <v>9.6999999999999993</v>
      </c>
      <c r="H532" s="35">
        <v>1278557.7242547765</v>
      </c>
      <c r="I532" s="35">
        <v>2585430.555555556</v>
      </c>
      <c r="J532" s="35">
        <v>81705.555555555547</v>
      </c>
      <c r="Q532" s="9">
        <v>28.7</v>
      </c>
      <c r="R532" s="9">
        <v>31</v>
      </c>
      <c r="T532" s="64">
        <v>1.6766420347521762</v>
      </c>
      <c r="U532" s="64">
        <v>0.32266666666666666</v>
      </c>
      <c r="V532" s="64">
        <v>0.14975539568345325</v>
      </c>
    </row>
    <row r="533" spans="2:22" x14ac:dyDescent="0.2">
      <c r="B533" s="20">
        <v>41838</v>
      </c>
      <c r="C533" s="9">
        <v>31.42187999999992</v>
      </c>
      <c r="D533" s="9">
        <v>-81.118259999999609</v>
      </c>
      <c r="E533" s="71">
        <v>2.2000000000000002</v>
      </c>
      <c r="H533" s="35">
        <v>98429.087766092911</v>
      </c>
      <c r="I533" s="35">
        <v>103700</v>
      </c>
      <c r="J533" s="35">
        <v>8964.4444444444453</v>
      </c>
      <c r="Q533" s="9">
        <v>29.154716104868939</v>
      </c>
      <c r="R533" s="9">
        <v>34.628317228464418</v>
      </c>
    </row>
    <row r="534" spans="2:22" x14ac:dyDescent="0.2">
      <c r="B534" s="20">
        <v>41838</v>
      </c>
      <c r="C534" s="9">
        <v>31.421879999999991</v>
      </c>
      <c r="D534" s="9">
        <v>-81.118259999999992</v>
      </c>
      <c r="E534" s="71">
        <v>7.4</v>
      </c>
      <c r="H534" s="35">
        <v>92885.2447749977</v>
      </c>
      <c r="I534" s="35">
        <v>129453.70370370371</v>
      </c>
      <c r="J534" s="35">
        <v>1990.287037037037</v>
      </c>
      <c r="Q534" s="9">
        <v>29.181033333333335</v>
      </c>
      <c r="R534" s="9">
        <v>34.725766666666665</v>
      </c>
    </row>
    <row r="535" spans="2:22" x14ac:dyDescent="0.2">
      <c r="B535" s="20">
        <v>41838</v>
      </c>
      <c r="C535" s="9">
        <v>31.413260000000065</v>
      </c>
      <c r="D535" s="9">
        <v>-81.002560000000472</v>
      </c>
      <c r="E535" s="71">
        <v>2.6</v>
      </c>
      <c r="H535" s="35">
        <v>5748.4552075571446</v>
      </c>
      <c r="I535" s="35">
        <v>37615.277777777774</v>
      </c>
      <c r="J535" s="35">
        <v>3383.7222222222226</v>
      </c>
      <c r="Q535" s="9">
        <v>29</v>
      </c>
      <c r="R535" s="9">
        <v>35.5</v>
      </c>
      <c r="T535" s="64">
        <v>8.6002941364537372E-2</v>
      </c>
      <c r="U535" s="64">
        <v>0.11702127659574468</v>
      </c>
      <c r="V535" s="64" t="s">
        <v>361</v>
      </c>
    </row>
    <row r="536" spans="2:22" x14ac:dyDescent="0.2">
      <c r="B536" s="20">
        <v>41838</v>
      </c>
      <c r="C536" s="9">
        <v>31.413260000000012</v>
      </c>
      <c r="D536" s="9">
        <v>-81.002560000000315</v>
      </c>
      <c r="E536" s="71">
        <v>12.2</v>
      </c>
      <c r="H536" s="35">
        <v>4123.6247475216887</v>
      </c>
      <c r="I536" s="35">
        <v>24505.555555555555</v>
      </c>
      <c r="J536" s="35">
        <v>4722.5</v>
      </c>
      <c r="Q536" s="9">
        <v>29</v>
      </c>
      <c r="R536" s="9">
        <v>35.5</v>
      </c>
      <c r="T536" s="64">
        <v>9.7672485453034086E-2</v>
      </c>
      <c r="U536" s="64">
        <v>0.14361702127659576</v>
      </c>
      <c r="V536" s="64" t="s">
        <v>361</v>
      </c>
    </row>
    <row r="537" spans="2:22" x14ac:dyDescent="0.2">
      <c r="B537" s="20">
        <v>41838</v>
      </c>
      <c r="C537" s="9">
        <v>31.408279999999834</v>
      </c>
      <c r="D537" s="9">
        <v>-80.884760000000526</v>
      </c>
      <c r="E537" s="71">
        <v>2</v>
      </c>
      <c r="H537" s="35">
        <v>3562.5897153172182</v>
      </c>
      <c r="I537" s="35">
        <v>20449.074074074069</v>
      </c>
      <c r="J537" s="35">
        <v>2743.5185185185187</v>
      </c>
      <c r="Q537" s="9">
        <v>28.929874426229524</v>
      </c>
      <c r="R537" s="9">
        <v>36.01663901639342</v>
      </c>
    </row>
    <row r="538" spans="2:22" x14ac:dyDescent="0.2">
      <c r="B538" s="20">
        <v>41838</v>
      </c>
      <c r="C538" s="9">
        <v>31.408199999999937</v>
      </c>
      <c r="D538" s="9">
        <v>-80.885480000000186</v>
      </c>
      <c r="E538" s="71">
        <v>15</v>
      </c>
      <c r="H538" s="35">
        <v>6924.0849161098986</v>
      </c>
      <c r="I538" s="35">
        <v>14236.111111111111</v>
      </c>
      <c r="J538" s="35">
        <v>4147.916666666667</v>
      </c>
      <c r="Q538" s="9">
        <v>28.946083687943261</v>
      </c>
      <c r="R538" s="9">
        <v>36.013797872340412</v>
      </c>
    </row>
    <row r="539" spans="2:22" x14ac:dyDescent="0.2">
      <c r="B539" s="20">
        <v>41839</v>
      </c>
      <c r="C539" s="9">
        <v>31.395339999999962</v>
      </c>
      <c r="D539" s="9">
        <v>-80.690819999999832</v>
      </c>
      <c r="E539" s="71">
        <v>2.5</v>
      </c>
      <c r="H539" s="35">
        <v>2422.9357852893477</v>
      </c>
      <c r="I539" s="35">
        <v>13472.592592592591</v>
      </c>
      <c r="J539" s="35">
        <v>701.18518518518522</v>
      </c>
      <c r="Q539" s="9">
        <v>28.3</v>
      </c>
      <c r="R539" s="9">
        <v>35.9</v>
      </c>
      <c r="T539" s="64">
        <v>0.12213057100837649</v>
      </c>
      <c r="U539" s="64">
        <v>0.14361702127659576</v>
      </c>
      <c r="V539" s="64" t="s">
        <v>361</v>
      </c>
    </row>
    <row r="540" spans="2:22" x14ac:dyDescent="0.2">
      <c r="B540" s="20">
        <v>41839</v>
      </c>
      <c r="C540" s="9">
        <v>31.395340000000022</v>
      </c>
      <c r="D540" s="9">
        <v>-80.690819999999903</v>
      </c>
      <c r="E540" s="71">
        <v>20.399999999999999</v>
      </c>
      <c r="H540" s="35">
        <v>5315.7027125834238</v>
      </c>
      <c r="I540" s="35">
        <v>21851.111111111109</v>
      </c>
      <c r="J540" s="35">
        <v>1853.3333333333333</v>
      </c>
      <c r="Q540" s="9">
        <v>28.3</v>
      </c>
      <c r="R540" s="9">
        <v>35.9</v>
      </c>
      <c r="T540" s="64">
        <v>0.10630475094315492</v>
      </c>
      <c r="U540" s="64">
        <v>0.14361702127659576</v>
      </c>
      <c r="V540" s="64" t="s">
        <v>361</v>
      </c>
    </row>
    <row r="541" spans="2:22" x14ac:dyDescent="0.2">
      <c r="B541" s="20">
        <v>41839</v>
      </c>
      <c r="C541" s="9">
        <v>31.535479999999811</v>
      </c>
      <c r="D541" s="9">
        <v>-81.059379999999862</v>
      </c>
      <c r="E541" s="71">
        <v>1.6</v>
      </c>
      <c r="H541" s="35">
        <v>506427.73324370873</v>
      </c>
      <c r="I541" s="35">
        <v>855950</v>
      </c>
      <c r="J541" s="35">
        <v>3180</v>
      </c>
      <c r="Q541" s="9">
        <v>28.625446715328483</v>
      </c>
      <c r="R541" s="9">
        <v>33.146977737226294</v>
      </c>
      <c r="T541" s="64">
        <v>0.1075836050898395</v>
      </c>
      <c r="U541" s="64">
        <v>0.14361702127659576</v>
      </c>
      <c r="V541" s="64" t="s">
        <v>361</v>
      </c>
    </row>
    <row r="542" spans="2:22" x14ac:dyDescent="0.2">
      <c r="B542" s="20">
        <v>41839</v>
      </c>
      <c r="C542" s="9">
        <v>31.535480000000003</v>
      </c>
      <c r="D542" s="9">
        <v>-81.059380000000004</v>
      </c>
      <c r="E542" s="71">
        <v>9.5</v>
      </c>
      <c r="H542" s="35">
        <v>258510.56009530925</v>
      </c>
      <c r="I542" s="35">
        <v>366222.22222222219</v>
      </c>
      <c r="J542" s="35">
        <v>6014.814814814813</v>
      </c>
      <c r="Q542" s="9">
        <v>28.890999999999998</v>
      </c>
      <c r="R542" s="9">
        <v>34.126037288135599</v>
      </c>
      <c r="T542" s="64">
        <v>0.11573630027495363</v>
      </c>
      <c r="U542" s="64">
        <v>0.14361702127659576</v>
      </c>
      <c r="V542" s="64" t="s">
        <v>361</v>
      </c>
    </row>
    <row r="543" spans="2:22" x14ac:dyDescent="0.2">
      <c r="B543" s="20">
        <v>41839</v>
      </c>
      <c r="C543" s="9">
        <v>31.501399999999936</v>
      </c>
      <c r="D543" s="9">
        <v>-80.367160000000439</v>
      </c>
      <c r="E543" s="71">
        <v>1.8</v>
      </c>
      <c r="H543" s="35">
        <v>655.8217613711555</v>
      </c>
      <c r="I543" s="35">
        <v>2975.8333333333339</v>
      </c>
      <c r="J543" s="35">
        <v>443.0555555555556</v>
      </c>
      <c r="Q543" s="9">
        <v>27.7</v>
      </c>
      <c r="R543" s="9">
        <v>36.1</v>
      </c>
      <c r="T543" s="64">
        <v>0.12149114393503421</v>
      </c>
      <c r="U543" s="64">
        <v>0.1702127659574468</v>
      </c>
      <c r="V543" s="64" t="s">
        <v>361</v>
      </c>
    </row>
    <row r="544" spans="2:22" x14ac:dyDescent="0.2">
      <c r="B544" s="20">
        <v>41839</v>
      </c>
      <c r="C544" s="9">
        <v>31.501400000000075</v>
      </c>
      <c r="D544" s="9">
        <v>-80.367159999999828</v>
      </c>
      <c r="E544" s="71">
        <v>27.5</v>
      </c>
      <c r="H544" s="35">
        <v>757.09804268299922</v>
      </c>
      <c r="I544" s="35">
        <v>4161.1111111111113</v>
      </c>
      <c r="J544" s="35">
        <v>2590.8888888888887</v>
      </c>
      <c r="Q544" s="9">
        <v>27.4</v>
      </c>
      <c r="R544" s="9">
        <v>36.1</v>
      </c>
      <c r="T544" s="64">
        <v>8.1686808619476942E-2</v>
      </c>
      <c r="U544" s="64">
        <v>0.1702127659574468</v>
      </c>
      <c r="V544" s="64" t="s">
        <v>361</v>
      </c>
    </row>
    <row r="545" spans="2:22" x14ac:dyDescent="0.2">
      <c r="B545" s="20">
        <v>41839</v>
      </c>
      <c r="C545" s="9">
        <v>31.532140000000066</v>
      </c>
      <c r="D545" s="9">
        <v>-80.963479999999976</v>
      </c>
      <c r="E545" s="71">
        <v>2.1</v>
      </c>
      <c r="H545" s="35">
        <v>13959.630650216939</v>
      </c>
      <c r="I545" s="35">
        <v>65866.666666666672</v>
      </c>
      <c r="J545" s="35">
        <v>1760.5555555555557</v>
      </c>
      <c r="Q545" s="9">
        <v>28.8</v>
      </c>
      <c r="R545" s="9">
        <v>35.1</v>
      </c>
    </row>
    <row r="546" spans="2:22" x14ac:dyDescent="0.2">
      <c r="B546" s="20">
        <v>41839</v>
      </c>
      <c r="C546" s="9">
        <v>31.532139999999945</v>
      </c>
      <c r="D546" s="9">
        <v>-80.963480000000132</v>
      </c>
      <c r="E546" s="71">
        <v>12.5</v>
      </c>
      <c r="H546" s="35">
        <v>15960.964152476279</v>
      </c>
      <c r="I546" s="35">
        <v>95452.777777777781</v>
      </c>
      <c r="J546" s="35">
        <v>5595.4629629629644</v>
      </c>
      <c r="Q546" s="9">
        <v>28.8</v>
      </c>
      <c r="R546" s="9">
        <v>35.1</v>
      </c>
    </row>
    <row r="547" spans="2:22" x14ac:dyDescent="0.2">
      <c r="B547" s="20">
        <v>41839</v>
      </c>
      <c r="C547" s="9">
        <v>31.528640000000113</v>
      </c>
      <c r="D547" s="9">
        <v>-80.860039999999714</v>
      </c>
      <c r="E547" s="71">
        <v>1.6</v>
      </c>
      <c r="H547" s="35">
        <v>9710.0199563492461</v>
      </c>
      <c r="I547" s="35">
        <v>29284.444444444445</v>
      </c>
      <c r="J547" s="35">
        <v>3036.1018518518517</v>
      </c>
      <c r="Q547" s="9">
        <v>28.9</v>
      </c>
      <c r="R547" s="9">
        <v>35.9</v>
      </c>
    </row>
    <row r="548" spans="2:22" x14ac:dyDescent="0.2">
      <c r="B548" s="20">
        <v>41839</v>
      </c>
      <c r="C548" s="9">
        <v>31.528800000000036</v>
      </c>
      <c r="D548" s="9">
        <v>-80.860319999999845</v>
      </c>
      <c r="E548" s="71">
        <v>19</v>
      </c>
      <c r="H548" s="35">
        <v>4358.4066538021434</v>
      </c>
      <c r="I548" s="35">
        <v>26944.444444444445</v>
      </c>
      <c r="J548" s="35">
        <v>646.75</v>
      </c>
      <c r="Q548" s="9">
        <v>28.9</v>
      </c>
      <c r="R548" s="9">
        <v>35.9</v>
      </c>
    </row>
    <row r="549" spans="2:22" x14ac:dyDescent="0.2">
      <c r="B549" s="20">
        <v>41839</v>
      </c>
      <c r="C549" s="9">
        <v>31.520239999999884</v>
      </c>
      <c r="D549" s="9">
        <v>-80.729920000000277</v>
      </c>
      <c r="E549" s="71">
        <v>2.2000000000000002</v>
      </c>
      <c r="H549" s="35">
        <v>6953.7616821002784</v>
      </c>
      <c r="I549" s="35">
        <v>29275</v>
      </c>
      <c r="J549" s="35">
        <v>1302.037037037037</v>
      </c>
      <c r="Q549" s="9">
        <v>28.6</v>
      </c>
      <c r="R549" s="9">
        <v>35.9</v>
      </c>
      <c r="T549" s="64">
        <v>0.18831127309930301</v>
      </c>
      <c r="U549" s="64">
        <v>0.14361702127659576</v>
      </c>
      <c r="V549" s="64" t="s">
        <v>361</v>
      </c>
    </row>
    <row r="550" spans="2:22" x14ac:dyDescent="0.2">
      <c r="B550" s="20">
        <v>41839</v>
      </c>
      <c r="C550" s="9">
        <v>31.520239999999927</v>
      </c>
      <c r="D550" s="9">
        <v>-80.729919999999893</v>
      </c>
      <c r="E550" s="71">
        <v>19.600000000000001</v>
      </c>
      <c r="H550" s="35">
        <v>8360.0242528853778</v>
      </c>
      <c r="I550" s="35">
        <v>48731.018518518504</v>
      </c>
      <c r="J550" s="35">
        <v>759.84027777777771</v>
      </c>
      <c r="Q550" s="9">
        <v>28.6</v>
      </c>
      <c r="R550" s="9">
        <v>35.9</v>
      </c>
      <c r="T550" s="64">
        <v>6.5061704712577523E-2</v>
      </c>
      <c r="U550" s="64">
        <v>0.14361702127659576</v>
      </c>
      <c r="V550" s="64" t="s">
        <v>361</v>
      </c>
    </row>
    <row r="551" spans="2:22" x14ac:dyDescent="0.2">
      <c r="B551" s="20">
        <v>41839</v>
      </c>
      <c r="C551" s="9">
        <v>31.512499999999889</v>
      </c>
      <c r="D551" s="9">
        <v>-80.586660000000364</v>
      </c>
      <c r="E551" s="71">
        <v>1.4</v>
      </c>
      <c r="H551" s="35">
        <v>664.11119317375255</v>
      </c>
      <c r="I551" s="35">
        <v>3424.4444444444448</v>
      </c>
      <c r="J551" s="35">
        <v>2107</v>
      </c>
      <c r="Q551" s="9">
        <v>28.4</v>
      </c>
      <c r="R551" s="9">
        <v>35.9</v>
      </c>
    </row>
    <row r="552" spans="2:22" x14ac:dyDescent="0.2">
      <c r="B552" s="20">
        <v>41839</v>
      </c>
      <c r="C552" s="9">
        <v>31.512499999999939</v>
      </c>
      <c r="D552" s="9">
        <v>-80.586660000000052</v>
      </c>
      <c r="E552" s="71">
        <v>24.4</v>
      </c>
      <c r="H552" s="35">
        <v>1065.2639622823592</v>
      </c>
      <c r="I552" s="35">
        <v>7205.4629629629635</v>
      </c>
      <c r="J552" s="35">
        <v>234.69444444444443</v>
      </c>
      <c r="Q552" s="9">
        <v>28.3</v>
      </c>
      <c r="R552" s="9">
        <v>35.9</v>
      </c>
    </row>
    <row r="553" spans="2:22" x14ac:dyDescent="0.2">
      <c r="B553" s="20">
        <v>41835</v>
      </c>
      <c r="C553" s="9">
        <v>31.54303999999993</v>
      </c>
      <c r="D553" s="9">
        <v>-81.202219999999485</v>
      </c>
      <c r="E553" s="71">
        <v>1</v>
      </c>
      <c r="H553" s="35">
        <v>16827823.798443664</v>
      </c>
      <c r="I553" s="35">
        <v>26775000</v>
      </c>
      <c r="J553" s="35">
        <v>81062.5</v>
      </c>
      <c r="Q553" s="9">
        <v>29.4</v>
      </c>
      <c r="R553" s="9">
        <v>29.2</v>
      </c>
      <c r="T553" s="64">
        <v>3.2575428272087916</v>
      </c>
      <c r="U553" s="64">
        <v>1.256</v>
      </c>
      <c r="V553" s="64">
        <v>0.4754148681055157</v>
      </c>
    </row>
    <row r="554" spans="2:22" x14ac:dyDescent="0.2">
      <c r="B554" s="20">
        <v>41835</v>
      </c>
      <c r="C554" s="9">
        <v>31.543040000000012</v>
      </c>
      <c r="D554" s="9">
        <v>-81.202220000000054</v>
      </c>
      <c r="E554" s="71">
        <v>9.5</v>
      </c>
      <c r="H554" s="35">
        <v>9825602.0441794842</v>
      </c>
      <c r="I554" s="35">
        <v>15911666.66666667</v>
      </c>
      <c r="J554" s="35">
        <v>67137.5</v>
      </c>
      <c r="Q554" s="9">
        <v>29.5</v>
      </c>
      <c r="R554" s="9">
        <v>30.1</v>
      </c>
      <c r="T554" s="64">
        <v>3.4985120540341725</v>
      </c>
      <c r="U554" s="64">
        <v>1.4159999999999999</v>
      </c>
      <c r="V554" s="64">
        <v>0.67512709832134332</v>
      </c>
    </row>
    <row r="555" spans="2:22" x14ac:dyDescent="0.2">
      <c r="B555" s="20">
        <v>41835</v>
      </c>
      <c r="C555" s="9">
        <v>31.924839999999843</v>
      </c>
      <c r="D555" s="9">
        <v>-80.968359999999919</v>
      </c>
      <c r="E555" s="71">
        <v>1.4</v>
      </c>
      <c r="H555" s="35">
        <v>290654.00169050944</v>
      </c>
      <c r="I555" s="35">
        <v>1055083.3333333333</v>
      </c>
      <c r="J555" s="35">
        <v>102800</v>
      </c>
      <c r="Q555" s="9">
        <v>28.768999999999998</v>
      </c>
      <c r="R555" s="9">
        <v>31.238</v>
      </c>
    </row>
    <row r="556" spans="2:22" x14ac:dyDescent="0.2">
      <c r="B556" s="20">
        <v>41835</v>
      </c>
      <c r="C556" s="9">
        <v>31.924840000000042</v>
      </c>
      <c r="D556" s="9">
        <v>-80.968360000000075</v>
      </c>
      <c r="E556" s="71">
        <v>13</v>
      </c>
      <c r="H556" s="35">
        <v>503158.56338623434</v>
      </c>
      <c r="I556" s="35">
        <v>1701083.3333333335</v>
      </c>
      <c r="J556" s="35">
        <v>48807.5</v>
      </c>
      <c r="Q556" s="9">
        <v>28.5</v>
      </c>
      <c r="R556" s="9">
        <v>31.7</v>
      </c>
    </row>
    <row r="557" spans="2:22" x14ac:dyDescent="0.2">
      <c r="B557" s="20">
        <v>41856</v>
      </c>
      <c r="C557" s="9">
        <v>31.211659999999974</v>
      </c>
      <c r="D557" s="9">
        <v>-81.227759999999989</v>
      </c>
      <c r="E557" s="71">
        <v>1.6</v>
      </c>
      <c r="H557" s="35">
        <v>259800.87077307713</v>
      </c>
      <c r="I557" s="35">
        <v>795083.33333333326</v>
      </c>
      <c r="J557" s="35">
        <v>338.53750000000002</v>
      </c>
      <c r="Q557" s="9">
        <v>29.09874871794872</v>
      </c>
      <c r="R557" s="9">
        <v>33.322043589743579</v>
      </c>
    </row>
    <row r="558" spans="2:22" x14ac:dyDescent="0.2">
      <c r="B558" s="20">
        <v>41856</v>
      </c>
      <c r="C558" s="9">
        <v>31.211639999999992</v>
      </c>
      <c r="D558" s="9">
        <v>-81.227600000000066</v>
      </c>
      <c r="E558" s="71">
        <v>8.6</v>
      </c>
      <c r="H558" s="35">
        <v>69779.831004896492</v>
      </c>
      <c r="I558" s="35">
        <v>211300</v>
      </c>
      <c r="J558" s="35">
        <v>1206.875</v>
      </c>
      <c r="Q558" s="9">
        <v>28.912077966101695</v>
      </c>
      <c r="R558" s="9">
        <v>34.141161016949148</v>
      </c>
    </row>
    <row r="559" spans="2:22" x14ac:dyDescent="0.2">
      <c r="B559" s="20">
        <v>41856</v>
      </c>
      <c r="C559" s="9">
        <v>31.206020000000027</v>
      </c>
      <c r="D559" s="9">
        <v>-81.094520000000045</v>
      </c>
      <c r="E559" s="71">
        <v>1.8</v>
      </c>
      <c r="H559" s="35">
        <v>85907.648883543254</v>
      </c>
      <c r="I559" s="35">
        <v>425250</v>
      </c>
      <c r="J559" s="35">
        <v>32618.75</v>
      </c>
      <c r="Q559" s="9">
        <v>29.278541818181822</v>
      </c>
      <c r="R559" s="9">
        <v>35.110545454545459</v>
      </c>
    </row>
    <row r="560" spans="2:22" x14ac:dyDescent="0.2">
      <c r="B560" s="20">
        <v>41856</v>
      </c>
      <c r="C560" s="9">
        <v>31.206019999999995</v>
      </c>
      <c r="D560" s="9">
        <v>-81.094520000000045</v>
      </c>
      <c r="E560" s="71">
        <v>13.3</v>
      </c>
      <c r="H560" s="35">
        <v>40999.391056490502</v>
      </c>
      <c r="I560" s="35">
        <v>332337.49999999988</v>
      </c>
      <c r="J560" s="35">
        <v>2415.25</v>
      </c>
      <c r="Q560" s="9">
        <v>29.308058333333332</v>
      </c>
      <c r="R560" s="9">
        <v>35.144975000000002</v>
      </c>
    </row>
    <row r="561" spans="2:22" x14ac:dyDescent="0.2">
      <c r="B561" s="20">
        <v>41856</v>
      </c>
      <c r="C561" s="9">
        <v>31.194239999999905</v>
      </c>
      <c r="D561" s="9">
        <v>-80.959800000000058</v>
      </c>
      <c r="E561" s="71">
        <v>1.8</v>
      </c>
      <c r="H561" s="35">
        <v>49637.041759787331</v>
      </c>
      <c r="I561" s="35">
        <v>262055.55555555553</v>
      </c>
      <c r="J561" s="35">
        <v>9090.8333333333339</v>
      </c>
      <c r="Q561" s="9">
        <v>29.280676510067135</v>
      </c>
      <c r="R561" s="9">
        <v>35.569215436241613</v>
      </c>
    </row>
    <row r="562" spans="2:22" x14ac:dyDescent="0.2">
      <c r="B562" s="20">
        <v>41856</v>
      </c>
      <c r="C562" s="9">
        <v>31.194240000000022</v>
      </c>
      <c r="D562" s="9">
        <v>-80.959800000000044</v>
      </c>
      <c r="E562" s="71">
        <v>15.9</v>
      </c>
      <c r="H562" s="35">
        <v>72939.496928432389</v>
      </c>
      <c r="I562" s="35">
        <v>848125</v>
      </c>
      <c r="J562" s="35">
        <v>12065.625000000002</v>
      </c>
      <c r="Q562" s="9">
        <v>29.298501886792458</v>
      </c>
      <c r="R562" s="9">
        <v>35.661266037735864</v>
      </c>
    </row>
    <row r="563" spans="2:22" x14ac:dyDescent="0.2">
      <c r="B563" s="20">
        <v>41857</v>
      </c>
      <c r="C563" s="9">
        <v>31.188159999999911</v>
      </c>
      <c r="D563" s="9">
        <v>-80.829040000000205</v>
      </c>
      <c r="E563" s="71">
        <v>1.3</v>
      </c>
      <c r="H563" s="35">
        <v>6206.5659196565293</v>
      </c>
      <c r="I563" s="35">
        <v>77923.728813559326</v>
      </c>
      <c r="J563" s="35">
        <v>1203.4322033898304</v>
      </c>
      <c r="Q563" s="9">
        <v>29.114162555066073</v>
      </c>
      <c r="R563" s="9">
        <v>35.538901762114541</v>
      </c>
      <c r="T563" s="64">
        <v>0.45820271682340658</v>
      </c>
      <c r="U563" s="64">
        <v>0.1756373937677054</v>
      </c>
      <c r="V563" s="64">
        <v>1.6175471729370589E-2</v>
      </c>
    </row>
    <row r="564" spans="2:22" x14ac:dyDescent="0.2">
      <c r="B564" s="20">
        <v>41857</v>
      </c>
      <c r="C564" s="9">
        <v>31.188144893617071</v>
      </c>
      <c r="D564" s="9">
        <v>-80.828662340425737</v>
      </c>
      <c r="E564" s="71">
        <v>17.600000000000001</v>
      </c>
      <c r="H564" s="35">
        <v>4242.3018566996561</v>
      </c>
      <c r="I564" s="35">
        <v>31668.750000000004</v>
      </c>
      <c r="J564" s="35">
        <v>952.81250000000011</v>
      </c>
      <c r="Q564" s="9">
        <v>29.082377659574473</v>
      </c>
      <c r="R564" s="9">
        <v>35.655632978723411</v>
      </c>
    </row>
    <row r="565" spans="2:22" x14ac:dyDescent="0.2">
      <c r="B565" s="20">
        <v>41856</v>
      </c>
      <c r="C565" s="9">
        <v>31.32045999999993</v>
      </c>
      <c r="D565" s="9">
        <v>-81.2954399999999</v>
      </c>
      <c r="E565" s="71">
        <v>1.2</v>
      </c>
      <c r="H565" s="35">
        <v>12719952.392787151</v>
      </c>
      <c r="I565" s="35">
        <v>14229166.666666668</v>
      </c>
      <c r="J565" s="35">
        <v>7103.4722222222226</v>
      </c>
      <c r="Q565" s="9">
        <v>29.225168449197881</v>
      </c>
      <c r="R565" s="9">
        <v>30.652297326203207</v>
      </c>
      <c r="T565" s="64">
        <v>0.66718913270637403</v>
      </c>
      <c r="U565" s="64">
        <v>0.57223796033994334</v>
      </c>
      <c r="V565" s="64">
        <v>0.12249888176531976</v>
      </c>
    </row>
    <row r="566" spans="2:22" x14ac:dyDescent="0.2">
      <c r="B566" s="20">
        <v>41856</v>
      </c>
      <c r="C566" s="9">
        <v>31.320459999999965</v>
      </c>
      <c r="D566" s="9">
        <v>-81.295439999999942</v>
      </c>
      <c r="E566" s="71">
        <v>6.8</v>
      </c>
      <c r="H566" s="35">
        <v>18986212.78364012</v>
      </c>
      <c r="I566" s="35">
        <v>23716666.666666664</v>
      </c>
      <c r="J566" s="35">
        <v>104425</v>
      </c>
      <c r="Q566" s="9">
        <v>28.932678260869562</v>
      </c>
      <c r="R566" s="9">
        <v>31.205850724637681</v>
      </c>
      <c r="T566" s="64">
        <v>0.35481231461593538</v>
      </c>
      <c r="U566" s="64">
        <v>0.11936339522546419</v>
      </c>
      <c r="V566" s="64">
        <v>0.45098292512085608</v>
      </c>
    </row>
    <row r="567" spans="2:22" x14ac:dyDescent="0.2">
      <c r="B567" s="20">
        <v>41857</v>
      </c>
      <c r="C567" s="9">
        <v>31.312858888888936</v>
      </c>
      <c r="D567" s="9">
        <v>-81.190979259259407</v>
      </c>
      <c r="E567" s="71">
        <v>1.6</v>
      </c>
      <c r="H567" s="35">
        <v>3339224.909615004</v>
      </c>
      <c r="I567" s="35">
        <v>6011244.9799196776</v>
      </c>
      <c r="J567" s="35">
        <v>12272.289156626506</v>
      </c>
      <c r="Q567" s="9">
        <v>28.955337962962972</v>
      </c>
      <c r="R567" s="9">
        <v>33.686821759259296</v>
      </c>
      <c r="T567" s="64">
        <v>0.1980157512529406</v>
      </c>
      <c r="U567" s="64">
        <v>1.3262599469496022E-2</v>
      </c>
      <c r="V567" s="64">
        <v>0.12418328797639137</v>
      </c>
    </row>
    <row r="568" spans="2:22" x14ac:dyDescent="0.2">
      <c r="B568" s="20">
        <v>41857</v>
      </c>
      <c r="C568" s="9">
        <v>31.313120000000019</v>
      </c>
      <c r="D568" s="9">
        <v>-81.190840000000009</v>
      </c>
      <c r="E568" s="71">
        <v>10.5</v>
      </c>
      <c r="H568" s="35">
        <v>554316.76819889829</v>
      </c>
      <c r="I568" s="35">
        <v>1341472.8682170543</v>
      </c>
      <c r="J568" s="35">
        <v>9638.0813953488378</v>
      </c>
      <c r="Q568" s="9">
        <v>29.107177777777771</v>
      </c>
      <c r="R568" s="9">
        <v>34.262792592592596</v>
      </c>
      <c r="T568" s="64">
        <v>0.18441239644062599</v>
      </c>
      <c r="U568" s="64">
        <v>0</v>
      </c>
      <c r="V568" s="64">
        <v>0.20238095238095233</v>
      </c>
    </row>
    <row r="569" spans="2:22" x14ac:dyDescent="0.2">
      <c r="B569" s="20">
        <v>41857</v>
      </c>
      <c r="C569" s="9">
        <v>31.269359999999942</v>
      </c>
      <c r="D569" s="9">
        <v>-80.433779999999871</v>
      </c>
      <c r="E569" s="71">
        <v>1.2</v>
      </c>
      <c r="H569" s="35">
        <v>1664.6133790870476</v>
      </c>
      <c r="I569" s="35">
        <v>10286.764705882351</v>
      </c>
      <c r="J569" s="35">
        <v>15824.754901960781</v>
      </c>
      <c r="Q569" s="9">
        <v>28.434060130718951</v>
      </c>
      <c r="R569" s="9">
        <v>35.814975163398692</v>
      </c>
      <c r="T569" s="64">
        <v>0.45297805642633238</v>
      </c>
      <c r="U569" s="64">
        <v>0.1756373937677054</v>
      </c>
      <c r="V569" s="64" t="s">
        <v>361</v>
      </c>
    </row>
    <row r="570" spans="2:22" x14ac:dyDescent="0.2">
      <c r="B570" s="20">
        <v>41857</v>
      </c>
      <c r="C570" s="9">
        <v>31.269359999999921</v>
      </c>
      <c r="D570" s="9">
        <v>-80.433780000000112</v>
      </c>
      <c r="E570" s="71">
        <v>39.9</v>
      </c>
      <c r="H570" s="35">
        <v>18143.282470212303</v>
      </c>
      <c r="I570" s="35">
        <v>226245.09803921561</v>
      </c>
      <c r="J570" s="35">
        <v>14406.862745098035</v>
      </c>
      <c r="Q570" s="9">
        <v>26.220537254901959</v>
      </c>
      <c r="R570" s="9">
        <v>36.065262745098032</v>
      </c>
      <c r="T570" s="64">
        <v>0.7821316614420063</v>
      </c>
      <c r="U570" s="64">
        <v>0.1756373937677054</v>
      </c>
      <c r="V570" s="64">
        <v>0.12143862962410748</v>
      </c>
    </row>
    <row r="571" spans="2:22" x14ac:dyDescent="0.2">
      <c r="B571" s="20">
        <v>41857</v>
      </c>
      <c r="C571" s="9">
        <v>31.263919999999857</v>
      </c>
      <c r="D571" s="9">
        <v>-80.304300000000026</v>
      </c>
      <c r="E571" s="71">
        <v>1.6</v>
      </c>
      <c r="H571" s="35">
        <v>1392.7715377705454</v>
      </c>
      <c r="I571" s="35">
        <v>2774.6666666666665</v>
      </c>
      <c r="J571" s="35">
        <v>697.33333333333337</v>
      </c>
      <c r="Q571" s="9">
        <v>28.543837931034478</v>
      </c>
      <c r="R571" s="9">
        <v>35.865100459770083</v>
      </c>
    </row>
    <row r="572" spans="2:22" x14ac:dyDescent="0.2">
      <c r="B572" s="20">
        <v>41857</v>
      </c>
      <c r="C572" s="9">
        <v>31.263920000000013</v>
      </c>
      <c r="D572" s="9">
        <v>-80.304299999999813</v>
      </c>
      <c r="E572" s="71">
        <v>35.6</v>
      </c>
      <c r="H572" s="35">
        <v>24800.82659980479</v>
      </c>
      <c r="I572" s="35">
        <v>46761.111111111109</v>
      </c>
      <c r="J572" s="35">
        <v>2517.7777777777778</v>
      </c>
      <c r="Q572" s="9">
        <v>25.390078571428567</v>
      </c>
      <c r="R572" s="9">
        <v>36.066548701298714</v>
      </c>
    </row>
    <row r="573" spans="2:22" x14ac:dyDescent="0.2">
      <c r="B573" s="20">
        <v>41857</v>
      </c>
      <c r="C573" s="9">
        <v>31.302920000000075</v>
      </c>
      <c r="D573" s="9">
        <v>-81.042839999999501</v>
      </c>
      <c r="E573" s="71">
        <v>1.2</v>
      </c>
      <c r="H573" s="35">
        <v>10030.772400146565</v>
      </c>
      <c r="I573" s="35">
        <v>935883.08457711444</v>
      </c>
      <c r="J573" s="35">
        <v>15788.557213930346</v>
      </c>
      <c r="Q573" s="9">
        <v>29.214870508474576</v>
      </c>
      <c r="R573" s="9">
        <v>35.226901016949149</v>
      </c>
    </row>
    <row r="574" spans="2:22" x14ac:dyDescent="0.2">
      <c r="B574" s="20">
        <v>41857</v>
      </c>
      <c r="C574" s="9">
        <v>31.302920000000054</v>
      </c>
      <c r="D574" s="9">
        <v>-81.042840000000055</v>
      </c>
      <c r="E574" s="71">
        <v>13.2</v>
      </c>
      <c r="H574" s="35">
        <v>25740.12710849307</v>
      </c>
      <c r="I574" s="35">
        <v>1425074.4047619044</v>
      </c>
      <c r="J574" s="35">
        <v>20076.636904761897</v>
      </c>
      <c r="Q574" s="9">
        <v>29.21859833333335</v>
      </c>
      <c r="R574" s="9">
        <v>35.224850833333342</v>
      </c>
    </row>
    <row r="575" spans="2:22" x14ac:dyDescent="0.2">
      <c r="B575" s="20">
        <v>41857</v>
      </c>
      <c r="C575" s="9">
        <v>31.297039999999964</v>
      </c>
      <c r="D575" s="9">
        <v>-80.925239999999846</v>
      </c>
      <c r="E575" s="71">
        <v>1.5</v>
      </c>
      <c r="H575" s="35">
        <v>6036.8307361075631</v>
      </c>
      <c r="I575" s="35">
        <v>66966.165413533847</v>
      </c>
      <c r="J575" s="35">
        <v>6007.142857142856</v>
      </c>
      <c r="Q575" s="9">
        <v>29.166372289156627</v>
      </c>
      <c r="R575" s="9">
        <v>35.612648192771097</v>
      </c>
      <c r="T575" s="64">
        <v>0.35893416927899691</v>
      </c>
      <c r="U575" s="64">
        <v>0.1614730878186969</v>
      </c>
      <c r="V575" s="64" t="s">
        <v>361</v>
      </c>
    </row>
    <row r="576" spans="2:22" x14ac:dyDescent="0.2">
      <c r="B576" s="20">
        <v>41857</v>
      </c>
      <c r="C576" s="9">
        <v>31.297039999999988</v>
      </c>
      <c r="D576" s="9">
        <v>-80.925240000000016</v>
      </c>
      <c r="E576" s="71">
        <v>17.2</v>
      </c>
      <c r="H576" s="35">
        <v>20948.245866656616</v>
      </c>
      <c r="I576" s="35">
        <v>262600</v>
      </c>
      <c r="J576" s="35">
        <v>7796.5263157894733</v>
      </c>
      <c r="Q576" s="9">
        <v>29.188334782608695</v>
      </c>
      <c r="R576" s="9">
        <v>35.652560869565221</v>
      </c>
      <c r="T576" s="64">
        <v>0.47910135841170326</v>
      </c>
      <c r="U576" s="64">
        <v>0.1756373937677054</v>
      </c>
      <c r="V576" s="64" t="s">
        <v>361</v>
      </c>
    </row>
    <row r="577" spans="2:22" x14ac:dyDescent="0.2">
      <c r="B577" s="20">
        <v>41857</v>
      </c>
      <c r="C577" s="9">
        <v>31.290939999999946</v>
      </c>
      <c r="D577" s="9">
        <v>-80.800219999999797</v>
      </c>
      <c r="E577" s="71">
        <v>1.2</v>
      </c>
      <c r="H577" s="35">
        <v>42192.330594248444</v>
      </c>
      <c r="I577" s="35">
        <v>322266.66666666669</v>
      </c>
      <c r="J577" s="35">
        <v>6154.2222222222226</v>
      </c>
      <c r="Q577" s="9">
        <v>29.102934027777785</v>
      </c>
      <c r="R577" s="9">
        <v>35.625035416666677</v>
      </c>
      <c r="T577" s="64">
        <v>0.43207941483803558</v>
      </c>
      <c r="U577" s="64">
        <v>0.1756373937677054</v>
      </c>
      <c r="V577" s="64">
        <v>1.6175471729370589E-2</v>
      </c>
    </row>
    <row r="578" spans="2:22" x14ac:dyDescent="0.2">
      <c r="B578" s="20">
        <v>41857</v>
      </c>
      <c r="C578" s="9">
        <v>31.290940000000017</v>
      </c>
      <c r="D578" s="9">
        <v>-80.800220000000053</v>
      </c>
      <c r="E578" s="71">
        <v>17</v>
      </c>
      <c r="H578" s="35">
        <v>39065.276447897348</v>
      </c>
      <c r="I578" s="35">
        <v>517288.13559322042</v>
      </c>
      <c r="J578" s="35">
        <v>3013.5593220338983</v>
      </c>
      <c r="Q578" s="9">
        <v>29.106431111111103</v>
      </c>
      <c r="R578" s="9">
        <v>35.712408888888895</v>
      </c>
      <c r="T578" s="64">
        <v>0.42163009404388713</v>
      </c>
      <c r="U578" s="64">
        <v>0.1756373937677054</v>
      </c>
      <c r="V578" s="64">
        <v>0.12143862962410748</v>
      </c>
    </row>
    <row r="579" spans="2:22" x14ac:dyDescent="0.2">
      <c r="B579" s="20">
        <v>41857</v>
      </c>
      <c r="C579" s="9">
        <v>31.281719999999954</v>
      </c>
      <c r="D579" s="9">
        <v>-80.638059999999797</v>
      </c>
      <c r="E579" s="71">
        <v>1.7</v>
      </c>
      <c r="H579" s="35">
        <v>17082.08706898263</v>
      </c>
      <c r="I579" s="35">
        <v>177195.51282051278</v>
      </c>
      <c r="J579" s="35">
        <v>3038.9423076923076</v>
      </c>
      <c r="Q579" s="9">
        <v>28.988320571428574</v>
      </c>
      <c r="R579" s="9">
        <v>35.724791428571422</v>
      </c>
    </row>
    <row r="580" spans="2:22" x14ac:dyDescent="0.2">
      <c r="B580" s="20">
        <v>41857</v>
      </c>
      <c r="C580" s="9">
        <v>31.281719999999961</v>
      </c>
      <c r="D580" s="9">
        <v>-80.638060000000152</v>
      </c>
      <c r="E580" s="71">
        <v>22.5</v>
      </c>
      <c r="H580" s="35">
        <v>38027.533943588161</v>
      </c>
      <c r="I580" s="35">
        <v>187360</v>
      </c>
      <c r="J580" s="35">
        <v>3826.2</v>
      </c>
      <c r="Q580" s="9">
        <v>28.963829411764699</v>
      </c>
      <c r="R580" s="9">
        <v>35.867129411764694</v>
      </c>
    </row>
    <row r="581" spans="2:22" x14ac:dyDescent="0.2">
      <c r="B581" s="20">
        <v>41856</v>
      </c>
      <c r="C581" s="9">
        <v>31.213440000000073</v>
      </c>
      <c r="D581" s="9">
        <v>-81.246719999999755</v>
      </c>
      <c r="E581" s="71">
        <v>1.4</v>
      </c>
      <c r="H581" s="35">
        <v>1307159.8592783816</v>
      </c>
      <c r="I581" s="35">
        <v>5508333.3333333321</v>
      </c>
      <c r="J581" s="35">
        <v>2382.6333333333332</v>
      </c>
      <c r="Q581" s="9">
        <v>29.361107594936712</v>
      </c>
      <c r="R581" s="9">
        <v>31.840860126582275</v>
      </c>
    </row>
    <row r="582" spans="2:22" x14ac:dyDescent="0.2">
      <c r="B582" s="20">
        <v>41856</v>
      </c>
      <c r="C582" s="9">
        <v>31.213439999999999</v>
      </c>
      <c r="D582" s="9">
        <v>-81.246720000000067</v>
      </c>
      <c r="E582" s="71">
        <v>5.2</v>
      </c>
      <c r="H582" s="35">
        <v>1254218.3653130603</v>
      </c>
      <c r="I582" s="35">
        <v>2947708.333333333</v>
      </c>
      <c r="J582" s="35">
        <v>1568.3333333333333</v>
      </c>
      <c r="Q582" s="9">
        <v>29.000492857142852</v>
      </c>
      <c r="R582" s="9">
        <v>33.420011904761907</v>
      </c>
    </row>
    <row r="583" spans="2:22" x14ac:dyDescent="0.2">
      <c r="B583" s="20">
        <v>41856</v>
      </c>
      <c r="C583" s="9">
        <v>31.41705999999995</v>
      </c>
      <c r="D583" s="9">
        <v>-81.313120000000055</v>
      </c>
      <c r="E583" s="71">
        <v>1.3</v>
      </c>
      <c r="H583" s="35">
        <v>26301200.224967558</v>
      </c>
      <c r="I583" s="35">
        <v>91638888.88888891</v>
      </c>
      <c r="J583" s="35">
        <v>62374.999999999993</v>
      </c>
      <c r="Q583" s="9">
        <v>29.057267634854764</v>
      </c>
      <c r="R583" s="9">
        <v>26.949065560165987</v>
      </c>
    </row>
    <row r="584" spans="2:22" x14ac:dyDescent="0.2">
      <c r="B584" s="20">
        <v>41856</v>
      </c>
      <c r="C584" s="9">
        <v>31.417220000000022</v>
      </c>
      <c r="D584" s="9">
        <v>-81.313360000000074</v>
      </c>
      <c r="E584" s="71">
        <v>4.7</v>
      </c>
      <c r="H584" s="35">
        <v>32448078.604843751</v>
      </c>
      <c r="I584" s="35">
        <v>146406250</v>
      </c>
      <c r="J584" s="35">
        <v>30544.270833333332</v>
      </c>
      <c r="Q584" s="9">
        <v>28.843624444444437</v>
      </c>
      <c r="R584" s="9">
        <v>27.891393333333347</v>
      </c>
      <c r="V584" s="64" t="s">
        <v>361</v>
      </c>
    </row>
    <row r="585" spans="2:22" x14ac:dyDescent="0.2">
      <c r="B585" s="20">
        <v>41856</v>
      </c>
      <c r="C585" s="9">
        <v>31.374439999999904</v>
      </c>
      <c r="D585" s="9">
        <v>-81.285540000000296</v>
      </c>
      <c r="E585" s="71">
        <v>1.1000000000000001</v>
      </c>
      <c r="H585" s="35">
        <v>57509642.233374581</v>
      </c>
      <c r="I585" s="35">
        <v>105062500</v>
      </c>
      <c r="J585" s="35">
        <v>15938.333333333334</v>
      </c>
      <c r="Q585" s="9">
        <v>28.840487234042556</v>
      </c>
      <c r="R585" s="9">
        <v>27.885483510638299</v>
      </c>
      <c r="T585" s="64">
        <v>0.95977011494252873</v>
      </c>
      <c r="U585" s="64">
        <v>3.2776203966005668</v>
      </c>
      <c r="V585" s="64">
        <v>0.41126849228832185</v>
      </c>
    </row>
    <row r="586" spans="2:22" x14ac:dyDescent="0.2">
      <c r="B586" s="20">
        <v>41856</v>
      </c>
      <c r="C586" s="9">
        <v>31.374440000000018</v>
      </c>
      <c r="D586" s="9">
        <v>-81.285540000000012</v>
      </c>
      <c r="E586" s="71">
        <v>9.9</v>
      </c>
      <c r="H586" s="35">
        <v>41795143.182272971</v>
      </c>
      <c r="I586" s="35">
        <v>73687500</v>
      </c>
      <c r="J586" s="35">
        <v>19891.666666666664</v>
      </c>
      <c r="Q586" s="9">
        <v>28.609396551724139</v>
      </c>
      <c r="R586" s="9">
        <v>30.60632068965517</v>
      </c>
      <c r="T586" s="64">
        <v>1.8270637408568444</v>
      </c>
      <c r="U586" s="64">
        <v>3.1784702549575075</v>
      </c>
      <c r="V586" s="64">
        <v>3.3174361777910306</v>
      </c>
    </row>
    <row r="587" spans="2:22" x14ac:dyDescent="0.2">
      <c r="B587" s="20">
        <v>41857</v>
      </c>
      <c r="C587" s="9">
        <v>31.419799999999984</v>
      </c>
      <c r="D587" s="9">
        <v>-81.118619999999851</v>
      </c>
      <c r="E587" s="71">
        <v>1.6</v>
      </c>
      <c r="H587" s="35">
        <v>85009.221388143647</v>
      </c>
      <c r="I587" s="35">
        <v>387524.39024390245</v>
      </c>
      <c r="J587" s="35">
        <v>13285.365853658537</v>
      </c>
      <c r="Q587" s="9">
        <v>29.69709671052636</v>
      </c>
      <c r="R587" s="9">
        <v>34.007512500000004</v>
      </c>
    </row>
    <row r="588" spans="2:22" x14ac:dyDescent="0.2">
      <c r="B588" s="20">
        <v>41857</v>
      </c>
      <c r="C588" s="9">
        <v>31.419799999999974</v>
      </c>
      <c r="D588" s="9">
        <v>-81.118620000000078</v>
      </c>
      <c r="E588" s="71">
        <v>9.6999999999999993</v>
      </c>
      <c r="H588" s="35">
        <v>172116.01604811481</v>
      </c>
      <c r="I588" s="35">
        <v>276099.13793103455</v>
      </c>
      <c r="J588" s="35">
        <v>7099.1379310344837</v>
      </c>
      <c r="Q588" s="9">
        <v>29.201647826086958</v>
      </c>
      <c r="R588" s="9">
        <v>34.028578260869565</v>
      </c>
    </row>
    <row r="589" spans="2:22" x14ac:dyDescent="0.2">
      <c r="B589" s="20">
        <v>41857</v>
      </c>
      <c r="C589" s="9">
        <v>31.412820000000007</v>
      </c>
      <c r="D589" s="9">
        <v>-81.001360000000005</v>
      </c>
      <c r="E589" s="71">
        <v>1.8</v>
      </c>
      <c r="H589" s="35">
        <v>27981.6069454422</v>
      </c>
      <c r="I589" s="35">
        <v>369795.91836734692</v>
      </c>
      <c r="J589" s="35">
        <v>1476.4285714285716</v>
      </c>
      <c r="Q589" s="9">
        <v>29.902624999999997</v>
      </c>
      <c r="R589" s="9">
        <v>34.880785714285715</v>
      </c>
      <c r="T589" s="64">
        <v>0.18563976679963182</v>
      </c>
      <c r="U589" s="64" t="s">
        <v>361</v>
      </c>
      <c r="V589" s="64">
        <v>0.14826839826839824</v>
      </c>
    </row>
    <row r="590" spans="2:22" x14ac:dyDescent="0.2">
      <c r="B590" s="20">
        <v>41857</v>
      </c>
      <c r="C590" s="9">
        <v>31.412820000000004</v>
      </c>
      <c r="D590" s="9">
        <v>-81.001360000000119</v>
      </c>
      <c r="E590" s="71">
        <v>13.8</v>
      </c>
      <c r="H590" s="35" t="s">
        <v>361</v>
      </c>
      <c r="I590" s="35" t="s">
        <v>361</v>
      </c>
      <c r="J590" s="35" t="s">
        <v>361</v>
      </c>
      <c r="Q590" s="9">
        <v>29.177598529411771</v>
      </c>
      <c r="R590" s="9">
        <v>34.989274999999985</v>
      </c>
      <c r="T590" s="64">
        <v>0.24946302546793497</v>
      </c>
      <c r="U590" s="64" t="s">
        <v>361</v>
      </c>
      <c r="V590" s="64">
        <v>0.14826839826839824</v>
      </c>
    </row>
    <row r="591" spans="2:22" x14ac:dyDescent="0.2">
      <c r="B591" s="20">
        <v>41857</v>
      </c>
      <c r="C591" s="9">
        <v>31.396459999999976</v>
      </c>
      <c r="D591" s="9">
        <v>-80.865979999999936</v>
      </c>
      <c r="E591" s="71">
        <v>1.7</v>
      </c>
      <c r="H591" s="35">
        <v>11239.257530126994</v>
      </c>
      <c r="I591" s="35">
        <v>108208.33333333334</v>
      </c>
      <c r="J591" s="35">
        <v>4011.5384615384614</v>
      </c>
      <c r="Q591" s="9">
        <v>29.526992187499996</v>
      </c>
      <c r="R591" s="9">
        <v>35.508253125000003</v>
      </c>
    </row>
    <row r="592" spans="2:22" x14ac:dyDescent="0.2">
      <c r="B592" s="20">
        <v>41857</v>
      </c>
      <c r="C592" s="9">
        <v>31.396460000000015</v>
      </c>
      <c r="D592" s="9">
        <v>-80.865980000000022</v>
      </c>
      <c r="E592" s="71">
        <v>17.399999999999999</v>
      </c>
      <c r="H592" s="35">
        <v>27117.076821124636</v>
      </c>
      <c r="I592" s="35">
        <v>151506.41025641025</v>
      </c>
      <c r="J592" s="35">
        <v>10841.880341880344</v>
      </c>
      <c r="Q592" s="9">
        <v>29.324572413793099</v>
      </c>
      <c r="R592" s="9">
        <v>35.571244827586206</v>
      </c>
    </row>
    <row r="593" spans="2:22" x14ac:dyDescent="0.2">
      <c r="B593" s="20">
        <v>41857</v>
      </c>
      <c r="C593" s="9">
        <v>31.394479999999955</v>
      </c>
      <c r="D593" s="9">
        <v>-80.690859999999972</v>
      </c>
      <c r="E593" s="71">
        <v>1.8</v>
      </c>
      <c r="H593" s="35">
        <v>9780.5118439120761</v>
      </c>
      <c r="I593" s="35">
        <v>80057.692307692312</v>
      </c>
      <c r="J593" s="35">
        <v>829.03846153846155</v>
      </c>
      <c r="Q593" s="9">
        <v>29.29854224137932</v>
      </c>
      <c r="R593" s="9">
        <v>35.876999137931037</v>
      </c>
      <c r="T593" s="64">
        <v>0.18686713715863765</v>
      </c>
      <c r="U593" s="64" t="s">
        <v>361</v>
      </c>
      <c r="V593" s="64">
        <v>0.10497835497835495</v>
      </c>
    </row>
    <row r="594" spans="2:22" x14ac:dyDescent="0.2">
      <c r="B594" s="20">
        <v>41857</v>
      </c>
      <c r="C594" s="9">
        <v>31.394480000000012</v>
      </c>
      <c r="D594" s="9">
        <v>-80.690860000000029</v>
      </c>
      <c r="E594" s="71">
        <v>19.3</v>
      </c>
      <c r="H594" s="35">
        <v>2487.4896365334016</v>
      </c>
      <c r="I594" s="35">
        <v>194194.98381877024</v>
      </c>
      <c r="J594" s="35">
        <v>508.19174757281559</v>
      </c>
      <c r="Q594" s="9">
        <v>29.234829411764707</v>
      </c>
      <c r="R594" s="9">
        <v>35.928394117647059</v>
      </c>
      <c r="T594" s="64">
        <v>0.30397872558044392</v>
      </c>
      <c r="U594" s="64" t="s">
        <v>361</v>
      </c>
      <c r="V594" s="64">
        <v>0.10497835497835495</v>
      </c>
    </row>
    <row r="595" spans="2:22" x14ac:dyDescent="0.2">
      <c r="B595" s="20">
        <v>41858</v>
      </c>
      <c r="C595" s="9">
        <v>31.533619999999996</v>
      </c>
      <c r="D595" s="9">
        <v>-81.057920000000124</v>
      </c>
      <c r="E595" s="71">
        <v>1.6</v>
      </c>
      <c r="H595" s="35">
        <v>381938.69274369825</v>
      </c>
      <c r="I595" s="35">
        <v>1050260.4166666665</v>
      </c>
      <c r="J595" s="35">
        <v>12747.395833333336</v>
      </c>
      <c r="Q595" s="9">
        <v>29.05085405405406</v>
      </c>
      <c r="R595" s="9">
        <v>33.468818918918927</v>
      </c>
      <c r="T595" s="64">
        <v>0.25928198833998162</v>
      </c>
      <c r="U595" s="64" t="s">
        <v>361</v>
      </c>
      <c r="V595" s="64">
        <v>0.16991341991341991</v>
      </c>
    </row>
    <row r="596" spans="2:22" x14ac:dyDescent="0.2">
      <c r="B596" s="20">
        <v>41858</v>
      </c>
      <c r="C596" s="9">
        <v>31.533619999999992</v>
      </c>
      <c r="D596" s="9">
        <v>-81.057920000000067</v>
      </c>
      <c r="E596" s="71">
        <v>7.6</v>
      </c>
      <c r="H596" s="35">
        <v>154208.93915463143</v>
      </c>
      <c r="I596" s="35">
        <v>502678.5714285713</v>
      </c>
      <c r="J596" s="35">
        <v>9647.3214285714275</v>
      </c>
      <c r="Q596" s="9">
        <v>28.998990476190482</v>
      </c>
      <c r="R596" s="9">
        <v>33.548738095238093</v>
      </c>
      <c r="T596" s="64">
        <v>0.32576454945279737</v>
      </c>
      <c r="U596" s="64" t="s">
        <v>361</v>
      </c>
      <c r="V596" s="64">
        <v>0.20238095238095233</v>
      </c>
    </row>
    <row r="597" spans="2:22" x14ac:dyDescent="0.2">
      <c r="B597" s="20">
        <v>41858</v>
      </c>
      <c r="C597" s="9">
        <v>31.500199999999985</v>
      </c>
      <c r="D597" s="9">
        <v>-80.367260000000243</v>
      </c>
      <c r="E597" s="71">
        <v>1.5</v>
      </c>
      <c r="H597" s="35">
        <v>7812.5708079577735</v>
      </c>
      <c r="I597" s="35">
        <v>60439.583333333336</v>
      </c>
      <c r="J597" s="35">
        <v>2548.125</v>
      </c>
      <c r="Q597" s="9">
        <v>28.661956115107909</v>
      </c>
      <c r="R597" s="9">
        <v>35.86321079136691</v>
      </c>
    </row>
    <row r="598" spans="2:22" x14ac:dyDescent="0.2">
      <c r="B598" s="20">
        <v>41858</v>
      </c>
      <c r="C598" s="9">
        <v>31.500199999999971</v>
      </c>
      <c r="D598" s="9">
        <v>-80.367260000000002</v>
      </c>
      <c r="E598" s="71">
        <v>29.5</v>
      </c>
      <c r="H598" s="35">
        <v>37198.412196354657</v>
      </c>
      <c r="I598" s="35">
        <v>145055.55555555553</v>
      </c>
      <c r="J598" s="35">
        <v>6494.4444444444443</v>
      </c>
      <c r="Q598" s="9">
        <v>27.707704999999997</v>
      </c>
      <c r="R598" s="9">
        <v>36.051110000000016</v>
      </c>
    </row>
    <row r="599" spans="2:22" x14ac:dyDescent="0.2">
      <c r="B599" s="20">
        <v>41858</v>
      </c>
      <c r="C599" s="9">
        <v>31.530240000000045</v>
      </c>
      <c r="D599" s="9">
        <v>-80.960300000000203</v>
      </c>
      <c r="E599" s="71">
        <v>1.3</v>
      </c>
      <c r="H599" s="35">
        <v>5922.7717969915111</v>
      </c>
      <c r="I599" s="35">
        <v>147448.27586206896</v>
      </c>
      <c r="J599" s="35">
        <v>3256.8965517241381</v>
      </c>
      <c r="Q599" s="9">
        <v>29.097932558139529</v>
      </c>
      <c r="R599" s="9">
        <v>34.149069186046496</v>
      </c>
    </row>
    <row r="600" spans="2:22" x14ac:dyDescent="0.2">
      <c r="B600" s="20">
        <v>41858</v>
      </c>
      <c r="C600" s="9">
        <v>31.530240000000031</v>
      </c>
      <c r="D600" s="9">
        <v>-80.960300000000046</v>
      </c>
      <c r="E600" s="71">
        <v>11.3</v>
      </c>
      <c r="H600" s="35">
        <v>2883.5376743636057</v>
      </c>
      <c r="I600" s="35">
        <v>554096.0451977402</v>
      </c>
      <c r="J600" s="35">
        <v>6990.4661016949176</v>
      </c>
      <c r="Q600" s="9">
        <v>29.214996363636356</v>
      </c>
      <c r="R600" s="9">
        <v>34.886629090909089</v>
      </c>
    </row>
    <row r="601" spans="2:22" x14ac:dyDescent="0.2">
      <c r="B601" s="20">
        <v>41858</v>
      </c>
      <c r="C601" s="9">
        <v>31.51890000000002</v>
      </c>
      <c r="D601" s="9">
        <v>-80.666979999999981</v>
      </c>
      <c r="E601" s="71">
        <v>1.8</v>
      </c>
      <c r="H601" s="35">
        <v>8528.3362289969828</v>
      </c>
      <c r="I601" s="35">
        <v>90099.999999999971</v>
      </c>
      <c r="J601" s="35">
        <v>16808.333333333332</v>
      </c>
      <c r="Q601" s="9">
        <v>29.044645454545449</v>
      </c>
      <c r="R601" s="9">
        <v>35.890696103896097</v>
      </c>
    </row>
    <row r="602" spans="2:22" x14ac:dyDescent="0.2">
      <c r="B602" s="20">
        <v>41858</v>
      </c>
      <c r="C602" s="9">
        <v>31.51898000000001</v>
      </c>
      <c r="D602" s="9">
        <v>-80.666779999999861</v>
      </c>
      <c r="E602" s="71">
        <v>20.399999999999999</v>
      </c>
      <c r="H602" s="35">
        <v>9862.7971462968544</v>
      </c>
      <c r="I602" s="35">
        <v>63356.25</v>
      </c>
      <c r="J602" s="35">
        <v>1666.3125000000002</v>
      </c>
      <c r="Q602" s="9">
        <v>29.054650666666657</v>
      </c>
      <c r="R602" s="9">
        <v>35.891393333333347</v>
      </c>
    </row>
    <row r="603" spans="2:22" x14ac:dyDescent="0.2">
      <c r="B603" s="20">
        <v>41858</v>
      </c>
      <c r="C603" s="9">
        <v>31.513320000000018</v>
      </c>
      <c r="D603" s="9">
        <v>-80.587680000000262</v>
      </c>
      <c r="E603" s="71">
        <v>1.4</v>
      </c>
      <c r="H603" s="35">
        <v>1552.8225195831253</v>
      </c>
      <c r="I603" s="35">
        <v>41041.250000000007</v>
      </c>
      <c r="J603" s="35">
        <v>1220.375</v>
      </c>
      <c r="Q603" s="9">
        <v>29.05828910505836</v>
      </c>
      <c r="R603" s="9">
        <v>36.01753852140078</v>
      </c>
    </row>
    <row r="604" spans="2:22" x14ac:dyDescent="0.2">
      <c r="B604" s="20">
        <v>41858</v>
      </c>
      <c r="C604" s="9">
        <v>31.513320000000018</v>
      </c>
      <c r="D604" s="9">
        <v>-80.587679999999978</v>
      </c>
      <c r="E604" s="71">
        <v>22.2</v>
      </c>
      <c r="H604" s="35">
        <v>5941.2105243056994</v>
      </c>
      <c r="I604" s="35">
        <v>38104.999999999993</v>
      </c>
      <c r="J604" s="35">
        <v>319.0333333333333</v>
      </c>
      <c r="Q604" s="9">
        <v>29.032253968253983</v>
      </c>
      <c r="R604" s="9">
        <v>36.046799999999998</v>
      </c>
    </row>
    <row r="605" spans="2:22" x14ac:dyDescent="0.2">
      <c r="B605" s="20">
        <v>41858</v>
      </c>
      <c r="C605" s="9">
        <v>31.589920000000063</v>
      </c>
      <c r="D605" s="9">
        <v>-81.045079999999899</v>
      </c>
      <c r="E605" s="71">
        <v>1.4</v>
      </c>
      <c r="H605" s="35">
        <v>122337.31154718866</v>
      </c>
      <c r="I605" s="35">
        <v>1185937.5</v>
      </c>
      <c r="J605" s="35">
        <v>915.31250000000011</v>
      </c>
      <c r="Q605" s="9">
        <v>29.138551020408141</v>
      </c>
      <c r="R605" s="9">
        <v>32.948872959183696</v>
      </c>
    </row>
    <row r="606" spans="2:22" x14ac:dyDescent="0.2">
      <c r="B606" s="20">
        <v>41858</v>
      </c>
      <c r="C606" s="9">
        <v>31.589919999999964</v>
      </c>
      <c r="D606" s="9">
        <v>-81.045079999999956</v>
      </c>
      <c r="E606" s="71">
        <v>7.9</v>
      </c>
      <c r="H606" s="35">
        <v>48778.451621427033</v>
      </c>
      <c r="I606" s="35">
        <v>305518.51851851848</v>
      </c>
      <c r="J606" s="35">
        <v>2235.9259259259256</v>
      </c>
      <c r="Q606" s="9">
        <v>29.135948000000006</v>
      </c>
      <c r="R606" s="9">
        <v>33.71061199999999</v>
      </c>
    </row>
    <row r="607" spans="2:22" x14ac:dyDescent="0.2">
      <c r="B607" s="20">
        <v>41858</v>
      </c>
      <c r="C607" s="9">
        <v>31.573900000000023</v>
      </c>
      <c r="D607" s="9">
        <v>-80.606620000000035</v>
      </c>
      <c r="E607" s="71">
        <v>0.9</v>
      </c>
      <c r="H607" s="35">
        <v>1025.758469314595</v>
      </c>
      <c r="I607" s="35">
        <v>15078.636363636362</v>
      </c>
      <c r="J607" s="35">
        <v>323.86363636363632</v>
      </c>
      <c r="Q607" s="9">
        <v>29.661894303797464</v>
      </c>
      <c r="R607" s="9">
        <v>36.014001898734179</v>
      </c>
      <c r="T607" s="64">
        <v>0.19515188708192699</v>
      </c>
      <c r="U607" s="64" t="s">
        <v>361</v>
      </c>
      <c r="V607" s="64">
        <v>0.18073593073593072</v>
      </c>
    </row>
    <row r="608" spans="2:22" x14ac:dyDescent="0.2">
      <c r="B608" s="20">
        <v>41858</v>
      </c>
      <c r="C608" s="9">
        <v>31.573899999999973</v>
      </c>
      <c r="D608" s="9">
        <v>-80.606619999999822</v>
      </c>
      <c r="E608" s="71">
        <v>21.7</v>
      </c>
      <c r="H608" s="35">
        <v>3185.7232578262419</v>
      </c>
      <c r="I608" s="35">
        <v>44415.789473684214</v>
      </c>
      <c r="J608" s="35">
        <v>8075.78947368421</v>
      </c>
      <c r="Q608" s="9">
        <v>29.127698095238095</v>
      </c>
      <c r="R608" s="9">
        <v>36.004014285714298</v>
      </c>
      <c r="T608" s="64">
        <v>0.14360233200368216</v>
      </c>
      <c r="U608" s="64" t="s">
        <v>361</v>
      </c>
      <c r="V608" s="64">
        <v>0.16991341991341991</v>
      </c>
    </row>
    <row r="609" spans="2:22" x14ac:dyDescent="0.2">
      <c r="B609" s="20">
        <v>41858</v>
      </c>
      <c r="C609" s="9">
        <v>31.587399999999935</v>
      </c>
      <c r="D609" s="9">
        <v>-80.964740000000077</v>
      </c>
      <c r="E609" s="71">
        <v>1.6</v>
      </c>
      <c r="H609" s="35">
        <v>28170.169987750127</v>
      </c>
      <c r="I609" s="35">
        <v>230182.92682926831</v>
      </c>
      <c r="J609" s="35">
        <v>852.98780487804891</v>
      </c>
      <c r="Q609" s="9">
        <v>29.323928395061724</v>
      </c>
      <c r="R609" s="9">
        <v>33.418232098765436</v>
      </c>
    </row>
    <row r="610" spans="2:22" x14ac:dyDescent="0.2">
      <c r="B610" s="20">
        <v>41858</v>
      </c>
      <c r="C610" s="9">
        <v>31.587399999999999</v>
      </c>
      <c r="D610" s="9">
        <v>-80.964739999999949</v>
      </c>
      <c r="E610" s="71">
        <v>11.4</v>
      </c>
      <c r="H610" s="35">
        <v>3678.2448024501332</v>
      </c>
      <c r="I610" s="35">
        <v>44978.90625</v>
      </c>
      <c r="J610" s="35">
        <v>3822.6562499999995</v>
      </c>
      <c r="Q610" s="9">
        <v>29.193792592592597</v>
      </c>
      <c r="R610" s="9">
        <v>34.716407407407409</v>
      </c>
    </row>
    <row r="611" spans="2:22" x14ac:dyDescent="0.2">
      <c r="B611" s="20">
        <v>41858</v>
      </c>
      <c r="C611" s="9">
        <v>31.582980000000063</v>
      </c>
      <c r="D611" s="9">
        <v>-80.870919999999842</v>
      </c>
      <c r="E611" s="71">
        <v>1</v>
      </c>
      <c r="H611" s="35">
        <v>17963.218127172433</v>
      </c>
      <c r="I611" s="35">
        <v>122845.74468085106</v>
      </c>
      <c r="J611" s="35">
        <v>2097.695035460993</v>
      </c>
      <c r="Q611" s="9">
        <v>29.449171084337337</v>
      </c>
      <c r="R611" s="9">
        <v>33.586446987951803</v>
      </c>
      <c r="T611" s="64">
        <v>0.17316150148307252</v>
      </c>
      <c r="U611" s="64" t="s">
        <v>361</v>
      </c>
      <c r="V611" s="64">
        <v>0.18073593073593072</v>
      </c>
    </row>
    <row r="612" spans="2:22" x14ac:dyDescent="0.2">
      <c r="B612" s="20">
        <v>41858</v>
      </c>
      <c r="C612" s="9">
        <v>31.582980000000035</v>
      </c>
      <c r="D612" s="9">
        <v>-80.870920000000041</v>
      </c>
      <c r="E612" s="71">
        <v>15.2</v>
      </c>
      <c r="H612" s="35">
        <v>7221.6262247881314</v>
      </c>
      <c r="I612" s="35">
        <v>147790.81632653062</v>
      </c>
      <c r="J612" s="35">
        <v>4529.591836734694</v>
      </c>
      <c r="Q612" s="9">
        <v>29.34123652173913</v>
      </c>
      <c r="R612" s="9">
        <v>35.316154782608713</v>
      </c>
      <c r="T612" s="64">
        <v>0.28157921652858753</v>
      </c>
      <c r="U612" s="64" t="s">
        <v>361</v>
      </c>
      <c r="V612" s="64">
        <v>0.16991341991341991</v>
      </c>
    </row>
    <row r="613" spans="2:22" x14ac:dyDescent="0.2">
      <c r="B613" s="20">
        <v>41858</v>
      </c>
      <c r="C613" s="9">
        <v>31.578680000000006</v>
      </c>
      <c r="D613" s="9">
        <v>-80.763279999999824</v>
      </c>
      <c r="E613" s="71">
        <v>1.5</v>
      </c>
      <c r="H613" s="35">
        <v>19233.515120060441</v>
      </c>
      <c r="I613" s="35">
        <v>157043.6507936508</v>
      </c>
      <c r="J613" s="35">
        <v>1297.3214285714287</v>
      </c>
      <c r="Q613" s="9">
        <v>29.694938888888871</v>
      </c>
      <c r="R613" s="9">
        <v>35.472438888888881</v>
      </c>
    </row>
    <row r="614" spans="2:22" x14ac:dyDescent="0.2">
      <c r="B614" s="20">
        <v>41858</v>
      </c>
      <c r="C614" s="9">
        <v>31.578679999999984</v>
      </c>
      <c r="D614" s="9">
        <v>-80.763279999999966</v>
      </c>
      <c r="E614" s="71">
        <v>18.7</v>
      </c>
      <c r="H614" s="35">
        <v>17224.490595085183</v>
      </c>
      <c r="I614" s="35">
        <v>114858.10810810811</v>
      </c>
      <c r="J614" s="35">
        <v>383.51351351351354</v>
      </c>
      <c r="Q614" s="9">
        <v>29.219063333333334</v>
      </c>
      <c r="R614" s="9">
        <v>35.655896666666671</v>
      </c>
    </row>
    <row r="615" spans="2:22" x14ac:dyDescent="0.2">
      <c r="B615" s="20">
        <v>41856</v>
      </c>
      <c r="C615" s="9">
        <v>31.531780000000015</v>
      </c>
      <c r="D615" s="9">
        <v>-81.274880000000536</v>
      </c>
      <c r="E615" s="71">
        <v>1.2</v>
      </c>
      <c r="H615" s="35">
        <v>21785507.591894396</v>
      </c>
      <c r="I615" s="35">
        <v>76666666.666666672</v>
      </c>
      <c r="J615" s="35">
        <v>107994.79166666667</v>
      </c>
      <c r="Q615" s="9">
        <v>28.781393333333355</v>
      </c>
      <c r="R615" s="9">
        <v>29.354468771929813</v>
      </c>
    </row>
    <row r="616" spans="2:22" x14ac:dyDescent="0.2">
      <c r="B616" s="20">
        <v>41856</v>
      </c>
      <c r="C616" s="9">
        <v>31.485959999999981</v>
      </c>
      <c r="D616" s="9">
        <v>-81.321420000000188</v>
      </c>
      <c r="E616" s="71">
        <v>1</v>
      </c>
      <c r="H616" s="35">
        <v>20218129.216032621</v>
      </c>
      <c r="I616" s="35">
        <v>22926829.268292684</v>
      </c>
      <c r="J616" s="35">
        <v>13317.07317073171</v>
      </c>
      <c r="Q616" s="9">
        <v>28.359442276422758</v>
      </c>
      <c r="R616" s="9">
        <v>28.091016260162576</v>
      </c>
    </row>
    <row r="617" spans="2:22" x14ac:dyDescent="0.2">
      <c r="B617" s="20">
        <v>41856</v>
      </c>
      <c r="C617" s="9">
        <v>31.374920000000035</v>
      </c>
      <c r="D617" s="9">
        <v>-81.334219999999931</v>
      </c>
      <c r="E617" s="71">
        <v>1.3</v>
      </c>
      <c r="H617" s="35">
        <v>29156155.031275589</v>
      </c>
      <c r="I617" s="35">
        <v>78392018.779342726</v>
      </c>
      <c r="J617" s="35">
        <v>83009.389671361525</v>
      </c>
      <c r="Q617" s="9">
        <v>29.196050574712654</v>
      </c>
      <c r="R617" s="9">
        <v>26.695796551724129</v>
      </c>
    </row>
    <row r="618" spans="2:22" x14ac:dyDescent="0.2">
      <c r="B618" s="20">
        <v>41856</v>
      </c>
      <c r="C618" s="9">
        <v>31.305599999999973</v>
      </c>
      <c r="D618" s="9">
        <v>-81.401159999999976</v>
      </c>
      <c r="E618" s="71">
        <v>1.3</v>
      </c>
      <c r="H618" s="35">
        <v>2467309.9884446384</v>
      </c>
      <c r="I618" s="35">
        <v>8489999.9999999981</v>
      </c>
      <c r="J618" s="35">
        <v>7262.7777777777774</v>
      </c>
      <c r="Q618" s="9">
        <v>29.318536206896553</v>
      </c>
      <c r="R618" s="9">
        <v>8.4841965517241391</v>
      </c>
    </row>
    <row r="619" spans="2:22" x14ac:dyDescent="0.2">
      <c r="B619" s="20">
        <v>41856</v>
      </c>
      <c r="C619" s="9">
        <v>31.253819999999923</v>
      </c>
      <c r="D619" s="9">
        <v>-81.395280000000255</v>
      </c>
      <c r="E619" s="71">
        <v>1.2</v>
      </c>
      <c r="H619" s="35">
        <v>1059196.2851336282</v>
      </c>
      <c r="I619" s="35">
        <v>5901282.051282052</v>
      </c>
      <c r="J619" s="35">
        <v>1165.3846153846152</v>
      </c>
      <c r="Q619" s="9">
        <v>30.195534895833323</v>
      </c>
      <c r="R619" s="9">
        <v>14.600124479166661</v>
      </c>
    </row>
    <row r="620" spans="2:22" x14ac:dyDescent="0.2">
      <c r="B620" s="20">
        <v>41856</v>
      </c>
      <c r="C620" s="9">
        <v>31.211859999999923</v>
      </c>
      <c r="D620" s="9">
        <v>-81.427939999999808</v>
      </c>
      <c r="E620" s="71">
        <v>1.1000000000000001</v>
      </c>
      <c r="H620" s="35">
        <v>4167519.2111369767</v>
      </c>
      <c r="I620" s="35">
        <v>10323333.333333334</v>
      </c>
      <c r="J620" s="35">
        <v>1463</v>
      </c>
      <c r="Q620" s="9">
        <v>30.053336538461529</v>
      </c>
      <c r="R620" s="9">
        <v>24.414327884615371</v>
      </c>
    </row>
    <row r="621" spans="2:22" x14ac:dyDescent="0.2">
      <c r="B621" s="20">
        <v>41855</v>
      </c>
      <c r="C621" s="9">
        <v>31.542339999999975</v>
      </c>
      <c r="D621" s="9">
        <v>-81.210619999999878</v>
      </c>
      <c r="E621" s="71">
        <v>1.4</v>
      </c>
      <c r="H621" s="35">
        <v>32709069.837555125</v>
      </c>
      <c r="I621" s="35">
        <v>66329861.111111112</v>
      </c>
      <c r="J621" s="35">
        <v>15778.645833333334</v>
      </c>
      <c r="Q621" s="9">
        <v>29.279690000000009</v>
      </c>
      <c r="R621" s="9">
        <v>31.181072000000011</v>
      </c>
      <c r="T621" s="64">
        <v>0.62539184952978066</v>
      </c>
      <c r="U621" s="64">
        <v>0.96883852691218142</v>
      </c>
      <c r="V621" s="64">
        <v>0.43934860759074257</v>
      </c>
    </row>
    <row r="622" spans="2:22" x14ac:dyDescent="0.2">
      <c r="B622" s="20">
        <v>41855</v>
      </c>
      <c r="C622" s="9">
        <v>31.542339999999982</v>
      </c>
      <c r="D622" s="9">
        <v>-81.210619999999906</v>
      </c>
      <c r="E622" s="71">
        <v>8.8000000000000007</v>
      </c>
      <c r="H622" s="35">
        <v>25620294.787385199</v>
      </c>
      <c r="I622" s="35">
        <v>44811111.111111119</v>
      </c>
      <c r="J622" s="35">
        <v>28873.333333333336</v>
      </c>
      <c r="Q622" s="9">
        <v>29.384712676056353</v>
      </c>
      <c r="R622" s="9">
        <v>31.282128169014086</v>
      </c>
      <c r="T622" s="64">
        <v>0.74555903866248696</v>
      </c>
      <c r="U622" s="64">
        <v>1.2096317280453257</v>
      </c>
      <c r="V622" s="64">
        <v>0.29212265791958658</v>
      </c>
    </row>
    <row r="623" spans="2:22" x14ac:dyDescent="0.2">
      <c r="B623" s="20">
        <v>41856</v>
      </c>
      <c r="C623" s="9">
        <v>31.540759999999992</v>
      </c>
      <c r="D623" s="9">
        <v>-81.207840000000019</v>
      </c>
      <c r="E623" s="71">
        <v>1</v>
      </c>
      <c r="H623" s="35">
        <v>11403221.727178948</v>
      </c>
      <c r="I623" s="35">
        <v>22957692.307692308</v>
      </c>
      <c r="J623" s="35">
        <v>23701.282051282054</v>
      </c>
      <c r="Q623" s="9">
        <v>28.910844943820234</v>
      </c>
      <c r="R623" s="9">
        <v>31.143208988764037</v>
      </c>
    </row>
    <row r="624" spans="2:22" x14ac:dyDescent="0.2">
      <c r="B624" s="20">
        <v>41856</v>
      </c>
      <c r="C624" s="9">
        <v>31.540760000000027</v>
      </c>
      <c r="D624" s="9">
        <v>-81.207840000000019</v>
      </c>
      <c r="E624" s="71">
        <v>9</v>
      </c>
      <c r="H624" s="35">
        <v>22790839.708863534</v>
      </c>
      <c r="I624" s="35">
        <v>53279569.892473124</v>
      </c>
      <c r="J624" s="35">
        <v>44669.354838709667</v>
      </c>
      <c r="Q624" s="9">
        <v>28.904322641509424</v>
      </c>
      <c r="R624" s="9">
        <v>31.150333962264153</v>
      </c>
    </row>
    <row r="625" spans="2:22" x14ac:dyDescent="0.2">
      <c r="B625" s="20">
        <v>41856</v>
      </c>
      <c r="C625" s="9">
        <v>31.12914</v>
      </c>
      <c r="D625" s="9">
        <v>-81.395379999999989</v>
      </c>
      <c r="E625" s="71">
        <v>1.4</v>
      </c>
      <c r="H625" s="35">
        <v>953344.1805659103</v>
      </c>
      <c r="I625" s="35">
        <v>33046875</v>
      </c>
      <c r="J625" s="35">
        <v>3422.083333333333</v>
      </c>
      <c r="Q625" s="9">
        <v>29.345184210526309</v>
      </c>
      <c r="R625" s="9">
        <v>32.361768421052631</v>
      </c>
      <c r="T625" s="64">
        <v>0.63584117032392895</v>
      </c>
      <c r="U625" s="64">
        <v>0.43059490084985835</v>
      </c>
      <c r="V625" s="64">
        <v>0.24075012838990756</v>
      </c>
    </row>
    <row r="626" spans="2:22" x14ac:dyDescent="0.2">
      <c r="B626" s="20">
        <v>41856</v>
      </c>
      <c r="C626" s="9">
        <v>31.129140000000003</v>
      </c>
      <c r="D626" s="9">
        <v>-81.395380000000017</v>
      </c>
      <c r="E626" s="71">
        <v>5.2</v>
      </c>
      <c r="H626" s="35">
        <v>9855880.6386708412</v>
      </c>
      <c r="I626" s="35">
        <v>18270416.666666664</v>
      </c>
      <c r="J626" s="35">
        <v>22035</v>
      </c>
      <c r="Q626" s="9">
        <v>29.366042857142862</v>
      </c>
      <c r="R626" s="9">
        <v>32.359657142857145</v>
      </c>
      <c r="T626" s="64">
        <v>0.55747126436781624</v>
      </c>
      <c r="U626" s="64">
        <v>0.43059490084985835</v>
      </c>
      <c r="V626" s="64">
        <v>0.26414194125540474</v>
      </c>
    </row>
    <row r="627" spans="2:22" x14ac:dyDescent="0.2">
      <c r="B627" s="20">
        <v>41856</v>
      </c>
      <c r="C627" s="9">
        <v>31.09484000000004</v>
      </c>
      <c r="D627" s="9">
        <v>-81.26228000000026</v>
      </c>
      <c r="E627" s="71">
        <v>1.5</v>
      </c>
      <c r="H627" s="35">
        <v>36931.973938255142</v>
      </c>
      <c r="I627" s="35">
        <v>218533.33333333334</v>
      </c>
      <c r="J627" s="35">
        <v>5862</v>
      </c>
      <c r="Q627" s="9">
        <v>29.516820512820484</v>
      </c>
      <c r="R627" s="9">
        <v>34.634169871794874</v>
      </c>
    </row>
    <row r="628" spans="2:22" x14ac:dyDescent="0.2">
      <c r="B628" s="20">
        <v>41856</v>
      </c>
      <c r="C628" s="9">
        <v>31.09485999999999</v>
      </c>
      <c r="D628" s="9">
        <v>-81.262200000000092</v>
      </c>
      <c r="E628" s="71">
        <v>9.3000000000000007</v>
      </c>
      <c r="H628" s="35">
        <v>71487.352484268835</v>
      </c>
      <c r="I628" s="35">
        <v>289483.33333333331</v>
      </c>
      <c r="J628" s="35">
        <v>19532.5</v>
      </c>
      <c r="Q628" s="9">
        <v>29.45481489361703</v>
      </c>
      <c r="R628" s="9">
        <v>34.887953191489352</v>
      </c>
    </row>
    <row r="629" spans="2:22" x14ac:dyDescent="0.2">
      <c r="B629" s="20">
        <v>41855</v>
      </c>
      <c r="C629" s="9">
        <v>31.662260000000039</v>
      </c>
      <c r="D629" s="9">
        <v>-81.035480000000277</v>
      </c>
      <c r="E629" s="71">
        <v>1.6</v>
      </c>
      <c r="H629" s="35">
        <v>263562.52961082943</v>
      </c>
      <c r="I629" s="35">
        <v>436104.16666666669</v>
      </c>
      <c r="J629" s="35">
        <v>13078.255208333334</v>
      </c>
      <c r="Q629" s="9">
        <v>28.777145669291322</v>
      </c>
      <c r="R629" s="9">
        <v>32.045095275590555</v>
      </c>
    </row>
    <row r="630" spans="2:22" x14ac:dyDescent="0.2">
      <c r="B630" s="20">
        <v>41855</v>
      </c>
      <c r="C630" s="9">
        <v>31.662260000000021</v>
      </c>
      <c r="D630" s="9">
        <v>-81.035480000000135</v>
      </c>
      <c r="E630" s="71">
        <v>6.4</v>
      </c>
      <c r="H630" s="35">
        <v>71803.392187883452</v>
      </c>
      <c r="I630" s="35">
        <v>301897.0588235294</v>
      </c>
      <c r="J630" s="35">
        <v>2141.3235294117644</v>
      </c>
      <c r="Q630" s="9">
        <v>28.783715068493148</v>
      </c>
      <c r="R630" s="9">
        <v>32.064060273972586</v>
      </c>
    </row>
    <row r="631" spans="2:22" x14ac:dyDescent="0.2">
      <c r="B631" s="20">
        <v>41855</v>
      </c>
      <c r="C631" s="9">
        <v>31.924259999999883</v>
      </c>
      <c r="D631" s="9">
        <v>-80.966399999999879</v>
      </c>
      <c r="E631" s="71">
        <v>1.4</v>
      </c>
      <c r="H631" s="35">
        <v>1812198.2845150055</v>
      </c>
      <c r="I631" s="35">
        <v>3408166.6666666674</v>
      </c>
      <c r="J631" s="35">
        <v>110662.50000000001</v>
      </c>
      <c r="Q631" s="9">
        <v>28.517184057971011</v>
      </c>
      <c r="R631" s="9">
        <v>29.914402898550719</v>
      </c>
    </row>
    <row r="632" spans="2:22" x14ac:dyDescent="0.2">
      <c r="B632" s="20">
        <v>41855</v>
      </c>
      <c r="C632" s="9">
        <v>31.924259999999897</v>
      </c>
      <c r="D632" s="9">
        <v>-80.966399999999965</v>
      </c>
      <c r="E632" s="71">
        <v>12.4</v>
      </c>
      <c r="H632" s="35">
        <v>3424923.8731449442</v>
      </c>
      <c r="I632" s="35">
        <v>9168402.777777778</v>
      </c>
      <c r="J632" s="35">
        <v>14104.166666666668</v>
      </c>
      <c r="Q632" s="9">
        <v>28.567754621848753</v>
      </c>
      <c r="R632" s="9">
        <v>30.072629411764709</v>
      </c>
    </row>
    <row r="633" spans="2:22" x14ac:dyDescent="0.2">
      <c r="B633" s="20">
        <v>41855</v>
      </c>
      <c r="C633" s="9">
        <v>31.848339999999887</v>
      </c>
      <c r="D633" s="9">
        <v>-80.875579999999914</v>
      </c>
      <c r="E633" s="71">
        <v>1.5</v>
      </c>
      <c r="H633" s="35">
        <v>52734.086567372251</v>
      </c>
      <c r="I633" s="35">
        <v>217345.83333333334</v>
      </c>
      <c r="J633" s="35">
        <v>4687.083333333333</v>
      </c>
      <c r="Q633" s="9">
        <v>29.131556321839092</v>
      </c>
      <c r="R633" s="9">
        <v>33.799303448275865</v>
      </c>
    </row>
    <row r="634" spans="2:22" x14ac:dyDescent="0.2">
      <c r="B634" s="20">
        <v>41855</v>
      </c>
      <c r="C634" s="9">
        <v>31.84834</v>
      </c>
      <c r="D634" s="9">
        <v>-80.875579999999928</v>
      </c>
      <c r="E634" s="71">
        <v>12.6</v>
      </c>
      <c r="H634" s="35">
        <v>61788.066054913026</v>
      </c>
      <c r="I634" s="35">
        <v>409850</v>
      </c>
      <c r="J634" s="35">
        <v>3519.4444444444453</v>
      </c>
      <c r="Q634" s="9">
        <v>29.143931578947392</v>
      </c>
      <c r="R634" s="9">
        <v>33.837840789473667</v>
      </c>
    </row>
    <row r="635" spans="2:22" x14ac:dyDescent="0.2">
      <c r="B635" s="20">
        <v>41909</v>
      </c>
      <c r="C635" s="9">
        <v>31.209060000000015</v>
      </c>
      <c r="D635" s="9">
        <v>-81.225460000000069</v>
      </c>
      <c r="E635" s="71">
        <v>1.7</v>
      </c>
      <c r="H635" s="35">
        <v>5543594.0148960333</v>
      </c>
      <c r="I635" s="35">
        <v>15900833.33333333</v>
      </c>
      <c r="J635" s="35">
        <v>6754.5879147410496</v>
      </c>
      <c r="Q635" s="9">
        <v>24.6</v>
      </c>
      <c r="R635" s="9">
        <v>33.29025</v>
      </c>
      <c r="T635" s="64">
        <v>1.4235354223433245</v>
      </c>
      <c r="U635" s="64">
        <v>0.75000000000000011</v>
      </c>
      <c r="V635" s="64">
        <v>0.90124555160142317</v>
      </c>
    </row>
    <row r="636" spans="2:22" x14ac:dyDescent="0.2">
      <c r="B636" s="20">
        <v>41909</v>
      </c>
      <c r="C636" s="9">
        <v>31.209059999999969</v>
      </c>
      <c r="D636" s="9">
        <v>-81.225460000000041</v>
      </c>
      <c r="E636" s="71">
        <v>10.6</v>
      </c>
      <c r="H636" s="35">
        <v>5349552.5409242678</v>
      </c>
      <c r="I636" s="35">
        <v>14240833.33333333</v>
      </c>
      <c r="J636" s="35">
        <v>14117.629676417644</v>
      </c>
      <c r="Q636" s="9">
        <v>24.717139285714286</v>
      </c>
      <c r="R636" s="9">
        <v>33.357360714285726</v>
      </c>
      <c r="T636" s="64">
        <v>1.5693119891008174</v>
      </c>
      <c r="U636" s="64">
        <v>0.68489583333333337</v>
      </c>
      <c r="V636" s="64">
        <v>0.72910179418742571</v>
      </c>
    </row>
    <row r="637" spans="2:22" x14ac:dyDescent="0.2">
      <c r="B637" s="20">
        <v>41909</v>
      </c>
      <c r="C637" s="9">
        <v>31.203887076923031</v>
      </c>
      <c r="D637" s="9">
        <v>-81.094524307692339</v>
      </c>
      <c r="E637" s="71">
        <v>1.8</v>
      </c>
      <c r="H637" s="35">
        <v>56093.156033847787</v>
      </c>
      <c r="I637" s="35">
        <v>629777.77777777775</v>
      </c>
      <c r="J637" s="35">
        <v>32485.535040133775</v>
      </c>
      <c r="Q637" s="9">
        <v>25.95423692307692</v>
      </c>
      <c r="R637" s="9">
        <v>34.639673846153848</v>
      </c>
    </row>
    <row r="638" spans="2:22" x14ac:dyDescent="0.2">
      <c r="B638" s="20">
        <v>41909</v>
      </c>
      <c r="C638" s="9">
        <v>31.203839999999957</v>
      </c>
      <c r="D638" s="9">
        <v>-81.094540000000038</v>
      </c>
      <c r="E638" s="71">
        <v>13</v>
      </c>
      <c r="H638" s="35">
        <v>266130.07338164945</v>
      </c>
      <c r="I638" s="35">
        <v>1722736.8421052631</v>
      </c>
      <c r="J638" s="35">
        <v>46251.461050809703</v>
      </c>
      <c r="Q638" s="9">
        <v>25.968100000000003</v>
      </c>
      <c r="R638" s="9">
        <v>34.655138805970132</v>
      </c>
    </row>
    <row r="639" spans="2:22" x14ac:dyDescent="0.2">
      <c r="B639" s="20">
        <v>41909</v>
      </c>
      <c r="C639" s="9">
        <v>31.194099999999899</v>
      </c>
      <c r="D639" s="9">
        <v>-80.960159999999846</v>
      </c>
      <c r="E639" s="71">
        <v>2.1</v>
      </c>
      <c r="H639" s="35">
        <v>9452.8136935332568</v>
      </c>
      <c r="I639" s="35">
        <v>16445.138888888887</v>
      </c>
      <c r="J639" s="35">
        <v>4068.8112435691187</v>
      </c>
      <c r="Q639" s="9">
        <v>26.512444736842109</v>
      </c>
      <c r="R639" s="9">
        <v>35.599443609022543</v>
      </c>
    </row>
    <row r="640" spans="2:22" x14ac:dyDescent="0.2">
      <c r="B640" s="20">
        <v>41909</v>
      </c>
      <c r="C640" s="9">
        <v>31.194099999999981</v>
      </c>
      <c r="D640" s="9">
        <v>-80.960160000000002</v>
      </c>
      <c r="E640" s="71">
        <v>15.1</v>
      </c>
      <c r="H640" s="35">
        <v>10244.137674644229</v>
      </c>
      <c r="I640" s="35">
        <v>333972.22222222219</v>
      </c>
      <c r="J640" s="35">
        <v>9240.5092592592573</v>
      </c>
      <c r="Q640" s="9">
        <v>26.514175862068964</v>
      </c>
      <c r="R640" s="9">
        <v>35.634662068965525</v>
      </c>
    </row>
    <row r="641" spans="2:22" x14ac:dyDescent="0.2">
      <c r="B641" s="20">
        <v>41909</v>
      </c>
      <c r="C641" s="9">
        <v>31.186560000000082</v>
      </c>
      <c r="D641" s="9">
        <v>-80.829519999999746</v>
      </c>
      <c r="E641" s="71">
        <v>1.4</v>
      </c>
      <c r="H641" s="35">
        <v>4824.209927552979</v>
      </c>
      <c r="I641" s="35">
        <v>133875</v>
      </c>
      <c r="J641" s="35">
        <v>573.62539995028783</v>
      </c>
      <c r="Q641" s="9">
        <v>26.813751000000003</v>
      </c>
      <c r="R641" s="9">
        <v>35.725162999999974</v>
      </c>
      <c r="T641" s="64">
        <v>0.18000681198910082</v>
      </c>
      <c r="U641" s="64">
        <v>0.13802083333333334</v>
      </c>
      <c r="V641" s="64">
        <v>0.16091155100830365</v>
      </c>
    </row>
    <row r="642" spans="2:22" x14ac:dyDescent="0.2">
      <c r="B642" s="20">
        <v>41909</v>
      </c>
      <c r="C642" s="9">
        <v>31.18656000000005</v>
      </c>
      <c r="D642" s="9">
        <v>-80.829520000000144</v>
      </c>
      <c r="E642" s="71">
        <v>18</v>
      </c>
      <c r="H642" s="35">
        <v>13198.723234088795</v>
      </c>
      <c r="I642" s="35">
        <v>38021.929824561397</v>
      </c>
      <c r="J642" s="35">
        <v>1233.92695877455</v>
      </c>
      <c r="Q642" s="9">
        <v>26.816517808219171</v>
      </c>
      <c r="R642" s="9">
        <v>35.726271232876712</v>
      </c>
      <c r="T642" s="64">
        <v>9.9114441416893725E-2</v>
      </c>
      <c r="U642" s="64">
        <v>0.11197916666666667</v>
      </c>
      <c r="V642" s="64">
        <v>0.19881561387900348</v>
      </c>
    </row>
    <row r="643" spans="2:22" x14ac:dyDescent="0.2">
      <c r="B643" s="20">
        <v>41906</v>
      </c>
      <c r="C643" s="9">
        <v>31.31909999999997</v>
      </c>
      <c r="D643" s="9">
        <v>-81.303640000000073</v>
      </c>
      <c r="E643" s="71">
        <v>1.4</v>
      </c>
      <c r="H643" s="35">
        <v>1364415.3226674749</v>
      </c>
      <c r="I643" s="35">
        <v>7891666.6666666651</v>
      </c>
      <c r="J643" s="35">
        <v>9016.2499999999982</v>
      </c>
      <c r="Q643" s="9">
        <v>24.354169273743018</v>
      </c>
      <c r="R643" s="9">
        <v>31.766304469273752</v>
      </c>
      <c r="T643" s="64">
        <v>2.5095367847411443</v>
      </c>
      <c r="U643" s="64">
        <v>0.51562500000000011</v>
      </c>
      <c r="V643" s="64">
        <v>0.83906064650059264</v>
      </c>
    </row>
    <row r="644" spans="2:22" x14ac:dyDescent="0.2">
      <c r="B644" s="20">
        <v>41906</v>
      </c>
      <c r="C644" s="9">
        <v>31.319100000000006</v>
      </c>
      <c r="D644" s="9">
        <v>-81.303640000000073</v>
      </c>
      <c r="E644" s="71">
        <v>6.4</v>
      </c>
      <c r="H644" s="35">
        <v>2061997.431573062</v>
      </c>
      <c r="I644" s="35">
        <v>8381527.7777777761</v>
      </c>
      <c r="J644" s="35">
        <v>45868.443773455037</v>
      </c>
      <c r="Q644" s="9">
        <v>24.369837106918222</v>
      </c>
      <c r="R644" s="9">
        <v>31.769822012578601</v>
      </c>
      <c r="T644" s="64">
        <v>2.2752043596730247</v>
      </c>
      <c r="U644" s="64">
        <v>0.50260416666666674</v>
      </c>
      <c r="V644" s="64">
        <v>1.1723661773428233</v>
      </c>
    </row>
    <row r="645" spans="2:22" x14ac:dyDescent="0.2">
      <c r="B645" s="20">
        <v>41906</v>
      </c>
      <c r="C645" s="9">
        <v>31.319480000000095</v>
      </c>
      <c r="D645" s="9">
        <v>-81.309799999999498</v>
      </c>
      <c r="E645" s="71">
        <v>1.5</v>
      </c>
      <c r="H645" s="35">
        <v>262084.13164416634</v>
      </c>
      <c r="I645" s="35">
        <v>23725833.333333336</v>
      </c>
      <c r="J645" s="35">
        <v>60724.999999999993</v>
      </c>
      <c r="Q645" s="9">
        <v>24.516284162895925</v>
      </c>
      <c r="R645" s="9">
        <v>15.889041628959269</v>
      </c>
      <c r="T645" s="64">
        <v>1.8957765667574933</v>
      </c>
      <c r="U645" s="64">
        <v>1.9869791666666667</v>
      </c>
      <c r="V645" s="64">
        <v>7.5883470492289442</v>
      </c>
    </row>
    <row r="646" spans="2:22" x14ac:dyDescent="0.2">
      <c r="B646" s="20">
        <v>41906</v>
      </c>
      <c r="C646" s="9">
        <v>31.319480000000016</v>
      </c>
      <c r="D646" s="9">
        <v>-81.309799999999996</v>
      </c>
      <c r="E646" s="71">
        <v>4.2</v>
      </c>
      <c r="H646" s="35">
        <v>154725.76606579445</v>
      </c>
      <c r="I646" s="35">
        <v>17270138.888888888</v>
      </c>
      <c r="J646" s="35">
        <v>18275</v>
      </c>
      <c r="Q646" s="9">
        <v>24.512155263157897</v>
      </c>
      <c r="R646" s="9">
        <v>16.268747368421057</v>
      </c>
      <c r="T646" s="64">
        <v>2.0043142597638508</v>
      </c>
      <c r="U646" s="64">
        <v>2.0130208333333335</v>
      </c>
      <c r="V646" s="64">
        <v>8.5350218712930008</v>
      </c>
    </row>
    <row r="647" spans="2:22" x14ac:dyDescent="0.2">
      <c r="B647" s="20">
        <v>41910</v>
      </c>
      <c r="C647" s="9">
        <v>31.309679999999979</v>
      </c>
      <c r="D647" s="9">
        <v>-81.192119999999903</v>
      </c>
      <c r="E647" s="71">
        <v>1.1000000000000001</v>
      </c>
      <c r="H647" s="35">
        <v>2578366.4016807391</v>
      </c>
      <c r="I647" s="35">
        <v>6761111.111111111</v>
      </c>
      <c r="J647" s="35">
        <v>6370.7571563660276</v>
      </c>
      <c r="Q647" s="9">
        <v>25.000697777777773</v>
      </c>
      <c r="R647" s="9">
        <v>33.839004444444448</v>
      </c>
      <c r="T647" s="64">
        <v>0.77418256130790197</v>
      </c>
      <c r="U647" s="64">
        <v>0.28125</v>
      </c>
      <c r="V647" s="64">
        <v>0.24306791221826807</v>
      </c>
    </row>
    <row r="648" spans="2:22" x14ac:dyDescent="0.2">
      <c r="B648" s="20">
        <v>41910</v>
      </c>
      <c r="C648" s="9">
        <v>31.309680000000029</v>
      </c>
      <c r="D648" s="9">
        <v>-81.192119999999974</v>
      </c>
      <c r="E648" s="71">
        <v>9</v>
      </c>
      <c r="H648" s="35">
        <v>2118406.3805630719</v>
      </c>
      <c r="I648" s="35">
        <v>11196111.111111114</v>
      </c>
      <c r="J648" s="35">
        <v>48750</v>
      </c>
      <c r="Q648" s="9">
        <v>25.001034328358202</v>
      </c>
      <c r="R648" s="9">
        <v>33.837279104477616</v>
      </c>
      <c r="T648" s="64">
        <v>0.83583106267029961</v>
      </c>
      <c r="U648" s="64">
        <v>0.29427083333333331</v>
      </c>
      <c r="V648" s="64">
        <v>0.23004707888493475</v>
      </c>
    </row>
    <row r="649" spans="2:22" x14ac:dyDescent="0.2">
      <c r="B649" s="20">
        <v>41910</v>
      </c>
      <c r="C649" s="9">
        <v>31.271219999999865</v>
      </c>
      <c r="D649" s="9">
        <v>-80.435620000000171</v>
      </c>
      <c r="E649" s="71">
        <v>2</v>
      </c>
      <c r="H649" s="35">
        <v>11938.703478201629</v>
      </c>
      <c r="I649" s="35">
        <v>67530.555555555547</v>
      </c>
      <c r="J649" s="35">
        <v>675.35416666666663</v>
      </c>
      <c r="Q649" s="9">
        <v>26.736728624535267</v>
      </c>
      <c r="R649" s="9">
        <v>35.517791078066949</v>
      </c>
      <c r="T649" s="64">
        <v>0.27572372561359348</v>
      </c>
      <c r="U649" s="64">
        <v>0.13767313019390584</v>
      </c>
      <c r="V649" s="64" t="s">
        <v>361</v>
      </c>
    </row>
    <row r="650" spans="2:22" x14ac:dyDescent="0.2">
      <c r="B650" s="20">
        <v>41910</v>
      </c>
      <c r="C650" s="9">
        <v>31.271219999999982</v>
      </c>
      <c r="D650" s="9">
        <v>-80.435619999999986</v>
      </c>
      <c r="E650" s="71">
        <v>35</v>
      </c>
      <c r="H650" s="35">
        <v>15497.5299007425</v>
      </c>
      <c r="I650" s="35">
        <v>163657.40740740739</v>
      </c>
      <c r="J650" s="35">
        <v>1819.7685185185185</v>
      </c>
      <c r="Q650" s="9">
        <v>26.71164782608696</v>
      </c>
      <c r="R650" s="9">
        <v>35.520791304347824</v>
      </c>
      <c r="T650" s="64">
        <v>0.10973882945248584</v>
      </c>
      <c r="U650" s="64">
        <v>0.15152354570637122</v>
      </c>
      <c r="V650" s="64" t="s">
        <v>361</v>
      </c>
    </row>
    <row r="651" spans="2:22" x14ac:dyDescent="0.2">
      <c r="B651" s="20">
        <v>41910</v>
      </c>
      <c r="C651" s="9">
        <v>31.2491204838709</v>
      </c>
      <c r="D651" s="9">
        <v>-79.996309919354957</v>
      </c>
      <c r="E651" s="71">
        <v>1.9</v>
      </c>
      <c r="H651" s="35">
        <v>76625.932544071533</v>
      </c>
      <c r="I651" s="35">
        <v>359592.59259259264</v>
      </c>
      <c r="J651" s="35">
        <v>584.48603914068963</v>
      </c>
      <c r="Q651" s="9">
        <v>28.205125403225793</v>
      </c>
      <c r="R651" s="9">
        <v>35.554236290322578</v>
      </c>
    </row>
    <row r="652" spans="2:22" x14ac:dyDescent="0.2">
      <c r="B652" s="20">
        <v>41910</v>
      </c>
      <c r="C652" s="9">
        <v>31.24918000000002</v>
      </c>
      <c r="D652" s="9">
        <v>-79.996299999999877</v>
      </c>
      <c r="E652" s="71">
        <v>45</v>
      </c>
      <c r="H652" s="35">
        <v>73691.322550973055</v>
      </c>
      <c r="I652" s="35">
        <v>323407.40740740736</v>
      </c>
      <c r="J652" s="35">
        <v>2373.5499213806997</v>
      </c>
      <c r="Q652" s="9">
        <v>27.275025396825395</v>
      </c>
      <c r="R652" s="9">
        <v>35.632746031746031</v>
      </c>
      <c r="U652" s="64">
        <v>5.181347150259067E-2</v>
      </c>
      <c r="V652" s="64">
        <v>5.9065862174670358E-3</v>
      </c>
    </row>
    <row r="653" spans="2:22" x14ac:dyDescent="0.2">
      <c r="B653" s="20">
        <v>41910</v>
      </c>
      <c r="C653" s="9">
        <v>31.231659999999991</v>
      </c>
      <c r="D653" s="9">
        <v>-79.711319999999972</v>
      </c>
      <c r="E653" s="71">
        <v>10</v>
      </c>
      <c r="H653" s="35">
        <v>584.51181231448129</v>
      </c>
      <c r="I653" s="35">
        <v>2706.0185185185182</v>
      </c>
      <c r="J653" s="35">
        <v>2425.0462962962961</v>
      </c>
      <c r="Q653" s="9">
        <v>28.747137499999997</v>
      </c>
      <c r="R653" s="9">
        <v>34.883649999999996</v>
      </c>
    </row>
    <row r="654" spans="2:22" x14ac:dyDescent="0.2">
      <c r="B654" s="20">
        <v>41910</v>
      </c>
      <c r="C654" s="9">
        <v>31.232700000000015</v>
      </c>
      <c r="D654" s="9">
        <v>-79.71065999999999</v>
      </c>
      <c r="E654" s="71">
        <v>50</v>
      </c>
      <c r="H654" s="35">
        <v>1175883.3668147144</v>
      </c>
      <c r="I654" s="35">
        <v>3886574.0740740732</v>
      </c>
      <c r="J654" s="35">
        <v>4885.2141350836018</v>
      </c>
      <c r="Q654" s="9">
        <v>27.77138148148148</v>
      </c>
      <c r="R654" s="9">
        <v>36.060203703703714</v>
      </c>
    </row>
    <row r="655" spans="2:22" x14ac:dyDescent="0.2">
      <c r="B655" s="20">
        <v>41910</v>
      </c>
      <c r="C655" s="9">
        <v>31.232700000000015</v>
      </c>
      <c r="D655" s="9">
        <v>-79.710660000000018</v>
      </c>
      <c r="E655" s="71">
        <v>200</v>
      </c>
      <c r="H655" s="35">
        <v>7937123.4471690468</v>
      </c>
      <c r="I655" s="35">
        <v>33782407.40740741</v>
      </c>
      <c r="J655" s="35">
        <v>67800.925925925942</v>
      </c>
      <c r="Q655" s="9">
        <v>14.283848484848484</v>
      </c>
      <c r="R655" s="9">
        <v>35.829263636363635</v>
      </c>
    </row>
    <row r="656" spans="2:22" x14ac:dyDescent="0.2">
      <c r="B656" s="20">
        <v>41910</v>
      </c>
      <c r="C656" s="9">
        <v>31.220239999999997</v>
      </c>
      <c r="D656" s="9">
        <v>-79.593579999999989</v>
      </c>
      <c r="E656" s="71">
        <v>10</v>
      </c>
      <c r="H656" s="35">
        <v>13820.841529650481</v>
      </c>
      <c r="I656" s="35">
        <v>271898.1481481482</v>
      </c>
      <c r="J656" s="35">
        <v>1701.3945130677464</v>
      </c>
      <c r="Q656" s="9">
        <v>29.58095294117647</v>
      </c>
      <c r="R656" s="9">
        <v>36.07086470588235</v>
      </c>
      <c r="T656" s="64">
        <v>4.7592825676526118E-2</v>
      </c>
      <c r="U656" s="64">
        <v>0.10997229916897508</v>
      </c>
      <c r="V656" s="64">
        <v>3.00739971273212E-2</v>
      </c>
    </row>
    <row r="657" spans="2:22" x14ac:dyDescent="0.2">
      <c r="B657" s="20">
        <v>41910</v>
      </c>
      <c r="C657" s="9">
        <v>31.220239999999993</v>
      </c>
      <c r="D657" s="9">
        <v>-79.593580000000003</v>
      </c>
      <c r="E657" s="71">
        <v>100</v>
      </c>
      <c r="H657" s="35">
        <v>7642926.8239105325</v>
      </c>
      <c r="I657" s="35">
        <v>6798611.111111111</v>
      </c>
      <c r="J657" s="35">
        <v>430.55555555555554</v>
      </c>
      <c r="Q657" s="9">
        <v>25.472362962962958</v>
      </c>
      <c r="R657" s="9">
        <v>36.385014814814816</v>
      </c>
      <c r="T657" s="64">
        <v>0.14494178728760226</v>
      </c>
      <c r="U657" s="64">
        <v>0.34542936288088644</v>
      </c>
      <c r="V657" s="64">
        <v>0.18813545193392833</v>
      </c>
    </row>
    <row r="658" spans="2:22" x14ac:dyDescent="0.2">
      <c r="B658" s="20">
        <v>41910</v>
      </c>
      <c r="C658" s="9">
        <v>31.220240000000032</v>
      </c>
      <c r="D658" s="9">
        <v>-79.593580000000088</v>
      </c>
      <c r="E658" s="71">
        <v>250</v>
      </c>
      <c r="H658" s="35">
        <v>1215016.9558477981</v>
      </c>
      <c r="I658" s="35">
        <v>11801388.888888888</v>
      </c>
      <c r="J658" s="35">
        <v>7367.5726710920835</v>
      </c>
      <c r="Q658" s="9">
        <v>13.916460000000002</v>
      </c>
      <c r="R658" s="9">
        <v>35.816189999999999</v>
      </c>
      <c r="T658" s="64">
        <v>3.9922907488986775E-2</v>
      </c>
      <c r="U658" s="64">
        <v>0.17922437673130195</v>
      </c>
      <c r="V658" s="64">
        <v>27.946933030676107</v>
      </c>
    </row>
    <row r="659" spans="2:22" x14ac:dyDescent="0.2">
      <c r="B659" s="20">
        <v>41910</v>
      </c>
      <c r="C659" s="9">
        <v>31.220240000000043</v>
      </c>
      <c r="D659" s="9">
        <v>-79.593580000000131</v>
      </c>
      <c r="E659" s="71">
        <v>440</v>
      </c>
      <c r="H659" s="35">
        <v>218480.828007456</v>
      </c>
      <c r="I659" s="35">
        <v>23671296.296296302</v>
      </c>
      <c r="J659" s="35">
        <v>10388.425925925927</v>
      </c>
      <c r="Q659" s="9">
        <v>8.5429300699300637</v>
      </c>
      <c r="R659" s="9">
        <v>35.048359440559452</v>
      </c>
      <c r="T659" s="64">
        <v>0.11937539332913782</v>
      </c>
      <c r="U659" s="64">
        <v>0.16537396121883657</v>
      </c>
      <c r="V659" s="64">
        <v>31.606616779521907</v>
      </c>
    </row>
    <row r="660" spans="2:22" x14ac:dyDescent="0.2">
      <c r="B660" s="20">
        <v>41910</v>
      </c>
      <c r="C660" s="9">
        <v>31.300679999999982</v>
      </c>
      <c r="D660" s="9">
        <v>-81.042520000000266</v>
      </c>
      <c r="E660" s="71">
        <v>2</v>
      </c>
      <c r="H660" s="35">
        <v>17428.578753637594</v>
      </c>
      <c r="I660" s="35">
        <v>510092.59259259264</v>
      </c>
      <c r="J660" s="35">
        <v>25338.578606042367</v>
      </c>
      <c r="Q660" s="9">
        <v>25.94264733333333</v>
      </c>
      <c r="R660" s="9">
        <v>35.058081999999992</v>
      </c>
    </row>
    <row r="661" spans="2:22" x14ac:dyDescent="0.2">
      <c r="B661" s="20">
        <v>41910</v>
      </c>
      <c r="C661" s="9">
        <v>31.300279999999987</v>
      </c>
      <c r="D661" s="9">
        <v>-81.04257999999993</v>
      </c>
      <c r="E661" s="71">
        <v>12</v>
      </c>
      <c r="H661" s="35">
        <v>36360.507195262282</v>
      </c>
      <c r="I661" s="35">
        <v>399333.33333333331</v>
      </c>
      <c r="J661" s="35">
        <v>19384.950658669477</v>
      </c>
      <c r="Q661" s="9">
        <v>25.946074468085108</v>
      </c>
      <c r="R661" s="9">
        <v>35.050925531914892</v>
      </c>
    </row>
    <row r="662" spans="2:22" x14ac:dyDescent="0.2">
      <c r="B662" s="20">
        <v>41910</v>
      </c>
      <c r="C662" s="9">
        <v>31.297459999999827</v>
      </c>
      <c r="D662" s="9">
        <v>-80.926260000000156</v>
      </c>
      <c r="E662" s="71">
        <v>1.4</v>
      </c>
      <c r="H662" s="35">
        <v>28604.781140003743</v>
      </c>
      <c r="I662" s="35">
        <v>182407.40740740742</v>
      </c>
      <c r="J662" s="35">
        <v>5404.2143891520436</v>
      </c>
      <c r="Q662" s="9">
        <v>26.260038590604047</v>
      </c>
      <c r="R662" s="9">
        <v>35.434529865771829</v>
      </c>
    </row>
    <row r="663" spans="2:22" x14ac:dyDescent="0.2">
      <c r="B663" s="20">
        <v>41910</v>
      </c>
      <c r="C663" s="9">
        <v>31.29745999999993</v>
      </c>
      <c r="D663" s="9">
        <v>-80.926260000000127</v>
      </c>
      <c r="E663" s="71">
        <v>16.100000000000001</v>
      </c>
      <c r="H663" s="35">
        <v>15226.750100429777</v>
      </c>
      <c r="I663" s="35">
        <v>298935.18518518523</v>
      </c>
      <c r="J663" s="35">
        <v>12867.894538561815</v>
      </c>
      <c r="Q663" s="9">
        <v>26.266674489795918</v>
      </c>
      <c r="R663" s="9">
        <v>35.450528571428571</v>
      </c>
    </row>
    <row r="664" spans="2:22" x14ac:dyDescent="0.2">
      <c r="B664" s="20">
        <v>41910</v>
      </c>
      <c r="C664" s="9">
        <v>31.294079999999877</v>
      </c>
      <c r="D664" s="9">
        <v>-80.803420000000159</v>
      </c>
      <c r="E664" s="71">
        <v>1.2</v>
      </c>
      <c r="H664" s="35">
        <v>22490.513881153907</v>
      </c>
      <c r="I664" s="35">
        <v>254000</v>
      </c>
      <c r="J664" s="35">
        <v>2475.6555294712916</v>
      </c>
      <c r="Q664" s="9">
        <v>26.504324242424236</v>
      </c>
      <c r="R664" s="9">
        <v>35.576437662337653</v>
      </c>
      <c r="T664" s="64">
        <v>0.3705722070844687</v>
      </c>
      <c r="U664" s="64">
        <v>0.13802083333333334</v>
      </c>
      <c r="V664" s="64">
        <v>0.30326030545670224</v>
      </c>
    </row>
    <row r="665" spans="2:22" x14ac:dyDescent="0.2">
      <c r="B665" s="20">
        <v>41910</v>
      </c>
      <c r="C665" s="9">
        <v>31.294079999999958</v>
      </c>
      <c r="D665" s="9">
        <v>-80.803420000000088</v>
      </c>
      <c r="E665" s="71">
        <v>18</v>
      </c>
      <c r="H665" s="35">
        <v>22870.657021726711</v>
      </c>
      <c r="I665" s="35">
        <v>169675.92592592593</v>
      </c>
      <c r="J665" s="35">
        <v>3058.6412619623902</v>
      </c>
      <c r="Q665" s="9">
        <v>26.511871428571432</v>
      </c>
      <c r="R665" s="9">
        <v>35.577344642857149</v>
      </c>
      <c r="T665" s="64">
        <v>0.21372615803814715</v>
      </c>
      <c r="U665" s="64">
        <v>0.13802083333333334</v>
      </c>
      <c r="V665" s="64">
        <v>0.24394832443653611</v>
      </c>
    </row>
    <row r="666" spans="2:22" x14ac:dyDescent="0.2">
      <c r="B666" s="20">
        <v>41910</v>
      </c>
      <c r="C666" s="9">
        <v>31.284300000000059</v>
      </c>
      <c r="D666" s="9">
        <v>-80.638639999999754</v>
      </c>
      <c r="E666" s="71">
        <v>1.3</v>
      </c>
      <c r="H666" s="35">
        <v>1408.9469717974528</v>
      </c>
      <c r="I666" s="35">
        <v>27227.777777777777</v>
      </c>
      <c r="J666" s="35">
        <v>1422.0081605213891</v>
      </c>
      <c r="Q666" s="9">
        <v>26.646413452914789</v>
      </c>
      <c r="R666" s="9">
        <v>35.629780269058308</v>
      </c>
    </row>
    <row r="667" spans="2:22" x14ac:dyDescent="0.2">
      <c r="B667" s="20">
        <v>41910</v>
      </c>
      <c r="C667" s="9">
        <v>31.28429999999998</v>
      </c>
      <c r="D667" s="9">
        <v>-80.638640000000066</v>
      </c>
      <c r="E667" s="71">
        <v>22.5</v>
      </c>
      <c r="H667" s="35">
        <v>423.41411911014478</v>
      </c>
      <c r="I667" s="35">
        <v>52914.81481481481</v>
      </c>
      <c r="J667" s="35">
        <v>447.41737923668882</v>
      </c>
      <c r="Q667" s="9">
        <v>26.650034146341461</v>
      </c>
      <c r="R667" s="9">
        <v>35.635145121951219</v>
      </c>
    </row>
    <row r="668" spans="2:22" x14ac:dyDescent="0.2">
      <c r="B668" s="20">
        <v>41907</v>
      </c>
      <c r="C668" s="9">
        <v>31.384239999999995</v>
      </c>
      <c r="D668" s="9">
        <v>-81.298380000000023</v>
      </c>
      <c r="E668" s="71">
        <v>1</v>
      </c>
      <c r="H668" s="35">
        <v>2706635.0376156503</v>
      </c>
      <c r="I668" s="35">
        <v>10667222.222222224</v>
      </c>
      <c r="J668" s="35">
        <v>63943.055555555562</v>
      </c>
      <c r="Q668" s="9">
        <v>23.893444444444448</v>
      </c>
      <c r="R668" s="9">
        <v>32.00890277777777</v>
      </c>
      <c r="U668" s="64">
        <v>0.83762886597938135</v>
      </c>
      <c r="V668" s="64">
        <v>1.1945892257182644</v>
      </c>
    </row>
    <row r="669" spans="2:22" x14ac:dyDescent="0.2">
      <c r="B669" s="20">
        <v>41907</v>
      </c>
      <c r="C669" s="9">
        <v>31.384240000000027</v>
      </c>
      <c r="D669" s="9">
        <v>-81.298380000000094</v>
      </c>
      <c r="E669" s="71">
        <v>9.8000000000000007</v>
      </c>
      <c r="H669" s="35">
        <v>8090316.9834002107</v>
      </c>
      <c r="I669" s="35">
        <v>27954444.444444451</v>
      </c>
      <c r="J669" s="35">
        <v>140366.66666666669</v>
      </c>
      <c r="Q669" s="9">
        <v>23.865573913043477</v>
      </c>
      <c r="R669" s="9">
        <v>32.358781159420296</v>
      </c>
      <c r="U669" s="64">
        <v>0.93264248704663222</v>
      </c>
      <c r="V669" s="64">
        <v>0.9576894032852582</v>
      </c>
    </row>
    <row r="670" spans="2:22" x14ac:dyDescent="0.2">
      <c r="B670" s="20">
        <v>41907</v>
      </c>
      <c r="C670" s="9">
        <v>31.385219999999961</v>
      </c>
      <c r="D670" s="9">
        <v>-81.298560000000066</v>
      </c>
      <c r="E670" s="71">
        <v>1.2</v>
      </c>
      <c r="H670" s="35">
        <v>521145.47070725227</v>
      </c>
      <c r="I670" s="35">
        <v>3610555.5555555569</v>
      </c>
      <c r="J670" s="35">
        <v>4866.3128215595852</v>
      </c>
      <c r="Q670" s="9">
        <v>23.992758000000009</v>
      </c>
      <c r="R670" s="9">
        <v>29.221901999999996</v>
      </c>
      <c r="T670" s="64">
        <v>6.1580381471389654</v>
      </c>
      <c r="U670" s="64">
        <v>0.80208333333333348</v>
      </c>
      <c r="V670" s="64">
        <v>1.7625667259786475</v>
      </c>
    </row>
    <row r="671" spans="2:22" x14ac:dyDescent="0.2">
      <c r="B671" s="20">
        <v>41907</v>
      </c>
      <c r="C671" s="9">
        <v>31.385219999999961</v>
      </c>
      <c r="D671" s="9">
        <v>-81.29856000000008</v>
      </c>
      <c r="E671" s="71">
        <v>7.5</v>
      </c>
      <c r="H671" s="35">
        <v>1965137.3132600593</v>
      </c>
      <c r="I671" s="35">
        <v>6889583.333333334</v>
      </c>
      <c r="J671" s="35">
        <v>27794.447242902432</v>
      </c>
      <c r="Q671" s="9">
        <v>23.956596153846142</v>
      </c>
      <c r="R671" s="9">
        <v>30.03131153846153</v>
      </c>
      <c r="T671" s="64">
        <v>5.6301089918256135</v>
      </c>
      <c r="U671" s="64">
        <v>0.85416666666666674</v>
      </c>
      <c r="V671" s="64">
        <v>1.6155842230130488</v>
      </c>
    </row>
    <row r="672" spans="2:22" x14ac:dyDescent="0.2">
      <c r="B672" s="20">
        <v>41911</v>
      </c>
      <c r="C672" s="9">
        <v>31.421959999999956</v>
      </c>
      <c r="D672" s="9">
        <v>-81.121219999999994</v>
      </c>
      <c r="E672" s="71">
        <v>1.5</v>
      </c>
      <c r="H672" s="35">
        <v>342583.33957425383</v>
      </c>
      <c r="I672" s="35">
        <v>5498333.333333333</v>
      </c>
      <c r="J672" s="35">
        <v>5333.1198755134756</v>
      </c>
      <c r="Q672" s="9">
        <v>25.426950793650786</v>
      </c>
      <c r="R672" s="9">
        <v>33.669628571428582</v>
      </c>
    </row>
    <row r="673" spans="2:22" x14ac:dyDescent="0.2">
      <c r="B673" s="20">
        <v>41911</v>
      </c>
      <c r="C673" s="9">
        <v>31.421959999999988</v>
      </c>
      <c r="D673" s="9">
        <v>-81.121219999999994</v>
      </c>
      <c r="E673" s="71">
        <v>9.5</v>
      </c>
      <c r="H673" s="35">
        <v>335605.03382400045</v>
      </c>
      <c r="I673" s="35">
        <v>2710185.1851851852</v>
      </c>
      <c r="J673" s="35">
        <v>33318.829334488422</v>
      </c>
      <c r="Q673" s="9">
        <v>25.409119512195115</v>
      </c>
      <c r="R673" s="9">
        <v>33.664797560975607</v>
      </c>
    </row>
    <row r="674" spans="2:22" x14ac:dyDescent="0.2">
      <c r="B674" s="20">
        <v>41911</v>
      </c>
      <c r="C674" s="9">
        <v>31.413019999999971</v>
      </c>
      <c r="D674" s="9">
        <v>-81.002000000000123</v>
      </c>
      <c r="E674" s="71">
        <v>1.5</v>
      </c>
      <c r="H674" s="35">
        <v>12756.67948314278</v>
      </c>
      <c r="I674" s="35">
        <v>279777.77777777775</v>
      </c>
      <c r="J674" s="35">
        <v>5405.18004531117</v>
      </c>
      <c r="Q674" s="9">
        <v>26.005233333333326</v>
      </c>
      <c r="R674" s="9">
        <v>34.68647777777776</v>
      </c>
      <c r="T674" s="64">
        <v>7.7289175582127126E-2</v>
      </c>
      <c r="U674" s="64">
        <v>0.13767313019390584</v>
      </c>
      <c r="V674" s="64">
        <v>1.3947240176464537E-2</v>
      </c>
    </row>
    <row r="675" spans="2:22" x14ac:dyDescent="0.2">
      <c r="B675" s="20">
        <v>41911</v>
      </c>
      <c r="C675" s="9">
        <v>31.413020000000003</v>
      </c>
      <c r="D675" s="9">
        <v>-81.001999999999981</v>
      </c>
      <c r="E675" s="71">
        <v>13</v>
      </c>
      <c r="H675" s="35">
        <v>28905.013765540694</v>
      </c>
      <c r="I675" s="35">
        <v>326064.81481481477</v>
      </c>
      <c r="J675" s="35">
        <v>19270.625909582541</v>
      </c>
      <c r="Q675" s="9">
        <v>26.022700000000004</v>
      </c>
      <c r="R675" s="9">
        <v>34.864277777777787</v>
      </c>
      <c r="T675" s="64">
        <v>0.18034140969162993</v>
      </c>
      <c r="U675" s="64">
        <v>0.12382271468144046</v>
      </c>
      <c r="V675" s="64" t="s">
        <v>361</v>
      </c>
    </row>
    <row r="676" spans="2:22" x14ac:dyDescent="0.2">
      <c r="B676" s="20">
        <v>41911</v>
      </c>
      <c r="C676" s="9">
        <v>31.40868</v>
      </c>
      <c r="D676" s="9">
        <v>-80.884519999999853</v>
      </c>
      <c r="E676" s="71">
        <v>1</v>
      </c>
      <c r="H676" s="35">
        <v>6825.158576310615</v>
      </c>
      <c r="I676" s="35">
        <v>92281.48148148146</v>
      </c>
      <c r="J676" s="35">
        <v>3732.5343332347961</v>
      </c>
      <c r="Q676" s="9">
        <v>26.411966292134821</v>
      </c>
      <c r="R676" s="9">
        <v>35.206914606741577</v>
      </c>
    </row>
    <row r="677" spans="2:22" x14ac:dyDescent="0.2">
      <c r="B677" s="20">
        <v>41911</v>
      </c>
      <c r="C677" s="9">
        <v>31.40868</v>
      </c>
      <c r="D677" s="9">
        <v>-80.884520000000023</v>
      </c>
      <c r="E677" s="71">
        <v>17</v>
      </c>
      <c r="H677" s="35">
        <v>18742.611283325557</v>
      </c>
      <c r="I677" s="35">
        <v>158935.18518518517</v>
      </c>
      <c r="J677" s="35">
        <v>2888.5569463289862</v>
      </c>
      <c r="Q677" s="9">
        <v>26.350432000000001</v>
      </c>
      <c r="R677" s="9">
        <v>35.363695999999997</v>
      </c>
    </row>
    <row r="678" spans="2:22" x14ac:dyDescent="0.2">
      <c r="B678" s="20">
        <v>41911</v>
      </c>
      <c r="C678" s="9">
        <v>31.395199999999949</v>
      </c>
      <c r="D678" s="9">
        <v>-80.691779999999781</v>
      </c>
      <c r="E678" s="71">
        <v>1.1000000000000001</v>
      </c>
      <c r="H678" s="35">
        <v>2748.7923660390602</v>
      </c>
      <c r="I678" s="35">
        <v>111157.40740740737</v>
      </c>
      <c r="J678" s="35">
        <v>2014.1619804193333</v>
      </c>
      <c r="Q678" s="9">
        <v>26.583792356687894</v>
      </c>
      <c r="R678" s="9">
        <v>35.54090382165603</v>
      </c>
      <c r="T678" s="64">
        <v>9.9315607300188791E-2</v>
      </c>
      <c r="U678" s="64">
        <v>0.10997229916897508</v>
      </c>
      <c r="V678" s="64" t="s">
        <v>361</v>
      </c>
    </row>
    <row r="679" spans="2:22" x14ac:dyDescent="0.2">
      <c r="B679" s="20">
        <v>41911</v>
      </c>
      <c r="C679" s="9">
        <v>31.395199999999971</v>
      </c>
      <c r="D679" s="9">
        <v>-80.69178000000008</v>
      </c>
      <c r="E679" s="71">
        <v>20.9</v>
      </c>
      <c r="H679" s="35">
        <v>1018.0992942258628</v>
      </c>
      <c r="I679" s="35">
        <v>135893.51851851848</v>
      </c>
      <c r="J679" s="35">
        <v>277.47121750442983</v>
      </c>
      <c r="Q679" s="9">
        <v>26.589175000000004</v>
      </c>
      <c r="R679" s="9">
        <v>35.556386111111117</v>
      </c>
      <c r="T679" s="64">
        <v>0.25330396475770922</v>
      </c>
      <c r="U679" s="64">
        <v>0.10997229916897508</v>
      </c>
      <c r="V679" s="64" t="s">
        <v>361</v>
      </c>
    </row>
    <row r="680" spans="2:22" x14ac:dyDescent="0.2">
      <c r="B680" s="20">
        <v>41912</v>
      </c>
      <c r="C680" s="9">
        <v>31.53522000000002</v>
      </c>
      <c r="D680" s="9">
        <v>-81.05785999999992</v>
      </c>
      <c r="E680" s="71">
        <v>1.5</v>
      </c>
      <c r="H680" s="35">
        <v>241844.63639472553</v>
      </c>
      <c r="I680" s="35">
        <v>6048148.1481481483</v>
      </c>
      <c r="J680" s="35">
        <v>64716.677481145067</v>
      </c>
      <c r="Q680" s="9">
        <v>25.050801282051289</v>
      </c>
      <c r="R680" s="9">
        <v>33.447496153846153</v>
      </c>
      <c r="T680" s="64">
        <v>8.4369100062932662E-2</v>
      </c>
      <c r="U680" s="64">
        <v>0.10997229916897508</v>
      </c>
      <c r="V680" s="64">
        <v>4.1648071201395298E-2</v>
      </c>
    </row>
    <row r="681" spans="2:22" x14ac:dyDescent="0.2">
      <c r="B681" s="20">
        <v>41912</v>
      </c>
      <c r="C681" s="9">
        <v>31.535219999999988</v>
      </c>
      <c r="D681" s="9">
        <v>-81.057859999999934</v>
      </c>
      <c r="E681" s="71">
        <v>9</v>
      </c>
      <c r="H681" s="35">
        <v>191773.84266551895</v>
      </c>
      <c r="I681" s="35">
        <v>3684259.2592592589</v>
      </c>
      <c r="J681" s="35">
        <v>8989.2184756842871</v>
      </c>
      <c r="Q681" s="9">
        <v>25.086654545454543</v>
      </c>
      <c r="R681" s="9">
        <v>33.486493939393945</v>
      </c>
      <c r="T681" s="64">
        <v>0.1423851478917558</v>
      </c>
      <c r="U681" s="64">
        <v>0.13767313019390584</v>
      </c>
      <c r="V681" s="64">
        <v>2.3731661023904393E-3</v>
      </c>
    </row>
    <row r="682" spans="2:22" x14ac:dyDescent="0.2">
      <c r="B682" s="20">
        <v>41912</v>
      </c>
      <c r="C682" s="9">
        <v>31.495920000000012</v>
      </c>
      <c r="D682" s="9">
        <v>-80.378780000000006</v>
      </c>
      <c r="E682" s="71">
        <v>2.4</v>
      </c>
      <c r="H682" s="35">
        <v>1919.5116659606699</v>
      </c>
      <c r="I682" s="35">
        <v>22507.407407407412</v>
      </c>
      <c r="J682" s="35">
        <v>1173.5460371718682</v>
      </c>
      <c r="Q682" s="9">
        <v>26.694112765957442</v>
      </c>
      <c r="R682" s="9">
        <v>35.412691489361706</v>
      </c>
      <c r="T682" s="64">
        <v>0.16834487098804279</v>
      </c>
      <c r="U682" s="64">
        <v>0.13767313019390584</v>
      </c>
      <c r="V682" s="64">
        <v>5.2141684620908957E-2</v>
      </c>
    </row>
    <row r="683" spans="2:22" x14ac:dyDescent="0.2">
      <c r="B683" s="20">
        <v>41912</v>
      </c>
      <c r="C683" s="9">
        <v>31.495920000000016</v>
      </c>
      <c r="D683" s="9">
        <v>-80.378780000000006</v>
      </c>
      <c r="E683" s="71">
        <v>24</v>
      </c>
      <c r="H683" s="35">
        <v>3485.2813928205278</v>
      </c>
      <c r="I683" s="35">
        <v>37078.703703703701</v>
      </c>
      <c r="J683" s="35">
        <v>2231.9002823148262</v>
      </c>
      <c r="Q683" s="9">
        <v>26.627560000000003</v>
      </c>
      <c r="R683" s="9">
        <v>35.430107999999997</v>
      </c>
      <c r="T683" s="64">
        <v>9.6365638766519823E-2</v>
      </c>
      <c r="U683" s="64">
        <v>0.16537396121883657</v>
      </c>
      <c r="V683" s="64">
        <v>3.2542705447830084E-2</v>
      </c>
    </row>
    <row r="684" spans="2:22" x14ac:dyDescent="0.2">
      <c r="B684" s="20">
        <v>41912</v>
      </c>
      <c r="C684" s="9">
        <v>31.526280000000035</v>
      </c>
      <c r="D684" s="9">
        <v>-80.909779999999969</v>
      </c>
      <c r="E684" s="71">
        <v>2.7</v>
      </c>
      <c r="H684" s="35">
        <v>6518.7649077542346</v>
      </c>
      <c r="I684" s="35">
        <v>206927.08333333328</v>
      </c>
      <c r="J684" s="35">
        <v>7018.4451188270004</v>
      </c>
      <c r="Q684" s="9">
        <v>25.889812578616368</v>
      </c>
      <c r="R684" s="9">
        <v>34.606275471698119</v>
      </c>
    </row>
    <row r="685" spans="2:22" x14ac:dyDescent="0.2">
      <c r="B685" s="20">
        <v>41912</v>
      </c>
      <c r="C685" s="9">
        <v>31.526279999999993</v>
      </c>
      <c r="D685" s="9">
        <v>-80.909779999999984</v>
      </c>
      <c r="E685" s="71">
        <v>15</v>
      </c>
      <c r="H685" s="35">
        <v>21491.111680922586</v>
      </c>
      <c r="I685" s="35">
        <v>291388.88888888888</v>
      </c>
      <c r="J685" s="35">
        <v>14081.184346787582</v>
      </c>
      <c r="Q685" s="9">
        <v>25.926294444444448</v>
      </c>
      <c r="R685" s="9">
        <v>34.699066666666667</v>
      </c>
    </row>
    <row r="686" spans="2:22" x14ac:dyDescent="0.2">
      <c r="B686" s="20">
        <v>41912</v>
      </c>
      <c r="C686" s="9">
        <v>31.516719999999832</v>
      </c>
      <c r="D686" s="9">
        <v>-80.732919999999837</v>
      </c>
      <c r="E686" s="71">
        <v>1.9</v>
      </c>
      <c r="H686" s="35">
        <v>10123.472253839527</v>
      </c>
      <c r="I686" s="35">
        <v>165538.88888888891</v>
      </c>
      <c r="J686" s="35">
        <v>2378.7163403326113</v>
      </c>
      <c r="Q686" s="9">
        <v>26.237614391143907</v>
      </c>
      <c r="R686" s="9">
        <v>35.214736531365304</v>
      </c>
      <c r="T686" s="64">
        <v>0.20846444304594086</v>
      </c>
      <c r="U686" s="64">
        <v>0.17922437673130195</v>
      </c>
      <c r="V686" s="64" t="s">
        <v>361</v>
      </c>
    </row>
    <row r="687" spans="2:22" x14ac:dyDescent="0.2">
      <c r="B687" s="20">
        <v>41912</v>
      </c>
      <c r="C687" s="9">
        <v>31.516720000000003</v>
      </c>
      <c r="D687" s="9">
        <v>-80.73291999999995</v>
      </c>
      <c r="E687" s="71">
        <v>18</v>
      </c>
      <c r="H687" s="35">
        <v>8647.3430249566263</v>
      </c>
      <c r="I687" s="35">
        <v>124555.55555555555</v>
      </c>
      <c r="J687" s="35">
        <v>3059.5084844004718</v>
      </c>
      <c r="Q687" s="9">
        <v>26.238907692307698</v>
      </c>
      <c r="R687" s="9">
        <v>35.232520512820514</v>
      </c>
      <c r="T687" s="64">
        <v>0.16932819383259912</v>
      </c>
      <c r="U687" s="64">
        <v>0.15152354570637122</v>
      </c>
      <c r="V687" s="64" t="s">
        <v>361</v>
      </c>
    </row>
    <row r="688" spans="2:22" x14ac:dyDescent="0.2">
      <c r="B688" s="20">
        <v>41912</v>
      </c>
      <c r="C688" s="9">
        <v>31.512380000000064</v>
      </c>
      <c r="D688" s="9">
        <v>-80.589920000000234</v>
      </c>
      <c r="E688" s="71">
        <v>2.7</v>
      </c>
      <c r="H688" s="35">
        <v>3352.2839950886514</v>
      </c>
      <c r="I688" s="35">
        <v>24359.259259259263</v>
      </c>
      <c r="J688" s="35">
        <v>1760.4608121046781</v>
      </c>
      <c r="Q688" s="9">
        <v>26.322334848484864</v>
      </c>
      <c r="R688" s="9">
        <v>35.286725757575766</v>
      </c>
    </row>
    <row r="689" spans="2:22" x14ac:dyDescent="0.2">
      <c r="B689" s="20">
        <v>41912</v>
      </c>
      <c r="C689" s="9">
        <v>31.512379999999965</v>
      </c>
      <c r="D689" s="9">
        <v>-80.589919999999921</v>
      </c>
      <c r="E689" s="71">
        <v>22.9</v>
      </c>
      <c r="H689" s="35">
        <v>789.3327734931654</v>
      </c>
      <c r="I689" s="35">
        <v>21388.888888888887</v>
      </c>
      <c r="J689" s="35">
        <v>3669.4444444444443</v>
      </c>
      <c r="Q689" s="9">
        <v>26.327911999999991</v>
      </c>
      <c r="R689" s="9">
        <v>35.292791999999992</v>
      </c>
    </row>
    <row r="690" spans="2:22" x14ac:dyDescent="0.2">
      <c r="B690" s="20">
        <v>41908</v>
      </c>
      <c r="C690" s="9">
        <v>31.541539999999991</v>
      </c>
      <c r="D690" s="9">
        <v>-81.22684000000001</v>
      </c>
      <c r="E690" s="71">
        <v>1.1000000000000001</v>
      </c>
      <c r="H690" s="35">
        <v>1977242.1350528067</v>
      </c>
      <c r="I690" s="35">
        <v>10040972.222222224</v>
      </c>
      <c r="J690" s="35">
        <v>4673.9071610096362</v>
      </c>
      <c r="Q690" s="9">
        <v>24.122256716417912</v>
      </c>
      <c r="R690" s="9">
        <v>32.327652238805989</v>
      </c>
      <c r="U690" s="64">
        <v>1.0953608247422679</v>
      </c>
      <c r="V690" s="64">
        <v>1.7299179856666538</v>
      </c>
    </row>
    <row r="691" spans="2:22" x14ac:dyDescent="0.2">
      <c r="B691" s="20">
        <v>41908</v>
      </c>
      <c r="C691" s="9">
        <v>31.541540000000023</v>
      </c>
      <c r="D691" s="9">
        <v>-81.22684000000001</v>
      </c>
      <c r="E691" s="71">
        <v>11</v>
      </c>
      <c r="H691" s="35">
        <v>15663067.935701532</v>
      </c>
      <c r="I691" s="35">
        <v>37950000</v>
      </c>
      <c r="J691" s="35">
        <v>11901.506915209728</v>
      </c>
      <c r="Q691" s="9">
        <v>24.151314814814814</v>
      </c>
      <c r="R691" s="9">
        <v>32.332040740740737</v>
      </c>
      <c r="U691" s="64">
        <v>1.2176165803108807</v>
      </c>
      <c r="V691" s="64">
        <v>0.91802555533125529</v>
      </c>
    </row>
    <row r="692" spans="2:22" x14ac:dyDescent="0.2">
      <c r="B692" s="20">
        <v>41908</v>
      </c>
      <c r="C692" s="9">
        <v>31.541379999999982</v>
      </c>
      <c r="D692" s="9">
        <v>-81.2261799999998</v>
      </c>
      <c r="E692" s="71">
        <v>1</v>
      </c>
      <c r="H692" s="35">
        <v>2305699.7126263059</v>
      </c>
      <c r="I692" s="35">
        <v>6351388.888888889</v>
      </c>
      <c r="J692" s="35">
        <v>27377.777777777774</v>
      </c>
      <c r="Q692" s="9">
        <v>23.95692799999998</v>
      </c>
      <c r="R692" s="9">
        <v>32.279188000000005</v>
      </c>
      <c r="T692" s="64">
        <v>5.5531335149863761</v>
      </c>
      <c r="U692" s="64">
        <v>0.63281250000000011</v>
      </c>
      <c r="V692" s="64">
        <v>0.66256116548042676</v>
      </c>
    </row>
    <row r="693" spans="2:22" x14ac:dyDescent="0.2">
      <c r="B693" s="20">
        <v>41908</v>
      </c>
      <c r="C693" s="9">
        <v>31.541379999999947</v>
      </c>
      <c r="D693" s="9">
        <v>-81.226179999999999</v>
      </c>
      <c r="E693" s="71">
        <v>9.4</v>
      </c>
      <c r="H693" s="35">
        <v>1342075.3566415617</v>
      </c>
      <c r="I693" s="35">
        <v>3957777.7777777771</v>
      </c>
      <c r="J693" s="35">
        <v>10619.166666666668</v>
      </c>
      <c r="Q693" s="9">
        <v>23.949828571428572</v>
      </c>
      <c r="R693" s="9">
        <v>32.276787301587291</v>
      </c>
      <c r="T693" s="64">
        <v>4.9717302452316074</v>
      </c>
      <c r="U693" s="64">
        <v>0.64583333333333348</v>
      </c>
      <c r="V693" s="64">
        <v>0.88678825622775759</v>
      </c>
    </row>
    <row r="694" spans="2:22" x14ac:dyDescent="0.2">
      <c r="B694" s="20">
        <v>41905</v>
      </c>
      <c r="C694" s="9">
        <v>31.923339999999968</v>
      </c>
      <c r="D694" s="9">
        <v>-80.965220000000031</v>
      </c>
      <c r="E694" s="71">
        <v>1</v>
      </c>
      <c r="H694" s="35">
        <v>351841.42344834778</v>
      </c>
      <c r="I694" s="35">
        <v>5916111.1111111101</v>
      </c>
      <c r="J694" s="35">
        <v>32376.622088622084</v>
      </c>
      <c r="Q694" s="9">
        <v>26.145331250000009</v>
      </c>
      <c r="R694" s="9">
        <v>30.885915624999999</v>
      </c>
    </row>
    <row r="695" spans="2:22" x14ac:dyDescent="0.2">
      <c r="B695" s="20">
        <v>41905</v>
      </c>
      <c r="C695" s="9">
        <v>31.923340000000035</v>
      </c>
      <c r="D695" s="9">
        <v>-80.965220000000031</v>
      </c>
      <c r="E695" s="71">
        <v>10</v>
      </c>
      <c r="H695" s="35">
        <v>488794.91649054864</v>
      </c>
      <c r="I695" s="35">
        <v>13009722.222222224</v>
      </c>
      <c r="J695" s="35">
        <v>9934.7222222222244</v>
      </c>
      <c r="Q695" s="9">
        <v>26.10068163265305</v>
      </c>
      <c r="R695" s="9">
        <v>30.939991836734706</v>
      </c>
    </row>
    <row r="696" spans="2:22" x14ac:dyDescent="0.2">
      <c r="B696" s="20">
        <v>41948</v>
      </c>
      <c r="C696" s="9">
        <v>31.211839999999999</v>
      </c>
      <c r="D696" s="9">
        <v>-81.229060000000004</v>
      </c>
      <c r="E696" s="71">
        <v>1</v>
      </c>
      <c r="H696" s="35">
        <v>28898.656198190558</v>
      </c>
      <c r="I696" s="35">
        <v>159640.7407407407</v>
      </c>
      <c r="J696" s="35">
        <v>3005.6755443980223</v>
      </c>
      <c r="Q696" s="9">
        <v>20.257000000000001</v>
      </c>
      <c r="R696" s="9">
        <v>33.908000000000001</v>
      </c>
      <c r="T696" s="64">
        <v>0.10299092340154738</v>
      </c>
      <c r="U696" s="64">
        <v>0.11684782608695654</v>
      </c>
      <c r="V696" s="64" t="s">
        <v>361</v>
      </c>
    </row>
    <row r="697" spans="2:22" x14ac:dyDescent="0.2">
      <c r="B697" s="20">
        <v>41948</v>
      </c>
      <c r="C697" s="9">
        <v>31.211839999999999</v>
      </c>
      <c r="D697" s="9">
        <v>-81.229060000000004</v>
      </c>
      <c r="E697" s="71">
        <v>8</v>
      </c>
      <c r="H697" s="35">
        <v>83056.630963450807</v>
      </c>
      <c r="I697" s="35">
        <v>236912.62779898959</v>
      </c>
      <c r="J697" s="35">
        <v>45732.037687705</v>
      </c>
      <c r="Q697" s="9">
        <v>20.045999999999999</v>
      </c>
      <c r="R697" s="9">
        <v>33.9</v>
      </c>
      <c r="T697" s="64">
        <v>8.557457212713937E-2</v>
      </c>
      <c r="U697" s="64">
        <v>0.11684782608695654</v>
      </c>
      <c r="V697" s="64" t="s">
        <v>361</v>
      </c>
    </row>
    <row r="698" spans="2:22" x14ac:dyDescent="0.2">
      <c r="B698" s="20">
        <v>41948</v>
      </c>
      <c r="C698" s="9">
        <v>31.206939999999999</v>
      </c>
      <c r="D698" s="9">
        <v>-81.098380000000006</v>
      </c>
      <c r="E698" s="71">
        <v>1.8</v>
      </c>
      <c r="H698" s="35">
        <v>26553.185699104302</v>
      </c>
      <c r="I698" s="35">
        <v>156226.85185185182</v>
      </c>
      <c r="J698" s="35">
        <v>13290.485929460136</v>
      </c>
      <c r="Q698" s="9">
        <v>20.92</v>
      </c>
      <c r="R698" s="9">
        <v>34.305999999999997</v>
      </c>
    </row>
    <row r="699" spans="2:22" x14ac:dyDescent="0.2">
      <c r="B699" s="20">
        <v>41948</v>
      </c>
      <c r="C699" s="9">
        <v>31.206939999999999</v>
      </c>
      <c r="D699" s="9">
        <v>-81.098380000000006</v>
      </c>
      <c r="E699" s="71">
        <v>14.5</v>
      </c>
      <c r="H699" s="35">
        <v>19292.598791737</v>
      </c>
      <c r="I699" s="35">
        <v>1319.75</v>
      </c>
      <c r="J699" s="35">
        <v>15252.266156987982</v>
      </c>
      <c r="Q699" s="9">
        <v>20.777999999999999</v>
      </c>
      <c r="R699" s="9">
        <v>34.317999999999998</v>
      </c>
    </row>
    <row r="700" spans="2:22" x14ac:dyDescent="0.2">
      <c r="B700" s="20">
        <v>41948</v>
      </c>
      <c r="C700" s="9">
        <v>31.19566</v>
      </c>
      <c r="D700" s="9">
        <v>-80.961960000000005</v>
      </c>
      <c r="E700" s="71">
        <v>1</v>
      </c>
      <c r="H700" s="35">
        <v>24206.323068004476</v>
      </c>
      <c r="I700" s="35">
        <v>194088.88888888891</v>
      </c>
      <c r="J700" s="35">
        <v>11703.946894782392</v>
      </c>
      <c r="Q700" s="9">
        <v>21.4</v>
      </c>
      <c r="R700" s="9">
        <v>35.11</v>
      </c>
    </row>
    <row r="701" spans="2:22" x14ac:dyDescent="0.2">
      <c r="B701" s="20">
        <v>41948</v>
      </c>
      <c r="C701" s="9">
        <v>31.19566</v>
      </c>
      <c r="D701" s="9">
        <v>-80.961960000000005</v>
      </c>
      <c r="E701" s="71">
        <v>16</v>
      </c>
      <c r="H701" s="35">
        <v>20680.839784975622</v>
      </c>
      <c r="I701" s="35">
        <v>218125</v>
      </c>
      <c r="J701" s="35">
        <v>7039.3995057215752</v>
      </c>
      <c r="Q701" s="9">
        <v>21.4</v>
      </c>
      <c r="R701" s="9">
        <v>35.11</v>
      </c>
    </row>
    <row r="702" spans="2:22" x14ac:dyDescent="0.2">
      <c r="B702" s="20">
        <v>41948</v>
      </c>
      <c r="C702" s="9">
        <v>31.190819999999999</v>
      </c>
      <c r="D702" s="9">
        <v>-80.835120000000003</v>
      </c>
      <c r="E702" s="71">
        <v>1</v>
      </c>
      <c r="H702" s="35">
        <v>8986.4084715504723</v>
      </c>
      <c r="I702" s="35">
        <v>91861.111111111109</v>
      </c>
      <c r="J702" s="35">
        <v>301.60245232110873</v>
      </c>
      <c r="Q702" s="9">
        <v>21.88</v>
      </c>
      <c r="R702" s="9">
        <v>35.9</v>
      </c>
      <c r="T702" s="64">
        <v>7.100512442643267E-2</v>
      </c>
      <c r="U702" s="64">
        <v>0.11684782608695654</v>
      </c>
      <c r="V702" s="64">
        <v>4.5725273328248134E-2</v>
      </c>
    </row>
    <row r="703" spans="2:22" x14ac:dyDescent="0.2">
      <c r="B703" s="20">
        <v>41948</v>
      </c>
      <c r="C703" s="9">
        <v>31.190819999999999</v>
      </c>
      <c r="D703" s="9">
        <v>-80.835120000000003</v>
      </c>
      <c r="E703" s="71">
        <v>16</v>
      </c>
      <c r="H703" s="35">
        <v>11265.016443906659</v>
      </c>
      <c r="I703" s="35">
        <v>210462.96296296292</v>
      </c>
      <c r="J703" s="35">
        <v>2839.5034867623335</v>
      </c>
      <c r="Q703" s="9">
        <v>21.805</v>
      </c>
      <c r="R703" s="9">
        <v>35.758000000000003</v>
      </c>
      <c r="T703" s="64">
        <v>9.7632046086344904E-2</v>
      </c>
      <c r="U703" s="64">
        <v>0.13043478260869568</v>
      </c>
      <c r="V703" s="64">
        <v>4.3834223239257536E-2</v>
      </c>
    </row>
    <row r="704" spans="2:22" x14ac:dyDescent="0.2">
      <c r="B704" s="20">
        <v>41949</v>
      </c>
      <c r="C704" s="9">
        <v>31.320340000000002</v>
      </c>
      <c r="D704" s="9">
        <v>-81.296000000000006</v>
      </c>
      <c r="E704" s="71">
        <v>1</v>
      </c>
      <c r="H704" s="35">
        <v>928000.90377180837</v>
      </c>
      <c r="I704" s="35">
        <v>3730286.6583055127</v>
      </c>
      <c r="J704" s="35">
        <v>17376.651527948314</v>
      </c>
      <c r="Q704" s="9">
        <v>19.754000000000001</v>
      </c>
      <c r="R704" s="9">
        <v>30.375</v>
      </c>
      <c r="T704" s="64">
        <v>0.22122115416820176</v>
      </c>
      <c r="U704" s="64">
        <v>0.15760869565217392</v>
      </c>
      <c r="V704" s="64">
        <v>0.6131515382659547</v>
      </c>
    </row>
    <row r="705" spans="2:22" x14ac:dyDescent="0.2">
      <c r="B705" s="20">
        <v>41949</v>
      </c>
      <c r="C705" s="9">
        <v>31.320340000000002</v>
      </c>
      <c r="D705" s="9">
        <v>-81.296000000000006</v>
      </c>
      <c r="E705" s="71">
        <v>7</v>
      </c>
      <c r="H705" s="35">
        <v>785017.17655316519</v>
      </c>
      <c r="I705" s="35">
        <v>4747997.2349071661</v>
      </c>
      <c r="J705" s="35">
        <v>51679.689461921022</v>
      </c>
      <c r="Q705" s="9">
        <v>19.719000000000001</v>
      </c>
      <c r="R705" s="9">
        <v>30.6</v>
      </c>
      <c r="T705" s="64">
        <v>0.43959540476270215</v>
      </c>
      <c r="U705" s="64">
        <v>0.15760869565217392</v>
      </c>
      <c r="V705" s="64">
        <v>0.63654335113145177</v>
      </c>
    </row>
    <row r="706" spans="2:22" x14ac:dyDescent="0.2">
      <c r="B706" s="20">
        <v>41949</v>
      </c>
      <c r="C706" s="9">
        <v>31.306419999999999</v>
      </c>
      <c r="D706" s="9">
        <v>-81.413960000000003</v>
      </c>
      <c r="E706" s="71">
        <v>1.1000000000000001</v>
      </c>
      <c r="H706" s="35">
        <v>351157.44618277281</v>
      </c>
      <c r="I706" s="35">
        <v>3855218.3459355682</v>
      </c>
      <c r="J706" s="35">
        <v>28818.750000000007</v>
      </c>
      <c r="Q706" s="9">
        <v>17.992000000000001</v>
      </c>
      <c r="R706" s="9">
        <v>3.04</v>
      </c>
      <c r="U706" s="64">
        <v>0.20618556701030927</v>
      </c>
      <c r="V706" s="64">
        <v>7.0428850649599504</v>
      </c>
    </row>
    <row r="707" spans="2:22" x14ac:dyDescent="0.2">
      <c r="B707" s="20">
        <v>41949</v>
      </c>
      <c r="C707" s="9">
        <v>31.306419999999999</v>
      </c>
      <c r="D707" s="9">
        <v>-81.413960000000003</v>
      </c>
      <c r="E707" s="71">
        <v>6</v>
      </c>
      <c r="H707" s="35">
        <v>395510.94858043065</v>
      </c>
      <c r="I707" s="35">
        <v>4184652.4157984806</v>
      </c>
      <c r="J707" s="35">
        <v>16980.926336062377</v>
      </c>
      <c r="Q707" s="9">
        <v>18</v>
      </c>
      <c r="R707" s="9">
        <v>3.09</v>
      </c>
      <c r="U707" s="64">
        <v>0.14175257731958762</v>
      </c>
      <c r="V707" s="64">
        <v>4.5670454400286156</v>
      </c>
    </row>
    <row r="708" spans="2:22" x14ac:dyDescent="0.2">
      <c r="B708" s="20">
        <v>41947</v>
      </c>
      <c r="C708" s="9">
        <v>31.3125</v>
      </c>
      <c r="D708" s="9">
        <v>-81.191400000000002</v>
      </c>
      <c r="E708" s="71">
        <v>1.1000000000000001</v>
      </c>
      <c r="H708" s="35">
        <v>138200.92511065112</v>
      </c>
      <c r="I708" s="35">
        <v>305937.5</v>
      </c>
      <c r="J708" s="35">
        <v>4207.2855520846806</v>
      </c>
      <c r="Q708" s="9">
        <v>18.899999999999999</v>
      </c>
      <c r="R708" s="9">
        <v>33.5</v>
      </c>
      <c r="T708" s="64">
        <v>7.1836894385636979E-2</v>
      </c>
      <c r="U708" s="64">
        <v>0.13698630136986303</v>
      </c>
      <c r="V708" s="64" t="s">
        <v>361</v>
      </c>
    </row>
    <row r="709" spans="2:22" x14ac:dyDescent="0.2">
      <c r="B709" s="20">
        <v>41947</v>
      </c>
      <c r="C709" s="9">
        <v>31.28152</v>
      </c>
      <c r="D709" s="9">
        <v>-80.654399999999995</v>
      </c>
      <c r="E709" s="71">
        <v>2</v>
      </c>
      <c r="H709" s="35">
        <v>7036.5799145365336</v>
      </c>
      <c r="I709" s="35">
        <v>73144.444444444453</v>
      </c>
      <c r="J709" s="35">
        <v>728.52074115745381</v>
      </c>
      <c r="Q709" s="9">
        <v>22.85</v>
      </c>
      <c r="R709" s="9">
        <v>36.103000000000002</v>
      </c>
      <c r="T709" s="64">
        <v>0.11139609189905884</v>
      </c>
      <c r="U709" s="64">
        <v>0.13698630136986303</v>
      </c>
      <c r="V709" s="64" t="s">
        <v>361</v>
      </c>
    </row>
    <row r="710" spans="2:22" x14ac:dyDescent="0.2">
      <c r="B710" s="20">
        <v>41947</v>
      </c>
      <c r="C710" s="9">
        <v>31.28152</v>
      </c>
      <c r="D710" s="9">
        <v>-80.654399999999995</v>
      </c>
      <c r="E710" s="71">
        <v>24</v>
      </c>
      <c r="H710" s="35">
        <v>9500.4569828065723</v>
      </c>
      <c r="I710" s="35">
        <v>117370.37037037035</v>
      </c>
      <c r="J710" s="35">
        <v>2399.9116577175378</v>
      </c>
      <c r="Q710" s="9">
        <v>22.864000000000001</v>
      </c>
      <c r="R710" s="9">
        <v>36.198</v>
      </c>
      <c r="T710" s="64">
        <v>0.18616732236398811</v>
      </c>
      <c r="U710" s="64">
        <v>0.13698630136986303</v>
      </c>
      <c r="V710" s="64" t="s">
        <v>361</v>
      </c>
    </row>
    <row r="711" spans="2:22" x14ac:dyDescent="0.2">
      <c r="B711" s="20">
        <v>41947</v>
      </c>
      <c r="C711" s="9">
        <v>31.271239999999999</v>
      </c>
      <c r="D711" s="9">
        <v>-80.488799999999998</v>
      </c>
      <c r="E711" s="71">
        <v>1</v>
      </c>
      <c r="H711" s="35">
        <v>21796.246353233724</v>
      </c>
      <c r="I711" s="35">
        <v>118449.07407407406</v>
      </c>
      <c r="J711" s="35">
        <v>3488.5307473918751</v>
      </c>
      <c r="Q711" s="9">
        <v>23.61</v>
      </c>
      <c r="R711" s="9">
        <v>36.21</v>
      </c>
      <c r="U711" s="64">
        <v>0</v>
      </c>
      <c r="V711" s="64">
        <v>5.7720057720057706E-2</v>
      </c>
    </row>
    <row r="712" spans="2:22" x14ac:dyDescent="0.2">
      <c r="B712" s="20">
        <v>41947</v>
      </c>
      <c r="C712" s="9">
        <v>31.271239999999999</v>
      </c>
      <c r="D712" s="9">
        <v>-80.488799999999998</v>
      </c>
      <c r="E712" s="71">
        <v>30</v>
      </c>
      <c r="H712" s="35">
        <v>23927.105271152221</v>
      </c>
      <c r="I712" s="35">
        <v>138282.40740740739</v>
      </c>
      <c r="J712" s="35">
        <v>3753.905285496855</v>
      </c>
      <c r="Q712" s="9">
        <v>23.61</v>
      </c>
      <c r="R712" s="9">
        <v>36.21</v>
      </c>
      <c r="U712" s="64">
        <v>2.5773195876288658E-2</v>
      </c>
      <c r="V712" s="64">
        <v>6.0967820232757174E-2</v>
      </c>
    </row>
    <row r="713" spans="2:22" x14ac:dyDescent="0.2">
      <c r="B713" s="20">
        <v>41948</v>
      </c>
      <c r="C713" s="9">
        <v>31.235479999999999</v>
      </c>
      <c r="D713" s="9">
        <v>-79.724680000000006</v>
      </c>
      <c r="E713" s="71">
        <v>10</v>
      </c>
      <c r="H713" s="35">
        <v>302707.71876598382</v>
      </c>
      <c r="I713" s="35">
        <v>249444.44444444444</v>
      </c>
      <c r="J713" s="35">
        <v>405.13963271364418</v>
      </c>
      <c r="Q713" s="9">
        <v>26.881</v>
      </c>
      <c r="R713" s="9">
        <v>36.091999999999999</v>
      </c>
      <c r="U713" s="64">
        <v>2.5773195876288658E-2</v>
      </c>
      <c r="V713" s="64">
        <v>3.6184672773029801E-2</v>
      </c>
    </row>
    <row r="714" spans="2:22" x14ac:dyDescent="0.2">
      <c r="B714" s="20">
        <v>41948</v>
      </c>
      <c r="C714" s="9">
        <v>31.235479999999999</v>
      </c>
      <c r="D714" s="9">
        <v>-79.724680000000006</v>
      </c>
      <c r="E714" s="71">
        <v>75</v>
      </c>
      <c r="H714" s="35">
        <v>168256.93531185627</v>
      </c>
      <c r="I714" s="35">
        <v>125307.4074074074</v>
      </c>
      <c r="J714" s="35">
        <v>1520.1318358264978</v>
      </c>
      <c r="Q714" s="9">
        <v>27.097999999999999</v>
      </c>
      <c r="R714" s="9">
        <v>36.231999999999999</v>
      </c>
    </row>
    <row r="715" spans="2:22" x14ac:dyDescent="0.2">
      <c r="B715" s="20">
        <v>41948</v>
      </c>
      <c r="C715" s="9">
        <v>31.235479999999999</v>
      </c>
      <c r="D715" s="9">
        <v>-79.724680000000006</v>
      </c>
      <c r="E715" s="71">
        <v>225</v>
      </c>
      <c r="H715" s="35">
        <v>358437.42157287616</v>
      </c>
      <c r="I715" s="35">
        <v>9244537.0370370373</v>
      </c>
      <c r="J715" s="35">
        <v>23290.669829389437</v>
      </c>
      <c r="Q715" s="9">
        <v>9.6999999999999993</v>
      </c>
      <c r="R715" s="9">
        <v>35.337000000000003</v>
      </c>
      <c r="U715" s="64">
        <v>0.11658031088082899</v>
      </c>
      <c r="V715" s="64">
        <v>11.052250857950341</v>
      </c>
    </row>
    <row r="716" spans="2:22" x14ac:dyDescent="0.2">
      <c r="B716" s="20">
        <v>41948</v>
      </c>
      <c r="C716" s="9">
        <v>31.225200000000001</v>
      </c>
      <c r="D716" s="9">
        <v>-79.551739999999995</v>
      </c>
      <c r="E716" s="71">
        <v>25</v>
      </c>
      <c r="H716" s="35">
        <v>345331.29951019114</v>
      </c>
      <c r="I716" s="35">
        <v>298148.1481481482</v>
      </c>
      <c r="J716" s="35">
        <v>1513.7260263796277</v>
      </c>
      <c r="Q716" s="9">
        <v>27.062999999999999</v>
      </c>
      <c r="R716" s="9">
        <v>36.256999999999998</v>
      </c>
      <c r="T716" s="64">
        <v>0.21535988210469903</v>
      </c>
      <c r="U716" s="64">
        <v>0.18478260869565219</v>
      </c>
      <c r="V716" s="64">
        <v>1.7321764556318331</v>
      </c>
    </row>
    <row r="717" spans="2:22" x14ac:dyDescent="0.2">
      <c r="B717" s="20">
        <v>41948</v>
      </c>
      <c r="C717" s="9">
        <v>31.225200000000001</v>
      </c>
      <c r="D717" s="9">
        <v>-79.551739999999995</v>
      </c>
      <c r="E717" s="71">
        <v>100</v>
      </c>
      <c r="H717" s="35">
        <v>19004768.974061664</v>
      </c>
      <c r="I717" s="35">
        <v>12998611.11111111</v>
      </c>
      <c r="J717" s="35">
        <v>1020.1889287101993</v>
      </c>
      <c r="Q717" s="9">
        <v>26.617000000000001</v>
      </c>
      <c r="R717" s="9">
        <v>36.551000000000002</v>
      </c>
      <c r="T717" s="64">
        <v>0.11923502026325486</v>
      </c>
      <c r="U717" s="64">
        <v>0.11684782608695654</v>
      </c>
      <c r="V717" s="64">
        <v>3.4029366895499569E-2</v>
      </c>
    </row>
    <row r="718" spans="2:22" x14ac:dyDescent="0.2">
      <c r="B718" s="20">
        <v>41948</v>
      </c>
      <c r="C718" s="9">
        <v>31.225200000000001</v>
      </c>
      <c r="D718" s="9">
        <v>-79.551739999999995</v>
      </c>
      <c r="E718" s="71">
        <v>200</v>
      </c>
      <c r="H718" s="35">
        <v>5890084.6205808325</v>
      </c>
      <c r="I718" s="35">
        <v>12140740.740740743</v>
      </c>
      <c r="J718" s="35">
        <v>2526.1345652467835</v>
      </c>
      <c r="Q718" s="9">
        <v>17.948</v>
      </c>
      <c r="R718" s="9">
        <v>36.329000000000001</v>
      </c>
      <c r="T718" s="64">
        <v>6.6316106775630504E-2</v>
      </c>
      <c r="U718" s="64">
        <v>0.13043478260869568</v>
      </c>
      <c r="V718" s="64">
        <v>13.201728960081363</v>
      </c>
    </row>
    <row r="719" spans="2:22" x14ac:dyDescent="0.2">
      <c r="B719" s="20">
        <v>41948</v>
      </c>
      <c r="C719" s="9">
        <v>31.225200000000001</v>
      </c>
      <c r="D719" s="9">
        <v>-79.551739999999995</v>
      </c>
      <c r="E719" s="71">
        <v>400</v>
      </c>
      <c r="H719" s="35">
        <v>26852.155751381961</v>
      </c>
      <c r="I719" s="35">
        <v>3336666.6666666665</v>
      </c>
      <c r="J719" s="35">
        <v>73.460300505481271</v>
      </c>
      <c r="Q719" s="9">
        <v>8.16</v>
      </c>
      <c r="R719" s="9">
        <v>35.005000000000003</v>
      </c>
      <c r="U719" s="64">
        <v>0</v>
      </c>
      <c r="V719" s="64">
        <v>22.640692640692645</v>
      </c>
    </row>
    <row r="720" spans="2:22" x14ac:dyDescent="0.2">
      <c r="B720" s="20">
        <v>41947</v>
      </c>
      <c r="C720" s="9">
        <v>31.305340000000001</v>
      </c>
      <c r="D720" s="9">
        <v>-81.086600000000004</v>
      </c>
      <c r="E720" s="71">
        <v>1</v>
      </c>
      <c r="H720" s="35">
        <v>11408.61635902116</v>
      </c>
      <c r="I720" s="35">
        <v>428833.33333333331</v>
      </c>
      <c r="J720" s="35">
        <v>14898.177724526224</v>
      </c>
      <c r="Q720" s="9">
        <v>20.41</v>
      </c>
      <c r="R720" s="9">
        <v>34.25</v>
      </c>
    </row>
    <row r="721" spans="2:22" x14ac:dyDescent="0.2">
      <c r="B721" s="20">
        <v>41947</v>
      </c>
      <c r="C721" s="9">
        <v>31.305340000000001</v>
      </c>
      <c r="D721" s="9">
        <v>-81.086600000000004</v>
      </c>
      <c r="E721" s="71">
        <v>11</v>
      </c>
      <c r="H721" s="35">
        <v>1646.7733713902089</v>
      </c>
      <c r="I721" s="35">
        <v>435069.44444444444</v>
      </c>
      <c r="J721" s="35">
        <v>9237.3853214623396</v>
      </c>
      <c r="Q721" s="9">
        <v>20.41</v>
      </c>
      <c r="R721" s="9">
        <v>34.25</v>
      </c>
    </row>
    <row r="722" spans="2:22" x14ac:dyDescent="0.2">
      <c r="B722" s="20">
        <v>41947</v>
      </c>
      <c r="C722" s="9">
        <v>31.30078</v>
      </c>
      <c r="D722" s="9">
        <v>-80.966359999999995</v>
      </c>
      <c r="E722" s="71">
        <v>1</v>
      </c>
      <c r="H722" s="35">
        <v>3419.6849565999714</v>
      </c>
      <c r="I722" s="35">
        <v>3125.5555555555557</v>
      </c>
      <c r="J722" s="35">
        <v>14693.043070886617</v>
      </c>
      <c r="Q722" s="9">
        <v>21.24</v>
      </c>
      <c r="R722" s="9">
        <v>35.200000000000003</v>
      </c>
    </row>
    <row r="723" spans="2:22" x14ac:dyDescent="0.2">
      <c r="B723" s="20">
        <v>41947</v>
      </c>
      <c r="C723" s="9">
        <v>31.30078</v>
      </c>
      <c r="D723" s="9">
        <v>-80.966359999999995</v>
      </c>
      <c r="E723" s="71">
        <v>13</v>
      </c>
      <c r="H723" s="35">
        <v>7528.5092854212771</v>
      </c>
      <c r="I723" s="35">
        <v>129374.99999999999</v>
      </c>
      <c r="J723" s="35">
        <v>18436.816981972373</v>
      </c>
      <c r="Q723" s="9">
        <v>21.24</v>
      </c>
      <c r="R723" s="9">
        <v>35.200000000000003</v>
      </c>
    </row>
    <row r="724" spans="2:22" x14ac:dyDescent="0.2">
      <c r="B724" s="20">
        <v>41947</v>
      </c>
      <c r="C724" s="9">
        <v>31.295059999999999</v>
      </c>
      <c r="D724" s="9">
        <v>-80.870980000000003</v>
      </c>
      <c r="E724" s="71">
        <v>2</v>
      </c>
      <c r="H724" s="35">
        <v>17262.948277536037</v>
      </c>
      <c r="I724" s="35">
        <v>285777.77777777775</v>
      </c>
      <c r="J724" s="35">
        <v>3528.025221106589</v>
      </c>
      <c r="Q724" s="9">
        <v>21.76</v>
      </c>
      <c r="R724" s="9">
        <v>35.799999999999997</v>
      </c>
      <c r="T724" s="64">
        <v>8.0748581737561678E-2</v>
      </c>
      <c r="U724" s="64">
        <v>0.13698630136986303</v>
      </c>
      <c r="V724" s="64" t="s">
        <v>361</v>
      </c>
    </row>
    <row r="725" spans="2:22" x14ac:dyDescent="0.2">
      <c r="B725" s="20">
        <v>41947</v>
      </c>
      <c r="C725" s="9">
        <v>31.295059999999999</v>
      </c>
      <c r="D725" s="9">
        <v>-80.870980000000003</v>
      </c>
      <c r="E725" s="71">
        <v>18</v>
      </c>
      <c r="H725" s="35">
        <v>38817.364192685738</v>
      </c>
      <c r="I725" s="35">
        <v>351250</v>
      </c>
      <c r="J725" s="35">
        <v>8485.3708718611724</v>
      </c>
      <c r="Q725" s="9">
        <v>21.8</v>
      </c>
      <c r="R725" s="9">
        <v>35.799999999999997</v>
      </c>
      <c r="T725" s="64">
        <v>6.6620296911339583E-2</v>
      </c>
      <c r="U725" s="64">
        <v>0.15068493150684933</v>
      </c>
      <c r="V725" s="64" t="s">
        <v>361</v>
      </c>
    </row>
    <row r="726" spans="2:22" x14ac:dyDescent="0.2">
      <c r="B726" s="20">
        <v>41949</v>
      </c>
      <c r="C726" s="9">
        <v>31.37696</v>
      </c>
      <c r="D726" s="9">
        <v>-81.284440000000004</v>
      </c>
      <c r="E726" s="71">
        <v>1</v>
      </c>
      <c r="H726" s="35">
        <v>818901.12492749118</v>
      </c>
      <c r="I726" s="35">
        <v>2922369.7201421075</v>
      </c>
      <c r="J726" s="35">
        <v>112189.6344221265</v>
      </c>
      <c r="Q726" s="9">
        <v>19.181999999999999</v>
      </c>
      <c r="R726" s="9">
        <v>30.925000000000001</v>
      </c>
      <c r="T726" s="64">
        <v>0.22105368925210167</v>
      </c>
      <c r="U726" s="64">
        <v>0.15760869565217392</v>
      </c>
      <c r="V726" s="64">
        <v>9.8531655225019082E-2</v>
      </c>
    </row>
    <row r="727" spans="2:22" x14ac:dyDescent="0.2">
      <c r="B727" s="20">
        <v>41949</v>
      </c>
      <c r="C727" s="9">
        <v>31.37696</v>
      </c>
      <c r="D727" s="9">
        <v>-81.284440000000004</v>
      </c>
      <c r="E727" s="71">
        <v>10</v>
      </c>
      <c r="H727" s="35">
        <v>991452.67247953324</v>
      </c>
      <c r="I727" s="35">
        <v>6287506.9007848706</v>
      </c>
      <c r="J727" s="35">
        <v>86512.725642133868</v>
      </c>
      <c r="Q727" s="9">
        <v>18.759</v>
      </c>
      <c r="R727" s="9">
        <v>32.268000000000001</v>
      </c>
      <c r="T727" s="64">
        <v>0.60873497002377996</v>
      </c>
      <c r="U727" s="64">
        <v>0.15760869565217392</v>
      </c>
      <c r="V727" s="64">
        <v>0.3324497838799898</v>
      </c>
    </row>
    <row r="728" spans="2:22" x14ac:dyDescent="0.2">
      <c r="B728" s="20">
        <v>41947</v>
      </c>
      <c r="C728" s="9">
        <v>31.419080000000001</v>
      </c>
      <c r="D728" s="9">
        <v>-81.121859999999998</v>
      </c>
      <c r="E728" s="71">
        <v>1</v>
      </c>
      <c r="H728" s="35">
        <v>168022.44241963793</v>
      </c>
      <c r="I728" s="35">
        <v>641666.66666666674</v>
      </c>
      <c r="J728" s="35">
        <v>49924.475649405089</v>
      </c>
      <c r="Q728" s="9">
        <v>18.931000000000001</v>
      </c>
      <c r="R728" s="9">
        <v>33.447000000000003</v>
      </c>
    </row>
    <row r="729" spans="2:22" x14ac:dyDescent="0.2">
      <c r="B729" s="20">
        <v>41947</v>
      </c>
      <c r="C729" s="9">
        <v>31.414359999999999</v>
      </c>
      <c r="D729" s="9">
        <v>-81.030320000000003</v>
      </c>
      <c r="E729" s="71">
        <v>1</v>
      </c>
      <c r="H729" s="35">
        <v>302.30963274087708</v>
      </c>
      <c r="I729" s="35">
        <v>303101.85185185185</v>
      </c>
      <c r="J729" s="35">
        <v>339.98768000243746</v>
      </c>
      <c r="Q729" s="9">
        <v>20.18</v>
      </c>
      <c r="R729" s="9">
        <v>34.29</v>
      </c>
      <c r="T729" s="64">
        <v>0.14834699067533202</v>
      </c>
      <c r="U729" s="64">
        <v>0.13698630136986303</v>
      </c>
      <c r="V729" s="64" t="s">
        <v>361</v>
      </c>
    </row>
    <row r="730" spans="2:22" x14ac:dyDescent="0.2">
      <c r="B730" s="20">
        <v>41947</v>
      </c>
      <c r="C730" s="9">
        <v>31.414359999999999</v>
      </c>
      <c r="D730" s="9">
        <v>-81.030320000000003</v>
      </c>
      <c r="E730" s="71">
        <v>10</v>
      </c>
      <c r="H730" s="35">
        <v>73863.959539782809</v>
      </c>
      <c r="I730" s="35">
        <v>1152245.3703703703</v>
      </c>
      <c r="J730" s="35">
        <v>79213.160335100212</v>
      </c>
      <c r="Q730" s="9">
        <v>20.152999999999999</v>
      </c>
      <c r="R730" s="9">
        <v>34.299999999999997</v>
      </c>
      <c r="T730" s="64">
        <v>6.9228595648488267E-2</v>
      </c>
      <c r="U730" s="64">
        <v>0.13698630136986303</v>
      </c>
      <c r="V730" s="64" t="s">
        <v>361</v>
      </c>
    </row>
    <row r="731" spans="2:22" x14ac:dyDescent="0.2">
      <c r="B731" s="20">
        <v>41947</v>
      </c>
      <c r="C731" s="9">
        <v>31.39864</v>
      </c>
      <c r="D731" s="9">
        <v>-80.870440000000002</v>
      </c>
      <c r="E731" s="71">
        <v>1</v>
      </c>
      <c r="H731" s="35">
        <v>6163.9828518146405</v>
      </c>
      <c r="I731" s="35">
        <v>258643.51851851851</v>
      </c>
      <c r="J731" s="35">
        <v>4155.1284776010571</v>
      </c>
      <c r="Q731" s="9">
        <v>21.2</v>
      </c>
      <c r="R731" s="9">
        <v>35.49</v>
      </c>
      <c r="T731" s="64">
        <v>0.11813419697002631</v>
      </c>
      <c r="U731" s="64">
        <v>0.10958904109589042</v>
      </c>
      <c r="V731" s="64" t="s">
        <v>361</v>
      </c>
    </row>
    <row r="732" spans="2:22" x14ac:dyDescent="0.2">
      <c r="B732" s="20">
        <v>41947</v>
      </c>
      <c r="C732" s="9">
        <v>31.39864</v>
      </c>
      <c r="D732" s="9">
        <v>-80.870440000000002</v>
      </c>
      <c r="E732" s="71">
        <v>18</v>
      </c>
      <c r="H732" s="35">
        <v>39635.607322784119</v>
      </c>
      <c r="I732" s="35">
        <v>361805.55555555556</v>
      </c>
      <c r="J732" s="35">
        <v>6767.3661859480135</v>
      </c>
      <c r="Q732" s="9">
        <v>21.2</v>
      </c>
      <c r="R732" s="9">
        <v>35.5</v>
      </c>
      <c r="T732" s="64">
        <v>7.890103679874802E-2</v>
      </c>
      <c r="U732" s="64">
        <v>0.10958904109589042</v>
      </c>
      <c r="V732" s="64" t="s">
        <v>361</v>
      </c>
    </row>
    <row r="733" spans="2:22" x14ac:dyDescent="0.2">
      <c r="B733" s="20">
        <v>41947</v>
      </c>
      <c r="C733" s="9">
        <v>31.402280000000001</v>
      </c>
      <c r="D733" s="9">
        <v>-80.765219999999999</v>
      </c>
      <c r="E733" s="71">
        <v>1</v>
      </c>
      <c r="H733" s="35">
        <v>15617.626389142264</v>
      </c>
      <c r="I733" s="35">
        <v>238291.66666666666</v>
      </c>
      <c r="J733" s="35">
        <v>3132.5280376266719</v>
      </c>
      <c r="Q733" s="9">
        <v>22.2</v>
      </c>
      <c r="R733" s="9">
        <v>36.1</v>
      </c>
    </row>
    <row r="734" spans="2:22" x14ac:dyDescent="0.2">
      <c r="B734" s="20">
        <v>41947</v>
      </c>
      <c r="C734" s="9">
        <v>31.402280000000001</v>
      </c>
      <c r="D734" s="9">
        <v>-80.765219999999999</v>
      </c>
      <c r="E734" s="71">
        <v>21</v>
      </c>
      <c r="H734" s="35">
        <v>18571.234330587555</v>
      </c>
      <c r="I734" s="35">
        <v>215000</v>
      </c>
      <c r="J734" s="35">
        <v>5503.1403541593254</v>
      </c>
      <c r="Q734" s="9">
        <v>22.2</v>
      </c>
      <c r="R734" s="9">
        <v>36.1</v>
      </c>
    </row>
    <row r="735" spans="2:22" x14ac:dyDescent="0.2">
      <c r="B735" s="20">
        <v>41946</v>
      </c>
      <c r="C735" s="9">
        <v>31.532900000000001</v>
      </c>
      <c r="D735" s="9">
        <v>-81.058840000000004</v>
      </c>
      <c r="E735" s="71">
        <v>1</v>
      </c>
      <c r="H735" s="35">
        <v>86157.272297034258</v>
      </c>
      <c r="I735" s="35">
        <v>565249.99999999988</v>
      </c>
      <c r="J735" s="35">
        <v>12026.696249704279</v>
      </c>
      <c r="Q735" s="9">
        <v>19.193000000000001</v>
      </c>
      <c r="R735" s="9">
        <v>33.624000000000002</v>
      </c>
      <c r="U735" s="64">
        <v>2.5773195876288658E-2</v>
      </c>
      <c r="V735" s="64">
        <v>2.3793099043166087E-2</v>
      </c>
    </row>
    <row r="736" spans="2:22" x14ac:dyDescent="0.2">
      <c r="B736" s="20">
        <v>41946</v>
      </c>
      <c r="C736" s="9">
        <v>31.532900000000001</v>
      </c>
      <c r="D736" s="9">
        <v>-81.058840000000004</v>
      </c>
      <c r="E736" s="71">
        <v>8.5</v>
      </c>
      <c r="H736" s="35">
        <v>112004.78166505978</v>
      </c>
      <c r="I736" s="35">
        <v>833333.33333333337</v>
      </c>
      <c r="J736" s="35">
        <v>8398.2452839916987</v>
      </c>
      <c r="Q736" s="9">
        <v>19.12</v>
      </c>
      <c r="R736" s="9">
        <v>33.606000000000002</v>
      </c>
      <c r="U736" s="64">
        <v>3.8659793814432991E-2</v>
      </c>
      <c r="V736" s="64">
        <v>6.0472796024476541E-2</v>
      </c>
    </row>
    <row r="737" spans="2:22" x14ac:dyDescent="0.2">
      <c r="B737" s="20">
        <v>41947</v>
      </c>
      <c r="C737" s="9">
        <v>31.533280000000001</v>
      </c>
      <c r="D737" s="9">
        <v>-80.984319999999997</v>
      </c>
      <c r="E737" s="71">
        <v>1</v>
      </c>
      <c r="H737" s="35">
        <v>1128.5127310602643</v>
      </c>
      <c r="I737" s="35">
        <v>810333.33333333349</v>
      </c>
      <c r="J737" s="35">
        <v>5746.6113914869011</v>
      </c>
      <c r="Q737" s="9">
        <v>19.940000000000001</v>
      </c>
      <c r="R737" s="9">
        <v>33.92</v>
      </c>
    </row>
    <row r="738" spans="2:22" x14ac:dyDescent="0.2">
      <c r="B738" s="20">
        <v>41947</v>
      </c>
      <c r="C738" s="9">
        <v>31.533280000000001</v>
      </c>
      <c r="D738" s="9">
        <v>-80.984319999999997</v>
      </c>
      <c r="E738" s="71">
        <v>11</v>
      </c>
      <c r="H738" s="35">
        <v>1275.0775871255919</v>
      </c>
      <c r="I738" s="35">
        <v>678659.72222222213</v>
      </c>
      <c r="J738" s="35">
        <v>17682.291666666668</v>
      </c>
      <c r="Q738" s="9">
        <v>19.940000000000001</v>
      </c>
      <c r="R738" s="9">
        <v>33.92</v>
      </c>
    </row>
    <row r="739" spans="2:22" x14ac:dyDescent="0.2">
      <c r="B739" s="20">
        <v>41947</v>
      </c>
      <c r="C739" s="9">
        <v>31.52712</v>
      </c>
      <c r="D739" s="9">
        <v>-80.883359999999996</v>
      </c>
      <c r="E739" s="71">
        <v>1</v>
      </c>
      <c r="H739" s="35">
        <v>14111.970269903342</v>
      </c>
      <c r="I739" s="35">
        <v>414756.09756097558</v>
      </c>
      <c r="J739" s="35">
        <v>7990.2077616850902</v>
      </c>
      <c r="Q739" s="9">
        <v>20.93</v>
      </c>
      <c r="R739" s="9">
        <v>35.17</v>
      </c>
    </row>
    <row r="740" spans="2:22" x14ac:dyDescent="0.2">
      <c r="B740" s="20">
        <v>41947</v>
      </c>
      <c r="C740" s="9">
        <v>31.52712</v>
      </c>
      <c r="D740" s="9">
        <v>-80.883359999999996</v>
      </c>
      <c r="E740" s="71">
        <v>14</v>
      </c>
      <c r="H740" s="35">
        <v>6923.2559064818497</v>
      </c>
      <c r="I740" s="35">
        <v>114381.94444444444</v>
      </c>
      <c r="J740" s="35">
        <v>4916.0921137654022</v>
      </c>
      <c r="Q740" s="9">
        <v>20.93</v>
      </c>
      <c r="R740" s="9">
        <v>35.17</v>
      </c>
    </row>
    <row r="741" spans="2:22" x14ac:dyDescent="0.2">
      <c r="B741" s="20">
        <v>41947</v>
      </c>
      <c r="C741" s="9">
        <v>31.521599999999999</v>
      </c>
      <c r="D741" s="9">
        <v>-80.774919999999995</v>
      </c>
      <c r="E741" s="71">
        <v>1</v>
      </c>
      <c r="H741" s="35">
        <v>25981.165853090883</v>
      </c>
      <c r="I741" s="35">
        <v>270000</v>
      </c>
      <c r="J741" s="35">
        <v>3134.2940612684488</v>
      </c>
      <c r="Q741" s="9">
        <v>21.49</v>
      </c>
      <c r="R741" s="9">
        <v>35.770000000000003</v>
      </c>
      <c r="T741" s="64">
        <v>0.20681635403308191</v>
      </c>
      <c r="U741" s="64">
        <v>0.10958904109589042</v>
      </c>
      <c r="V741" s="64" t="s">
        <v>361</v>
      </c>
    </row>
    <row r="742" spans="2:22" x14ac:dyDescent="0.2">
      <c r="B742" s="20">
        <v>41947</v>
      </c>
      <c r="C742" s="9">
        <v>31.521599999999999</v>
      </c>
      <c r="D742" s="9">
        <v>-80.774919999999995</v>
      </c>
      <c r="E742" s="71">
        <v>19</v>
      </c>
      <c r="H742" s="35">
        <v>20980.577135401945</v>
      </c>
      <c r="I742" s="35">
        <v>319120.37037037034</v>
      </c>
      <c r="J742" s="35">
        <v>4737.3749242922395</v>
      </c>
      <c r="Q742" s="9">
        <v>21.48</v>
      </c>
      <c r="R742" s="9">
        <v>35.78</v>
      </c>
      <c r="T742" s="64">
        <v>8.4226313387093271E-2</v>
      </c>
      <c r="U742" s="64">
        <v>0.10958904109589042</v>
      </c>
      <c r="V742" s="64" t="s">
        <v>361</v>
      </c>
    </row>
    <row r="743" spans="2:22" x14ac:dyDescent="0.2">
      <c r="B743" s="20">
        <v>41950</v>
      </c>
      <c r="C743" s="9">
        <v>31.851780000000002</v>
      </c>
      <c r="D743" s="9">
        <v>-81.084140000000005</v>
      </c>
      <c r="E743" s="71">
        <v>1.4</v>
      </c>
      <c r="H743" s="35">
        <v>820376.96458566526</v>
      </c>
      <c r="I743" s="35">
        <v>3386278.6255211667</v>
      </c>
      <c r="J743" s="35">
        <v>39249.643643969517</v>
      </c>
      <c r="Q743" s="9">
        <v>18.253</v>
      </c>
      <c r="R743" s="9">
        <v>30.7</v>
      </c>
    </row>
    <row r="744" spans="2:22" x14ac:dyDescent="0.2">
      <c r="B744" s="20">
        <v>41946</v>
      </c>
      <c r="C744" s="9">
        <v>31.769760000000002</v>
      </c>
      <c r="D744" s="9">
        <v>-80.912499999999994</v>
      </c>
      <c r="E744" s="71">
        <v>1</v>
      </c>
      <c r="H744" s="35">
        <v>4281.9664437232896</v>
      </c>
      <c r="I744" s="35">
        <v>72511.111111111124</v>
      </c>
      <c r="J744" s="35">
        <v>3036.9048520340502</v>
      </c>
      <c r="Q744" s="9">
        <v>20.399999999999999</v>
      </c>
      <c r="R744" s="9">
        <v>34.1</v>
      </c>
      <c r="U744" s="64">
        <v>0</v>
      </c>
      <c r="V744" s="64">
        <v>1.4430014430014418E-2</v>
      </c>
    </row>
    <row r="745" spans="2:22" x14ac:dyDescent="0.2">
      <c r="B745" s="20">
        <v>41946</v>
      </c>
      <c r="C745" s="9">
        <v>31.769760000000002</v>
      </c>
      <c r="D745" s="9">
        <v>-80.912499999999994</v>
      </c>
      <c r="E745" s="71">
        <v>12</v>
      </c>
      <c r="H745" s="35">
        <v>45114.204352479646</v>
      </c>
      <c r="I745" s="35">
        <v>316354.16666666669</v>
      </c>
      <c r="J745" s="35">
        <v>39360.192131636461</v>
      </c>
      <c r="Q745" s="9">
        <v>20.399999999999999</v>
      </c>
      <c r="R745" s="9">
        <v>34.200000000000003</v>
      </c>
      <c r="U745" s="64">
        <v>0</v>
      </c>
      <c r="V745" s="64">
        <v>7.2150072150072145E-2</v>
      </c>
    </row>
    <row r="746" spans="2:22" x14ac:dyDescent="0.2">
      <c r="B746" s="20">
        <v>41949</v>
      </c>
      <c r="C746" s="9">
        <v>30.981619999999999</v>
      </c>
      <c r="D746" s="9">
        <v>-81.272859999999994</v>
      </c>
      <c r="E746" s="71">
        <v>1</v>
      </c>
      <c r="H746" s="35">
        <v>8919.8882828398691</v>
      </c>
      <c r="I746" s="35">
        <v>32755.485297755065</v>
      </c>
      <c r="J746" s="35">
        <v>5364.1965530459402</v>
      </c>
      <c r="Q746" s="9">
        <v>20.46</v>
      </c>
      <c r="R746" s="9">
        <v>34.33</v>
      </c>
    </row>
    <row r="747" spans="2:22" x14ac:dyDescent="0.2">
      <c r="B747" s="20">
        <v>41949</v>
      </c>
      <c r="C747" s="9">
        <v>30.981619999999999</v>
      </c>
      <c r="D747" s="9">
        <v>-81.272859999999994</v>
      </c>
      <c r="E747" s="71">
        <v>10.5</v>
      </c>
      <c r="H747" s="35">
        <v>10236.339416513691</v>
      </c>
      <c r="I747" s="35">
        <v>240366.66666666669</v>
      </c>
      <c r="J747" s="35">
        <v>9596.559910405902</v>
      </c>
      <c r="Q747" s="9">
        <v>20.5</v>
      </c>
      <c r="R747" s="9">
        <v>34.4</v>
      </c>
      <c r="U747" s="64">
        <v>3.8659793814432991E-2</v>
      </c>
      <c r="V747" s="64">
        <v>4.8081222294612855E-2</v>
      </c>
    </row>
    <row r="748" spans="2:22" x14ac:dyDescent="0.2">
      <c r="B748" s="20">
        <v>41949</v>
      </c>
      <c r="C748" s="9">
        <v>31.540980000000001</v>
      </c>
      <c r="D748" s="9">
        <v>-81.206580000000002</v>
      </c>
      <c r="E748" s="71">
        <v>1</v>
      </c>
      <c r="H748" s="35">
        <v>620706.23027892492</v>
      </c>
      <c r="I748" s="35">
        <v>3031686.5740784672</v>
      </c>
      <c r="J748" s="35">
        <v>5987.4999999999991</v>
      </c>
      <c r="Q748" s="9">
        <v>18.992999999999999</v>
      </c>
      <c r="R748" s="9">
        <v>32.771000000000001</v>
      </c>
      <c r="T748" s="64">
        <v>0.36272900827276683</v>
      </c>
      <c r="U748" s="64">
        <v>0.17119565217391305</v>
      </c>
      <c r="V748" s="64">
        <v>0.17851195016526819</v>
      </c>
    </row>
    <row r="749" spans="2:22" x14ac:dyDescent="0.2">
      <c r="B749" s="20">
        <v>41949</v>
      </c>
      <c r="C749" s="9">
        <v>31.540980000000001</v>
      </c>
      <c r="D749" s="9">
        <v>-81.206580000000002</v>
      </c>
      <c r="E749" s="71">
        <v>9</v>
      </c>
      <c r="H749" s="35">
        <v>628196.04447880131</v>
      </c>
      <c r="I749" s="35">
        <v>2482027.5119403186</v>
      </c>
      <c r="J749" s="35">
        <v>26799.05798150046</v>
      </c>
      <c r="Q749" s="9">
        <v>19.015999999999998</v>
      </c>
      <c r="R749" s="9">
        <v>32.816000000000003</v>
      </c>
      <c r="T749" s="64">
        <v>0.28150852396422954</v>
      </c>
      <c r="U749" s="64">
        <v>0.15760869565217392</v>
      </c>
      <c r="V749" s="64">
        <v>9.8531655225019082E-2</v>
      </c>
    </row>
    <row r="750" spans="2:22" x14ac:dyDescent="0.2">
      <c r="B750" s="20">
        <v>41950</v>
      </c>
      <c r="C750" s="9">
        <v>31.712879999999998</v>
      </c>
      <c r="D750" s="9">
        <v>-81.142439999999993</v>
      </c>
      <c r="E750" s="71">
        <v>1</v>
      </c>
      <c r="H750" s="35">
        <v>23863.267361400085</v>
      </c>
      <c r="I750" s="35">
        <v>3062624.9999999995</v>
      </c>
      <c r="J750" s="35">
        <v>7577.5</v>
      </c>
      <c r="Q750" s="9">
        <v>18.09</v>
      </c>
      <c r="R750" s="9">
        <v>31.89</v>
      </c>
    </row>
    <row r="751" spans="2:22" x14ac:dyDescent="0.2">
      <c r="B751" s="20">
        <v>41946</v>
      </c>
      <c r="C751" s="9">
        <v>31.687180000000001</v>
      </c>
      <c r="D751" s="9">
        <v>-80.976519999999994</v>
      </c>
      <c r="E751" s="71">
        <v>1</v>
      </c>
      <c r="H751" s="35">
        <v>143235.99429367835</v>
      </c>
      <c r="I751" s="35">
        <v>434388.88888888882</v>
      </c>
      <c r="J751" s="35">
        <v>4356.4699827367976</v>
      </c>
      <c r="Q751" s="9">
        <v>18.858000000000001</v>
      </c>
      <c r="R751" s="9">
        <v>33.051000000000002</v>
      </c>
    </row>
    <row r="752" spans="2:22" x14ac:dyDescent="0.2">
      <c r="B752" s="20">
        <v>41946</v>
      </c>
      <c r="C752" s="9">
        <v>31.687180000000001</v>
      </c>
      <c r="D752" s="9">
        <v>-80.976519999999994</v>
      </c>
      <c r="E752" s="71">
        <v>12</v>
      </c>
      <c r="H752" s="35" t="s">
        <v>361</v>
      </c>
      <c r="I752" s="35">
        <v>192255.55555555553</v>
      </c>
      <c r="J752" s="35">
        <v>2378.166666666667</v>
      </c>
      <c r="Q752" s="9">
        <v>19</v>
      </c>
      <c r="R752" s="9">
        <v>33.1</v>
      </c>
    </row>
    <row r="753" spans="1:24" x14ac:dyDescent="0.2">
      <c r="B753" s="20">
        <v>41949</v>
      </c>
      <c r="C753" s="9">
        <v>31.13138</v>
      </c>
      <c r="D753" s="9">
        <v>-81.397959999999998</v>
      </c>
      <c r="E753" s="71">
        <v>1</v>
      </c>
      <c r="H753" s="35">
        <v>81280.330796313312</v>
      </c>
      <c r="I753" s="35">
        <v>1785972.2222222225</v>
      </c>
      <c r="J753" s="35">
        <v>280.41097801255808</v>
      </c>
      <c r="Q753" s="9">
        <v>18.86</v>
      </c>
      <c r="R753" s="9">
        <v>31.012</v>
      </c>
      <c r="T753" s="64">
        <v>1.4011789530093446</v>
      </c>
      <c r="U753" s="64">
        <v>0.42934782608695649</v>
      </c>
      <c r="V753" s="64">
        <v>1.1835176709890669</v>
      </c>
    </row>
    <row r="754" spans="1:24" x14ac:dyDescent="0.2">
      <c r="B754" s="20">
        <v>41949</v>
      </c>
      <c r="C754" s="9">
        <v>31.13138</v>
      </c>
      <c r="D754" s="9">
        <v>-81.397959999999998</v>
      </c>
      <c r="E754" s="71">
        <v>18</v>
      </c>
      <c r="H754" s="35">
        <v>1345494.7908381817</v>
      </c>
      <c r="I754" s="35">
        <v>3690489.8187803589</v>
      </c>
      <c r="J754" s="35">
        <v>50618.639519342498</v>
      </c>
      <c r="Q754" s="9">
        <v>18.847000000000001</v>
      </c>
      <c r="R754" s="9">
        <v>31.420999999999999</v>
      </c>
      <c r="T754" s="64">
        <v>0.94500452155273473</v>
      </c>
      <c r="U754" s="64">
        <v>0.29347826086956524</v>
      </c>
      <c r="V754" s="64">
        <v>1.0269895753877447</v>
      </c>
    </row>
    <row r="755" spans="1:24" x14ac:dyDescent="0.2">
      <c r="B755" s="20">
        <v>41949</v>
      </c>
      <c r="C755" s="9">
        <v>31.10162</v>
      </c>
      <c r="D755" s="9">
        <v>-81.296520000000001</v>
      </c>
      <c r="E755" s="71">
        <v>1</v>
      </c>
      <c r="H755" s="35">
        <v>77296.253118186534</v>
      </c>
      <c r="I755" s="35">
        <v>3274722.2222222225</v>
      </c>
      <c r="J755" s="35">
        <v>13579.166666666666</v>
      </c>
      <c r="Q755" s="9">
        <v>18.62</v>
      </c>
      <c r="R755" s="9">
        <v>32.299999999999997</v>
      </c>
    </row>
    <row r="756" spans="1:24" x14ac:dyDescent="0.2">
      <c r="B756" s="20">
        <v>41949</v>
      </c>
      <c r="C756" s="9">
        <v>31.10162</v>
      </c>
      <c r="D756" s="9">
        <v>-81.296520000000001</v>
      </c>
      <c r="E756" s="71">
        <v>7</v>
      </c>
      <c r="H756" s="35">
        <v>2063667.5541319316</v>
      </c>
      <c r="I756" s="35">
        <v>4846970.446517312</v>
      </c>
      <c r="J756" s="35">
        <v>136717.86041889849</v>
      </c>
      <c r="Q756" s="9">
        <v>18.7</v>
      </c>
      <c r="R756" s="9">
        <v>32.5</v>
      </c>
    </row>
    <row r="757" spans="1:24" x14ac:dyDescent="0.2">
      <c r="B757" s="20">
        <v>41949</v>
      </c>
      <c r="C757" s="9">
        <v>31.09628</v>
      </c>
      <c r="D757" s="9">
        <v>-81.173940000000002</v>
      </c>
      <c r="E757" s="71">
        <v>1</v>
      </c>
      <c r="H757" s="35">
        <v>19771.688765779847</v>
      </c>
      <c r="I757" s="35">
        <v>160082.29264301449</v>
      </c>
      <c r="J757" s="35">
        <v>6555.7552500560596</v>
      </c>
      <c r="Q757" s="9">
        <v>20.3</v>
      </c>
      <c r="R757" s="9">
        <v>34.090000000000003</v>
      </c>
    </row>
    <row r="758" spans="1:24" x14ac:dyDescent="0.2">
      <c r="B758" s="20">
        <v>41949</v>
      </c>
      <c r="C758" s="9">
        <v>31.09628</v>
      </c>
      <c r="D758" s="9">
        <v>-81.173940000000002</v>
      </c>
      <c r="E758" s="71">
        <v>11</v>
      </c>
      <c r="H758" s="35">
        <v>33108.553683055463</v>
      </c>
      <c r="I758" s="35">
        <v>438806.59955644188</v>
      </c>
      <c r="J758" s="35">
        <v>39339.919252604304</v>
      </c>
      <c r="Q758" s="9">
        <v>20.3</v>
      </c>
      <c r="R758" s="9">
        <v>34.200000000000003</v>
      </c>
    </row>
    <row r="759" spans="1:24" x14ac:dyDescent="0.2">
      <c r="B759" s="20">
        <v>41949</v>
      </c>
      <c r="C759" s="9">
        <v>31.084980000000002</v>
      </c>
      <c r="D759" s="9">
        <v>-81.032219999999995</v>
      </c>
      <c r="E759" s="71">
        <v>1</v>
      </c>
      <c r="H759" s="35">
        <v>20776.916033799836</v>
      </c>
      <c r="I759" s="35">
        <v>160963.45203647629</v>
      </c>
      <c r="J759" s="35">
        <v>11498.249272695188</v>
      </c>
      <c r="Q759" s="9">
        <v>21.2</v>
      </c>
      <c r="R759" s="9">
        <v>34.700000000000003</v>
      </c>
    </row>
    <row r="760" spans="1:24" x14ac:dyDescent="0.2">
      <c r="B760" s="20">
        <v>41949</v>
      </c>
      <c r="C760" s="9">
        <v>31.084980000000002</v>
      </c>
      <c r="D760" s="9">
        <v>-81.032219999999995</v>
      </c>
      <c r="E760" s="71">
        <v>14</v>
      </c>
      <c r="H760" s="35">
        <v>92655.772363961834</v>
      </c>
      <c r="I760" s="35">
        <v>268405.52512257168</v>
      </c>
      <c r="J760" s="35">
        <v>7347.8758564545406</v>
      </c>
      <c r="Q760" s="9">
        <v>21.234999999999999</v>
      </c>
      <c r="R760" s="9">
        <v>34.731999999999999</v>
      </c>
    </row>
    <row r="761" spans="1:24" x14ac:dyDescent="0.2">
      <c r="B761" s="20">
        <v>41948</v>
      </c>
      <c r="C761" s="9">
        <v>31.065760000000001</v>
      </c>
      <c r="D761" s="9">
        <v>-80.89528</v>
      </c>
      <c r="E761" s="71">
        <v>1</v>
      </c>
      <c r="H761" s="35">
        <v>33100.733952211405</v>
      </c>
      <c r="I761" s="35">
        <v>125274.03227673953</v>
      </c>
      <c r="J761" s="35">
        <v>7101.135797619022</v>
      </c>
      <c r="Q761" s="9">
        <v>21.504999999999999</v>
      </c>
      <c r="R761" s="9">
        <v>34.941000000000003</v>
      </c>
    </row>
    <row r="762" spans="1:24" x14ac:dyDescent="0.2">
      <c r="B762" s="20">
        <v>41948</v>
      </c>
      <c r="C762" s="9">
        <v>31.065760000000001</v>
      </c>
      <c r="D762" s="9">
        <v>-80.89528</v>
      </c>
      <c r="E762" s="71">
        <v>16</v>
      </c>
      <c r="H762" s="35">
        <v>10458.321014796133</v>
      </c>
      <c r="I762" s="35">
        <v>59502.049282381857</v>
      </c>
      <c r="J762" s="35">
        <v>253.8734399901511</v>
      </c>
      <c r="Q762" s="9">
        <v>21.5</v>
      </c>
      <c r="R762" s="9">
        <v>35</v>
      </c>
    </row>
    <row r="763" spans="1:24" x14ac:dyDescent="0.2">
      <c r="B763" s="20">
        <v>41946</v>
      </c>
      <c r="C763" s="9">
        <v>31.92484</v>
      </c>
      <c r="D763" s="9">
        <v>-80.966999999999999</v>
      </c>
      <c r="E763" s="71">
        <v>1</v>
      </c>
      <c r="H763" s="35">
        <v>95679.694899593669</v>
      </c>
      <c r="I763" s="35">
        <v>692777.77777777798</v>
      </c>
      <c r="J763" s="35">
        <v>78683.362625084177</v>
      </c>
      <c r="Q763" s="9">
        <v>17.2</v>
      </c>
      <c r="R763" s="9">
        <v>32.1</v>
      </c>
    </row>
    <row r="764" spans="1:24" x14ac:dyDescent="0.2">
      <c r="B764" s="20">
        <v>41946</v>
      </c>
      <c r="C764" s="9">
        <v>31.92484</v>
      </c>
      <c r="D764" s="9">
        <v>-80.966999999999999</v>
      </c>
      <c r="E764" s="71">
        <v>11</v>
      </c>
      <c r="H764" s="35">
        <v>99113.84066199293</v>
      </c>
      <c r="I764" s="35">
        <v>1380208.3333333335</v>
      </c>
      <c r="J764" s="35">
        <v>65998.105526459229</v>
      </c>
      <c r="Q764" s="9">
        <v>17.100000000000001</v>
      </c>
      <c r="R764" s="9">
        <v>32.1</v>
      </c>
    </row>
    <row r="765" spans="1:24" x14ac:dyDescent="0.2">
      <c r="B765" s="20">
        <v>41946</v>
      </c>
      <c r="C765" s="9">
        <v>31.87556</v>
      </c>
      <c r="D765" s="9">
        <v>-80.861360000000005</v>
      </c>
      <c r="E765" s="71">
        <v>1.4</v>
      </c>
      <c r="H765" s="35">
        <v>65029.919153477415</v>
      </c>
      <c r="I765" s="35">
        <v>2725916.666666667</v>
      </c>
      <c r="J765" s="35">
        <v>55798.370735407094</v>
      </c>
      <c r="Q765" s="9">
        <v>19.5</v>
      </c>
      <c r="R765" s="9">
        <v>32.799999999999997</v>
      </c>
    </row>
    <row r="766" spans="1:24" s="21" customFormat="1" x14ac:dyDescent="0.2">
      <c r="B766" s="25">
        <v>41946</v>
      </c>
      <c r="C766" s="13">
        <v>31.87556</v>
      </c>
      <c r="D766" s="13">
        <v>-80.861360000000005</v>
      </c>
      <c r="E766" s="72">
        <v>10</v>
      </c>
      <c r="F766" s="37"/>
      <c r="G766" s="37"/>
      <c r="H766" s="37">
        <v>71860.252308740979</v>
      </c>
      <c r="I766" s="37">
        <v>2305416.666666667</v>
      </c>
      <c r="J766" s="37">
        <v>19569.44645711327</v>
      </c>
      <c r="K766" s="37"/>
      <c r="L766" s="37"/>
      <c r="M766" s="37"/>
      <c r="N766" s="37"/>
      <c r="O766" s="13"/>
      <c r="P766" s="104"/>
      <c r="Q766" s="13">
        <v>19.5</v>
      </c>
      <c r="R766" s="13">
        <v>32.799999999999997</v>
      </c>
      <c r="S766" s="13"/>
      <c r="T766" s="68"/>
      <c r="U766" s="68"/>
      <c r="V766" s="68"/>
      <c r="W766" s="13"/>
      <c r="X766" s="13"/>
    </row>
    <row r="767" spans="1:24" x14ac:dyDescent="0.2">
      <c r="A767" s="32" t="s">
        <v>199</v>
      </c>
      <c r="B767" s="20" t="s">
        <v>550</v>
      </c>
      <c r="C767" s="9">
        <v>19.382999999999999</v>
      </c>
      <c r="D767" s="9">
        <v>66.655799999999999</v>
      </c>
      <c r="E767" s="71">
        <v>10</v>
      </c>
      <c r="H767" s="35">
        <v>3681000</v>
      </c>
      <c r="Q767" s="9">
        <v>28.77</v>
      </c>
      <c r="R767" s="9">
        <v>36.65</v>
      </c>
      <c r="U767" s="64" t="s">
        <v>361</v>
      </c>
      <c r="V767" s="64" t="s">
        <v>361</v>
      </c>
      <c r="X767" s="9">
        <v>203</v>
      </c>
    </row>
    <row r="768" spans="1:24" x14ac:dyDescent="0.2">
      <c r="A768" s="32"/>
      <c r="B768" s="20" t="s">
        <v>550</v>
      </c>
      <c r="C768" s="9">
        <v>19.382999999999999</v>
      </c>
      <c r="D768" s="9">
        <v>66.655799999999999</v>
      </c>
      <c r="E768" s="71">
        <v>60</v>
      </c>
      <c r="H768" s="35">
        <v>479000</v>
      </c>
      <c r="Q768" s="9">
        <v>23.2</v>
      </c>
      <c r="R768" s="9">
        <v>36.1</v>
      </c>
      <c r="U768" s="64">
        <v>0.2</v>
      </c>
      <c r="V768" s="64">
        <v>11.4</v>
      </c>
      <c r="X768" s="9">
        <v>22.2</v>
      </c>
    </row>
    <row r="769" spans="1:24" x14ac:dyDescent="0.2">
      <c r="A769" s="32" t="s">
        <v>116</v>
      </c>
      <c r="B769" s="20" t="s">
        <v>550</v>
      </c>
      <c r="C769" s="9">
        <v>19.382999999999999</v>
      </c>
      <c r="D769" s="9">
        <v>66.655799999999999</v>
      </c>
      <c r="E769" s="71">
        <v>102</v>
      </c>
      <c r="H769" s="35">
        <v>36537000</v>
      </c>
      <c r="Q769" s="9">
        <v>20.16</v>
      </c>
      <c r="R769" s="9">
        <v>35.950000000000003</v>
      </c>
      <c r="U769" s="64">
        <v>0.39</v>
      </c>
      <c r="V769" s="64">
        <v>25.22</v>
      </c>
      <c r="X769" s="9">
        <v>0.8</v>
      </c>
    </row>
    <row r="770" spans="1:24" x14ac:dyDescent="0.2">
      <c r="A770" s="32"/>
      <c r="B770" s="20" t="s">
        <v>550</v>
      </c>
      <c r="C770" s="9">
        <v>19.382999999999999</v>
      </c>
      <c r="D770" s="9">
        <v>66.655799999999999</v>
      </c>
      <c r="E770" s="71">
        <v>150</v>
      </c>
      <c r="H770" s="35">
        <v>8904000</v>
      </c>
      <c r="Q770" s="9">
        <v>17.87</v>
      </c>
      <c r="R770" s="9">
        <v>35.76</v>
      </c>
      <c r="U770" s="64">
        <v>5.24</v>
      </c>
      <c r="V770" s="64">
        <v>15.92</v>
      </c>
      <c r="X770" s="9">
        <v>1.1000000000000001</v>
      </c>
    </row>
    <row r="771" spans="1:24" x14ac:dyDescent="0.2">
      <c r="B771" s="20" t="s">
        <v>550</v>
      </c>
      <c r="C771" s="9">
        <v>19.382999999999999</v>
      </c>
      <c r="D771" s="9">
        <v>66.655799999999999</v>
      </c>
      <c r="E771" s="71">
        <v>175</v>
      </c>
      <c r="H771" s="35">
        <v>2993000</v>
      </c>
      <c r="Q771" s="9">
        <v>16.95</v>
      </c>
      <c r="R771" s="9">
        <v>35.85</v>
      </c>
      <c r="U771" s="64">
        <v>4.5999999999999996</v>
      </c>
      <c r="V771" s="64">
        <v>15.54</v>
      </c>
      <c r="X771" s="9">
        <v>0.7</v>
      </c>
    </row>
    <row r="772" spans="1:24" x14ac:dyDescent="0.2">
      <c r="B772" s="20" t="s">
        <v>550</v>
      </c>
      <c r="C772" s="9">
        <v>15</v>
      </c>
      <c r="D772" s="9">
        <v>64</v>
      </c>
      <c r="E772" s="71">
        <v>10</v>
      </c>
      <c r="H772" s="35">
        <v>9707000</v>
      </c>
      <c r="Q772" s="9">
        <v>27.98</v>
      </c>
      <c r="R772" s="9">
        <v>35.94</v>
      </c>
      <c r="U772" s="64">
        <v>0</v>
      </c>
      <c r="V772" s="64">
        <v>7.0000000000000007E-2</v>
      </c>
      <c r="X772" s="9">
        <v>185.4</v>
      </c>
    </row>
    <row r="773" spans="1:24" x14ac:dyDescent="0.2">
      <c r="B773" s="20" t="s">
        <v>550</v>
      </c>
      <c r="C773" s="9">
        <v>15</v>
      </c>
      <c r="D773" s="9">
        <v>64</v>
      </c>
      <c r="E773" s="71">
        <v>150</v>
      </c>
      <c r="H773" s="35">
        <v>13555000</v>
      </c>
      <c r="Q773" s="9">
        <v>20.14</v>
      </c>
      <c r="R773" s="9">
        <v>35.950000000000003</v>
      </c>
      <c r="U773" s="64">
        <v>0.56999999999999995</v>
      </c>
      <c r="V773" s="64">
        <v>22.36</v>
      </c>
      <c r="X773" s="9">
        <v>0.6</v>
      </c>
    </row>
    <row r="774" spans="1:24" x14ac:dyDescent="0.2">
      <c r="B774" s="20" t="s">
        <v>550</v>
      </c>
      <c r="C774" s="9">
        <v>15</v>
      </c>
      <c r="D774" s="9">
        <v>64</v>
      </c>
      <c r="E774" s="71">
        <v>200</v>
      </c>
      <c r="H774" s="35">
        <v>16056000</v>
      </c>
      <c r="Q774" s="9">
        <v>17.260000000000002</v>
      </c>
      <c r="R774" s="9">
        <v>35.71</v>
      </c>
      <c r="U774" s="64">
        <v>6.37</v>
      </c>
      <c r="V774" s="64">
        <v>9.9700000000000006</v>
      </c>
      <c r="X774" s="9">
        <v>0.6</v>
      </c>
    </row>
    <row r="775" spans="1:24" x14ac:dyDescent="0.2">
      <c r="B775" s="20" t="s">
        <v>550</v>
      </c>
      <c r="C775" s="9">
        <v>11</v>
      </c>
      <c r="D775" s="9">
        <v>68</v>
      </c>
      <c r="E775" s="71">
        <v>10</v>
      </c>
      <c r="H775" s="35">
        <v>748000</v>
      </c>
      <c r="Q775" s="9">
        <v>28.32</v>
      </c>
      <c r="R775" s="9">
        <v>36.409999999999997</v>
      </c>
      <c r="U775" s="64">
        <v>0</v>
      </c>
      <c r="V775" s="64">
        <v>7.0000000000000007E-2</v>
      </c>
      <c r="X775" s="9">
        <v>195.1</v>
      </c>
    </row>
    <row r="776" spans="1:24" x14ac:dyDescent="0.2">
      <c r="B776" s="20" t="s">
        <v>550</v>
      </c>
      <c r="C776" s="9">
        <v>11</v>
      </c>
      <c r="D776" s="9">
        <v>68</v>
      </c>
      <c r="E776" s="71">
        <v>110</v>
      </c>
      <c r="H776" s="35">
        <v>32419000</v>
      </c>
      <c r="Q776" s="9">
        <v>20.79</v>
      </c>
      <c r="R776" s="9">
        <v>35.85</v>
      </c>
      <c r="U776" s="64">
        <v>0.06</v>
      </c>
      <c r="V776" s="64">
        <v>25.76</v>
      </c>
      <c r="X776" s="9">
        <v>1.2</v>
      </c>
    </row>
    <row r="777" spans="1:24" x14ac:dyDescent="0.2">
      <c r="B777" s="20" t="s">
        <v>550</v>
      </c>
      <c r="C777" s="9">
        <v>11</v>
      </c>
      <c r="D777" s="9">
        <v>68</v>
      </c>
      <c r="E777" s="71">
        <v>150</v>
      </c>
      <c r="H777" s="35">
        <v>375977000</v>
      </c>
      <c r="Q777" s="9">
        <v>17.600000000000001</v>
      </c>
      <c r="R777" s="9">
        <v>35.57</v>
      </c>
      <c r="U777" s="64">
        <v>3.78</v>
      </c>
      <c r="V777" s="64">
        <v>19.68</v>
      </c>
      <c r="X777" s="9">
        <v>0.6</v>
      </c>
    </row>
    <row r="778" spans="1:24" x14ac:dyDescent="0.2">
      <c r="B778" s="20" t="s">
        <v>544</v>
      </c>
      <c r="C778" s="9">
        <v>-16.280999999999999</v>
      </c>
      <c r="D778" s="9">
        <v>-75.6126</v>
      </c>
      <c r="E778" s="71">
        <v>20</v>
      </c>
      <c r="H778" s="35">
        <v>2679000</v>
      </c>
      <c r="Q778" s="9">
        <v>13.56</v>
      </c>
      <c r="R778" s="9">
        <v>34.83</v>
      </c>
      <c r="U778" s="64">
        <v>0.7</v>
      </c>
      <c r="V778" s="64">
        <v>10</v>
      </c>
      <c r="X778" s="9">
        <v>220</v>
      </c>
    </row>
    <row r="779" spans="1:24" x14ac:dyDescent="0.2">
      <c r="B779" s="20" t="s">
        <v>544</v>
      </c>
      <c r="C779" s="9">
        <v>-16.280999999999999</v>
      </c>
      <c r="D779" s="9">
        <v>-75.6126</v>
      </c>
      <c r="E779" s="71">
        <v>260</v>
      </c>
      <c r="H779" s="35">
        <v>9070000</v>
      </c>
      <c r="Q779" s="9">
        <v>10.8</v>
      </c>
      <c r="R779" s="9">
        <v>34.74</v>
      </c>
      <c r="U779" s="64">
        <v>0.54</v>
      </c>
      <c r="V779" s="64">
        <v>22.2</v>
      </c>
      <c r="X779" s="9">
        <v>2</v>
      </c>
    </row>
    <row r="780" spans="1:24" x14ac:dyDescent="0.2">
      <c r="B780" s="20" t="s">
        <v>544</v>
      </c>
      <c r="C780" s="9">
        <v>-17.671099999999999</v>
      </c>
      <c r="D780" s="9">
        <v>-76.687799999999996</v>
      </c>
      <c r="E780" s="71">
        <v>20</v>
      </c>
      <c r="H780" s="35">
        <v>2468000</v>
      </c>
      <c r="Q780" s="9">
        <v>13.56</v>
      </c>
      <c r="R780" s="9">
        <v>34.83</v>
      </c>
      <c r="U780" s="64">
        <v>0</v>
      </c>
      <c r="V780" s="64">
        <v>2.04</v>
      </c>
      <c r="X780" s="9">
        <v>220</v>
      </c>
    </row>
    <row r="781" spans="1:24" x14ac:dyDescent="0.2">
      <c r="B781" s="20" t="s">
        <v>544</v>
      </c>
      <c r="C781" s="9">
        <v>-17.671099999999999</v>
      </c>
      <c r="D781" s="9">
        <v>-76.687799999999996</v>
      </c>
      <c r="E781" s="71">
        <v>260</v>
      </c>
      <c r="H781" s="35">
        <v>3105000</v>
      </c>
      <c r="Q781" s="9">
        <v>10.8</v>
      </c>
      <c r="R781" s="9">
        <v>34.74</v>
      </c>
      <c r="U781" s="64">
        <v>5.2</v>
      </c>
      <c r="V781" s="64">
        <v>21.4</v>
      </c>
      <c r="X781" s="9">
        <v>2.1</v>
      </c>
    </row>
    <row r="782" spans="1:24" x14ac:dyDescent="0.2">
      <c r="B782" s="20" t="s">
        <v>544</v>
      </c>
      <c r="C782" s="9">
        <v>-13.3331</v>
      </c>
      <c r="D782" s="9">
        <v>-77.2166</v>
      </c>
      <c r="E782" s="71">
        <v>20</v>
      </c>
      <c r="H782" s="35">
        <v>1978000</v>
      </c>
      <c r="Q782" s="9">
        <v>14.5</v>
      </c>
      <c r="R782" s="9">
        <v>34.97</v>
      </c>
      <c r="U782" s="64">
        <v>1.38</v>
      </c>
      <c r="V782" s="64">
        <v>19.600000000000001</v>
      </c>
      <c r="X782" s="9">
        <v>115</v>
      </c>
    </row>
    <row r="783" spans="1:24" x14ac:dyDescent="0.2">
      <c r="B783" s="20" t="s">
        <v>544</v>
      </c>
      <c r="C783" s="9">
        <v>-13.3331</v>
      </c>
      <c r="D783" s="9">
        <v>-77.2166</v>
      </c>
      <c r="E783" s="71">
        <v>260</v>
      </c>
      <c r="H783" s="35">
        <v>35057000</v>
      </c>
      <c r="Q783" s="9">
        <v>11.16</v>
      </c>
      <c r="R783" s="9">
        <v>34.81</v>
      </c>
      <c r="U783" s="64">
        <v>2.5499999999999998</v>
      </c>
      <c r="V783" s="64">
        <v>41.4</v>
      </c>
      <c r="X783" s="9">
        <v>2</v>
      </c>
    </row>
    <row r="784" spans="1:24" x14ac:dyDescent="0.2">
      <c r="B784" s="20" t="s">
        <v>544</v>
      </c>
      <c r="C784" s="9">
        <v>-13.3063</v>
      </c>
      <c r="D784" s="9">
        <v>-76.997799999999998</v>
      </c>
      <c r="E784" s="71">
        <v>20</v>
      </c>
      <c r="H784" s="35">
        <v>2566000</v>
      </c>
      <c r="Q784" s="9">
        <v>14.54</v>
      </c>
      <c r="R784" s="9">
        <v>34.96</v>
      </c>
      <c r="U784" s="64">
        <v>1.43</v>
      </c>
      <c r="V784" s="64">
        <v>12.5</v>
      </c>
      <c r="X784" s="9">
        <v>121</v>
      </c>
    </row>
    <row r="785" spans="1:24" x14ac:dyDescent="0.2">
      <c r="B785" s="20" t="s">
        <v>544</v>
      </c>
      <c r="C785" s="9">
        <v>-13.3063</v>
      </c>
      <c r="D785" s="9">
        <v>-76.997799999999998</v>
      </c>
      <c r="E785" s="71">
        <v>260</v>
      </c>
      <c r="H785" s="35">
        <v>52446000</v>
      </c>
      <c r="Q785" s="9">
        <v>11.49</v>
      </c>
      <c r="R785" s="9">
        <v>34.83</v>
      </c>
      <c r="U785" s="64">
        <v>4.38</v>
      </c>
      <c r="V785" s="64">
        <v>23.35</v>
      </c>
      <c r="X785" s="9">
        <v>2.1</v>
      </c>
    </row>
    <row r="786" spans="1:24" x14ac:dyDescent="0.2">
      <c r="B786" s="20" t="s">
        <v>544</v>
      </c>
      <c r="C786" s="9">
        <v>-12.2498</v>
      </c>
      <c r="D786" s="9">
        <v>-79.3</v>
      </c>
      <c r="E786" s="71">
        <v>20</v>
      </c>
      <c r="H786" s="35">
        <v>583000</v>
      </c>
      <c r="Q786" s="9">
        <v>16.96</v>
      </c>
      <c r="R786" s="9">
        <v>34.96</v>
      </c>
      <c r="U786" s="64">
        <v>0.8</v>
      </c>
      <c r="V786" s="64">
        <v>13</v>
      </c>
      <c r="X786" s="9">
        <v>235</v>
      </c>
    </row>
    <row r="787" spans="1:24" x14ac:dyDescent="0.2">
      <c r="B787" s="20" t="s">
        <v>544</v>
      </c>
      <c r="C787" s="9">
        <v>-12.2498</v>
      </c>
      <c r="D787" s="9">
        <v>-79.3</v>
      </c>
      <c r="E787" s="71">
        <v>260</v>
      </c>
      <c r="H787" s="35">
        <v>14184000</v>
      </c>
      <c r="Q787" s="9">
        <v>11.75</v>
      </c>
      <c r="R787" s="9">
        <v>34.85</v>
      </c>
      <c r="U787" s="64">
        <v>3.58</v>
      </c>
      <c r="V787" s="64">
        <v>26.9</v>
      </c>
      <c r="X787" s="9">
        <v>1.9</v>
      </c>
    </row>
    <row r="788" spans="1:24" x14ac:dyDescent="0.2">
      <c r="B788" s="20" t="s">
        <v>544</v>
      </c>
      <c r="C788" s="9">
        <v>-12.0083</v>
      </c>
      <c r="D788" s="9">
        <v>-78.645499999999998</v>
      </c>
      <c r="E788" s="71">
        <v>20</v>
      </c>
      <c r="H788" s="35">
        <v>2836000</v>
      </c>
      <c r="Q788" s="9">
        <v>16.09</v>
      </c>
      <c r="R788" s="9">
        <v>35.03</v>
      </c>
      <c r="U788" s="64">
        <v>1.1299999999999999</v>
      </c>
      <c r="V788" s="64">
        <v>11.7</v>
      </c>
      <c r="X788" s="9">
        <v>195</v>
      </c>
    </row>
    <row r="789" spans="1:24" s="21" customFormat="1" x14ac:dyDescent="0.2">
      <c r="B789" s="25" t="s">
        <v>544</v>
      </c>
      <c r="C789" s="13">
        <v>-12.0083</v>
      </c>
      <c r="D789" s="13">
        <v>-78.645499999999998</v>
      </c>
      <c r="E789" s="72">
        <v>260</v>
      </c>
      <c r="F789" s="37"/>
      <c r="G789" s="37"/>
      <c r="H789" s="37">
        <v>18831000</v>
      </c>
      <c r="I789" s="37"/>
      <c r="J789" s="37"/>
      <c r="K789" s="37"/>
      <c r="L789" s="37"/>
      <c r="M789" s="37"/>
      <c r="N789" s="37"/>
      <c r="O789" s="13"/>
      <c r="P789" s="104"/>
      <c r="Q789" s="13">
        <v>11.2</v>
      </c>
      <c r="R789" s="13">
        <v>35.03</v>
      </c>
      <c r="S789" s="13"/>
      <c r="T789" s="68"/>
      <c r="U789" s="68">
        <v>5.21</v>
      </c>
      <c r="V789" s="68">
        <v>22.4</v>
      </c>
      <c r="W789" s="13"/>
      <c r="X789" s="13">
        <v>2.1</v>
      </c>
    </row>
    <row r="790" spans="1:24" x14ac:dyDescent="0.2">
      <c r="A790" s="18" t="s">
        <v>93</v>
      </c>
      <c r="B790" s="20" t="s">
        <v>545</v>
      </c>
      <c r="C790" s="9">
        <v>20.141500000000001</v>
      </c>
      <c r="D790" s="9">
        <v>-105.98633333333333</v>
      </c>
      <c r="E790" s="71">
        <v>1</v>
      </c>
      <c r="H790" s="35">
        <v>77000</v>
      </c>
      <c r="J790" s="35">
        <v>249000</v>
      </c>
    </row>
    <row r="791" spans="1:24" x14ac:dyDescent="0.2">
      <c r="B791" s="20" t="s">
        <v>545</v>
      </c>
      <c r="C791" s="9">
        <v>20.141500000000001</v>
      </c>
      <c r="D791" s="9">
        <v>-105.98633333333333</v>
      </c>
      <c r="E791" s="71">
        <v>18</v>
      </c>
      <c r="H791" s="35">
        <v>2945000</v>
      </c>
      <c r="J791" s="35">
        <v>481000</v>
      </c>
    </row>
    <row r="792" spans="1:24" x14ac:dyDescent="0.2">
      <c r="A792" s="18" t="s">
        <v>201</v>
      </c>
      <c r="B792" s="20" t="s">
        <v>545</v>
      </c>
      <c r="C792" s="9">
        <v>20.141500000000001</v>
      </c>
      <c r="D792" s="9">
        <v>-105.98633333333299</v>
      </c>
      <c r="E792" s="71">
        <v>40</v>
      </c>
      <c r="H792" s="35">
        <v>7470000</v>
      </c>
      <c r="J792" s="35">
        <v>142000</v>
      </c>
    </row>
    <row r="793" spans="1:24" x14ac:dyDescent="0.2">
      <c r="B793" s="20" t="s">
        <v>545</v>
      </c>
      <c r="C793" s="9">
        <v>20.141500000000001</v>
      </c>
      <c r="D793" s="9">
        <v>-105.98633333333299</v>
      </c>
      <c r="E793" s="71">
        <v>75</v>
      </c>
      <c r="H793" s="35">
        <v>1202000</v>
      </c>
      <c r="J793" s="35">
        <v>110000</v>
      </c>
    </row>
    <row r="794" spans="1:24" x14ac:dyDescent="0.2">
      <c r="B794" s="20" t="s">
        <v>545</v>
      </c>
      <c r="C794" s="9">
        <v>20.141500000000001</v>
      </c>
      <c r="D794" s="9">
        <v>-105.98633333333299</v>
      </c>
      <c r="E794" s="71">
        <v>90</v>
      </c>
      <c r="H794" s="35">
        <v>927000</v>
      </c>
      <c r="J794" s="35">
        <v>131000</v>
      </c>
    </row>
    <row r="795" spans="1:24" x14ac:dyDescent="0.2">
      <c r="B795" s="20" t="s">
        <v>545</v>
      </c>
      <c r="C795" s="9">
        <v>20.141500000000001</v>
      </c>
      <c r="D795" s="9">
        <v>-105.98633333333299</v>
      </c>
      <c r="E795" s="71">
        <v>150</v>
      </c>
      <c r="H795" s="35">
        <v>555000</v>
      </c>
      <c r="J795" s="35">
        <v>92000</v>
      </c>
    </row>
    <row r="796" spans="1:24" x14ac:dyDescent="0.2">
      <c r="B796" s="20" t="s">
        <v>545</v>
      </c>
      <c r="C796" s="9">
        <v>20.141500000000001</v>
      </c>
      <c r="D796" s="9">
        <v>-105.98633333333299</v>
      </c>
      <c r="E796" s="71">
        <v>200</v>
      </c>
      <c r="H796" s="35">
        <v>432000</v>
      </c>
      <c r="J796" s="35">
        <v>99000</v>
      </c>
    </row>
    <row r="797" spans="1:24" x14ac:dyDescent="0.2">
      <c r="B797" s="20" t="s">
        <v>545</v>
      </c>
      <c r="C797" s="9">
        <v>20.141500000000001</v>
      </c>
      <c r="D797" s="9">
        <v>-105.98633333333299</v>
      </c>
      <c r="E797" s="71">
        <v>600</v>
      </c>
      <c r="H797" s="35">
        <v>1559000</v>
      </c>
      <c r="J797" s="35">
        <v>96000</v>
      </c>
    </row>
    <row r="798" spans="1:24" x14ac:dyDescent="0.2">
      <c r="B798" s="20" t="s">
        <v>545</v>
      </c>
      <c r="C798" s="9">
        <v>20.141500000000001</v>
      </c>
      <c r="D798" s="9">
        <v>-105.98633333333299</v>
      </c>
      <c r="E798" s="71">
        <v>1100</v>
      </c>
      <c r="H798" s="35">
        <v>5589000</v>
      </c>
      <c r="J798" s="35">
        <v>99000</v>
      </c>
    </row>
    <row r="799" spans="1:24" x14ac:dyDescent="0.2">
      <c r="B799" s="20" t="s">
        <v>545</v>
      </c>
      <c r="C799" s="9">
        <v>16.516366666666666</v>
      </c>
      <c r="D799" s="9">
        <v>-107.14212499999999</v>
      </c>
      <c r="E799" s="71">
        <v>1</v>
      </c>
      <c r="H799" s="35">
        <v>94000</v>
      </c>
      <c r="J799" s="35">
        <v>137000</v>
      </c>
    </row>
    <row r="800" spans="1:24" x14ac:dyDescent="0.2">
      <c r="B800" s="20" t="s">
        <v>545</v>
      </c>
      <c r="C800" s="9">
        <v>16.516366666666666</v>
      </c>
      <c r="D800" s="9">
        <v>-107.14212499999999</v>
      </c>
      <c r="E800" s="71">
        <v>30</v>
      </c>
      <c r="H800" s="35">
        <v>21000</v>
      </c>
      <c r="J800" s="35">
        <v>131000</v>
      </c>
    </row>
    <row r="801" spans="1:24" x14ac:dyDescent="0.2">
      <c r="B801" s="20" t="s">
        <v>545</v>
      </c>
      <c r="C801" s="9">
        <v>16.516366666666698</v>
      </c>
      <c r="D801" s="9">
        <v>-107.14212499999999</v>
      </c>
      <c r="E801" s="71">
        <v>50</v>
      </c>
      <c r="H801" s="35">
        <v>12000</v>
      </c>
      <c r="J801" s="35">
        <v>155000</v>
      </c>
    </row>
    <row r="802" spans="1:24" x14ac:dyDescent="0.2">
      <c r="B802" s="20" t="s">
        <v>545</v>
      </c>
      <c r="C802" s="9">
        <v>16.516366666666698</v>
      </c>
      <c r="D802" s="9">
        <v>-107.14212499999999</v>
      </c>
      <c r="E802" s="71">
        <v>60</v>
      </c>
      <c r="H802" s="35">
        <v>495000</v>
      </c>
      <c r="J802" s="35">
        <v>392000</v>
      </c>
    </row>
    <row r="803" spans="1:24" x14ac:dyDescent="0.2">
      <c r="B803" s="20" t="s">
        <v>545</v>
      </c>
      <c r="C803" s="9">
        <v>16.516366666666698</v>
      </c>
      <c r="D803" s="9">
        <v>-107.14212499999999</v>
      </c>
      <c r="E803" s="71">
        <v>105</v>
      </c>
      <c r="H803" s="35">
        <v>2991000</v>
      </c>
      <c r="J803" s="35">
        <v>98000</v>
      </c>
    </row>
    <row r="804" spans="1:24" x14ac:dyDescent="0.2">
      <c r="B804" s="20" t="s">
        <v>545</v>
      </c>
      <c r="C804" s="9">
        <v>16.516366666666698</v>
      </c>
      <c r="D804" s="9">
        <v>-107.14212499999999</v>
      </c>
      <c r="E804" s="71">
        <v>105</v>
      </c>
      <c r="H804" s="35">
        <v>1626000</v>
      </c>
      <c r="J804" s="35">
        <v>109000</v>
      </c>
    </row>
    <row r="805" spans="1:24" x14ac:dyDescent="0.2">
      <c r="B805" s="20" t="s">
        <v>545</v>
      </c>
      <c r="C805" s="9">
        <v>16.516366666666698</v>
      </c>
      <c r="D805" s="9">
        <v>-107.14212499999999</v>
      </c>
      <c r="E805" s="71">
        <v>105</v>
      </c>
      <c r="H805" s="35">
        <v>2308000</v>
      </c>
      <c r="J805" s="35">
        <v>104000</v>
      </c>
    </row>
    <row r="806" spans="1:24" x14ac:dyDescent="0.2">
      <c r="B806" s="20" t="s">
        <v>545</v>
      </c>
      <c r="C806" s="9">
        <v>16.516366666666698</v>
      </c>
      <c r="D806" s="9">
        <v>-107.14212499999999</v>
      </c>
      <c r="E806" s="71">
        <v>150</v>
      </c>
      <c r="H806" s="35">
        <v>811000</v>
      </c>
      <c r="J806" s="35">
        <v>145000</v>
      </c>
    </row>
    <row r="807" spans="1:24" x14ac:dyDescent="0.2">
      <c r="B807" s="20" t="s">
        <v>545</v>
      </c>
      <c r="C807" s="9">
        <v>16.516366666666698</v>
      </c>
      <c r="D807" s="9">
        <v>-107.14212499999999</v>
      </c>
      <c r="E807" s="71">
        <v>500</v>
      </c>
      <c r="H807" s="35">
        <v>971000</v>
      </c>
      <c r="J807" s="35">
        <v>117000</v>
      </c>
    </row>
    <row r="808" spans="1:24" s="21" customFormat="1" x14ac:dyDescent="0.2">
      <c r="B808" s="25" t="s">
        <v>545</v>
      </c>
      <c r="C808" s="13">
        <v>16.516366666666698</v>
      </c>
      <c r="D808" s="13">
        <v>-107.14212499999999</v>
      </c>
      <c r="E808" s="72">
        <v>1100</v>
      </c>
      <c r="F808" s="37"/>
      <c r="G808" s="37"/>
      <c r="H808" s="37">
        <v>5926000</v>
      </c>
      <c r="I808" s="37"/>
      <c r="J808" s="37">
        <v>159000</v>
      </c>
      <c r="K808" s="37"/>
      <c r="L808" s="37"/>
      <c r="M808" s="37"/>
      <c r="N808" s="37"/>
      <c r="O808" s="13"/>
      <c r="P808" s="104"/>
      <c r="Q808" s="13"/>
      <c r="R808" s="13"/>
      <c r="S808" s="13"/>
      <c r="T808" s="68"/>
      <c r="U808" s="68"/>
      <c r="V808" s="68"/>
      <c r="W808" s="13"/>
      <c r="X808" s="13"/>
    </row>
    <row r="809" spans="1:24" x14ac:dyDescent="0.2">
      <c r="A809" s="32" t="s">
        <v>84</v>
      </c>
      <c r="B809" s="20" t="s">
        <v>546</v>
      </c>
      <c r="C809" s="9">
        <v>-13.99959</v>
      </c>
      <c r="D809" s="9">
        <v>-81.200599999999994</v>
      </c>
      <c r="E809" s="71">
        <v>2.5</v>
      </c>
      <c r="H809" s="35">
        <v>3975000</v>
      </c>
      <c r="J809" s="35">
        <v>263000</v>
      </c>
      <c r="S809" s="9">
        <v>25.374400000000001</v>
      </c>
      <c r="T809" s="64">
        <v>0.19600000000000001</v>
      </c>
    </row>
    <row r="810" spans="1:24" x14ac:dyDescent="0.2">
      <c r="A810" s="32"/>
      <c r="B810" s="20" t="s">
        <v>546</v>
      </c>
      <c r="C810" s="9">
        <v>-13.99959</v>
      </c>
      <c r="D810" s="9">
        <v>-81.200599999999994</v>
      </c>
      <c r="E810" s="71">
        <v>60</v>
      </c>
      <c r="H810" s="35">
        <v>6928000</v>
      </c>
      <c r="J810" s="35">
        <v>237000</v>
      </c>
      <c r="S810" s="9">
        <v>25.379000000000001</v>
      </c>
      <c r="T810" s="64">
        <v>0.39100000000000001</v>
      </c>
    </row>
    <row r="811" spans="1:24" x14ac:dyDescent="0.2">
      <c r="A811" s="32" t="s">
        <v>203</v>
      </c>
      <c r="B811" s="20" t="s">
        <v>546</v>
      </c>
      <c r="C811" s="9">
        <v>-13.99959</v>
      </c>
      <c r="D811" s="9">
        <v>-81.200599999999994</v>
      </c>
      <c r="E811" s="71">
        <v>100</v>
      </c>
      <c r="H811" s="35">
        <v>15769000</v>
      </c>
      <c r="J811" s="35">
        <v>75000</v>
      </c>
      <c r="S811" s="9">
        <v>26.179400000000001</v>
      </c>
      <c r="T811" s="64">
        <v>7.6999999999999999E-2</v>
      </c>
    </row>
    <row r="812" spans="1:24" x14ac:dyDescent="0.2">
      <c r="A812" s="32" t="s">
        <v>204</v>
      </c>
      <c r="B812" s="20" t="s">
        <v>546</v>
      </c>
      <c r="C812" s="9">
        <v>-13.99959</v>
      </c>
      <c r="D812" s="9">
        <v>-81.200599999999994</v>
      </c>
      <c r="E812" s="71">
        <v>130</v>
      </c>
      <c r="H812" s="35">
        <v>7589000</v>
      </c>
      <c r="J812" s="35">
        <v>47000</v>
      </c>
      <c r="S812" s="9">
        <v>26.243600000000001</v>
      </c>
      <c r="T812" s="64">
        <v>6.7000000000000004E-2</v>
      </c>
    </row>
    <row r="813" spans="1:24" x14ac:dyDescent="0.2">
      <c r="B813" s="20" t="s">
        <v>546</v>
      </c>
      <c r="C813" s="9">
        <v>-13.99959</v>
      </c>
      <c r="D813" s="9">
        <v>-81.200599999999994</v>
      </c>
      <c r="E813" s="71">
        <v>250</v>
      </c>
      <c r="H813" s="35">
        <v>1088000</v>
      </c>
      <c r="J813" s="35">
        <v>114000</v>
      </c>
      <c r="S813" s="9">
        <v>26.577100000000002</v>
      </c>
      <c r="T813" s="64">
        <v>4.5999999999999999E-2</v>
      </c>
    </row>
    <row r="814" spans="1:24" x14ac:dyDescent="0.2">
      <c r="B814" s="20" t="s">
        <v>546</v>
      </c>
      <c r="C814" s="9">
        <v>-13.99959</v>
      </c>
      <c r="D814" s="9">
        <v>-81.200599999999994</v>
      </c>
      <c r="E814" s="71">
        <v>300</v>
      </c>
      <c r="H814" s="35">
        <v>2251000</v>
      </c>
      <c r="J814" s="35">
        <v>114000</v>
      </c>
      <c r="S814" s="9">
        <v>26.667400000000001</v>
      </c>
      <c r="T814" s="64">
        <v>2.5000000000000001E-2</v>
      </c>
    </row>
    <row r="815" spans="1:24" x14ac:dyDescent="0.2">
      <c r="B815" s="20" t="s">
        <v>546</v>
      </c>
      <c r="C815" s="9">
        <v>-13.99959</v>
      </c>
      <c r="D815" s="9">
        <v>-81.200599999999994</v>
      </c>
      <c r="E815" s="71">
        <v>1000</v>
      </c>
      <c r="H815" s="35">
        <v>6986000</v>
      </c>
      <c r="J815" s="35">
        <v>39000</v>
      </c>
      <c r="S815" s="9">
        <v>27.389800000000001</v>
      </c>
      <c r="T815" s="64">
        <v>1.7999999999999999E-2</v>
      </c>
    </row>
    <row r="816" spans="1:24" x14ac:dyDescent="0.2">
      <c r="B816" s="20" t="s">
        <v>546</v>
      </c>
      <c r="C816" s="9">
        <v>-20.46508</v>
      </c>
      <c r="D816" s="9">
        <v>-70.687960000000004</v>
      </c>
      <c r="E816" s="71">
        <v>20</v>
      </c>
      <c r="H816" s="35">
        <v>2000000</v>
      </c>
      <c r="J816" s="35">
        <v>144000</v>
      </c>
      <c r="S816" s="9">
        <v>25.648199999999999</v>
      </c>
      <c r="T816" s="64">
        <v>0.53600000000000003</v>
      </c>
    </row>
    <row r="817" spans="1:24" x14ac:dyDescent="0.2">
      <c r="B817" s="20" t="s">
        <v>546</v>
      </c>
      <c r="C817" s="9">
        <v>-20.46508</v>
      </c>
      <c r="D817" s="9">
        <v>-70.687960000000004</v>
      </c>
      <c r="E817" s="71">
        <v>30</v>
      </c>
      <c r="H817" s="35">
        <v>1432000</v>
      </c>
      <c r="J817" s="35">
        <v>250000</v>
      </c>
      <c r="S817" s="9">
        <v>25.685300000000002</v>
      </c>
      <c r="T817" s="64">
        <v>0.42099999999999999</v>
      </c>
    </row>
    <row r="818" spans="1:24" x14ac:dyDescent="0.2">
      <c r="B818" s="20" t="s">
        <v>546</v>
      </c>
      <c r="C818" s="9">
        <v>-20.46508</v>
      </c>
      <c r="D818" s="9">
        <v>-70.687960000000004</v>
      </c>
      <c r="E818" s="71">
        <v>45</v>
      </c>
      <c r="H818" s="35">
        <v>6537000</v>
      </c>
      <c r="J818" s="35">
        <v>163000</v>
      </c>
      <c r="S818" s="9">
        <v>26.036000000000001</v>
      </c>
      <c r="T818" s="64">
        <v>3.1E-2</v>
      </c>
    </row>
    <row r="819" spans="1:24" x14ac:dyDescent="0.2">
      <c r="B819" s="20" t="s">
        <v>546</v>
      </c>
      <c r="C819" s="9">
        <v>-20.46508</v>
      </c>
      <c r="D819" s="9">
        <v>-70.687960000000004</v>
      </c>
      <c r="E819" s="71">
        <v>60</v>
      </c>
      <c r="H819" s="35">
        <v>28995000</v>
      </c>
      <c r="J819" s="35">
        <v>134000</v>
      </c>
      <c r="S819" s="9">
        <v>26.048200000000001</v>
      </c>
      <c r="T819" s="64">
        <v>4.8000000000000001E-2</v>
      </c>
    </row>
    <row r="820" spans="1:24" x14ac:dyDescent="0.2">
      <c r="B820" s="20" t="s">
        <v>546</v>
      </c>
      <c r="C820" s="9">
        <v>-20.46508</v>
      </c>
      <c r="D820" s="9">
        <v>-70.687960000000004</v>
      </c>
      <c r="E820" s="71">
        <v>80</v>
      </c>
      <c r="H820" s="35">
        <v>13606000</v>
      </c>
      <c r="J820" s="35">
        <v>99000</v>
      </c>
      <c r="S820" s="9">
        <v>26.186</v>
      </c>
      <c r="T820" s="64">
        <v>9.5000000000000001E-2</v>
      </c>
    </row>
    <row r="821" spans="1:24" x14ac:dyDescent="0.2">
      <c r="B821" s="20" t="s">
        <v>546</v>
      </c>
      <c r="C821" s="9">
        <v>-20.46508</v>
      </c>
      <c r="D821" s="9">
        <v>-70.687960000000004</v>
      </c>
      <c r="E821" s="71">
        <v>115</v>
      </c>
      <c r="H821" s="35">
        <v>3419000</v>
      </c>
      <c r="J821" s="35">
        <v>116000</v>
      </c>
      <c r="S821" s="9">
        <v>26.309699999999999</v>
      </c>
      <c r="T821" s="64">
        <v>3.2000000000000001E-2</v>
      </c>
    </row>
    <row r="822" spans="1:24" x14ac:dyDescent="0.2">
      <c r="B822" s="20" t="s">
        <v>546</v>
      </c>
      <c r="C822" s="9">
        <v>-20.46508</v>
      </c>
      <c r="D822" s="9">
        <v>-70.687960000000004</v>
      </c>
      <c r="E822" s="71">
        <v>120</v>
      </c>
      <c r="H822" s="35">
        <v>2147000</v>
      </c>
      <c r="J822" s="35">
        <v>91000</v>
      </c>
      <c r="S822" s="9">
        <v>26.324100000000001</v>
      </c>
      <c r="T822" s="64">
        <v>7.0000000000000007E-2</v>
      </c>
    </row>
    <row r="823" spans="1:24" x14ac:dyDescent="0.2">
      <c r="B823" s="20" t="s">
        <v>546</v>
      </c>
      <c r="C823" s="9">
        <v>-20.46508</v>
      </c>
      <c r="D823" s="9">
        <v>-70.687960000000004</v>
      </c>
      <c r="E823" s="71">
        <v>175</v>
      </c>
      <c r="H823" s="35">
        <v>2577000</v>
      </c>
      <c r="J823" s="35">
        <v>75000</v>
      </c>
      <c r="S823" s="9">
        <v>26.3996</v>
      </c>
      <c r="T823" s="64">
        <v>1.4999999999999999E-2</v>
      </c>
    </row>
    <row r="824" spans="1:24" x14ac:dyDescent="0.2">
      <c r="B824" s="20" t="s">
        <v>546</v>
      </c>
      <c r="C824" s="9">
        <v>-20.46508</v>
      </c>
      <c r="D824" s="9">
        <v>-70.687960000000004</v>
      </c>
      <c r="E824" s="71">
        <v>200</v>
      </c>
      <c r="H824" s="35">
        <v>1900000</v>
      </c>
      <c r="J824" s="35">
        <v>97000</v>
      </c>
      <c r="S824" s="9">
        <v>26.469899999999999</v>
      </c>
      <c r="T824" s="64">
        <v>4.9000000000000002E-2</v>
      </c>
    </row>
    <row r="825" spans="1:24" x14ac:dyDescent="0.2">
      <c r="B825" s="20" t="s">
        <v>546</v>
      </c>
      <c r="C825" s="9">
        <v>-20.46508</v>
      </c>
      <c r="D825" s="9">
        <v>-70.687960000000004</v>
      </c>
      <c r="E825" s="71">
        <v>300</v>
      </c>
      <c r="H825" s="35">
        <v>892000</v>
      </c>
      <c r="J825" s="35">
        <v>151000</v>
      </c>
      <c r="S825" s="9">
        <v>26.612100000000002</v>
      </c>
      <c r="T825" s="64">
        <v>3.9E-2</v>
      </c>
    </row>
    <row r="826" spans="1:24" x14ac:dyDescent="0.2">
      <c r="B826" s="20" t="s">
        <v>546</v>
      </c>
      <c r="C826" s="9">
        <v>-20.46508</v>
      </c>
      <c r="D826" s="9">
        <v>-70.687960000000004</v>
      </c>
      <c r="E826" s="71">
        <v>500</v>
      </c>
      <c r="H826" s="35">
        <v>13657000</v>
      </c>
      <c r="J826" s="35">
        <v>58000</v>
      </c>
      <c r="S826" s="9">
        <v>26.950600000000001</v>
      </c>
      <c r="T826" s="64">
        <v>6.2E-2</v>
      </c>
    </row>
    <row r="827" spans="1:24" s="21" customFormat="1" x14ac:dyDescent="0.2">
      <c r="B827" s="25" t="s">
        <v>546</v>
      </c>
      <c r="C827" s="13">
        <v>-20.46508</v>
      </c>
      <c r="D827" s="13">
        <v>-70.687960000000004</v>
      </c>
      <c r="E827" s="72">
        <v>1000</v>
      </c>
      <c r="F827" s="37"/>
      <c r="G827" s="37"/>
      <c r="H827" s="37">
        <v>4821000</v>
      </c>
      <c r="I827" s="37"/>
      <c r="J827" s="37">
        <v>86000</v>
      </c>
      <c r="K827" s="37"/>
      <c r="L827" s="37"/>
      <c r="M827" s="37"/>
      <c r="N827" s="37"/>
      <c r="O827" s="13"/>
      <c r="P827" s="104"/>
      <c r="Q827" s="13"/>
      <c r="R827" s="13"/>
      <c r="S827" s="13">
        <v>27.3858</v>
      </c>
      <c r="T827" s="68">
        <v>0.121</v>
      </c>
      <c r="U827" s="68"/>
      <c r="V827" s="68"/>
      <c r="W827" s="13"/>
      <c r="X827" s="13"/>
    </row>
    <row r="828" spans="1:24" x14ac:dyDescent="0.2">
      <c r="A828" s="18" t="s">
        <v>212</v>
      </c>
      <c r="B828" s="23" t="s">
        <v>541</v>
      </c>
      <c r="C828" s="5">
        <v>36.453629999999997</v>
      </c>
      <c r="D828" s="5">
        <v>-122.77254000000001</v>
      </c>
      <c r="E828" s="71">
        <v>0</v>
      </c>
      <c r="F828" s="20"/>
      <c r="H828" s="35">
        <v>2953400</v>
      </c>
      <c r="I828" s="35">
        <v>2444400</v>
      </c>
      <c r="J828" s="35" t="s">
        <v>361</v>
      </c>
      <c r="M828" s="35" t="s">
        <v>579</v>
      </c>
    </row>
    <row r="829" spans="1:24" x14ac:dyDescent="0.2">
      <c r="B829" s="23" t="s">
        <v>541</v>
      </c>
      <c r="C829" s="5">
        <v>36.453629999999997</v>
      </c>
      <c r="D829" s="5">
        <v>-122.77254000000001</v>
      </c>
      <c r="E829" s="71">
        <v>20</v>
      </c>
      <c r="F829" s="23"/>
      <c r="H829" s="35">
        <v>2891600</v>
      </c>
      <c r="I829" s="35">
        <v>2366200</v>
      </c>
      <c r="J829" s="35" t="s">
        <v>361</v>
      </c>
      <c r="M829" s="35" t="s">
        <v>579</v>
      </c>
    </row>
    <row r="830" spans="1:24" x14ac:dyDescent="0.2">
      <c r="A830" s="18" t="s">
        <v>116</v>
      </c>
      <c r="B830" s="23" t="s">
        <v>541</v>
      </c>
      <c r="C830" s="5">
        <v>36.453629999999997</v>
      </c>
      <c r="D830" s="5">
        <v>-122.77254000000001</v>
      </c>
      <c r="E830" s="71">
        <v>25</v>
      </c>
      <c r="F830" s="20"/>
      <c r="H830" s="35">
        <v>25723000</v>
      </c>
      <c r="I830" s="35">
        <v>9166400</v>
      </c>
      <c r="J830" s="35">
        <v>170200</v>
      </c>
      <c r="M830" s="35">
        <v>14559374.212646486</v>
      </c>
    </row>
    <row r="831" spans="1:24" x14ac:dyDescent="0.2">
      <c r="B831" s="23" t="s">
        <v>541</v>
      </c>
      <c r="C831" s="5">
        <v>36.453629999999997</v>
      </c>
      <c r="D831" s="5">
        <v>-122.77254000000001</v>
      </c>
      <c r="E831" s="71">
        <v>50</v>
      </c>
      <c r="F831" s="20"/>
      <c r="H831" s="35">
        <v>32552000</v>
      </c>
      <c r="I831" s="35">
        <v>10485000</v>
      </c>
      <c r="J831" s="35">
        <v>119200</v>
      </c>
      <c r="M831" s="35">
        <v>12106757.373046875</v>
      </c>
    </row>
    <row r="832" spans="1:24" x14ac:dyDescent="0.2">
      <c r="B832" s="23" t="s">
        <v>541</v>
      </c>
      <c r="C832" s="5">
        <v>36.453629999999997</v>
      </c>
      <c r="D832" s="5">
        <v>-122.77254000000001</v>
      </c>
      <c r="E832" s="71">
        <v>75</v>
      </c>
      <c r="F832" s="20"/>
      <c r="H832" s="35">
        <v>58850200</v>
      </c>
      <c r="I832" s="35">
        <v>23670400</v>
      </c>
      <c r="J832" s="35">
        <v>41600</v>
      </c>
      <c r="M832" s="35">
        <v>16671759.521484375</v>
      </c>
    </row>
    <row r="833" spans="1:24" x14ac:dyDescent="0.2">
      <c r="B833" s="23" t="s">
        <v>541</v>
      </c>
      <c r="C833" s="5">
        <v>36.453629999999997</v>
      </c>
      <c r="D833" s="5">
        <v>-122.77254000000001</v>
      </c>
      <c r="E833" s="71">
        <v>100</v>
      </c>
      <c r="F833" s="20"/>
      <c r="H833" s="35">
        <v>65394933.333333336</v>
      </c>
      <c r="I833" s="35">
        <v>24564800</v>
      </c>
      <c r="J833" s="35">
        <v>30666.666666666668</v>
      </c>
      <c r="M833" s="35">
        <v>14804340.802001955</v>
      </c>
    </row>
    <row r="834" spans="1:24" x14ac:dyDescent="0.2">
      <c r="B834" s="23" t="s">
        <v>541</v>
      </c>
      <c r="C834" s="5">
        <v>36.453629999999997</v>
      </c>
      <c r="D834" s="5">
        <v>-122.77254000000001</v>
      </c>
      <c r="E834" s="71">
        <v>200</v>
      </c>
      <c r="F834" s="20"/>
      <c r="H834" s="35">
        <v>57382800</v>
      </c>
      <c r="I834" s="35">
        <v>26981200</v>
      </c>
      <c r="J834" s="35">
        <v>2400</v>
      </c>
      <c r="M834" s="35">
        <v>13001758.30078125</v>
      </c>
    </row>
    <row r="835" spans="1:24" x14ac:dyDescent="0.2">
      <c r="B835" s="23" t="s">
        <v>541</v>
      </c>
      <c r="C835" s="5">
        <v>36.453629999999997</v>
      </c>
      <c r="D835" s="5">
        <v>-122.77254000000001</v>
      </c>
      <c r="E835" s="71">
        <v>500</v>
      </c>
      <c r="F835" s="20"/>
      <c r="H835" s="35">
        <v>17699800</v>
      </c>
      <c r="I835" s="35">
        <v>11405600</v>
      </c>
      <c r="J835" s="35">
        <v>1000</v>
      </c>
      <c r="M835" s="35">
        <v>3861193.4097290039</v>
      </c>
    </row>
    <row r="836" spans="1:24" x14ac:dyDescent="0.2">
      <c r="B836" s="23" t="s">
        <v>541</v>
      </c>
      <c r="C836" s="5">
        <v>35.453629999999997</v>
      </c>
      <c r="D836" s="5">
        <v>-124.90278000000001</v>
      </c>
      <c r="E836" s="71">
        <v>0</v>
      </c>
      <c r="F836" s="20"/>
      <c r="H836" s="35">
        <v>4493200</v>
      </c>
      <c r="I836" s="35">
        <v>2794200</v>
      </c>
      <c r="J836" s="35">
        <v>3200</v>
      </c>
    </row>
    <row r="837" spans="1:24" x14ac:dyDescent="0.2">
      <c r="B837" s="23" t="s">
        <v>541</v>
      </c>
      <c r="C837" s="5">
        <v>35.453629999999997</v>
      </c>
      <c r="D837" s="5">
        <v>-124.90278000000001</v>
      </c>
      <c r="E837" s="71">
        <v>25</v>
      </c>
      <c r="F837" s="23"/>
      <c r="H837" s="35">
        <v>67800</v>
      </c>
      <c r="I837" s="35">
        <v>56400</v>
      </c>
      <c r="J837" s="35">
        <v>9200</v>
      </c>
    </row>
    <row r="838" spans="1:24" x14ac:dyDescent="0.2">
      <c r="B838" s="23" t="s">
        <v>541</v>
      </c>
      <c r="C838" s="5">
        <v>35.453629999999997</v>
      </c>
      <c r="D838" s="5">
        <v>-124.90278000000001</v>
      </c>
      <c r="E838" s="71">
        <v>75</v>
      </c>
      <c r="H838" s="35">
        <v>27134400</v>
      </c>
      <c r="I838" s="35">
        <v>10784200</v>
      </c>
      <c r="J838" s="35">
        <v>396800</v>
      </c>
    </row>
    <row r="839" spans="1:24" x14ac:dyDescent="0.2">
      <c r="B839" s="23" t="s">
        <v>541</v>
      </c>
      <c r="C839" s="5">
        <v>35.453629999999997</v>
      </c>
      <c r="D839" s="5">
        <v>-124.90278000000001</v>
      </c>
      <c r="E839" s="71">
        <v>100</v>
      </c>
      <c r="H839" s="35">
        <v>7234000</v>
      </c>
      <c r="I839" s="35">
        <v>2569800</v>
      </c>
      <c r="J839" s="35">
        <v>243800</v>
      </c>
    </row>
    <row r="840" spans="1:24" x14ac:dyDescent="0.2">
      <c r="B840" s="23" t="s">
        <v>541</v>
      </c>
      <c r="C840" s="5">
        <v>35.453629999999997</v>
      </c>
      <c r="D840" s="5">
        <v>-124.90278000000001</v>
      </c>
      <c r="E840" s="71">
        <v>150</v>
      </c>
      <c r="H840" s="35">
        <v>13008600</v>
      </c>
      <c r="I840" s="35">
        <v>4713400</v>
      </c>
      <c r="J840" s="35">
        <v>406400</v>
      </c>
    </row>
    <row r="841" spans="1:24" x14ac:dyDescent="0.2">
      <c r="B841" s="23" t="s">
        <v>541</v>
      </c>
      <c r="C841" s="5">
        <v>35.453629999999997</v>
      </c>
      <c r="D841" s="5">
        <v>-124.90278000000001</v>
      </c>
      <c r="E841" s="71">
        <v>200</v>
      </c>
      <c r="H841" s="35">
        <v>87349666.666666672</v>
      </c>
      <c r="I841" s="35">
        <v>39728333.333333336</v>
      </c>
      <c r="J841" s="35">
        <v>16000</v>
      </c>
    </row>
    <row r="842" spans="1:24" x14ac:dyDescent="0.2">
      <c r="B842" s="23" t="s">
        <v>541</v>
      </c>
      <c r="C842" s="5">
        <v>35.453629999999997</v>
      </c>
      <c r="D842" s="5">
        <v>-124.90278000000001</v>
      </c>
      <c r="E842" s="71">
        <v>500</v>
      </c>
      <c r="H842" s="35">
        <v>44970000</v>
      </c>
      <c r="I842" s="35">
        <v>13139800</v>
      </c>
      <c r="J842" s="35">
        <v>10400</v>
      </c>
    </row>
    <row r="843" spans="1:24" x14ac:dyDescent="0.2">
      <c r="B843" s="23" t="s">
        <v>541</v>
      </c>
      <c r="C843" s="5">
        <v>35.453629999999997</v>
      </c>
      <c r="D843" s="5">
        <v>-124.90278000000001</v>
      </c>
      <c r="E843" s="71">
        <v>600</v>
      </c>
      <c r="H843" s="35">
        <v>29145600</v>
      </c>
      <c r="I843" s="35">
        <v>15459000</v>
      </c>
      <c r="J843" s="35" t="s">
        <v>361</v>
      </c>
    </row>
    <row r="844" spans="1:24" s="21" customFormat="1" x14ac:dyDescent="0.2">
      <c r="B844" s="25" t="s">
        <v>541</v>
      </c>
      <c r="C844" s="12">
        <v>35.453629999999997</v>
      </c>
      <c r="D844" s="12">
        <v>-124.90278000000001</v>
      </c>
      <c r="E844" s="72">
        <v>1000</v>
      </c>
      <c r="F844" s="37"/>
      <c r="G844" s="37"/>
      <c r="H844" s="37">
        <v>3103500</v>
      </c>
      <c r="I844" s="37">
        <v>2538700</v>
      </c>
      <c r="J844" s="37" t="s">
        <v>361</v>
      </c>
      <c r="K844" s="37"/>
      <c r="L844" s="37"/>
      <c r="M844" s="37"/>
      <c r="N844" s="37"/>
      <c r="O844" s="13"/>
      <c r="P844" s="104"/>
      <c r="Q844" s="13"/>
      <c r="R844" s="13"/>
      <c r="S844" s="13"/>
      <c r="T844" s="68"/>
      <c r="U844" s="68"/>
      <c r="V844" s="68"/>
      <c r="W844" s="13"/>
      <c r="X844" s="13"/>
    </row>
    <row r="845" spans="1:24" x14ac:dyDescent="0.2">
      <c r="A845" s="18" t="s">
        <v>211</v>
      </c>
      <c r="B845" s="20" t="s">
        <v>548</v>
      </c>
      <c r="C845" s="9">
        <v>33.270000000000003</v>
      </c>
      <c r="D845" s="9">
        <v>-129.43</v>
      </c>
      <c r="E845" s="71">
        <v>50</v>
      </c>
      <c r="F845" s="35">
        <v>25</v>
      </c>
      <c r="G845" s="35">
        <v>25</v>
      </c>
      <c r="J845" s="35" t="s">
        <v>361</v>
      </c>
    </row>
    <row r="846" spans="1:24" x14ac:dyDescent="0.2">
      <c r="B846" s="20" t="s">
        <v>548</v>
      </c>
      <c r="C846" s="9">
        <v>33.270000000000003</v>
      </c>
      <c r="D846" s="9">
        <v>-129.43</v>
      </c>
      <c r="E846" s="71">
        <v>115</v>
      </c>
      <c r="F846" s="35">
        <v>1740000</v>
      </c>
      <c r="G846" s="35">
        <v>300</v>
      </c>
      <c r="J846" s="35">
        <v>10000</v>
      </c>
    </row>
    <row r="847" spans="1:24" x14ac:dyDescent="0.2">
      <c r="A847" s="18" t="s">
        <v>328</v>
      </c>
      <c r="B847" s="20" t="s">
        <v>548</v>
      </c>
      <c r="C847" s="9">
        <v>33.270000000000003</v>
      </c>
      <c r="D847" s="9">
        <v>-129.43</v>
      </c>
      <c r="E847" s="71">
        <v>128</v>
      </c>
      <c r="F847" s="35">
        <v>8310000</v>
      </c>
      <c r="G847" s="35">
        <v>1000</v>
      </c>
      <c r="J847" s="35">
        <v>6000</v>
      </c>
    </row>
    <row r="848" spans="1:24" x14ac:dyDescent="0.2">
      <c r="B848" s="20" t="s">
        <v>548</v>
      </c>
      <c r="C848" s="9">
        <v>33.270000000000003</v>
      </c>
      <c r="D848" s="9">
        <v>-129.43</v>
      </c>
      <c r="E848" s="71">
        <v>150</v>
      </c>
      <c r="F848" s="35">
        <v>5120000</v>
      </c>
      <c r="G848" s="35">
        <v>190000</v>
      </c>
      <c r="J848" s="35">
        <v>3000</v>
      </c>
    </row>
    <row r="849" spans="1:24" x14ac:dyDescent="0.2">
      <c r="A849" s="18" t="s">
        <v>580</v>
      </c>
      <c r="B849" s="20" t="s">
        <v>548</v>
      </c>
      <c r="C849" s="9">
        <v>33.270000000000003</v>
      </c>
      <c r="D849" s="9">
        <v>-129.43</v>
      </c>
      <c r="E849" s="71">
        <v>500</v>
      </c>
      <c r="F849" s="35">
        <v>190000</v>
      </c>
      <c r="G849" s="35">
        <v>5420000</v>
      </c>
      <c r="J849" s="35" t="s">
        <v>361</v>
      </c>
    </row>
    <row r="850" spans="1:24" x14ac:dyDescent="0.2">
      <c r="B850" s="20" t="s">
        <v>548</v>
      </c>
      <c r="C850" s="9">
        <v>36.130000000000003</v>
      </c>
      <c r="D850" s="9">
        <v>-123.49</v>
      </c>
      <c r="E850" s="71">
        <v>20</v>
      </c>
      <c r="F850" s="35">
        <v>480000</v>
      </c>
      <c r="G850" s="35" t="s">
        <v>361</v>
      </c>
      <c r="J850" s="35" t="s">
        <v>361</v>
      </c>
    </row>
    <row r="851" spans="1:24" x14ac:dyDescent="0.2">
      <c r="B851" s="20" t="s">
        <v>548</v>
      </c>
      <c r="C851" s="9">
        <v>36.130000000000003</v>
      </c>
      <c r="D851" s="9">
        <v>-123.49</v>
      </c>
      <c r="E851" s="71">
        <v>33</v>
      </c>
      <c r="F851" s="35">
        <v>170000</v>
      </c>
      <c r="G851" s="35" t="s">
        <v>361</v>
      </c>
      <c r="J851" s="35" t="s">
        <v>361</v>
      </c>
    </row>
    <row r="852" spans="1:24" x14ac:dyDescent="0.2">
      <c r="B852" s="20" t="s">
        <v>548</v>
      </c>
      <c r="C852" s="9">
        <v>36.130000000000003</v>
      </c>
      <c r="D852" s="9">
        <v>-123.49</v>
      </c>
      <c r="E852" s="71">
        <v>41</v>
      </c>
      <c r="F852" s="35">
        <v>2870000</v>
      </c>
      <c r="G852" s="35" t="s">
        <v>361</v>
      </c>
      <c r="J852" s="35">
        <v>181000</v>
      </c>
    </row>
    <row r="853" spans="1:24" x14ac:dyDescent="0.2">
      <c r="B853" s="20" t="s">
        <v>548</v>
      </c>
      <c r="C853" s="9">
        <v>36.130000000000003</v>
      </c>
      <c r="D853" s="9">
        <v>-123.49</v>
      </c>
      <c r="E853" s="71">
        <v>54.5</v>
      </c>
      <c r="F853" s="35">
        <v>11750000</v>
      </c>
      <c r="G853" s="35">
        <v>10000</v>
      </c>
      <c r="J853" s="35">
        <v>614000</v>
      </c>
    </row>
    <row r="854" spans="1:24" s="21" customFormat="1" x14ac:dyDescent="0.2">
      <c r="B854" s="25" t="s">
        <v>548</v>
      </c>
      <c r="C854" s="13">
        <v>36.130000000000003</v>
      </c>
      <c r="D854" s="13">
        <v>-123.49</v>
      </c>
      <c r="E854" s="72">
        <v>500</v>
      </c>
      <c r="F854" s="37" t="s">
        <v>361</v>
      </c>
      <c r="G854" s="37" t="s">
        <v>361</v>
      </c>
      <c r="H854" s="37"/>
      <c r="I854" s="37"/>
      <c r="J854" s="37" t="s">
        <v>547</v>
      </c>
      <c r="K854" s="37"/>
      <c r="L854" s="37"/>
      <c r="M854" s="37"/>
      <c r="N854" s="37"/>
      <c r="O854" s="13"/>
      <c r="P854" s="104"/>
      <c r="Q854" s="13"/>
      <c r="R854" s="13"/>
      <c r="S854" s="13"/>
      <c r="T854" s="68"/>
      <c r="U854" s="68"/>
      <c r="V854" s="68"/>
      <c r="W854" s="13"/>
      <c r="X854" s="13"/>
    </row>
    <row r="855" spans="1:24" x14ac:dyDescent="0.2">
      <c r="A855" s="1" t="s">
        <v>210</v>
      </c>
      <c r="B855" s="20">
        <v>40819</v>
      </c>
      <c r="C855" s="9">
        <v>17</v>
      </c>
      <c r="D855" s="9">
        <v>-154.4</v>
      </c>
      <c r="E855" s="71">
        <v>60</v>
      </c>
      <c r="F855" s="35" t="s">
        <v>361</v>
      </c>
      <c r="G855" s="35" t="s">
        <v>361</v>
      </c>
      <c r="H855" s="35" t="s">
        <v>361</v>
      </c>
      <c r="T855" s="64">
        <v>1.4999999999999999E-2</v>
      </c>
      <c r="U855" s="64">
        <v>1.2999999999999999E-2</v>
      </c>
      <c r="V855" s="64">
        <v>7.0000000000000001E-3</v>
      </c>
      <c r="X855" s="9">
        <v>223.91300000000001</v>
      </c>
    </row>
    <row r="856" spans="1:24" x14ac:dyDescent="0.2">
      <c r="A856" s="1"/>
      <c r="B856" s="20">
        <v>40819</v>
      </c>
      <c r="C856" s="9">
        <v>17</v>
      </c>
      <c r="D856" s="9">
        <v>-154.4</v>
      </c>
      <c r="E856" s="71">
        <v>85</v>
      </c>
      <c r="F856" s="35">
        <v>17200</v>
      </c>
      <c r="G856" s="35">
        <v>200</v>
      </c>
      <c r="H856" s="35">
        <v>17000</v>
      </c>
      <c r="T856" s="64">
        <v>7.0000000000000001E-3</v>
      </c>
      <c r="U856" s="64">
        <v>1.9E-2</v>
      </c>
      <c r="V856" s="64">
        <v>6.0999999999999999E-2</v>
      </c>
      <c r="X856" s="9">
        <v>229.489</v>
      </c>
    </row>
    <row r="857" spans="1:24" x14ac:dyDescent="0.2">
      <c r="A857" s="1" t="s">
        <v>192</v>
      </c>
      <c r="B857" s="20">
        <v>40819</v>
      </c>
      <c r="C857" s="9">
        <v>17</v>
      </c>
      <c r="D857" s="9">
        <v>-154.4</v>
      </c>
      <c r="E857" s="71">
        <v>120</v>
      </c>
      <c r="F857" s="35">
        <v>306700</v>
      </c>
      <c r="G857" s="35">
        <v>91200</v>
      </c>
      <c r="H857" s="35">
        <v>398000</v>
      </c>
      <c r="T857" s="64">
        <v>1.6E-2</v>
      </c>
      <c r="U857" s="64">
        <v>8.4000000000000005E-2</v>
      </c>
      <c r="V857" s="64">
        <v>1.466</v>
      </c>
      <c r="X857" s="9">
        <v>214.31299999999999</v>
      </c>
    </row>
    <row r="858" spans="1:24" x14ac:dyDescent="0.2">
      <c r="A858" s="51"/>
      <c r="B858" s="20">
        <v>40819</v>
      </c>
      <c r="C858" s="9">
        <v>17</v>
      </c>
      <c r="D858" s="9">
        <v>-154.4</v>
      </c>
      <c r="E858" s="71">
        <v>135</v>
      </c>
      <c r="F858" s="35">
        <v>434700</v>
      </c>
      <c r="G858" s="35">
        <v>171700</v>
      </c>
      <c r="H858" s="35">
        <v>606000</v>
      </c>
      <c r="T858" s="64">
        <v>8.0000000000000002E-3</v>
      </c>
      <c r="U858" s="64">
        <v>4.2999999999999997E-2</v>
      </c>
      <c r="V858" s="64">
        <v>1.6870000000000001</v>
      </c>
      <c r="X858" s="9">
        <v>205.49100000000001</v>
      </c>
    </row>
    <row r="859" spans="1:24" x14ac:dyDescent="0.2">
      <c r="A859" s="51"/>
      <c r="B859" s="20">
        <v>40819</v>
      </c>
      <c r="C859" s="9">
        <v>17</v>
      </c>
      <c r="D859" s="9">
        <v>-154.4</v>
      </c>
      <c r="E859" s="71">
        <v>150</v>
      </c>
      <c r="F859" s="35">
        <v>2989800</v>
      </c>
      <c r="G859" s="35">
        <v>780700</v>
      </c>
      <c r="H859" s="35">
        <v>3770000</v>
      </c>
      <c r="T859" s="64">
        <v>3.5000000000000003E-2</v>
      </c>
      <c r="U859" s="64">
        <v>4.2000000000000003E-2</v>
      </c>
      <c r="V859" s="64">
        <v>2.278</v>
      </c>
      <c r="X859" s="9">
        <v>204.495</v>
      </c>
    </row>
    <row r="860" spans="1:24" x14ac:dyDescent="0.2">
      <c r="A860" s="53"/>
      <c r="B860" s="20">
        <v>40819</v>
      </c>
      <c r="C860" s="9">
        <v>17</v>
      </c>
      <c r="D860" s="9">
        <v>-154.4</v>
      </c>
      <c r="E860" s="71">
        <v>200</v>
      </c>
      <c r="F860" s="35">
        <v>306200</v>
      </c>
      <c r="G860" s="35">
        <v>758800</v>
      </c>
      <c r="H860" s="35">
        <v>1065000</v>
      </c>
      <c r="T860" s="64">
        <v>6.5000000000000002E-2</v>
      </c>
      <c r="U860" s="64">
        <v>3.3000000000000002E-2</v>
      </c>
      <c r="V860" s="64">
        <v>10.217000000000001</v>
      </c>
      <c r="X860" s="9">
        <v>187.38800000000001</v>
      </c>
    </row>
    <row r="861" spans="1:24" x14ac:dyDescent="0.2">
      <c r="A861" s="52"/>
      <c r="B861" s="20">
        <v>40819</v>
      </c>
      <c r="C861" s="9">
        <v>17</v>
      </c>
      <c r="D861" s="9">
        <v>-154.4</v>
      </c>
      <c r="E861" s="71">
        <v>200</v>
      </c>
      <c r="F861" s="35">
        <v>109000</v>
      </c>
      <c r="G861" s="35">
        <v>685400</v>
      </c>
      <c r="H861" s="35">
        <v>794000</v>
      </c>
      <c r="T861" s="64">
        <v>6.5000000000000002E-2</v>
      </c>
      <c r="U861" s="64">
        <v>3.3000000000000002E-2</v>
      </c>
      <c r="V861" s="64">
        <v>10.217000000000001</v>
      </c>
      <c r="X861" s="9">
        <v>187.38800000000001</v>
      </c>
    </row>
    <row r="862" spans="1:24" x14ac:dyDescent="0.2">
      <c r="B862" s="20">
        <v>40819</v>
      </c>
      <c r="C862" s="9">
        <v>17</v>
      </c>
      <c r="D862" s="9">
        <v>-154.4</v>
      </c>
      <c r="E862" s="71">
        <v>300</v>
      </c>
      <c r="F862" s="35">
        <v>30400</v>
      </c>
      <c r="G862" s="35">
        <v>2477900</v>
      </c>
      <c r="H862" s="35">
        <v>2508000</v>
      </c>
      <c r="T862" s="64">
        <v>2.7E-2</v>
      </c>
      <c r="U862" s="64">
        <v>2.1000000000000001E-2</v>
      </c>
      <c r="V862" s="64">
        <v>21.759</v>
      </c>
      <c r="X862" s="9">
        <v>173.166</v>
      </c>
    </row>
    <row r="863" spans="1:24" x14ac:dyDescent="0.2">
      <c r="A863" s="52"/>
      <c r="B863" s="20">
        <v>40819</v>
      </c>
      <c r="C863" s="9">
        <v>17</v>
      </c>
      <c r="D863" s="9">
        <v>-154.4</v>
      </c>
      <c r="E863" s="71">
        <v>400</v>
      </c>
      <c r="F863" s="35">
        <v>2300</v>
      </c>
      <c r="G863" s="35">
        <v>743800</v>
      </c>
      <c r="H863" s="35">
        <v>746000</v>
      </c>
      <c r="T863" s="64">
        <v>1E-3</v>
      </c>
      <c r="U863" s="64">
        <v>1.9E-2</v>
      </c>
      <c r="V863" s="64">
        <v>34.271000000000001</v>
      </c>
      <c r="X863" s="9">
        <v>39.829000000000001</v>
      </c>
    </row>
    <row r="864" spans="1:24" x14ac:dyDescent="0.2">
      <c r="A864" s="52"/>
      <c r="B864" s="20">
        <v>40819</v>
      </c>
      <c r="C864" s="9">
        <v>17</v>
      </c>
      <c r="D864" s="9">
        <v>-154.4</v>
      </c>
      <c r="E864" s="71">
        <v>500</v>
      </c>
      <c r="F864" s="35">
        <v>500</v>
      </c>
      <c r="G864" s="35">
        <v>263900</v>
      </c>
      <c r="H864" s="35">
        <v>264000</v>
      </c>
      <c r="T864" s="64">
        <v>2E-3</v>
      </c>
      <c r="U864" s="64">
        <v>1.0999999999999999E-2</v>
      </c>
      <c r="V864" s="64">
        <v>38.238999999999997</v>
      </c>
      <c r="X864" s="9">
        <v>19.73</v>
      </c>
    </row>
    <row r="865" spans="1:24" x14ac:dyDescent="0.2">
      <c r="A865" s="52"/>
      <c r="B865" s="20">
        <v>40819</v>
      </c>
      <c r="C865" s="9">
        <v>17</v>
      </c>
      <c r="D865" s="9">
        <v>-154.4</v>
      </c>
      <c r="E865" s="71">
        <v>600</v>
      </c>
      <c r="F865" s="35">
        <v>300</v>
      </c>
      <c r="G865" s="35">
        <v>358600</v>
      </c>
      <c r="H865" s="35">
        <v>359000</v>
      </c>
      <c r="T865" s="64">
        <v>4.9000000000000002E-2</v>
      </c>
      <c r="U865" s="64">
        <v>3.1E-2</v>
      </c>
      <c r="V865" s="64">
        <v>40.408999999999999</v>
      </c>
      <c r="X865" s="9">
        <v>22.701000000000001</v>
      </c>
    </row>
    <row r="866" spans="1:24" x14ac:dyDescent="0.2">
      <c r="B866" s="20">
        <v>40819</v>
      </c>
      <c r="C866" s="9">
        <v>17</v>
      </c>
      <c r="D866" s="9">
        <v>-154.4</v>
      </c>
      <c r="E866" s="71">
        <v>800</v>
      </c>
      <c r="F866" s="35">
        <v>400</v>
      </c>
      <c r="G866" s="35">
        <v>805100</v>
      </c>
      <c r="H866" s="35">
        <v>806000</v>
      </c>
      <c r="T866" s="64">
        <v>0.05</v>
      </c>
      <c r="U866" s="64">
        <v>2.8000000000000001E-2</v>
      </c>
      <c r="V866" s="64">
        <v>42.362000000000002</v>
      </c>
      <c r="X866" s="9">
        <v>32.781999999999996</v>
      </c>
    </row>
    <row r="867" spans="1:24" x14ac:dyDescent="0.2">
      <c r="A867" s="52"/>
      <c r="B867" s="20">
        <v>40823</v>
      </c>
      <c r="C867" s="9">
        <v>12</v>
      </c>
      <c r="D867" s="9">
        <v>-155.44999999999999</v>
      </c>
      <c r="E867" s="71">
        <v>20</v>
      </c>
      <c r="F867" s="35" t="s">
        <v>361</v>
      </c>
      <c r="G867" s="35">
        <v>7600</v>
      </c>
      <c r="H867" s="35">
        <v>8000</v>
      </c>
      <c r="T867" s="64">
        <v>2.8000000000000001E-2</v>
      </c>
      <c r="U867" s="64">
        <v>1.4E-2</v>
      </c>
      <c r="V867" s="64">
        <v>7.5999999999999998E-2</v>
      </c>
      <c r="X867" s="9">
        <v>211.87700000000001</v>
      </c>
    </row>
    <row r="868" spans="1:24" x14ac:dyDescent="0.2">
      <c r="A868" s="52"/>
      <c r="B868" s="20">
        <v>40823</v>
      </c>
      <c r="C868" s="9">
        <v>12</v>
      </c>
      <c r="D868" s="9">
        <v>-155.44999999999999</v>
      </c>
      <c r="E868" s="71">
        <v>60</v>
      </c>
      <c r="F868" s="35">
        <v>1400</v>
      </c>
      <c r="G868" s="35">
        <v>2500</v>
      </c>
      <c r="H868" s="35">
        <v>4000</v>
      </c>
      <c r="T868" s="64">
        <v>3.5000000000000003E-2</v>
      </c>
      <c r="U868" s="64">
        <v>3.5999999999999997E-2</v>
      </c>
      <c r="V868" s="64">
        <v>0.114</v>
      </c>
      <c r="X868" s="9">
        <v>223.76499999999999</v>
      </c>
    </row>
    <row r="869" spans="1:24" x14ac:dyDescent="0.2">
      <c r="A869" s="52"/>
      <c r="B869" s="20">
        <v>40823</v>
      </c>
      <c r="C869" s="9">
        <v>12</v>
      </c>
      <c r="D869" s="9">
        <v>-155.44999999999999</v>
      </c>
      <c r="E869" s="71">
        <v>85</v>
      </c>
      <c r="F869" s="35">
        <v>182300</v>
      </c>
      <c r="G869" s="35">
        <v>6400</v>
      </c>
      <c r="H869" s="35">
        <v>189000</v>
      </c>
      <c r="T869" s="64">
        <v>4.2999999999999997E-2</v>
      </c>
      <c r="U869" s="64">
        <v>0.36599999999999999</v>
      </c>
      <c r="V869" s="64">
        <v>4.024</v>
      </c>
      <c r="X869" s="9">
        <v>195.75700000000001</v>
      </c>
    </row>
    <row r="870" spans="1:24" x14ac:dyDescent="0.2">
      <c r="B870" s="20">
        <v>40823</v>
      </c>
      <c r="C870" s="9">
        <v>12</v>
      </c>
      <c r="D870" s="9">
        <v>-155.44999999999999</v>
      </c>
      <c r="E870" s="71">
        <v>100</v>
      </c>
      <c r="F870" s="35">
        <v>1745700</v>
      </c>
      <c r="G870" s="35">
        <v>3300</v>
      </c>
      <c r="H870" s="35">
        <v>1749000</v>
      </c>
      <c r="T870" s="64">
        <v>1.6E-2</v>
      </c>
      <c r="U870" s="64">
        <v>0.22</v>
      </c>
      <c r="V870" s="64">
        <v>7.47</v>
      </c>
      <c r="X870" s="9">
        <v>172.977</v>
      </c>
    </row>
    <row r="871" spans="1:24" x14ac:dyDescent="0.2">
      <c r="A871" s="52"/>
      <c r="B871" s="20">
        <v>40823</v>
      </c>
      <c r="C871" s="9">
        <v>12</v>
      </c>
      <c r="D871" s="9">
        <v>-155.44999999999999</v>
      </c>
      <c r="E871" s="71">
        <v>150</v>
      </c>
      <c r="F871" s="35">
        <v>2723000</v>
      </c>
      <c r="G871" s="35">
        <v>2489200</v>
      </c>
      <c r="H871" s="35">
        <v>5212000</v>
      </c>
      <c r="T871" s="64">
        <v>1.4999999999999999E-2</v>
      </c>
      <c r="U871" s="64">
        <v>3.4000000000000002E-2</v>
      </c>
      <c r="V871" s="64">
        <v>26.346</v>
      </c>
      <c r="X871" s="9">
        <v>105.943</v>
      </c>
    </row>
    <row r="872" spans="1:24" x14ac:dyDescent="0.2">
      <c r="A872" s="52"/>
      <c r="B872" s="20">
        <v>40823</v>
      </c>
      <c r="C872" s="9">
        <v>12</v>
      </c>
      <c r="D872" s="9">
        <v>-155.44999999999999</v>
      </c>
      <c r="E872" s="71">
        <v>200</v>
      </c>
      <c r="F872" s="35">
        <v>7700</v>
      </c>
      <c r="G872" s="35">
        <v>1462300</v>
      </c>
      <c r="H872" s="35">
        <v>1470000</v>
      </c>
      <c r="T872" s="64">
        <v>0.13600000000000001</v>
      </c>
      <c r="U872" s="64">
        <v>5.6000000000000001E-2</v>
      </c>
      <c r="V872" s="64">
        <v>32.573999999999998</v>
      </c>
      <c r="X872" s="9">
        <v>1.875</v>
      </c>
    </row>
    <row r="873" spans="1:24" x14ac:dyDescent="0.2">
      <c r="A873" s="52"/>
      <c r="B873" s="20">
        <v>40823</v>
      </c>
      <c r="C873" s="9">
        <v>12</v>
      </c>
      <c r="D873" s="9">
        <v>-155.44999999999999</v>
      </c>
      <c r="E873" s="71">
        <v>250</v>
      </c>
      <c r="F873" s="35">
        <v>3300</v>
      </c>
      <c r="G873" s="35">
        <v>783700</v>
      </c>
      <c r="H873" s="35">
        <v>787000</v>
      </c>
      <c r="T873" s="64">
        <v>0.03</v>
      </c>
      <c r="U873" s="64">
        <v>0.186</v>
      </c>
      <c r="V873" s="64">
        <v>32.793999999999997</v>
      </c>
      <c r="X873" s="9">
        <v>1.593</v>
      </c>
    </row>
    <row r="874" spans="1:24" x14ac:dyDescent="0.2">
      <c r="A874" s="52"/>
      <c r="B874" s="20">
        <v>40823</v>
      </c>
      <c r="C874" s="9">
        <v>12</v>
      </c>
      <c r="D874" s="9">
        <v>-155.44999999999999</v>
      </c>
      <c r="E874" s="71">
        <v>300</v>
      </c>
      <c r="F874" s="35">
        <v>2300</v>
      </c>
      <c r="G874" s="35">
        <v>831700</v>
      </c>
      <c r="H874" s="35">
        <v>834000</v>
      </c>
      <c r="T874" s="64">
        <v>4.7E-2</v>
      </c>
      <c r="U874" s="64">
        <v>0.42899999999999999</v>
      </c>
      <c r="V874" s="64">
        <v>32.901000000000003</v>
      </c>
      <c r="X874" s="9">
        <v>1.5649999999999999</v>
      </c>
    </row>
    <row r="875" spans="1:24" x14ac:dyDescent="0.2">
      <c r="A875" s="52"/>
      <c r="B875" s="20">
        <v>40823</v>
      </c>
      <c r="C875" s="9">
        <v>12</v>
      </c>
      <c r="D875" s="9">
        <v>-155.44999999999999</v>
      </c>
      <c r="E875" s="71">
        <v>400</v>
      </c>
      <c r="F875" s="35">
        <v>3800</v>
      </c>
      <c r="G875" s="35">
        <v>7412700</v>
      </c>
      <c r="H875" s="35">
        <v>7417000</v>
      </c>
      <c r="T875" s="64">
        <v>6.3E-2</v>
      </c>
      <c r="U875" s="64">
        <v>1.4999999999999999E-2</v>
      </c>
      <c r="V875" s="64">
        <v>36.265000000000001</v>
      </c>
      <c r="X875" s="9">
        <v>4.0730000000000004</v>
      </c>
    </row>
    <row r="876" spans="1:24" x14ac:dyDescent="0.2">
      <c r="A876" s="52"/>
      <c r="B876" s="20">
        <v>40823</v>
      </c>
      <c r="C876" s="9">
        <v>12</v>
      </c>
      <c r="D876" s="9">
        <v>-155.44999999999999</v>
      </c>
      <c r="E876" s="71">
        <v>500</v>
      </c>
      <c r="F876" s="35">
        <v>1500</v>
      </c>
      <c r="G876" s="35">
        <v>6457900</v>
      </c>
      <c r="H876" s="35">
        <v>6459000</v>
      </c>
      <c r="T876" s="64">
        <v>6.0999999999999999E-2</v>
      </c>
      <c r="U876" s="64">
        <v>2.4E-2</v>
      </c>
      <c r="V876" s="64">
        <v>37.725999999999999</v>
      </c>
      <c r="X876" s="9">
        <v>21.811</v>
      </c>
    </row>
    <row r="877" spans="1:24" x14ac:dyDescent="0.2">
      <c r="B877" s="20">
        <v>40823</v>
      </c>
      <c r="C877" s="9">
        <v>12</v>
      </c>
      <c r="D877" s="9">
        <v>-155.44999999999999</v>
      </c>
      <c r="E877" s="71">
        <v>600</v>
      </c>
      <c r="F877" s="35">
        <v>500</v>
      </c>
      <c r="G877" s="35">
        <v>6416400</v>
      </c>
      <c r="H877" s="35">
        <v>6417000</v>
      </c>
      <c r="T877" s="64">
        <v>4.2999999999999997E-2</v>
      </c>
      <c r="U877" s="64">
        <v>2.5000000000000001E-2</v>
      </c>
      <c r="V877" s="64">
        <v>39.844999999999999</v>
      </c>
      <c r="X877" s="9">
        <v>14.798999999999999</v>
      </c>
    </row>
    <row r="878" spans="1:24" x14ac:dyDescent="0.2">
      <c r="A878" s="52"/>
      <c r="B878" s="20">
        <v>40823</v>
      </c>
      <c r="C878" s="9">
        <v>12</v>
      </c>
      <c r="D878" s="9">
        <v>-155.44999999999999</v>
      </c>
      <c r="E878" s="71">
        <v>800</v>
      </c>
      <c r="F878" s="35" t="s">
        <v>361</v>
      </c>
      <c r="G878" s="35">
        <v>3854000</v>
      </c>
      <c r="H878" s="35">
        <v>3854000</v>
      </c>
      <c r="T878" s="64">
        <v>8.5000000000000006E-2</v>
      </c>
      <c r="U878" s="64">
        <v>2.1000000000000001E-2</v>
      </c>
      <c r="V878" s="64">
        <v>42.908999999999999</v>
      </c>
      <c r="X878" s="9">
        <v>23.661999999999999</v>
      </c>
    </row>
    <row r="879" spans="1:24" x14ac:dyDescent="0.2">
      <c r="A879" s="52"/>
      <c r="B879" s="20">
        <v>40823</v>
      </c>
      <c r="C879" s="9">
        <v>12</v>
      </c>
      <c r="D879" s="9">
        <v>-155.44999999999999</v>
      </c>
      <c r="E879" s="71">
        <v>1000</v>
      </c>
      <c r="F879" s="35" t="s">
        <v>361</v>
      </c>
      <c r="G879" s="35">
        <v>1846800</v>
      </c>
      <c r="H879" s="35">
        <v>1847000</v>
      </c>
      <c r="T879" s="64">
        <v>0.10199999999999999</v>
      </c>
      <c r="U879" s="64">
        <v>4.9000000000000002E-2</v>
      </c>
      <c r="V879" s="64">
        <v>43.701000000000001</v>
      </c>
      <c r="X879" s="9">
        <v>40.472000000000001</v>
      </c>
    </row>
    <row r="880" spans="1:24" x14ac:dyDescent="0.2">
      <c r="A880" s="52"/>
      <c r="B880" s="20">
        <v>40824</v>
      </c>
      <c r="C880" s="9">
        <v>8</v>
      </c>
      <c r="D880" s="9">
        <v>-156</v>
      </c>
      <c r="E880" s="71">
        <v>10</v>
      </c>
      <c r="F880" s="35">
        <v>500</v>
      </c>
      <c r="G880" s="35">
        <v>300</v>
      </c>
      <c r="H880" s="35">
        <v>1000</v>
      </c>
      <c r="T880" s="64" t="s">
        <v>353</v>
      </c>
      <c r="U880" s="64" t="s">
        <v>353</v>
      </c>
      <c r="V880" s="64" t="s">
        <v>353</v>
      </c>
      <c r="X880" s="9" t="s">
        <v>353</v>
      </c>
    </row>
    <row r="881" spans="1:24" x14ac:dyDescent="0.2">
      <c r="B881" s="20">
        <v>40824</v>
      </c>
      <c r="C881" s="9">
        <v>8</v>
      </c>
      <c r="D881" s="9">
        <v>-156</v>
      </c>
      <c r="E881" s="71">
        <v>40</v>
      </c>
      <c r="F881" s="35">
        <v>1100</v>
      </c>
      <c r="G881" s="35">
        <v>100</v>
      </c>
      <c r="H881" s="35">
        <v>1000</v>
      </c>
      <c r="T881" s="64">
        <v>3.9E-2</v>
      </c>
      <c r="U881" s="64">
        <v>3.9E-2</v>
      </c>
      <c r="V881" s="64">
        <v>0.27100000000000002</v>
      </c>
      <c r="X881" s="9">
        <v>213.74799999999999</v>
      </c>
    </row>
    <row r="882" spans="1:24" x14ac:dyDescent="0.2">
      <c r="A882" s="52"/>
      <c r="B882" s="20">
        <v>40824</v>
      </c>
      <c r="C882" s="9">
        <v>8</v>
      </c>
      <c r="D882" s="9">
        <v>-156</v>
      </c>
      <c r="E882" s="71">
        <v>80</v>
      </c>
      <c r="F882" s="35">
        <v>435500</v>
      </c>
      <c r="G882" s="35">
        <v>800</v>
      </c>
      <c r="H882" s="35">
        <v>436000</v>
      </c>
      <c r="T882" s="64">
        <v>4.8000000000000001E-2</v>
      </c>
      <c r="U882" s="64">
        <v>0.25</v>
      </c>
      <c r="V882" s="64">
        <v>2.64</v>
      </c>
      <c r="X882" s="9">
        <v>204.179</v>
      </c>
    </row>
    <row r="883" spans="1:24" x14ac:dyDescent="0.2">
      <c r="A883" s="52"/>
      <c r="B883" s="20">
        <v>40824</v>
      </c>
      <c r="C883" s="9">
        <v>8</v>
      </c>
      <c r="D883" s="9">
        <v>-156</v>
      </c>
      <c r="E883" s="71">
        <v>100</v>
      </c>
      <c r="F883" s="35">
        <v>2046800</v>
      </c>
      <c r="G883" s="35">
        <v>22800</v>
      </c>
      <c r="H883" s="35">
        <v>2070000</v>
      </c>
      <c r="T883" s="64">
        <v>3.9E-2</v>
      </c>
      <c r="U883" s="64">
        <v>6.9000000000000006E-2</v>
      </c>
      <c r="V883" s="64">
        <v>16.481000000000002</v>
      </c>
      <c r="X883" s="9">
        <v>154.13200000000001</v>
      </c>
    </row>
    <row r="884" spans="1:24" x14ac:dyDescent="0.2">
      <c r="A884" s="52"/>
      <c r="B884" s="20">
        <v>40824</v>
      </c>
      <c r="C884" s="9">
        <v>8</v>
      </c>
      <c r="D884" s="9">
        <v>-156</v>
      </c>
      <c r="E884" s="71">
        <v>125</v>
      </c>
      <c r="F884" s="35">
        <v>2175900</v>
      </c>
      <c r="G884" s="35">
        <v>2227100</v>
      </c>
      <c r="H884" s="35">
        <v>4403000</v>
      </c>
      <c r="T884" s="64">
        <v>3.9E-2</v>
      </c>
      <c r="U884" s="64">
        <v>2.1000000000000001E-2</v>
      </c>
      <c r="V884" s="64">
        <v>30.789000000000001</v>
      </c>
      <c r="X884" s="9">
        <v>70.045000000000002</v>
      </c>
    </row>
    <row r="885" spans="1:24" x14ac:dyDescent="0.2">
      <c r="B885" s="20">
        <v>40824</v>
      </c>
      <c r="C885" s="9">
        <v>8</v>
      </c>
      <c r="D885" s="9">
        <v>-156</v>
      </c>
      <c r="E885" s="71">
        <v>150</v>
      </c>
      <c r="F885" s="35">
        <v>1752300</v>
      </c>
      <c r="G885" s="35">
        <v>10925900</v>
      </c>
      <c r="H885" s="35">
        <v>12678000</v>
      </c>
      <c r="T885" s="64">
        <v>0.03</v>
      </c>
      <c r="U885" s="64">
        <v>2.5999999999999999E-2</v>
      </c>
      <c r="V885" s="64">
        <v>33.293999999999997</v>
      </c>
      <c r="X885" s="9">
        <v>15.305999999999999</v>
      </c>
    </row>
    <row r="886" spans="1:24" x14ac:dyDescent="0.2">
      <c r="A886" s="52"/>
      <c r="B886" s="20">
        <v>40824</v>
      </c>
      <c r="C886" s="9">
        <v>8</v>
      </c>
      <c r="D886" s="9">
        <v>-156</v>
      </c>
      <c r="E886" s="71">
        <v>200</v>
      </c>
      <c r="F886" s="35">
        <v>28200</v>
      </c>
      <c r="G886" s="35">
        <v>7781300</v>
      </c>
      <c r="H886" s="35">
        <v>7809000</v>
      </c>
      <c r="T886" s="64">
        <v>1.2E-2</v>
      </c>
      <c r="U886" s="64">
        <v>3.1E-2</v>
      </c>
      <c r="V886" s="64">
        <v>35.139000000000003</v>
      </c>
      <c r="X886" s="9">
        <v>14.6</v>
      </c>
    </row>
    <row r="887" spans="1:24" x14ac:dyDescent="0.2">
      <c r="A887" s="52"/>
      <c r="B887" s="20">
        <v>40824</v>
      </c>
      <c r="C887" s="9">
        <v>8</v>
      </c>
      <c r="D887" s="9">
        <v>-156</v>
      </c>
      <c r="E887" s="71">
        <v>250</v>
      </c>
      <c r="F887" s="35">
        <v>178200</v>
      </c>
      <c r="G887" s="35">
        <v>446700</v>
      </c>
      <c r="H887" s="35">
        <v>625000</v>
      </c>
      <c r="T887" s="64">
        <v>0.02</v>
      </c>
      <c r="U887" s="64">
        <v>2.9000000000000001E-2</v>
      </c>
      <c r="V887" s="64">
        <v>35.180999999999997</v>
      </c>
      <c r="X887" s="9">
        <v>27.591999999999999</v>
      </c>
    </row>
    <row r="888" spans="1:24" x14ac:dyDescent="0.2">
      <c r="A888" s="52"/>
      <c r="B888" s="20">
        <v>40824</v>
      </c>
      <c r="C888" s="9">
        <v>8</v>
      </c>
      <c r="D888" s="9">
        <v>-156</v>
      </c>
      <c r="E888" s="71">
        <v>300</v>
      </c>
      <c r="F888" s="35">
        <v>24900</v>
      </c>
      <c r="G888" s="35">
        <v>10713300</v>
      </c>
      <c r="H888" s="35">
        <v>10738000</v>
      </c>
      <c r="T888" s="64">
        <v>3.7999999999999999E-2</v>
      </c>
      <c r="U888" s="64">
        <v>2.8000000000000001E-2</v>
      </c>
      <c r="V888" s="64">
        <v>35.701999999999998</v>
      </c>
      <c r="X888" s="9">
        <v>25.419</v>
      </c>
    </row>
    <row r="889" spans="1:24" x14ac:dyDescent="0.2">
      <c r="B889" s="20">
        <v>40824</v>
      </c>
      <c r="C889" s="9">
        <v>8</v>
      </c>
      <c r="D889" s="9">
        <v>-156</v>
      </c>
      <c r="E889" s="71">
        <v>400</v>
      </c>
      <c r="F889" s="35">
        <v>9200</v>
      </c>
      <c r="G889" s="35">
        <v>7541700</v>
      </c>
      <c r="H889" s="35">
        <v>7551000</v>
      </c>
      <c r="T889" s="64">
        <v>0.25600000000000001</v>
      </c>
      <c r="U889" s="64">
        <v>1.2999999999999999E-2</v>
      </c>
      <c r="V889" s="64">
        <v>36.837000000000003</v>
      </c>
      <c r="X889" s="9">
        <v>29.381</v>
      </c>
    </row>
    <row r="890" spans="1:24" x14ac:dyDescent="0.2">
      <c r="A890" s="52"/>
      <c r="B890" s="20">
        <v>40824</v>
      </c>
      <c r="C890" s="9">
        <v>8</v>
      </c>
      <c r="D890" s="9">
        <v>-156</v>
      </c>
      <c r="E890" s="71">
        <v>500</v>
      </c>
      <c r="F890" s="35">
        <v>1300</v>
      </c>
      <c r="G890" s="35">
        <v>2498700</v>
      </c>
      <c r="H890" s="35">
        <v>2500000</v>
      </c>
      <c r="T890" s="64">
        <v>3.6999999999999998E-2</v>
      </c>
      <c r="U890" s="64">
        <v>3.1E-2</v>
      </c>
      <c r="V890" s="64">
        <v>38.539000000000001</v>
      </c>
      <c r="X890" s="9">
        <v>26.672000000000001</v>
      </c>
    </row>
    <row r="891" spans="1:24" x14ac:dyDescent="0.2">
      <c r="A891" s="52"/>
      <c r="B891" s="20">
        <v>40824</v>
      </c>
      <c r="C891" s="9">
        <v>8</v>
      </c>
      <c r="D891" s="9">
        <v>-156</v>
      </c>
      <c r="E891" s="71">
        <v>600</v>
      </c>
      <c r="F891" s="35" t="s">
        <v>361</v>
      </c>
      <c r="G891" s="35">
        <v>1382600</v>
      </c>
      <c r="H891" s="35">
        <v>1383000</v>
      </c>
      <c r="T891" s="64">
        <v>4.5999999999999999E-2</v>
      </c>
      <c r="U891" s="64">
        <v>2.3E-2</v>
      </c>
      <c r="V891" s="64">
        <v>40.097000000000001</v>
      </c>
      <c r="X891" s="9">
        <v>28.077999999999999</v>
      </c>
    </row>
    <row r="892" spans="1:24" x14ac:dyDescent="0.2">
      <c r="A892" s="52"/>
      <c r="B892" s="20">
        <v>40828</v>
      </c>
      <c r="C892" s="9">
        <v>4</v>
      </c>
      <c r="D892" s="9">
        <v>-157.08000000000001</v>
      </c>
      <c r="E892" s="71">
        <v>150</v>
      </c>
      <c r="F892" s="35">
        <v>4146500</v>
      </c>
      <c r="G892" s="35">
        <v>4193000</v>
      </c>
      <c r="H892" s="35">
        <v>8340000</v>
      </c>
      <c r="T892" s="64">
        <v>2.1999999999999999E-2</v>
      </c>
      <c r="U892" s="64">
        <v>3.4000000000000002E-2</v>
      </c>
      <c r="V892" s="64">
        <v>22.655999999999999</v>
      </c>
      <c r="X892" s="9">
        <v>102.93899999999999</v>
      </c>
    </row>
    <row r="893" spans="1:24" x14ac:dyDescent="0.2">
      <c r="B893" s="20">
        <v>40828</v>
      </c>
      <c r="C893" s="9">
        <v>4</v>
      </c>
      <c r="D893" s="9">
        <v>-157.08000000000001</v>
      </c>
      <c r="E893" s="71">
        <v>200</v>
      </c>
      <c r="F893" s="35">
        <v>92800</v>
      </c>
      <c r="G893" s="35">
        <v>2692500</v>
      </c>
      <c r="H893" s="35">
        <v>2785000</v>
      </c>
      <c r="T893" s="64">
        <v>2.5999999999999999E-2</v>
      </c>
      <c r="U893" s="64">
        <v>1.6E-2</v>
      </c>
      <c r="V893" s="64">
        <v>26.254000000000001</v>
      </c>
      <c r="X893" s="9">
        <v>101.514</v>
      </c>
    </row>
    <row r="894" spans="1:24" x14ac:dyDescent="0.2">
      <c r="B894" s="20">
        <v>40828</v>
      </c>
      <c r="C894" s="9">
        <v>4</v>
      </c>
      <c r="D894" s="9">
        <v>-157.08000000000001</v>
      </c>
      <c r="E894" s="71">
        <v>300</v>
      </c>
      <c r="F894" s="35">
        <v>120900</v>
      </c>
      <c r="G894" s="35">
        <v>15034200</v>
      </c>
      <c r="H894" s="35">
        <v>15155000</v>
      </c>
      <c r="T894" s="64">
        <v>1.7999999999999999E-2</v>
      </c>
      <c r="U894" s="64">
        <v>1.7999999999999999E-2</v>
      </c>
      <c r="V894" s="64">
        <v>31.202000000000002</v>
      </c>
      <c r="X894" s="9">
        <v>80.283000000000001</v>
      </c>
    </row>
    <row r="895" spans="1:24" x14ac:dyDescent="0.2">
      <c r="A895" s="52"/>
      <c r="B895" s="20">
        <v>40828</v>
      </c>
      <c r="C895" s="9">
        <v>4</v>
      </c>
      <c r="D895" s="9">
        <v>-157.08000000000001</v>
      </c>
      <c r="E895" s="71">
        <v>400</v>
      </c>
      <c r="F895" s="35">
        <v>68800</v>
      </c>
      <c r="G895" s="35">
        <v>13623100</v>
      </c>
      <c r="H895" s="35">
        <v>13692000</v>
      </c>
      <c r="T895" s="64">
        <v>2.7E-2</v>
      </c>
      <c r="U895" s="64">
        <v>1.9E-2</v>
      </c>
      <c r="V895" s="64">
        <v>32.600999999999999</v>
      </c>
      <c r="X895" s="9">
        <v>76.703000000000003</v>
      </c>
    </row>
    <row r="896" spans="1:24" x14ac:dyDescent="0.2">
      <c r="A896" s="52"/>
      <c r="B896" s="20">
        <v>40828</v>
      </c>
      <c r="C896" s="9">
        <v>4</v>
      </c>
      <c r="D896" s="9">
        <v>-157.08000000000001</v>
      </c>
      <c r="E896" s="71">
        <v>1000</v>
      </c>
      <c r="F896" s="35">
        <v>100</v>
      </c>
      <c r="G896" s="35">
        <v>3291300</v>
      </c>
      <c r="H896" s="35">
        <v>3291000</v>
      </c>
      <c r="T896" s="64">
        <v>1.9E-2</v>
      </c>
      <c r="U896" s="64">
        <v>2.1000000000000001E-2</v>
      </c>
      <c r="V896" s="64">
        <v>40.389000000000003</v>
      </c>
      <c r="X896" s="9">
        <v>75.070999999999998</v>
      </c>
    </row>
    <row r="897" spans="1:24" x14ac:dyDescent="0.2">
      <c r="A897" s="52"/>
      <c r="B897" s="20">
        <v>40829</v>
      </c>
      <c r="C897" s="9">
        <v>0</v>
      </c>
      <c r="D897" s="9">
        <v>-157.99</v>
      </c>
      <c r="E897" s="71">
        <v>60</v>
      </c>
      <c r="F897" s="35">
        <v>7260000</v>
      </c>
      <c r="G897" s="35">
        <v>151800</v>
      </c>
      <c r="H897" s="35">
        <v>7412000</v>
      </c>
      <c r="T897" s="64">
        <v>0.13800000000000001</v>
      </c>
      <c r="U897" s="64">
        <v>0.45</v>
      </c>
      <c r="V897" s="64">
        <v>6.68</v>
      </c>
      <c r="X897" s="9">
        <v>193.69499999999999</v>
      </c>
    </row>
    <row r="898" spans="1:24" x14ac:dyDescent="0.2">
      <c r="B898" s="20">
        <v>40829</v>
      </c>
      <c r="C898" s="9">
        <v>0</v>
      </c>
      <c r="D898" s="9">
        <v>-157.99</v>
      </c>
      <c r="E898" s="71">
        <v>80</v>
      </c>
      <c r="F898" s="35">
        <v>422200</v>
      </c>
      <c r="G898" s="35">
        <v>12000</v>
      </c>
      <c r="H898" s="35">
        <v>434000</v>
      </c>
      <c r="T898" s="64">
        <v>0.112</v>
      </c>
      <c r="U898" s="64">
        <v>0.36899999999999999</v>
      </c>
      <c r="V898" s="64">
        <v>8.0210000000000008</v>
      </c>
      <c r="X898" s="9">
        <v>182.34299999999999</v>
      </c>
    </row>
    <row r="899" spans="1:24" x14ac:dyDescent="0.2">
      <c r="A899" s="52"/>
      <c r="B899" s="20">
        <v>40829</v>
      </c>
      <c r="C899" s="9">
        <v>0</v>
      </c>
      <c r="D899" s="9">
        <v>-157.99</v>
      </c>
      <c r="E899" s="71">
        <v>100</v>
      </c>
      <c r="F899" s="35">
        <v>643200</v>
      </c>
      <c r="G899" s="35">
        <v>48000</v>
      </c>
      <c r="H899" s="35">
        <v>691000</v>
      </c>
      <c r="T899" s="64">
        <v>3.4000000000000002E-2</v>
      </c>
      <c r="U899" s="64">
        <v>0.255</v>
      </c>
      <c r="V899" s="64">
        <v>9.7650000000000006</v>
      </c>
      <c r="X899" s="9">
        <v>165.35499999999999</v>
      </c>
    </row>
    <row r="900" spans="1:24" x14ac:dyDescent="0.2">
      <c r="A900" s="52"/>
      <c r="B900" s="20">
        <v>40829</v>
      </c>
      <c r="C900" s="9">
        <v>0</v>
      </c>
      <c r="D900" s="9">
        <v>-157.99</v>
      </c>
      <c r="E900" s="71">
        <v>125</v>
      </c>
      <c r="F900" s="35">
        <v>1169100</v>
      </c>
      <c r="G900" s="35">
        <v>1752900</v>
      </c>
      <c r="H900" s="35">
        <v>2922000</v>
      </c>
      <c r="T900" s="64">
        <v>3.4000000000000002E-2</v>
      </c>
      <c r="U900" s="64">
        <v>6.2E-2</v>
      </c>
      <c r="V900" s="64">
        <v>12.118</v>
      </c>
      <c r="X900" s="9">
        <v>136.584</v>
      </c>
    </row>
    <row r="901" spans="1:24" x14ac:dyDescent="0.2">
      <c r="A901" s="52"/>
      <c r="B901" s="20">
        <v>40829</v>
      </c>
      <c r="C901" s="9">
        <v>0</v>
      </c>
      <c r="D901" s="9">
        <v>-157.99</v>
      </c>
      <c r="E901" s="71">
        <v>150</v>
      </c>
      <c r="F901" s="35">
        <v>298300</v>
      </c>
      <c r="G901" s="35">
        <v>1238600</v>
      </c>
      <c r="H901" s="35">
        <v>1537000</v>
      </c>
      <c r="T901" s="64">
        <v>2.5999999999999999E-2</v>
      </c>
      <c r="U901" s="64">
        <v>3.4000000000000002E-2</v>
      </c>
      <c r="V901" s="64">
        <v>15.526</v>
      </c>
      <c r="X901" s="9">
        <v>138.96199999999999</v>
      </c>
    </row>
    <row r="902" spans="1:24" x14ac:dyDescent="0.2">
      <c r="B902" s="20">
        <v>40829</v>
      </c>
      <c r="C902" s="9">
        <v>0</v>
      </c>
      <c r="D902" s="9">
        <v>-157.99</v>
      </c>
      <c r="E902" s="71">
        <v>200</v>
      </c>
      <c r="F902" s="35">
        <v>115700</v>
      </c>
      <c r="G902" s="35">
        <v>2271100</v>
      </c>
      <c r="H902" s="35">
        <v>2387000</v>
      </c>
      <c r="T902" s="64">
        <v>4.2999999999999997E-2</v>
      </c>
      <c r="U902" s="64">
        <v>0.02</v>
      </c>
      <c r="V902" s="64">
        <v>21.4</v>
      </c>
      <c r="X902" s="9">
        <v>126.357</v>
      </c>
    </row>
    <row r="903" spans="1:24" x14ac:dyDescent="0.2">
      <c r="A903" s="52"/>
      <c r="B903" s="20">
        <v>40829</v>
      </c>
      <c r="C903" s="9">
        <v>0</v>
      </c>
      <c r="D903" s="9">
        <v>-157.99</v>
      </c>
      <c r="E903" s="71">
        <v>250</v>
      </c>
      <c r="F903" s="35">
        <v>120600</v>
      </c>
      <c r="G903" s="35">
        <v>5163100</v>
      </c>
      <c r="H903" s="35">
        <v>5284000</v>
      </c>
      <c r="T903" s="64" t="s">
        <v>353</v>
      </c>
      <c r="U903" s="64" t="s">
        <v>353</v>
      </c>
      <c r="V903" s="64" t="s">
        <v>353</v>
      </c>
      <c r="X903" s="9" t="s">
        <v>353</v>
      </c>
    </row>
    <row r="904" spans="1:24" x14ac:dyDescent="0.2">
      <c r="A904" s="52"/>
      <c r="B904" s="20">
        <v>40829</v>
      </c>
      <c r="C904" s="9">
        <v>0</v>
      </c>
      <c r="D904" s="9">
        <v>-157.99</v>
      </c>
      <c r="E904" s="71">
        <v>300</v>
      </c>
      <c r="F904" s="35">
        <v>157000</v>
      </c>
      <c r="G904" s="35">
        <v>9811400</v>
      </c>
      <c r="H904" s="35">
        <v>9968000</v>
      </c>
      <c r="T904" s="64">
        <v>2.5999999999999999E-2</v>
      </c>
      <c r="U904" s="64">
        <v>1.9E-2</v>
      </c>
      <c r="V904" s="64">
        <v>30.280999999999999</v>
      </c>
      <c r="X904" s="9">
        <v>66.602999999999994</v>
      </c>
    </row>
    <row r="905" spans="1:24" x14ac:dyDescent="0.2">
      <c r="A905" s="52"/>
      <c r="B905" s="20">
        <v>40829</v>
      </c>
      <c r="C905" s="9">
        <v>0</v>
      </c>
      <c r="D905" s="9">
        <v>-157.99</v>
      </c>
      <c r="E905" s="71">
        <v>400</v>
      </c>
      <c r="F905" s="35">
        <v>139300</v>
      </c>
      <c r="G905" s="35">
        <v>30959300</v>
      </c>
      <c r="H905" s="35">
        <v>31099000</v>
      </c>
      <c r="T905" s="64">
        <v>5.1999999999999998E-2</v>
      </c>
      <c r="U905" s="64">
        <v>2.4E-2</v>
      </c>
      <c r="V905" s="64">
        <v>35.165999999999997</v>
      </c>
      <c r="X905" s="9">
        <v>50.716999999999999</v>
      </c>
    </row>
    <row r="906" spans="1:24" x14ac:dyDescent="0.2">
      <c r="B906" s="20">
        <v>40829</v>
      </c>
      <c r="C906" s="9">
        <v>0</v>
      </c>
      <c r="D906" s="9">
        <v>-157.99</v>
      </c>
      <c r="E906" s="71">
        <v>500</v>
      </c>
      <c r="F906" s="35">
        <v>11300</v>
      </c>
      <c r="G906" s="35">
        <v>3548700</v>
      </c>
      <c r="H906" s="35">
        <v>3560000</v>
      </c>
      <c r="T906" s="64">
        <v>8.5999999999999993E-2</v>
      </c>
      <c r="U906" s="64">
        <v>2.3E-2</v>
      </c>
      <c r="V906" s="64">
        <v>37.947000000000003</v>
      </c>
      <c r="X906" s="9">
        <v>36.43</v>
      </c>
    </row>
    <row r="907" spans="1:24" x14ac:dyDescent="0.2">
      <c r="A907" s="52"/>
      <c r="B907" s="20">
        <v>40829</v>
      </c>
      <c r="C907" s="9">
        <v>0</v>
      </c>
      <c r="D907" s="9">
        <v>-157.99</v>
      </c>
      <c r="E907" s="71">
        <v>600</v>
      </c>
      <c r="F907" s="35">
        <v>9600</v>
      </c>
      <c r="G907" s="35">
        <v>4550700</v>
      </c>
      <c r="H907" s="35">
        <v>4560000</v>
      </c>
      <c r="T907" s="64">
        <v>6.9000000000000006E-2</v>
      </c>
      <c r="U907" s="64">
        <v>2.1999999999999999E-2</v>
      </c>
      <c r="V907" s="64">
        <v>39.088000000000001</v>
      </c>
      <c r="X907" s="9">
        <v>58.691000000000003</v>
      </c>
    </row>
    <row r="908" spans="1:24" x14ac:dyDescent="0.2">
      <c r="A908" s="52"/>
      <c r="B908" s="20">
        <v>40829</v>
      </c>
      <c r="C908" s="9">
        <v>0</v>
      </c>
      <c r="D908" s="9">
        <v>-157.99</v>
      </c>
      <c r="E908" s="71">
        <v>800</v>
      </c>
      <c r="F908" s="35" t="s">
        <v>361</v>
      </c>
      <c r="G908" s="35">
        <v>123900</v>
      </c>
      <c r="H908" s="35">
        <v>124000</v>
      </c>
      <c r="T908" s="64">
        <v>3.4000000000000002E-2</v>
      </c>
      <c r="U908" s="64">
        <v>7.0000000000000001E-3</v>
      </c>
      <c r="V908" s="64">
        <v>39.162999999999997</v>
      </c>
      <c r="X908" s="9">
        <v>80.415000000000006</v>
      </c>
    </row>
    <row r="909" spans="1:24" x14ac:dyDescent="0.2">
      <c r="A909" s="52"/>
      <c r="B909" s="20">
        <v>40829</v>
      </c>
      <c r="C909" s="9">
        <v>0</v>
      </c>
      <c r="D909" s="9">
        <v>-157.99</v>
      </c>
      <c r="E909" s="71">
        <v>1000</v>
      </c>
      <c r="F909" s="35">
        <v>1500</v>
      </c>
      <c r="G909" s="35">
        <v>1399200</v>
      </c>
      <c r="H909" s="35">
        <v>1401000</v>
      </c>
      <c r="T909" s="64">
        <v>1.7000000000000001E-2</v>
      </c>
      <c r="U909" s="64">
        <v>6.0000000000000001E-3</v>
      </c>
      <c r="V909" s="64">
        <v>39.643999999999998</v>
      </c>
      <c r="X909" s="9">
        <v>86.263999999999996</v>
      </c>
    </row>
    <row r="910" spans="1:24" x14ac:dyDescent="0.2">
      <c r="B910" s="20">
        <v>40829</v>
      </c>
      <c r="C910" s="9">
        <v>0</v>
      </c>
      <c r="D910" s="9">
        <v>-157.99</v>
      </c>
      <c r="E910" s="71">
        <v>1500</v>
      </c>
      <c r="F910" s="35">
        <v>6000</v>
      </c>
      <c r="G910" s="35">
        <v>2051500</v>
      </c>
      <c r="H910" s="35">
        <v>2057000</v>
      </c>
      <c r="T910" s="64">
        <v>2.5999999999999999E-2</v>
      </c>
      <c r="U910" s="64">
        <v>1.7000000000000001E-2</v>
      </c>
      <c r="V910" s="64">
        <v>40.033000000000001</v>
      </c>
      <c r="X910" s="9">
        <v>97.23</v>
      </c>
    </row>
    <row r="911" spans="1:24" x14ac:dyDescent="0.2">
      <c r="A911" s="52"/>
      <c r="B911" s="20">
        <v>40829</v>
      </c>
      <c r="C911" s="9">
        <v>0</v>
      </c>
      <c r="D911" s="9">
        <v>-157.99</v>
      </c>
      <c r="E911" s="71">
        <v>2000</v>
      </c>
      <c r="F911" s="35">
        <v>5200</v>
      </c>
      <c r="G911" s="35">
        <v>992300</v>
      </c>
      <c r="H911" s="35">
        <v>998000</v>
      </c>
      <c r="T911" s="64">
        <v>0.06</v>
      </c>
      <c r="U911" s="64">
        <v>8.0000000000000002E-3</v>
      </c>
      <c r="V911" s="64">
        <v>39.182000000000002</v>
      </c>
      <c r="X911" s="9">
        <v>111.26</v>
      </c>
    </row>
    <row r="912" spans="1:24" x14ac:dyDescent="0.2">
      <c r="A912" s="52"/>
      <c r="B912" s="20">
        <v>40829</v>
      </c>
      <c r="C912" s="9">
        <v>0</v>
      </c>
      <c r="D912" s="9">
        <v>-157.99</v>
      </c>
      <c r="E912" s="71">
        <v>3000</v>
      </c>
      <c r="F912" s="35">
        <v>163600</v>
      </c>
      <c r="G912" s="35">
        <v>12141100</v>
      </c>
      <c r="H912" s="35">
        <v>12305000</v>
      </c>
      <c r="T912" s="64">
        <v>2.5999999999999999E-2</v>
      </c>
      <c r="U912" s="64">
        <v>1.2E-2</v>
      </c>
      <c r="V912" s="64">
        <v>37.527999999999999</v>
      </c>
      <c r="X912" s="9">
        <v>135.33500000000001</v>
      </c>
    </row>
    <row r="913" spans="1:24" x14ac:dyDescent="0.2">
      <c r="A913" s="52"/>
      <c r="B913" s="20">
        <v>40834</v>
      </c>
      <c r="C913" s="9">
        <v>-5.96</v>
      </c>
      <c r="D913" s="9">
        <v>-162.61000000000001</v>
      </c>
      <c r="E913" s="71">
        <v>40</v>
      </c>
      <c r="F913" s="35">
        <v>400</v>
      </c>
      <c r="G913" s="35" t="s">
        <v>361</v>
      </c>
      <c r="H913" s="35" t="s">
        <v>361</v>
      </c>
      <c r="T913" s="64">
        <v>0.14699999999999999</v>
      </c>
      <c r="U913" s="64">
        <v>0.17699999999999999</v>
      </c>
      <c r="V913" s="64">
        <v>4.2530000000000001</v>
      </c>
      <c r="X913" s="9">
        <v>211.69499999999999</v>
      </c>
    </row>
    <row r="914" spans="1:24" x14ac:dyDescent="0.2">
      <c r="B914" s="20">
        <v>40834</v>
      </c>
      <c r="C914" s="9">
        <v>-5.96</v>
      </c>
      <c r="D914" s="9">
        <v>-162.61000000000001</v>
      </c>
      <c r="E914" s="71">
        <v>50</v>
      </c>
      <c r="F914" s="35">
        <v>50500</v>
      </c>
      <c r="G914" s="35" t="s">
        <v>547</v>
      </c>
      <c r="H914" s="35" t="s">
        <v>547</v>
      </c>
      <c r="T914" s="64" t="s">
        <v>353</v>
      </c>
      <c r="U914" s="64" t="s">
        <v>353</v>
      </c>
      <c r="V914" s="64" t="s">
        <v>353</v>
      </c>
      <c r="X914" s="9" t="s">
        <v>353</v>
      </c>
    </row>
    <row r="915" spans="1:24" x14ac:dyDescent="0.2">
      <c r="A915" s="52"/>
      <c r="B915" s="20">
        <v>40834</v>
      </c>
      <c r="C915" s="9">
        <v>-5.96</v>
      </c>
      <c r="D915" s="9">
        <v>-162.61000000000001</v>
      </c>
      <c r="E915" s="71">
        <v>60</v>
      </c>
      <c r="F915" s="35" t="s">
        <v>361</v>
      </c>
      <c r="G915" s="35" t="s">
        <v>547</v>
      </c>
      <c r="H915" s="35" t="s">
        <v>547</v>
      </c>
      <c r="T915" s="64">
        <v>0.18099999999999999</v>
      </c>
      <c r="U915" s="64">
        <v>0.16</v>
      </c>
      <c r="V915" s="64">
        <v>4.26</v>
      </c>
      <c r="X915" s="9">
        <v>210.18799999999999</v>
      </c>
    </row>
    <row r="916" spans="1:24" x14ac:dyDescent="0.2">
      <c r="A916" s="52"/>
      <c r="B916" s="20">
        <v>40834</v>
      </c>
      <c r="C916" s="9">
        <v>-5.96</v>
      </c>
      <c r="D916" s="9">
        <v>-162.61000000000001</v>
      </c>
      <c r="E916" s="71">
        <v>85</v>
      </c>
      <c r="F916" s="35">
        <v>2500</v>
      </c>
      <c r="G916" s="35" t="s">
        <v>547</v>
      </c>
      <c r="H916" s="35" t="s">
        <v>547</v>
      </c>
      <c r="T916" s="64" t="s">
        <v>353</v>
      </c>
      <c r="U916" s="64" t="s">
        <v>353</v>
      </c>
      <c r="V916" s="64" t="s">
        <v>353</v>
      </c>
      <c r="X916" s="9" t="s">
        <v>353</v>
      </c>
    </row>
    <row r="917" spans="1:24" x14ac:dyDescent="0.2">
      <c r="B917" s="20">
        <v>40834</v>
      </c>
      <c r="C917" s="9">
        <v>-5.96</v>
      </c>
      <c r="D917" s="9">
        <v>-162.61000000000001</v>
      </c>
      <c r="E917" s="71">
        <v>100</v>
      </c>
      <c r="F917" s="35">
        <v>10300</v>
      </c>
      <c r="G917" s="35">
        <v>100</v>
      </c>
      <c r="H917" s="35">
        <v>10000</v>
      </c>
      <c r="T917" s="64" t="s">
        <v>353</v>
      </c>
      <c r="U917" s="64" t="s">
        <v>353</v>
      </c>
      <c r="V917" s="64" t="s">
        <v>353</v>
      </c>
      <c r="X917" s="9" t="s">
        <v>353</v>
      </c>
    </row>
    <row r="918" spans="1:24" x14ac:dyDescent="0.2">
      <c r="A918" s="52"/>
      <c r="B918" s="20">
        <v>40834</v>
      </c>
      <c r="C918" s="9">
        <v>-5.96</v>
      </c>
      <c r="D918" s="9">
        <v>-162.61000000000001</v>
      </c>
      <c r="E918" s="71">
        <v>150</v>
      </c>
      <c r="F918" s="35">
        <v>1043900.0000000001</v>
      </c>
      <c r="G918" s="35">
        <v>800</v>
      </c>
      <c r="H918" s="35">
        <v>1045000</v>
      </c>
      <c r="T918" s="64">
        <v>2.1999999999999999E-2</v>
      </c>
      <c r="U918" s="64">
        <v>2.145</v>
      </c>
      <c r="V918" s="64">
        <v>3.145</v>
      </c>
      <c r="X918" s="9">
        <v>171.39500000000001</v>
      </c>
    </row>
    <row r="919" spans="1:24" x14ac:dyDescent="0.2">
      <c r="A919" s="52"/>
      <c r="B919" s="20">
        <v>40834</v>
      </c>
      <c r="C919" s="9">
        <v>-5.96</v>
      </c>
      <c r="D919" s="9">
        <v>-162.61000000000001</v>
      </c>
      <c r="E919" s="71">
        <v>200</v>
      </c>
      <c r="F919" s="35">
        <v>168400</v>
      </c>
      <c r="G919" s="35">
        <v>144600</v>
      </c>
      <c r="H919" s="35">
        <v>313000</v>
      </c>
      <c r="T919" s="64">
        <v>0.09</v>
      </c>
      <c r="U919" s="64">
        <v>0.111</v>
      </c>
      <c r="V919" s="64">
        <v>10.339</v>
      </c>
      <c r="X919" s="9">
        <v>152.48400000000001</v>
      </c>
    </row>
    <row r="920" spans="1:24" x14ac:dyDescent="0.2">
      <c r="A920" s="52"/>
      <c r="B920" s="20">
        <v>40834</v>
      </c>
      <c r="C920" s="9">
        <v>-5.96</v>
      </c>
      <c r="D920" s="9">
        <v>-162.61000000000001</v>
      </c>
      <c r="E920" s="71">
        <v>250</v>
      </c>
      <c r="F920" s="35">
        <v>227500</v>
      </c>
      <c r="G920" s="35">
        <v>452400</v>
      </c>
      <c r="H920" s="35">
        <v>680000</v>
      </c>
      <c r="T920" s="64">
        <v>0.04</v>
      </c>
      <c r="U920" s="64">
        <v>0.10100000000000001</v>
      </c>
      <c r="V920" s="64">
        <v>20.978999999999999</v>
      </c>
      <c r="X920" s="9">
        <v>92.402000000000001</v>
      </c>
    </row>
    <row r="921" spans="1:24" x14ac:dyDescent="0.2">
      <c r="B921" s="20">
        <v>40834</v>
      </c>
      <c r="C921" s="9">
        <v>-5.96</v>
      </c>
      <c r="D921" s="9">
        <v>-162.61000000000001</v>
      </c>
      <c r="E921" s="71">
        <v>300</v>
      </c>
      <c r="F921" s="35">
        <v>2200</v>
      </c>
      <c r="G921" s="35">
        <v>86800</v>
      </c>
      <c r="H921" s="35">
        <v>89000</v>
      </c>
      <c r="T921" s="64">
        <v>0.04</v>
      </c>
      <c r="U921" s="64">
        <v>7.6999999999999999E-2</v>
      </c>
      <c r="V921" s="64">
        <v>26.343</v>
      </c>
      <c r="X921" s="9">
        <v>83.908000000000001</v>
      </c>
    </row>
    <row r="922" spans="1:24" x14ac:dyDescent="0.2">
      <c r="B922" s="20">
        <v>40834</v>
      </c>
      <c r="C922" s="9">
        <v>-5.96</v>
      </c>
      <c r="D922" s="9">
        <v>-162.61000000000001</v>
      </c>
      <c r="E922" s="71">
        <v>400</v>
      </c>
      <c r="F922" s="35">
        <v>1100</v>
      </c>
      <c r="G922" s="35">
        <v>443200</v>
      </c>
      <c r="H922" s="35">
        <v>444000</v>
      </c>
      <c r="T922" s="64">
        <v>6.6000000000000003E-2</v>
      </c>
      <c r="U922" s="64">
        <v>6.7000000000000004E-2</v>
      </c>
      <c r="V922" s="64">
        <v>30.433</v>
      </c>
      <c r="X922" s="9">
        <v>120.889</v>
      </c>
    </row>
    <row r="923" spans="1:24" x14ac:dyDescent="0.2">
      <c r="A923" s="52"/>
      <c r="B923" s="20">
        <v>40834</v>
      </c>
      <c r="C923" s="9">
        <v>-5.96</v>
      </c>
      <c r="D923" s="9">
        <v>-162.61000000000001</v>
      </c>
      <c r="E923" s="71">
        <v>500</v>
      </c>
      <c r="F923" s="35">
        <v>800</v>
      </c>
      <c r="G923" s="35">
        <v>549100</v>
      </c>
      <c r="H923" s="35">
        <v>550000</v>
      </c>
      <c r="T923" s="64">
        <v>0.05</v>
      </c>
      <c r="U923" s="64">
        <v>4.2999999999999997E-2</v>
      </c>
      <c r="V923" s="64">
        <v>33.267000000000003</v>
      </c>
      <c r="X923" s="9">
        <v>120.761</v>
      </c>
    </row>
    <row r="924" spans="1:24" x14ac:dyDescent="0.2">
      <c r="A924" s="52"/>
      <c r="B924" s="20">
        <v>40834</v>
      </c>
      <c r="C924" s="9">
        <v>-5.96</v>
      </c>
      <c r="D924" s="9">
        <v>-162.61000000000001</v>
      </c>
      <c r="E924" s="71">
        <v>600</v>
      </c>
      <c r="F924" s="35">
        <v>1000</v>
      </c>
      <c r="G924" s="35">
        <v>969500</v>
      </c>
      <c r="H924" s="35">
        <v>971000</v>
      </c>
      <c r="T924" s="64">
        <v>1.6E-2</v>
      </c>
      <c r="U924" s="64">
        <v>5.1999999999999998E-2</v>
      </c>
      <c r="V924" s="64">
        <v>34.578000000000003</v>
      </c>
      <c r="X924" s="9">
        <v>118.152</v>
      </c>
    </row>
    <row r="925" spans="1:24" x14ac:dyDescent="0.2">
      <c r="A925" s="52"/>
      <c r="B925" s="20">
        <v>40834</v>
      </c>
      <c r="C925" s="9">
        <v>-5.96</v>
      </c>
      <c r="D925" s="9">
        <v>-162.61000000000001</v>
      </c>
      <c r="E925" s="71">
        <v>1000</v>
      </c>
      <c r="F925" s="35" t="s">
        <v>361</v>
      </c>
      <c r="G925" s="35">
        <v>125600</v>
      </c>
      <c r="H925" s="35">
        <v>126000</v>
      </c>
      <c r="T925" s="64" t="s">
        <v>353</v>
      </c>
      <c r="U925" s="64" t="s">
        <v>353</v>
      </c>
      <c r="V925" s="64" t="s">
        <v>353</v>
      </c>
      <c r="X925" s="9" t="s">
        <v>353</v>
      </c>
    </row>
    <row r="926" spans="1:24" x14ac:dyDescent="0.2">
      <c r="B926" s="20">
        <v>40835</v>
      </c>
      <c r="C926" s="9">
        <v>-9.25</v>
      </c>
      <c r="D926" s="9">
        <v>-165.36</v>
      </c>
      <c r="E926" s="71">
        <v>60</v>
      </c>
      <c r="F926" s="35" t="s">
        <v>361</v>
      </c>
      <c r="G926" s="35" t="s">
        <v>361</v>
      </c>
      <c r="H926" s="35" t="s">
        <v>361</v>
      </c>
      <c r="T926" s="64">
        <v>0.248</v>
      </c>
      <c r="U926" s="64">
        <v>8.3000000000000004E-2</v>
      </c>
      <c r="V926" s="64">
        <v>1.5669999999999999</v>
      </c>
      <c r="X926" s="9">
        <v>207.24199999999999</v>
      </c>
    </row>
    <row r="927" spans="1:24" x14ac:dyDescent="0.2">
      <c r="A927" s="52"/>
      <c r="B927" s="20">
        <v>40835</v>
      </c>
      <c r="C927" s="9">
        <v>-9.25</v>
      </c>
      <c r="D927" s="9">
        <v>-165.36</v>
      </c>
      <c r="E927" s="71">
        <v>80</v>
      </c>
      <c r="F927" s="35">
        <v>100</v>
      </c>
      <c r="G927" s="35">
        <v>100</v>
      </c>
      <c r="H927" s="35" t="s">
        <v>361</v>
      </c>
      <c r="T927" s="64" t="s">
        <v>353</v>
      </c>
      <c r="U927" s="64" t="s">
        <v>353</v>
      </c>
      <c r="V927" s="64" t="s">
        <v>353</v>
      </c>
      <c r="X927" s="9" t="s">
        <v>353</v>
      </c>
    </row>
    <row r="928" spans="1:24" x14ac:dyDescent="0.2">
      <c r="A928" s="52"/>
      <c r="B928" s="20">
        <v>40835</v>
      </c>
      <c r="C928" s="9">
        <v>-9.25</v>
      </c>
      <c r="D928" s="9">
        <v>-165.36</v>
      </c>
      <c r="E928" s="71">
        <v>100</v>
      </c>
      <c r="F928" s="35">
        <v>100</v>
      </c>
      <c r="G928" s="35" t="s">
        <v>361</v>
      </c>
      <c r="H928" s="35" t="s">
        <v>361</v>
      </c>
      <c r="T928" s="64">
        <v>0.84799999999999998</v>
      </c>
      <c r="U928" s="64">
        <v>0.19500000000000001</v>
      </c>
      <c r="V928" s="64">
        <v>0.92500000000000004</v>
      </c>
      <c r="X928" s="9">
        <v>198.99100000000001</v>
      </c>
    </row>
    <row r="929" spans="1:24" x14ac:dyDescent="0.2">
      <c r="A929" s="52"/>
      <c r="B929" s="20">
        <v>40835</v>
      </c>
      <c r="C929" s="9">
        <v>-9.25</v>
      </c>
      <c r="D929" s="9">
        <v>-165.36</v>
      </c>
      <c r="E929" s="71">
        <v>125</v>
      </c>
      <c r="F929" s="35">
        <v>168600</v>
      </c>
      <c r="G929" s="35">
        <v>100</v>
      </c>
      <c r="H929" s="35">
        <v>169000</v>
      </c>
      <c r="T929" s="64">
        <v>0.34300000000000003</v>
      </c>
      <c r="U929" s="64">
        <v>1.5249999999999999</v>
      </c>
      <c r="V929" s="64">
        <v>1.2849999999999999</v>
      </c>
      <c r="X929" s="9">
        <v>192.196</v>
      </c>
    </row>
    <row r="930" spans="1:24" x14ac:dyDescent="0.2">
      <c r="B930" s="20">
        <v>40835</v>
      </c>
      <c r="C930" s="9">
        <v>-9.25</v>
      </c>
      <c r="D930" s="9">
        <v>-165.36</v>
      </c>
      <c r="E930" s="71">
        <v>150</v>
      </c>
      <c r="F930" s="35">
        <v>455200</v>
      </c>
      <c r="G930" s="35">
        <v>100</v>
      </c>
      <c r="H930" s="35">
        <v>455000</v>
      </c>
      <c r="T930" s="64">
        <v>2.5999999999999999E-2</v>
      </c>
      <c r="U930" s="64">
        <v>1.131</v>
      </c>
      <c r="V930" s="64">
        <v>3.2490000000000001</v>
      </c>
      <c r="X930" s="9">
        <v>175.624</v>
      </c>
    </row>
    <row r="931" spans="1:24" x14ac:dyDescent="0.2">
      <c r="A931" s="52"/>
      <c r="B931" s="20">
        <v>40835</v>
      </c>
      <c r="C931" s="9">
        <v>-9.25</v>
      </c>
      <c r="D931" s="9">
        <v>-165.36</v>
      </c>
      <c r="E931" s="71">
        <v>200</v>
      </c>
      <c r="F931" s="35">
        <v>52100</v>
      </c>
      <c r="G931" s="35">
        <v>11900</v>
      </c>
      <c r="H931" s="35">
        <v>64000</v>
      </c>
      <c r="T931" s="64">
        <v>1E-3</v>
      </c>
      <c r="U931" s="64">
        <v>4.4999999999999998E-2</v>
      </c>
      <c r="V931" s="64">
        <v>6.8650000000000002</v>
      </c>
      <c r="X931" s="9">
        <v>160.363</v>
      </c>
    </row>
    <row r="932" spans="1:24" x14ac:dyDescent="0.2">
      <c r="A932" s="52"/>
      <c r="B932" s="20">
        <v>40835</v>
      </c>
      <c r="C932" s="9">
        <v>-9.25</v>
      </c>
      <c r="D932" s="9">
        <v>-165.36</v>
      </c>
      <c r="E932" s="71">
        <v>250</v>
      </c>
      <c r="F932" s="35">
        <v>76300</v>
      </c>
      <c r="G932" s="35">
        <v>224800</v>
      </c>
      <c r="H932" s="35">
        <v>301000</v>
      </c>
      <c r="T932" s="64">
        <v>0.01</v>
      </c>
      <c r="U932" s="64">
        <v>4.2000000000000003E-2</v>
      </c>
      <c r="V932" s="64">
        <v>14.398</v>
      </c>
      <c r="X932" s="9">
        <v>124.98099999999999</v>
      </c>
    </row>
    <row r="933" spans="1:24" x14ac:dyDescent="0.2">
      <c r="A933" s="52"/>
      <c r="B933" s="20">
        <v>40835</v>
      </c>
      <c r="C933" s="9">
        <v>-9.25</v>
      </c>
      <c r="D933" s="9">
        <v>-165.36</v>
      </c>
      <c r="E933" s="71">
        <v>300</v>
      </c>
      <c r="F933" s="35">
        <v>80000</v>
      </c>
      <c r="G933" s="35">
        <v>913300</v>
      </c>
      <c r="H933" s="35">
        <v>993000</v>
      </c>
      <c r="T933" s="64">
        <v>0.01</v>
      </c>
      <c r="U933" s="64">
        <v>3.2000000000000001E-2</v>
      </c>
      <c r="V933" s="64">
        <v>20.498000000000001</v>
      </c>
      <c r="X933" s="9">
        <v>96.507999999999996</v>
      </c>
    </row>
    <row r="934" spans="1:24" x14ac:dyDescent="0.2">
      <c r="B934" s="20">
        <v>40835</v>
      </c>
      <c r="C934" s="9">
        <v>-9.25</v>
      </c>
      <c r="D934" s="9">
        <v>-165.36</v>
      </c>
      <c r="E934" s="71">
        <v>400</v>
      </c>
      <c r="F934" s="35">
        <v>1100</v>
      </c>
      <c r="G934" s="35">
        <v>210300</v>
      </c>
      <c r="H934" s="35">
        <v>211000</v>
      </c>
      <c r="T934" s="64">
        <v>2E-3</v>
      </c>
      <c r="U934" s="64">
        <v>5.3999999999999999E-2</v>
      </c>
      <c r="V934" s="64">
        <v>27.585999999999999</v>
      </c>
      <c r="X934" s="9">
        <v>114.2</v>
      </c>
    </row>
    <row r="935" spans="1:24" x14ac:dyDescent="0.2">
      <c r="A935" s="52"/>
      <c r="B935" s="20">
        <v>40835</v>
      </c>
      <c r="C935" s="9">
        <v>-9.25</v>
      </c>
      <c r="D935" s="9">
        <v>-165.36</v>
      </c>
      <c r="E935" s="71">
        <v>500</v>
      </c>
      <c r="F935" s="35">
        <v>100</v>
      </c>
      <c r="G935" s="35">
        <v>44600</v>
      </c>
      <c r="H935" s="35">
        <v>45000</v>
      </c>
      <c r="T935" s="64">
        <v>0.17</v>
      </c>
      <c r="U935" s="64">
        <v>4.4999999999999998E-2</v>
      </c>
      <c r="V935" s="64">
        <v>30.504999999999999</v>
      </c>
      <c r="X935" s="9">
        <v>133.15899999999999</v>
      </c>
    </row>
    <row r="936" spans="1:24" x14ac:dyDescent="0.2">
      <c r="A936" s="52"/>
      <c r="B936" s="20">
        <v>40835</v>
      </c>
      <c r="C936" s="9">
        <v>-9.25</v>
      </c>
      <c r="D936" s="9">
        <v>-165.36</v>
      </c>
      <c r="E936" s="71">
        <v>600</v>
      </c>
      <c r="F936" s="35">
        <v>8700</v>
      </c>
      <c r="G936" s="35">
        <v>4708700</v>
      </c>
      <c r="H936" s="35">
        <v>4717000</v>
      </c>
      <c r="T936" s="64">
        <v>5.8999999999999997E-2</v>
      </c>
      <c r="U936" s="64">
        <v>0.03</v>
      </c>
      <c r="V936" s="64">
        <v>32.65</v>
      </c>
      <c r="X936" s="9">
        <v>134.488</v>
      </c>
    </row>
    <row r="937" spans="1:24" x14ac:dyDescent="0.2">
      <c r="A937" s="52"/>
      <c r="B937" s="20">
        <v>40835</v>
      </c>
      <c r="C937" s="9">
        <v>-9.25</v>
      </c>
      <c r="D937" s="9">
        <v>-165.36</v>
      </c>
      <c r="E937" s="71">
        <v>1000</v>
      </c>
      <c r="F937" s="35">
        <v>5700</v>
      </c>
      <c r="G937" s="35">
        <v>567600</v>
      </c>
      <c r="H937" s="35">
        <v>573000</v>
      </c>
      <c r="T937" s="64" t="s">
        <v>353</v>
      </c>
      <c r="U937" s="64" t="s">
        <v>353</v>
      </c>
      <c r="V937" s="64" t="s">
        <v>353</v>
      </c>
      <c r="X937" s="9" t="s">
        <v>353</v>
      </c>
    </row>
    <row r="938" spans="1:24" x14ac:dyDescent="0.2">
      <c r="A938" s="52"/>
      <c r="B938" s="20">
        <v>40836</v>
      </c>
      <c r="C938" s="9">
        <v>-12</v>
      </c>
      <c r="D938" s="9">
        <v>-167.56</v>
      </c>
      <c r="E938" s="71">
        <v>40</v>
      </c>
      <c r="F938" s="35" t="s">
        <v>361</v>
      </c>
      <c r="G938" s="35" t="s">
        <v>361</v>
      </c>
      <c r="H938" s="35" t="s">
        <v>361</v>
      </c>
      <c r="T938" s="64">
        <v>6.3E-2</v>
      </c>
      <c r="U938" s="64">
        <v>7.4999999999999997E-2</v>
      </c>
      <c r="V938" s="64">
        <v>0.65500000000000003</v>
      </c>
      <c r="X938" s="9">
        <v>208.86099999999999</v>
      </c>
    </row>
    <row r="939" spans="1:24" x14ac:dyDescent="0.2">
      <c r="A939" s="52"/>
      <c r="B939" s="20">
        <v>40836</v>
      </c>
      <c r="C939" s="9">
        <v>-12</v>
      </c>
      <c r="D939" s="9">
        <v>-167.56</v>
      </c>
      <c r="E939" s="71">
        <v>60</v>
      </c>
      <c r="F939" s="35" t="s">
        <v>361</v>
      </c>
      <c r="G939" s="35">
        <v>100</v>
      </c>
      <c r="H939" s="35" t="s">
        <v>361</v>
      </c>
      <c r="T939" s="64">
        <v>7.1999999999999995E-2</v>
      </c>
      <c r="U939" s="64">
        <v>6.0999999999999999E-2</v>
      </c>
      <c r="V939" s="64">
        <v>0.189</v>
      </c>
      <c r="X939" s="9">
        <v>206.88499999999999</v>
      </c>
    </row>
    <row r="940" spans="1:24" x14ac:dyDescent="0.2">
      <c r="A940" s="52"/>
      <c r="B940" s="20">
        <v>40836</v>
      </c>
      <c r="C940" s="9">
        <v>-12</v>
      </c>
      <c r="D940" s="9">
        <v>-167.56</v>
      </c>
      <c r="E940" s="71">
        <v>80</v>
      </c>
      <c r="F940" s="35">
        <v>1200</v>
      </c>
      <c r="G940" s="35">
        <v>200</v>
      </c>
      <c r="H940" s="35">
        <v>1000</v>
      </c>
      <c r="T940" s="64">
        <v>0.505</v>
      </c>
      <c r="U940" s="64">
        <v>0.114</v>
      </c>
      <c r="V940" s="64">
        <v>0.42599999999999999</v>
      </c>
      <c r="X940" s="9">
        <v>205.57400000000001</v>
      </c>
    </row>
    <row r="941" spans="1:24" x14ac:dyDescent="0.2">
      <c r="B941" s="20">
        <v>40836</v>
      </c>
      <c r="C941" s="9">
        <v>-12</v>
      </c>
      <c r="D941" s="9">
        <v>-167.56</v>
      </c>
      <c r="E941" s="71">
        <v>100</v>
      </c>
      <c r="F941" s="35">
        <v>1800</v>
      </c>
      <c r="G941" s="35" t="s">
        <v>361</v>
      </c>
      <c r="H941" s="35">
        <v>2000</v>
      </c>
      <c r="T941" s="64">
        <v>0.67800000000000005</v>
      </c>
      <c r="U941" s="64">
        <v>0.252</v>
      </c>
      <c r="V941" s="64">
        <v>0.46800000000000003</v>
      </c>
      <c r="X941" s="9">
        <v>198.24</v>
      </c>
    </row>
    <row r="942" spans="1:24" x14ac:dyDescent="0.2">
      <c r="A942" s="52"/>
      <c r="B942" s="20">
        <v>40836</v>
      </c>
      <c r="C942" s="9">
        <v>-12</v>
      </c>
      <c r="D942" s="9">
        <v>-167.56</v>
      </c>
      <c r="E942" s="71">
        <v>125</v>
      </c>
      <c r="F942" s="35">
        <v>1006800</v>
      </c>
      <c r="G942" s="35">
        <v>2400</v>
      </c>
      <c r="H942" s="35">
        <v>1009000</v>
      </c>
      <c r="T942" s="64" t="s">
        <v>353</v>
      </c>
      <c r="U942" s="64" t="s">
        <v>353</v>
      </c>
      <c r="V942" s="64" t="s">
        <v>353</v>
      </c>
      <c r="X942" s="9" t="s">
        <v>353</v>
      </c>
    </row>
    <row r="943" spans="1:24" x14ac:dyDescent="0.2">
      <c r="A943" s="52"/>
      <c r="B943" s="20">
        <v>40836</v>
      </c>
      <c r="C943" s="9">
        <v>-12</v>
      </c>
      <c r="D943" s="9">
        <v>-167.56</v>
      </c>
      <c r="E943" s="71">
        <v>150</v>
      </c>
      <c r="F943" s="35">
        <v>687400</v>
      </c>
      <c r="G943" s="35">
        <v>2900</v>
      </c>
      <c r="H943" s="35">
        <v>690000</v>
      </c>
      <c r="T943" s="64" t="s">
        <v>353</v>
      </c>
      <c r="U943" s="64" t="s">
        <v>353</v>
      </c>
      <c r="V943" s="64" t="s">
        <v>353</v>
      </c>
      <c r="X943" s="9" t="s">
        <v>353</v>
      </c>
    </row>
    <row r="944" spans="1:24" x14ac:dyDescent="0.2">
      <c r="A944" s="52"/>
      <c r="B944" s="20">
        <v>40836</v>
      </c>
      <c r="C944" s="9">
        <v>-12</v>
      </c>
      <c r="D944" s="9">
        <v>-167.56</v>
      </c>
      <c r="E944" s="71">
        <v>175</v>
      </c>
      <c r="F944" s="35">
        <v>1473200</v>
      </c>
      <c r="G944" s="35">
        <v>216100</v>
      </c>
      <c r="H944" s="35">
        <v>1689000</v>
      </c>
      <c r="T944" s="64" t="s">
        <v>353</v>
      </c>
      <c r="U944" s="64" t="s">
        <v>353</v>
      </c>
      <c r="V944" s="64" t="s">
        <v>353</v>
      </c>
      <c r="X944" s="9" t="s">
        <v>353</v>
      </c>
    </row>
    <row r="945" spans="1:24" x14ac:dyDescent="0.2">
      <c r="B945" s="20">
        <v>40836</v>
      </c>
      <c r="C945" s="9">
        <v>-12</v>
      </c>
      <c r="D945" s="9">
        <v>-167.56</v>
      </c>
      <c r="E945" s="71">
        <v>200</v>
      </c>
      <c r="F945" s="35">
        <v>1775700</v>
      </c>
      <c r="G945" s="35">
        <v>532400</v>
      </c>
      <c r="H945" s="35">
        <v>2308000</v>
      </c>
      <c r="T945" s="64">
        <v>2.9000000000000001E-2</v>
      </c>
      <c r="U945" s="64">
        <v>7.3999999999999996E-2</v>
      </c>
      <c r="V945" s="64">
        <v>5.3959999999999999</v>
      </c>
      <c r="X945" s="9">
        <v>162.82400000000001</v>
      </c>
    </row>
    <row r="946" spans="1:24" x14ac:dyDescent="0.2">
      <c r="A946" s="52"/>
      <c r="B946" s="20">
        <v>40836</v>
      </c>
      <c r="C946" s="9">
        <v>-12</v>
      </c>
      <c r="D946" s="9">
        <v>-167.56</v>
      </c>
      <c r="E946" s="71">
        <v>250</v>
      </c>
      <c r="F946" s="35">
        <v>1048900</v>
      </c>
      <c r="G946" s="35">
        <v>421700</v>
      </c>
      <c r="H946" s="35">
        <v>1471000</v>
      </c>
      <c r="T946" s="64" t="s">
        <v>353</v>
      </c>
      <c r="U946" s="64" t="s">
        <v>353</v>
      </c>
      <c r="V946" s="64" t="s">
        <v>353</v>
      </c>
      <c r="X946" s="9" t="s">
        <v>353</v>
      </c>
    </row>
    <row r="947" spans="1:24" x14ac:dyDescent="0.2">
      <c r="A947" s="52"/>
      <c r="B947" s="20">
        <v>40836</v>
      </c>
      <c r="C947" s="9">
        <v>-12</v>
      </c>
      <c r="D947" s="9">
        <v>-167.56</v>
      </c>
      <c r="E947" s="71">
        <v>300</v>
      </c>
      <c r="F947" s="35">
        <v>1023900</v>
      </c>
      <c r="G947" s="35">
        <v>4637700</v>
      </c>
      <c r="H947" s="35">
        <v>5662000</v>
      </c>
      <c r="T947" s="64">
        <v>6.4000000000000001E-2</v>
      </c>
      <c r="U947" s="64">
        <v>6.0999999999999999E-2</v>
      </c>
      <c r="V947" s="64">
        <v>13.439</v>
      </c>
      <c r="X947" s="9">
        <v>150.04</v>
      </c>
    </row>
    <row r="948" spans="1:24" x14ac:dyDescent="0.2">
      <c r="A948" s="52"/>
      <c r="B948" s="20">
        <v>40836</v>
      </c>
      <c r="C948" s="9">
        <v>-12</v>
      </c>
      <c r="D948" s="9">
        <v>-167.56</v>
      </c>
      <c r="E948" s="71">
        <v>400</v>
      </c>
      <c r="F948" s="35">
        <v>3100</v>
      </c>
      <c r="G948" s="35">
        <v>185100</v>
      </c>
      <c r="H948" s="35">
        <v>188000</v>
      </c>
      <c r="T948" s="64">
        <v>2.1000000000000001E-2</v>
      </c>
      <c r="U948" s="64">
        <v>5.5E-2</v>
      </c>
      <c r="V948" s="64">
        <v>25.184999999999999</v>
      </c>
      <c r="X948" s="9">
        <v>116.215</v>
      </c>
    </row>
    <row r="949" spans="1:24" x14ac:dyDescent="0.2">
      <c r="B949" s="20">
        <v>40836</v>
      </c>
      <c r="C949" s="9">
        <v>-12</v>
      </c>
      <c r="D949" s="9">
        <v>-167.56</v>
      </c>
      <c r="E949" s="71">
        <v>500</v>
      </c>
      <c r="F949" s="35">
        <v>200</v>
      </c>
      <c r="G949" s="35">
        <v>494000</v>
      </c>
      <c r="H949" s="35">
        <v>494000</v>
      </c>
      <c r="T949" s="64">
        <v>2.1000000000000001E-2</v>
      </c>
      <c r="U949" s="64">
        <v>5.5E-2</v>
      </c>
      <c r="V949" s="64">
        <v>29.934999999999999</v>
      </c>
      <c r="X949" s="9">
        <v>142.27199999999999</v>
      </c>
    </row>
    <row r="950" spans="1:24" x14ac:dyDescent="0.2">
      <c r="A950" s="52"/>
      <c r="B950" s="20">
        <v>40836</v>
      </c>
      <c r="C950" s="9">
        <v>-12</v>
      </c>
      <c r="D950" s="9">
        <v>-167.56</v>
      </c>
      <c r="E950" s="71">
        <v>600</v>
      </c>
      <c r="F950" s="35">
        <v>1200</v>
      </c>
      <c r="G950" s="35">
        <v>13523200</v>
      </c>
      <c r="H950" s="35">
        <v>13524000</v>
      </c>
      <c r="T950" s="64">
        <v>1.2999999999999999E-2</v>
      </c>
      <c r="U950" s="64">
        <v>5.5E-2</v>
      </c>
      <c r="V950" s="64">
        <v>32.225000000000001</v>
      </c>
      <c r="X950" s="9">
        <v>145.08600000000001</v>
      </c>
    </row>
    <row r="951" spans="1:24" x14ac:dyDescent="0.2">
      <c r="A951" s="52"/>
      <c r="B951" s="20">
        <v>40836</v>
      </c>
      <c r="C951" s="9">
        <v>-12</v>
      </c>
      <c r="D951" s="9">
        <v>-167.56</v>
      </c>
      <c r="E951" s="71">
        <v>700</v>
      </c>
      <c r="F951" s="35">
        <v>2500</v>
      </c>
      <c r="G951" s="35">
        <v>4815500</v>
      </c>
      <c r="H951" s="35">
        <v>4818000</v>
      </c>
      <c r="T951" s="64" t="s">
        <v>353</v>
      </c>
      <c r="U951" s="64" t="s">
        <v>353</v>
      </c>
      <c r="V951" s="64" t="s">
        <v>353</v>
      </c>
      <c r="X951" s="9" t="s">
        <v>353</v>
      </c>
    </row>
    <row r="952" spans="1:24" x14ac:dyDescent="0.2">
      <c r="A952" s="52"/>
      <c r="B952" s="20">
        <v>40836</v>
      </c>
      <c r="C952" s="9">
        <v>-12</v>
      </c>
      <c r="D952" s="9">
        <v>-167.56</v>
      </c>
      <c r="E952" s="71">
        <v>800</v>
      </c>
      <c r="F952" s="35">
        <v>1000</v>
      </c>
      <c r="G952" s="35">
        <v>19284100</v>
      </c>
      <c r="H952" s="35">
        <v>19285000</v>
      </c>
      <c r="T952" s="64">
        <v>2.1000000000000001E-2</v>
      </c>
      <c r="U952" s="64">
        <v>4.8000000000000001E-2</v>
      </c>
      <c r="V952" s="64">
        <v>34.932000000000002</v>
      </c>
      <c r="X952" s="9">
        <v>133.08199999999999</v>
      </c>
    </row>
    <row r="953" spans="1:24" x14ac:dyDescent="0.2">
      <c r="B953" s="20">
        <v>40836</v>
      </c>
      <c r="C953" s="9">
        <v>-12</v>
      </c>
      <c r="D953" s="9">
        <v>-167.56</v>
      </c>
      <c r="E953" s="71">
        <v>1000</v>
      </c>
      <c r="F953" s="35">
        <v>100</v>
      </c>
      <c r="G953" s="35">
        <v>11653800</v>
      </c>
      <c r="H953" s="35">
        <v>11654000</v>
      </c>
      <c r="T953" s="64">
        <v>3.6999999999999998E-2</v>
      </c>
      <c r="U953" s="64">
        <v>0.20300000000000001</v>
      </c>
      <c r="V953" s="64">
        <v>36.826999999999998</v>
      </c>
      <c r="X953" s="9">
        <v>126.08</v>
      </c>
    </row>
    <row r="954" spans="1:24" x14ac:dyDescent="0.2">
      <c r="A954" s="52"/>
      <c r="B954" s="20">
        <v>40836</v>
      </c>
      <c r="C954" s="9">
        <v>-12</v>
      </c>
      <c r="D954" s="9">
        <v>-167.56</v>
      </c>
      <c r="E954" s="71">
        <v>2000</v>
      </c>
      <c r="F954" s="35" t="s">
        <v>361</v>
      </c>
      <c r="G954" s="35">
        <v>509200</v>
      </c>
      <c r="H954" s="35">
        <v>509000</v>
      </c>
      <c r="T954" s="64">
        <v>6.0999999999999999E-2</v>
      </c>
      <c r="U954" s="64">
        <v>3.1E-2</v>
      </c>
      <c r="V954" s="64">
        <v>36.899000000000001</v>
      </c>
      <c r="X954" s="9">
        <v>143.69</v>
      </c>
    </row>
    <row r="955" spans="1:24" x14ac:dyDescent="0.2">
      <c r="A955" s="52"/>
      <c r="B955" s="20">
        <v>40836</v>
      </c>
      <c r="C955" s="9">
        <v>-12</v>
      </c>
      <c r="D955" s="9">
        <v>-167.56</v>
      </c>
      <c r="E955" s="71">
        <v>3000</v>
      </c>
      <c r="F955" s="35" t="s">
        <v>361</v>
      </c>
      <c r="G955" s="35">
        <v>430800</v>
      </c>
      <c r="H955" s="35">
        <v>431000</v>
      </c>
      <c r="T955" s="64">
        <v>3.3000000000000002E-2</v>
      </c>
      <c r="U955" s="64">
        <v>2.9000000000000001E-2</v>
      </c>
      <c r="V955" s="64">
        <v>36.311</v>
      </c>
      <c r="X955" s="9">
        <v>152.239</v>
      </c>
    </row>
    <row r="956" spans="1:24" x14ac:dyDescent="0.2">
      <c r="A956" s="52"/>
      <c r="B956" s="20">
        <v>40836</v>
      </c>
      <c r="C956" s="9">
        <v>-12</v>
      </c>
      <c r="D956" s="9">
        <v>-167.56</v>
      </c>
      <c r="E956" s="71">
        <v>4000</v>
      </c>
      <c r="F956" s="35">
        <v>13100</v>
      </c>
      <c r="G956" s="35">
        <v>289100</v>
      </c>
      <c r="H956" s="35">
        <v>302000</v>
      </c>
      <c r="T956" s="64">
        <v>3.2000000000000001E-2</v>
      </c>
      <c r="U956" s="64">
        <v>3.7999999999999999E-2</v>
      </c>
      <c r="V956" s="64">
        <v>34.781999999999996</v>
      </c>
      <c r="X956" s="9">
        <v>0</v>
      </c>
    </row>
    <row r="957" spans="1:24" x14ac:dyDescent="0.2">
      <c r="B957" s="20">
        <v>40836</v>
      </c>
      <c r="C957" s="9">
        <v>-12</v>
      </c>
      <c r="D957" s="9">
        <v>-167.56</v>
      </c>
      <c r="E957" s="71">
        <v>4950</v>
      </c>
      <c r="F957" s="35" t="s">
        <v>361</v>
      </c>
      <c r="G957" s="35">
        <v>114600</v>
      </c>
      <c r="H957" s="35">
        <v>115000</v>
      </c>
      <c r="T957" s="64">
        <v>3.9E-2</v>
      </c>
      <c r="U957" s="64">
        <v>4.1000000000000002E-2</v>
      </c>
      <c r="V957" s="64">
        <v>32.948999999999998</v>
      </c>
      <c r="X957" s="9">
        <v>0</v>
      </c>
    </row>
    <row r="958" spans="1:24" x14ac:dyDescent="0.2">
      <c r="B958" s="20">
        <v>40838</v>
      </c>
      <c r="C958" s="9">
        <v>-15</v>
      </c>
      <c r="D958" s="9">
        <v>-170</v>
      </c>
      <c r="E958" s="71">
        <v>80</v>
      </c>
      <c r="F958" s="35">
        <v>2900</v>
      </c>
      <c r="G958" s="35" t="s">
        <v>361</v>
      </c>
      <c r="H958" s="35">
        <v>3000</v>
      </c>
      <c r="T958" s="64" t="s">
        <v>353</v>
      </c>
      <c r="U958" s="64" t="s">
        <v>353</v>
      </c>
      <c r="V958" s="64" t="s">
        <v>353</v>
      </c>
      <c r="X958" s="9" t="s">
        <v>353</v>
      </c>
    </row>
    <row r="959" spans="1:24" x14ac:dyDescent="0.2">
      <c r="A959" s="52"/>
      <c r="B959" s="20">
        <v>40838</v>
      </c>
      <c r="C959" s="9">
        <v>-15</v>
      </c>
      <c r="D959" s="9">
        <v>-170</v>
      </c>
      <c r="E959" s="71">
        <v>100</v>
      </c>
      <c r="F959" s="35">
        <v>2600</v>
      </c>
      <c r="G959" s="35" t="s">
        <v>361</v>
      </c>
      <c r="H959" s="35">
        <v>3000</v>
      </c>
      <c r="T959" s="64">
        <v>0.26600000000000001</v>
      </c>
      <c r="U959" s="64">
        <v>4.5999999999999999E-2</v>
      </c>
      <c r="V959" s="64">
        <v>0.20399999999999999</v>
      </c>
      <c r="X959" s="9">
        <v>206.29499999999999</v>
      </c>
    </row>
    <row r="960" spans="1:24" x14ac:dyDescent="0.2">
      <c r="A960" s="52"/>
      <c r="B960" s="20">
        <v>40838</v>
      </c>
      <c r="C960" s="9">
        <v>-15</v>
      </c>
      <c r="D960" s="9">
        <v>-170</v>
      </c>
      <c r="E960" s="71">
        <v>110</v>
      </c>
      <c r="F960" s="35">
        <v>800</v>
      </c>
      <c r="G960" s="35">
        <v>1000</v>
      </c>
      <c r="H960" s="35">
        <v>2000</v>
      </c>
      <c r="T960" s="64" t="s">
        <v>353</v>
      </c>
      <c r="U960" s="64" t="s">
        <v>353</v>
      </c>
      <c r="V960" s="64" t="s">
        <v>353</v>
      </c>
      <c r="X960" s="9" t="s">
        <v>353</v>
      </c>
    </row>
    <row r="961" spans="1:24" x14ac:dyDescent="0.2">
      <c r="A961" s="52"/>
      <c r="B961" s="20">
        <v>40838</v>
      </c>
      <c r="C961" s="9">
        <v>-15</v>
      </c>
      <c r="D961" s="9">
        <v>-170</v>
      </c>
      <c r="E961" s="71">
        <v>120</v>
      </c>
      <c r="F961" s="35">
        <v>1400</v>
      </c>
      <c r="G961" s="35">
        <v>500</v>
      </c>
      <c r="H961" s="35">
        <v>2000</v>
      </c>
      <c r="T961" s="64" t="s">
        <v>353</v>
      </c>
      <c r="U961" s="64" t="s">
        <v>353</v>
      </c>
      <c r="V961" s="64" t="s">
        <v>353</v>
      </c>
      <c r="X961" s="9" t="s">
        <v>353</v>
      </c>
    </row>
    <row r="962" spans="1:24" x14ac:dyDescent="0.2">
      <c r="B962" s="20">
        <v>40838</v>
      </c>
      <c r="C962" s="9">
        <v>-15</v>
      </c>
      <c r="D962" s="9">
        <v>-170</v>
      </c>
      <c r="E962" s="71">
        <v>135</v>
      </c>
      <c r="F962" s="35">
        <v>281500</v>
      </c>
      <c r="G962" s="35">
        <v>1800</v>
      </c>
      <c r="H962" s="35">
        <v>283000</v>
      </c>
      <c r="T962" s="64" t="s">
        <v>353</v>
      </c>
      <c r="U962" s="64" t="s">
        <v>353</v>
      </c>
      <c r="V962" s="64" t="s">
        <v>353</v>
      </c>
      <c r="X962" s="9" t="s">
        <v>353</v>
      </c>
    </row>
    <row r="963" spans="1:24" x14ac:dyDescent="0.2">
      <c r="A963" s="52"/>
      <c r="B963" s="20">
        <v>40838</v>
      </c>
      <c r="C963" s="9">
        <v>-15</v>
      </c>
      <c r="D963" s="9">
        <v>-170</v>
      </c>
      <c r="E963" s="71">
        <v>150</v>
      </c>
      <c r="F963" s="35">
        <v>475900</v>
      </c>
      <c r="G963" s="35">
        <v>2800</v>
      </c>
      <c r="H963" s="35">
        <v>479000</v>
      </c>
      <c r="T963" s="64">
        <v>5.3999999999999999E-2</v>
      </c>
      <c r="U963" s="64">
        <v>0.154</v>
      </c>
      <c r="V963" s="64">
        <v>1.246</v>
      </c>
      <c r="X963" s="9">
        <v>190.21</v>
      </c>
    </row>
    <row r="964" spans="1:24" x14ac:dyDescent="0.2">
      <c r="A964" s="52"/>
      <c r="B964" s="20">
        <v>40838</v>
      </c>
      <c r="C964" s="9">
        <v>-15</v>
      </c>
      <c r="D964" s="9">
        <v>-170</v>
      </c>
      <c r="E964" s="71">
        <v>175</v>
      </c>
      <c r="F964" s="35">
        <v>18362300</v>
      </c>
      <c r="G964" s="35">
        <v>1115500</v>
      </c>
      <c r="H964" s="35">
        <v>19478000</v>
      </c>
      <c r="T964" s="64" t="s">
        <v>353</v>
      </c>
      <c r="U964" s="64" t="s">
        <v>353</v>
      </c>
      <c r="V964" s="64" t="s">
        <v>353</v>
      </c>
      <c r="X964" s="9" t="s">
        <v>353</v>
      </c>
    </row>
    <row r="965" spans="1:24" x14ac:dyDescent="0.2">
      <c r="A965" s="52"/>
      <c r="B965" s="20">
        <v>40838</v>
      </c>
      <c r="C965" s="9">
        <v>-15</v>
      </c>
      <c r="D965" s="9">
        <v>-170</v>
      </c>
      <c r="E965" s="71">
        <v>200</v>
      </c>
      <c r="F965" s="35">
        <v>19153000</v>
      </c>
      <c r="G965" s="35">
        <v>15384400</v>
      </c>
      <c r="H965" s="35">
        <v>34537000</v>
      </c>
      <c r="T965" s="64" t="s">
        <v>353</v>
      </c>
      <c r="U965" s="64" t="s">
        <v>353</v>
      </c>
      <c r="V965" s="64" t="s">
        <v>353</v>
      </c>
      <c r="X965" s="9" t="s">
        <v>353</v>
      </c>
    </row>
    <row r="966" spans="1:24" x14ac:dyDescent="0.2">
      <c r="B966" s="20">
        <v>40838</v>
      </c>
      <c r="C966" s="9">
        <v>-15</v>
      </c>
      <c r="D966" s="9">
        <v>-170</v>
      </c>
      <c r="E966" s="71">
        <v>250</v>
      </c>
      <c r="F966" s="35">
        <v>6257900</v>
      </c>
      <c r="G966" s="35">
        <v>1518400</v>
      </c>
      <c r="H966" s="35">
        <v>7776000</v>
      </c>
      <c r="T966" s="64">
        <v>5.3999999999999999E-2</v>
      </c>
      <c r="U966" s="64">
        <v>5.3999999999999999E-2</v>
      </c>
      <c r="V966" s="64">
        <v>6.4660000000000002</v>
      </c>
      <c r="X966" s="9">
        <v>164.06299999999999</v>
      </c>
    </row>
    <row r="967" spans="1:24" x14ac:dyDescent="0.2">
      <c r="A967" s="52"/>
      <c r="B967" s="20">
        <v>40838</v>
      </c>
      <c r="C967" s="9">
        <v>-15</v>
      </c>
      <c r="D967" s="9">
        <v>-170</v>
      </c>
      <c r="E967" s="71">
        <v>300</v>
      </c>
      <c r="F967" s="35">
        <v>785300</v>
      </c>
      <c r="G967" s="35">
        <v>36492100</v>
      </c>
      <c r="H967" s="35">
        <v>37277000</v>
      </c>
      <c r="T967" s="64" t="s">
        <v>353</v>
      </c>
      <c r="U967" s="64" t="s">
        <v>353</v>
      </c>
      <c r="V967" s="64" t="s">
        <v>353</v>
      </c>
      <c r="X967" s="9" t="s">
        <v>353</v>
      </c>
    </row>
    <row r="968" spans="1:24" x14ac:dyDescent="0.2">
      <c r="A968" s="52"/>
      <c r="B968" s="20">
        <v>40838</v>
      </c>
      <c r="C968" s="9">
        <v>-15</v>
      </c>
      <c r="D968" s="9">
        <v>-170</v>
      </c>
      <c r="E968" s="71">
        <v>400</v>
      </c>
      <c r="F968" s="35">
        <v>212300</v>
      </c>
      <c r="G968" s="35">
        <v>45355200</v>
      </c>
      <c r="H968" s="35">
        <v>45567000</v>
      </c>
      <c r="T968" s="64">
        <v>3.5999999999999997E-2</v>
      </c>
      <c r="U968" s="64">
        <v>4.4999999999999998E-2</v>
      </c>
      <c r="V968" s="64">
        <v>18.204999999999998</v>
      </c>
      <c r="X968" s="9">
        <v>150.768</v>
      </c>
    </row>
    <row r="969" spans="1:24" x14ac:dyDescent="0.2">
      <c r="A969" s="52"/>
      <c r="B969" s="20">
        <v>40838</v>
      </c>
      <c r="C969" s="9">
        <v>-15</v>
      </c>
      <c r="D969" s="9">
        <v>-170</v>
      </c>
      <c r="E969" s="71">
        <v>500</v>
      </c>
      <c r="F969" s="35">
        <v>6500</v>
      </c>
      <c r="G969" s="35">
        <v>27763700</v>
      </c>
      <c r="H969" s="35">
        <v>27770000</v>
      </c>
      <c r="T969" s="64" t="s">
        <v>353</v>
      </c>
      <c r="U969" s="64" t="s">
        <v>353</v>
      </c>
      <c r="V969" s="64" t="s">
        <v>353</v>
      </c>
      <c r="X969" s="9" t="s">
        <v>353</v>
      </c>
    </row>
    <row r="970" spans="1:24" x14ac:dyDescent="0.2">
      <c r="B970" s="20">
        <v>40838</v>
      </c>
      <c r="C970" s="9">
        <v>-15</v>
      </c>
      <c r="D970" s="9">
        <v>-170</v>
      </c>
      <c r="E970" s="71">
        <v>600</v>
      </c>
      <c r="F970" s="35">
        <v>800</v>
      </c>
      <c r="G970" s="35">
        <v>23363400</v>
      </c>
      <c r="H970" s="35">
        <v>23364000</v>
      </c>
      <c r="T970" s="64" t="s">
        <v>353</v>
      </c>
      <c r="U970" s="64" t="s">
        <v>353</v>
      </c>
      <c r="V970" s="64" t="s">
        <v>353</v>
      </c>
      <c r="X970" s="9" t="s">
        <v>353</v>
      </c>
    </row>
    <row r="971" spans="1:24" x14ac:dyDescent="0.2">
      <c r="A971" s="52"/>
      <c r="B971" s="20">
        <v>40838</v>
      </c>
      <c r="C971" s="9">
        <v>-15</v>
      </c>
      <c r="D971" s="9">
        <v>-170</v>
      </c>
      <c r="E971" s="71">
        <v>700</v>
      </c>
      <c r="F971" s="35">
        <v>1000</v>
      </c>
      <c r="G971" s="35">
        <v>972800</v>
      </c>
      <c r="H971" s="35">
        <v>974000</v>
      </c>
      <c r="T971" s="64" t="s">
        <v>353</v>
      </c>
      <c r="U971" s="64" t="s">
        <v>353</v>
      </c>
      <c r="V971" s="64" t="s">
        <v>353</v>
      </c>
      <c r="X971" s="9" t="s">
        <v>353</v>
      </c>
    </row>
    <row r="972" spans="1:24" x14ac:dyDescent="0.2">
      <c r="A972" s="52"/>
      <c r="B972" s="20">
        <v>40838</v>
      </c>
      <c r="C972" s="9">
        <v>-15</v>
      </c>
      <c r="D972" s="9">
        <v>-170</v>
      </c>
      <c r="E972" s="71">
        <v>800</v>
      </c>
      <c r="F972" s="35">
        <v>1100</v>
      </c>
      <c r="G972" s="35">
        <v>12582100</v>
      </c>
      <c r="H972" s="35">
        <v>12583000</v>
      </c>
      <c r="T972" s="64" t="s">
        <v>353</v>
      </c>
      <c r="U972" s="64" t="s">
        <v>353</v>
      </c>
      <c r="V972" s="64" t="s">
        <v>353</v>
      </c>
      <c r="X972" s="9" t="s">
        <v>353</v>
      </c>
    </row>
    <row r="973" spans="1:24" x14ac:dyDescent="0.2">
      <c r="A973" s="52"/>
      <c r="B973" s="20">
        <v>40838</v>
      </c>
      <c r="C973" s="9">
        <v>-15</v>
      </c>
      <c r="D973" s="9">
        <v>-170</v>
      </c>
      <c r="E973" s="71">
        <v>900</v>
      </c>
      <c r="F973" s="35">
        <v>200</v>
      </c>
      <c r="G973" s="35">
        <v>4621300</v>
      </c>
      <c r="H973" s="35">
        <v>4621000</v>
      </c>
      <c r="T973" s="64" t="s">
        <v>353</v>
      </c>
      <c r="U973" s="64" t="s">
        <v>353</v>
      </c>
      <c r="V973" s="64" t="s">
        <v>353</v>
      </c>
      <c r="X973" s="9" t="s">
        <v>353</v>
      </c>
    </row>
    <row r="974" spans="1:24" x14ac:dyDescent="0.2">
      <c r="B974" s="20">
        <v>40838</v>
      </c>
      <c r="C974" s="9">
        <v>-15</v>
      </c>
      <c r="D974" s="9">
        <v>-170</v>
      </c>
      <c r="E974" s="71">
        <v>1000</v>
      </c>
      <c r="F974" s="35" t="s">
        <v>361</v>
      </c>
      <c r="G974" s="35">
        <v>2516700</v>
      </c>
      <c r="H974" s="35">
        <v>2517000</v>
      </c>
      <c r="T974" s="64" t="s">
        <v>353</v>
      </c>
      <c r="U974" s="64" t="s">
        <v>353</v>
      </c>
      <c r="V974" s="64" t="s">
        <v>353</v>
      </c>
      <c r="X974" s="9" t="s">
        <v>353</v>
      </c>
    </row>
    <row r="975" spans="1:24" x14ac:dyDescent="0.2">
      <c r="A975" s="52"/>
      <c r="B975" s="20">
        <v>40839</v>
      </c>
      <c r="C975" s="9">
        <v>-15</v>
      </c>
      <c r="D975" s="9">
        <v>-171.5</v>
      </c>
      <c r="E975" s="71">
        <v>80</v>
      </c>
      <c r="F975" s="35" t="s">
        <v>361</v>
      </c>
      <c r="G975" s="35" t="s">
        <v>361</v>
      </c>
      <c r="H975" s="35" t="s">
        <v>361</v>
      </c>
      <c r="T975" s="64">
        <v>1.4E-2</v>
      </c>
      <c r="U975" s="64">
        <v>2.9000000000000001E-2</v>
      </c>
      <c r="V975" s="64">
        <v>3.1E-2</v>
      </c>
      <c r="X975" s="9">
        <v>207.393</v>
      </c>
    </row>
    <row r="976" spans="1:24" x14ac:dyDescent="0.2">
      <c r="A976" s="52"/>
      <c r="B976" s="20">
        <v>40839</v>
      </c>
      <c r="C976" s="9">
        <v>-15</v>
      </c>
      <c r="D976" s="9">
        <v>-171.5</v>
      </c>
      <c r="E976" s="71">
        <v>135</v>
      </c>
      <c r="F976" s="35">
        <v>2723000</v>
      </c>
      <c r="G976" s="35">
        <v>3700</v>
      </c>
      <c r="H976" s="35">
        <v>2727000</v>
      </c>
      <c r="T976" s="64">
        <v>5.7000000000000002E-2</v>
      </c>
      <c r="U976" s="64">
        <v>0.16500000000000001</v>
      </c>
      <c r="V976" s="64">
        <v>0.19500000000000001</v>
      </c>
      <c r="X976" s="9">
        <v>202.28100000000001</v>
      </c>
    </row>
    <row r="977" spans="1:24" x14ac:dyDescent="0.2">
      <c r="A977" s="52"/>
      <c r="B977" s="20">
        <v>40839</v>
      </c>
      <c r="C977" s="9">
        <v>-15</v>
      </c>
      <c r="D977" s="9">
        <v>-171.5</v>
      </c>
      <c r="E977" s="71">
        <v>250</v>
      </c>
      <c r="F977" s="35">
        <v>3660000</v>
      </c>
      <c r="G977" s="35">
        <v>17532100</v>
      </c>
      <c r="H977" s="35">
        <v>21192000</v>
      </c>
      <c r="T977" s="64">
        <v>3.2000000000000001E-2</v>
      </c>
      <c r="U977" s="64">
        <v>5.5E-2</v>
      </c>
      <c r="V977" s="64">
        <v>5.7450000000000001</v>
      </c>
      <c r="X977" s="9">
        <v>166.072</v>
      </c>
    </row>
    <row r="978" spans="1:24" x14ac:dyDescent="0.2">
      <c r="B978" s="20">
        <v>40839</v>
      </c>
      <c r="C978" s="9">
        <v>-15</v>
      </c>
      <c r="D978" s="9">
        <v>-171.5</v>
      </c>
      <c r="E978" s="71">
        <v>400</v>
      </c>
      <c r="F978" s="35">
        <v>204500</v>
      </c>
      <c r="G978" s="35">
        <v>11455000</v>
      </c>
      <c r="H978" s="35">
        <v>11659000</v>
      </c>
      <c r="T978" s="64">
        <v>2.1999999999999999E-2</v>
      </c>
      <c r="U978" s="64">
        <v>0.05</v>
      </c>
      <c r="V978" s="64">
        <v>17.87</v>
      </c>
      <c r="X978" s="9">
        <v>154.078</v>
      </c>
    </row>
    <row r="979" spans="1:24" x14ac:dyDescent="0.2">
      <c r="A979" s="52"/>
      <c r="B979" s="20">
        <v>40839</v>
      </c>
      <c r="C979" s="9">
        <v>-15</v>
      </c>
      <c r="D979" s="9">
        <v>-171.5</v>
      </c>
      <c r="E979" s="71">
        <v>600</v>
      </c>
      <c r="F979" s="35">
        <v>6500</v>
      </c>
      <c r="G979" s="35">
        <v>21387400</v>
      </c>
      <c r="H979" s="35">
        <v>21394000</v>
      </c>
      <c r="T979" s="64">
        <v>0.13300000000000001</v>
      </c>
      <c r="U979" s="64">
        <v>0.04</v>
      </c>
      <c r="V979" s="64">
        <v>30.31</v>
      </c>
      <c r="X979" s="9">
        <v>171.864</v>
      </c>
    </row>
    <row r="980" spans="1:24" x14ac:dyDescent="0.2">
      <c r="A980" s="52"/>
      <c r="B980" s="20">
        <v>40839</v>
      </c>
      <c r="C980" s="9">
        <v>-15</v>
      </c>
      <c r="D980" s="9">
        <v>-171.5</v>
      </c>
      <c r="E980" s="71">
        <v>750</v>
      </c>
      <c r="F980" s="35">
        <v>4000</v>
      </c>
      <c r="G980" s="35">
        <v>16280000</v>
      </c>
      <c r="H980" s="35">
        <v>16284000</v>
      </c>
      <c r="T980" s="64">
        <v>5.0000000000000001E-3</v>
      </c>
      <c r="U980" s="64">
        <v>3.6999999999999998E-2</v>
      </c>
      <c r="V980" s="64">
        <v>33.512999999999998</v>
      </c>
      <c r="X980" s="9">
        <v>157.65899999999999</v>
      </c>
    </row>
    <row r="981" spans="1:24" x14ac:dyDescent="0.2">
      <c r="B981" s="20">
        <v>40839</v>
      </c>
      <c r="C981" s="9">
        <v>-15</v>
      </c>
      <c r="D981" s="9">
        <v>-171.5</v>
      </c>
      <c r="E981" s="71">
        <v>1000</v>
      </c>
      <c r="F981" s="35">
        <v>11500</v>
      </c>
      <c r="G981" s="35">
        <v>4043200</v>
      </c>
      <c r="H981" s="35">
        <v>4055000</v>
      </c>
      <c r="T981" s="64">
        <v>0.03</v>
      </c>
      <c r="U981" s="64">
        <v>2.7E-2</v>
      </c>
      <c r="V981" s="64">
        <v>35.942999999999998</v>
      </c>
      <c r="X981" s="9">
        <v>142.27699999999999</v>
      </c>
    </row>
    <row r="982" spans="1:24" x14ac:dyDescent="0.2">
      <c r="A982" s="52"/>
      <c r="B982" s="20">
        <v>40839</v>
      </c>
      <c r="C982" s="9">
        <v>-15</v>
      </c>
      <c r="D982" s="9">
        <v>-171.5</v>
      </c>
      <c r="E982" s="71">
        <v>1250</v>
      </c>
      <c r="F982" s="35" t="s">
        <v>361</v>
      </c>
      <c r="G982" s="35">
        <v>4139300</v>
      </c>
      <c r="H982" s="35">
        <v>4139000</v>
      </c>
      <c r="T982" s="64">
        <v>4.7E-2</v>
      </c>
      <c r="U982" s="64">
        <v>3.7999999999999999E-2</v>
      </c>
      <c r="V982" s="64">
        <v>36.531999999999996</v>
      </c>
      <c r="X982" s="9">
        <v>141.28800000000001</v>
      </c>
    </row>
    <row r="983" spans="1:24" x14ac:dyDescent="0.2">
      <c r="A983" s="52"/>
      <c r="B983" s="20">
        <v>40839</v>
      </c>
      <c r="C983" s="9">
        <v>-15</v>
      </c>
      <c r="D983" s="9">
        <v>-171.5</v>
      </c>
      <c r="E983" s="71">
        <v>1500</v>
      </c>
      <c r="F983" s="35" t="s">
        <v>361</v>
      </c>
      <c r="G983" s="35">
        <v>3176400</v>
      </c>
      <c r="H983" s="35">
        <v>3176000</v>
      </c>
      <c r="T983" s="64">
        <v>1.2E-2</v>
      </c>
      <c r="U983" s="64">
        <v>2.1000000000000001E-2</v>
      </c>
      <c r="V983" s="64">
        <v>36.668999999999997</v>
      </c>
      <c r="X983" s="9">
        <v>144.75299999999999</v>
      </c>
    </row>
    <row r="984" spans="1:24" x14ac:dyDescent="0.2">
      <c r="A984" s="52"/>
      <c r="B984" s="20">
        <v>40839</v>
      </c>
      <c r="C984" s="9">
        <v>-15</v>
      </c>
      <c r="D984" s="9">
        <v>-171.5</v>
      </c>
      <c r="E984" s="71">
        <v>1750</v>
      </c>
      <c r="F984" s="35" t="s">
        <v>361</v>
      </c>
      <c r="G984" s="35">
        <v>3483700</v>
      </c>
      <c r="H984" s="35">
        <v>3484000</v>
      </c>
      <c r="T984" s="64">
        <v>0.08</v>
      </c>
      <c r="U984" s="64">
        <v>5.0000000000000001E-3</v>
      </c>
      <c r="V984" s="64">
        <v>36.564999999999998</v>
      </c>
      <c r="X984" s="9">
        <v>146.167</v>
      </c>
    </row>
    <row r="985" spans="1:24" x14ac:dyDescent="0.2">
      <c r="B985" s="20">
        <v>40839</v>
      </c>
      <c r="C985" s="9">
        <v>-15</v>
      </c>
      <c r="D985" s="9">
        <v>-171.5</v>
      </c>
      <c r="E985" s="71">
        <v>2000</v>
      </c>
      <c r="F985" s="35" t="s">
        <v>361</v>
      </c>
      <c r="G985" s="35">
        <v>2285500</v>
      </c>
      <c r="H985" s="35">
        <v>2286000</v>
      </c>
      <c r="T985" s="64">
        <v>0.17399999999999999</v>
      </c>
      <c r="U985" s="64">
        <v>2.1999999999999999E-2</v>
      </c>
      <c r="V985" s="64">
        <v>36.738</v>
      </c>
      <c r="X985" s="9">
        <v>147.07900000000001</v>
      </c>
    </row>
    <row r="986" spans="1:24" x14ac:dyDescent="0.2">
      <c r="B986" s="20">
        <v>40839</v>
      </c>
      <c r="C986" s="9">
        <v>-15</v>
      </c>
      <c r="D986" s="9">
        <v>-173.1</v>
      </c>
      <c r="E986" s="71">
        <v>60</v>
      </c>
      <c r="F986" s="35">
        <v>200</v>
      </c>
      <c r="G986" s="35">
        <v>8800</v>
      </c>
      <c r="H986" s="35">
        <v>9000</v>
      </c>
      <c r="T986" s="64" t="s">
        <v>353</v>
      </c>
      <c r="U986" s="64" t="s">
        <v>353</v>
      </c>
      <c r="V986" s="64" t="s">
        <v>353</v>
      </c>
      <c r="X986" s="9" t="s">
        <v>353</v>
      </c>
    </row>
    <row r="987" spans="1:24" x14ac:dyDescent="0.2">
      <c r="A987" s="52"/>
      <c r="B987" s="20">
        <v>40839</v>
      </c>
      <c r="C987" s="9">
        <v>-15</v>
      </c>
      <c r="D987" s="9">
        <v>-173.1</v>
      </c>
      <c r="E987" s="71">
        <v>80</v>
      </c>
      <c r="F987" s="35">
        <v>100</v>
      </c>
      <c r="G987" s="35">
        <v>4400</v>
      </c>
      <c r="H987" s="35">
        <v>4000</v>
      </c>
      <c r="T987" s="64">
        <v>4.7E-2</v>
      </c>
      <c r="U987" s="64">
        <v>1.9E-2</v>
      </c>
      <c r="V987" s="64">
        <v>8.1000000000000003E-2</v>
      </c>
      <c r="X987" s="9">
        <v>206.33500000000001</v>
      </c>
    </row>
    <row r="988" spans="1:24" x14ac:dyDescent="0.2">
      <c r="A988" s="52"/>
      <c r="B988" s="20">
        <v>40839</v>
      </c>
      <c r="C988" s="9">
        <v>-15</v>
      </c>
      <c r="D988" s="9">
        <v>-173.1</v>
      </c>
      <c r="E988" s="71">
        <v>100</v>
      </c>
      <c r="F988" s="35" t="s">
        <v>361</v>
      </c>
      <c r="G988" s="35">
        <v>4000</v>
      </c>
      <c r="H988" s="35">
        <v>4000</v>
      </c>
      <c r="T988" s="64" t="s">
        <v>353</v>
      </c>
      <c r="U988" s="64" t="s">
        <v>353</v>
      </c>
      <c r="V988" s="64" t="s">
        <v>353</v>
      </c>
      <c r="X988" s="9" t="s">
        <v>353</v>
      </c>
    </row>
    <row r="989" spans="1:24" x14ac:dyDescent="0.2">
      <c r="B989" s="20">
        <v>40839</v>
      </c>
      <c r="C989" s="9">
        <v>-15</v>
      </c>
      <c r="D989" s="9">
        <v>-173.1</v>
      </c>
      <c r="E989" s="71">
        <v>110</v>
      </c>
      <c r="F989" s="35">
        <v>111000</v>
      </c>
      <c r="G989" s="35">
        <v>3800</v>
      </c>
      <c r="H989" s="35">
        <v>115000</v>
      </c>
      <c r="T989" s="64" t="s">
        <v>353</v>
      </c>
      <c r="U989" s="64" t="s">
        <v>353</v>
      </c>
      <c r="V989" s="64" t="s">
        <v>353</v>
      </c>
      <c r="X989" s="9" t="s">
        <v>353</v>
      </c>
    </row>
    <row r="990" spans="1:24" x14ac:dyDescent="0.2">
      <c r="A990" s="52"/>
      <c r="B990" s="20">
        <v>40839</v>
      </c>
      <c r="C990" s="9">
        <v>-15</v>
      </c>
      <c r="D990" s="9">
        <v>-173.1</v>
      </c>
      <c r="E990" s="71">
        <v>125</v>
      </c>
      <c r="F990" s="35">
        <v>1944700</v>
      </c>
      <c r="G990" s="35">
        <v>11100</v>
      </c>
      <c r="H990" s="35">
        <v>1956000</v>
      </c>
      <c r="T990" s="64" t="s">
        <v>353</v>
      </c>
      <c r="U990" s="64" t="s">
        <v>353</v>
      </c>
      <c r="V990" s="64" t="s">
        <v>353</v>
      </c>
      <c r="X990" s="9" t="s">
        <v>353</v>
      </c>
    </row>
    <row r="991" spans="1:24" x14ac:dyDescent="0.2">
      <c r="A991" s="52"/>
      <c r="B991" s="20">
        <v>40839</v>
      </c>
      <c r="C991" s="9">
        <v>-15</v>
      </c>
      <c r="D991" s="9">
        <v>-173.1</v>
      </c>
      <c r="E991" s="71">
        <v>150</v>
      </c>
      <c r="F991" s="35">
        <v>5745800</v>
      </c>
      <c r="G991" s="35">
        <v>752300</v>
      </c>
      <c r="H991" s="35">
        <v>6498000</v>
      </c>
      <c r="T991" s="64" t="s">
        <v>353</v>
      </c>
      <c r="U991" s="64" t="s">
        <v>353</v>
      </c>
      <c r="V991" s="64" t="s">
        <v>353</v>
      </c>
      <c r="X991" s="9" t="s">
        <v>353</v>
      </c>
    </row>
    <row r="992" spans="1:24" x14ac:dyDescent="0.2">
      <c r="A992" s="52"/>
      <c r="B992" s="20">
        <v>40839</v>
      </c>
      <c r="C992" s="9">
        <v>-15</v>
      </c>
      <c r="D992" s="9">
        <v>-173.1</v>
      </c>
      <c r="E992" s="71">
        <v>175</v>
      </c>
      <c r="F992" s="35">
        <v>5445200</v>
      </c>
      <c r="G992" s="35">
        <v>7739600</v>
      </c>
      <c r="H992" s="35">
        <v>13185000</v>
      </c>
      <c r="T992" s="64">
        <v>0.02</v>
      </c>
      <c r="U992" s="64">
        <v>2.5000000000000001E-2</v>
      </c>
      <c r="V992" s="64">
        <v>4.4749999999999996</v>
      </c>
      <c r="X992" s="9">
        <v>166.625</v>
      </c>
    </row>
    <row r="993" spans="1:24" x14ac:dyDescent="0.2">
      <c r="B993" s="20">
        <v>40839</v>
      </c>
      <c r="C993" s="9">
        <v>-15</v>
      </c>
      <c r="D993" s="9">
        <v>-173.1</v>
      </c>
      <c r="E993" s="71">
        <v>200</v>
      </c>
      <c r="F993" s="35">
        <v>5841100</v>
      </c>
      <c r="G993" s="35">
        <v>17619300</v>
      </c>
      <c r="H993" s="35">
        <v>23460000</v>
      </c>
      <c r="T993" s="64">
        <v>2E-3</v>
      </c>
      <c r="U993" s="64">
        <v>0.05</v>
      </c>
      <c r="V993" s="64">
        <v>5.29</v>
      </c>
      <c r="X993" s="9">
        <v>163.97399999999999</v>
      </c>
    </row>
    <row r="994" spans="1:24" x14ac:dyDescent="0.2">
      <c r="A994" s="52"/>
      <c r="B994" s="20">
        <v>40839</v>
      </c>
      <c r="C994" s="9">
        <v>-15</v>
      </c>
      <c r="D994" s="9">
        <v>-173.1</v>
      </c>
      <c r="E994" s="71">
        <v>250</v>
      </c>
      <c r="F994" s="35">
        <v>2510500</v>
      </c>
      <c r="G994" s="35">
        <v>36148300</v>
      </c>
      <c r="H994" s="35">
        <v>38659000</v>
      </c>
      <c r="T994" s="64" t="s">
        <v>353</v>
      </c>
      <c r="U994" s="64" t="s">
        <v>353</v>
      </c>
      <c r="V994" s="64" t="s">
        <v>353</v>
      </c>
      <c r="X994" s="9" t="s">
        <v>353</v>
      </c>
    </row>
    <row r="995" spans="1:24" x14ac:dyDescent="0.2">
      <c r="A995" s="52"/>
      <c r="B995" s="20">
        <v>40839</v>
      </c>
      <c r="C995" s="9">
        <v>-15</v>
      </c>
      <c r="D995" s="9">
        <v>-173.1</v>
      </c>
      <c r="E995" s="71">
        <v>300</v>
      </c>
      <c r="F995" s="35" t="s">
        <v>361</v>
      </c>
      <c r="G995" s="35">
        <v>11210400</v>
      </c>
      <c r="H995" s="35">
        <v>11210000</v>
      </c>
      <c r="T995" s="64">
        <v>3.6999999999999998E-2</v>
      </c>
      <c r="U995" s="64">
        <v>2.9000000000000001E-2</v>
      </c>
      <c r="V995" s="64">
        <v>10.311</v>
      </c>
      <c r="X995" s="9">
        <v>160.82900000000001</v>
      </c>
    </row>
    <row r="996" spans="1:24" x14ac:dyDescent="0.2">
      <c r="A996" s="52"/>
      <c r="B996" s="20">
        <v>40839</v>
      </c>
      <c r="C996" s="9">
        <v>-15</v>
      </c>
      <c r="D996" s="9">
        <v>-173.1</v>
      </c>
      <c r="E996" s="71">
        <v>400</v>
      </c>
      <c r="F996" s="35" t="s">
        <v>361</v>
      </c>
      <c r="G996" s="35">
        <v>2892500</v>
      </c>
      <c r="H996" s="35">
        <v>2892000</v>
      </c>
      <c r="T996" s="64">
        <v>1.9E-2</v>
      </c>
      <c r="U996" s="64">
        <v>2.1000000000000001E-2</v>
      </c>
      <c r="V996" s="64">
        <v>18.998999999999999</v>
      </c>
      <c r="X996" s="9">
        <v>139.24700000000001</v>
      </c>
    </row>
    <row r="997" spans="1:24" x14ac:dyDescent="0.2">
      <c r="B997" s="20">
        <v>40839</v>
      </c>
      <c r="C997" s="9">
        <v>-15</v>
      </c>
      <c r="D997" s="9">
        <v>-173.1</v>
      </c>
      <c r="E997" s="71">
        <v>500</v>
      </c>
      <c r="F997" s="35">
        <v>9100</v>
      </c>
      <c r="G997" s="35">
        <v>2574800</v>
      </c>
      <c r="H997" s="35">
        <v>2584000</v>
      </c>
      <c r="T997" s="64" t="s">
        <v>353</v>
      </c>
      <c r="U997" s="64" t="s">
        <v>353</v>
      </c>
      <c r="V997" s="64" t="s">
        <v>353</v>
      </c>
      <c r="X997" s="9" t="s">
        <v>353</v>
      </c>
    </row>
    <row r="998" spans="1:24" x14ac:dyDescent="0.2">
      <c r="A998" s="52"/>
      <c r="B998" s="20">
        <v>40839</v>
      </c>
      <c r="C998" s="9">
        <v>-15</v>
      </c>
      <c r="D998" s="9">
        <v>-173.1</v>
      </c>
      <c r="E998" s="71">
        <v>600</v>
      </c>
      <c r="F998" s="35" t="s">
        <v>361</v>
      </c>
      <c r="G998" s="35">
        <v>979700</v>
      </c>
      <c r="H998" s="35">
        <v>980000</v>
      </c>
      <c r="T998" s="64" t="s">
        <v>353</v>
      </c>
      <c r="U998" s="64" t="s">
        <v>353</v>
      </c>
      <c r="V998" s="64" t="s">
        <v>353</v>
      </c>
      <c r="X998" s="9" t="s">
        <v>353</v>
      </c>
    </row>
    <row r="999" spans="1:24" x14ac:dyDescent="0.2">
      <c r="A999" s="52"/>
      <c r="B999" s="20">
        <v>40839</v>
      </c>
      <c r="C999" s="9">
        <v>-15</v>
      </c>
      <c r="D999" s="9">
        <v>-173.1</v>
      </c>
      <c r="E999" s="71">
        <v>700</v>
      </c>
      <c r="F999" s="35" t="s">
        <v>361</v>
      </c>
      <c r="G999" s="35">
        <v>240600</v>
      </c>
      <c r="H999" s="35">
        <v>241000</v>
      </c>
      <c r="T999" s="64">
        <v>3.5000000000000003E-2</v>
      </c>
      <c r="U999" s="64">
        <v>1.0999999999999999E-2</v>
      </c>
      <c r="V999" s="64">
        <v>31.949000000000002</v>
      </c>
      <c r="X999" s="9">
        <v>172.809</v>
      </c>
    </row>
    <row r="1000" spans="1:24" x14ac:dyDescent="0.2">
      <c r="A1000" s="52"/>
      <c r="B1000" s="20">
        <v>40839</v>
      </c>
      <c r="C1000" s="9">
        <v>-15</v>
      </c>
      <c r="D1000" s="9">
        <v>-173.1</v>
      </c>
      <c r="E1000" s="71">
        <v>800</v>
      </c>
      <c r="F1000" s="35" t="s">
        <v>361</v>
      </c>
      <c r="G1000" s="35">
        <v>1227900</v>
      </c>
      <c r="H1000" s="35">
        <v>1228000</v>
      </c>
      <c r="T1000" s="64" t="s">
        <v>353</v>
      </c>
      <c r="U1000" s="64" t="s">
        <v>353</v>
      </c>
      <c r="V1000" s="64" t="s">
        <v>353</v>
      </c>
      <c r="X1000" s="9" t="s">
        <v>353</v>
      </c>
    </row>
    <row r="1001" spans="1:24" x14ac:dyDescent="0.2">
      <c r="B1001" s="20">
        <v>40839</v>
      </c>
      <c r="C1001" s="9">
        <v>-15</v>
      </c>
      <c r="D1001" s="9">
        <v>-173.1</v>
      </c>
      <c r="E1001" s="71">
        <v>900</v>
      </c>
      <c r="F1001" s="35">
        <v>100</v>
      </c>
      <c r="G1001" s="35">
        <v>4744200</v>
      </c>
      <c r="H1001" s="35">
        <v>4744000</v>
      </c>
      <c r="T1001" s="64" t="s">
        <v>353</v>
      </c>
      <c r="U1001" s="64" t="s">
        <v>353</v>
      </c>
      <c r="V1001" s="64" t="s">
        <v>353</v>
      </c>
      <c r="X1001" s="9" t="s">
        <v>353</v>
      </c>
    </row>
    <row r="1002" spans="1:24" s="21" customFormat="1" x14ac:dyDescent="0.2">
      <c r="A1002" s="54"/>
      <c r="B1002" s="25">
        <v>40839</v>
      </c>
      <c r="C1002" s="13">
        <v>-15</v>
      </c>
      <c r="D1002" s="13">
        <v>-173.1</v>
      </c>
      <c r="E1002" s="72">
        <v>1000</v>
      </c>
      <c r="F1002" s="37">
        <v>700</v>
      </c>
      <c r="G1002" s="37">
        <v>18430400</v>
      </c>
      <c r="H1002" s="37">
        <v>18431000</v>
      </c>
      <c r="I1002" s="37"/>
      <c r="J1002" s="37"/>
      <c r="K1002" s="37"/>
      <c r="L1002" s="37"/>
      <c r="M1002" s="37"/>
      <c r="N1002" s="37"/>
      <c r="O1002" s="13"/>
      <c r="P1002" s="104"/>
      <c r="Q1002" s="13"/>
      <c r="R1002" s="13"/>
      <c r="S1002" s="13"/>
      <c r="T1002" s="68">
        <v>3.5999999999999997E-2</v>
      </c>
      <c r="U1002" s="68">
        <v>0.02</v>
      </c>
      <c r="V1002" s="68">
        <v>34.130000000000003</v>
      </c>
      <c r="W1002" s="13"/>
      <c r="X1002" s="13">
        <v>150.251</v>
      </c>
    </row>
    <row r="1003" spans="1:24" x14ac:dyDescent="0.2">
      <c r="A1003" s="1" t="s">
        <v>433</v>
      </c>
      <c r="B1003" s="20">
        <v>40211</v>
      </c>
      <c r="C1003" s="9">
        <v>-19.9999</v>
      </c>
      <c r="D1003" s="9">
        <v>-80</v>
      </c>
      <c r="E1003" s="71">
        <v>60</v>
      </c>
      <c r="H1003" s="35">
        <v>1839.9999999999998</v>
      </c>
      <c r="J1003" s="35" t="s">
        <v>361</v>
      </c>
    </row>
    <row r="1004" spans="1:24" x14ac:dyDescent="0.2">
      <c r="B1004" s="20">
        <v>40211</v>
      </c>
      <c r="C1004" s="9">
        <v>-19.9999</v>
      </c>
      <c r="D1004" s="9">
        <v>-80</v>
      </c>
      <c r="E1004" s="71">
        <v>80</v>
      </c>
      <c r="H1004" s="35">
        <v>12100</v>
      </c>
      <c r="J1004" s="35" t="s">
        <v>361</v>
      </c>
    </row>
    <row r="1005" spans="1:24" x14ac:dyDescent="0.2">
      <c r="B1005" s="20">
        <v>40211</v>
      </c>
      <c r="C1005" s="9">
        <v>-19.9999</v>
      </c>
      <c r="D1005" s="9">
        <v>-80</v>
      </c>
      <c r="E1005" s="71">
        <v>120</v>
      </c>
      <c r="H1005" s="35">
        <v>225550</v>
      </c>
      <c r="J1005" s="35">
        <v>8520</v>
      </c>
    </row>
    <row r="1006" spans="1:24" x14ac:dyDescent="0.2">
      <c r="B1006" s="20">
        <v>40211</v>
      </c>
      <c r="C1006" s="9">
        <v>-19.9999</v>
      </c>
      <c r="D1006" s="9">
        <v>-80</v>
      </c>
      <c r="E1006" s="71">
        <v>235</v>
      </c>
      <c r="H1006" s="35">
        <v>47700</v>
      </c>
      <c r="J1006" s="35" t="s">
        <v>361</v>
      </c>
    </row>
    <row r="1007" spans="1:24" x14ac:dyDescent="0.2">
      <c r="B1007" s="20">
        <v>40214</v>
      </c>
      <c r="C1007" s="9">
        <v>-20.00028</v>
      </c>
      <c r="D1007" s="9">
        <v>-89.979799999999997</v>
      </c>
      <c r="E1007" s="71">
        <v>53</v>
      </c>
      <c r="H1007" s="35">
        <v>600</v>
      </c>
      <c r="J1007" s="35" t="s">
        <v>361</v>
      </c>
    </row>
    <row r="1008" spans="1:24" x14ac:dyDescent="0.2">
      <c r="B1008" s="20">
        <v>40214</v>
      </c>
      <c r="C1008" s="9">
        <v>-20.00028</v>
      </c>
      <c r="D1008" s="9">
        <v>-89.979799999999997</v>
      </c>
      <c r="E1008" s="71">
        <v>80</v>
      </c>
      <c r="H1008" s="35">
        <v>62800</v>
      </c>
      <c r="J1008" s="35" t="s">
        <v>361</v>
      </c>
    </row>
    <row r="1009" spans="2:10" x14ac:dyDescent="0.2">
      <c r="B1009" s="20">
        <v>40214</v>
      </c>
      <c r="C1009" s="9">
        <v>-20.00028</v>
      </c>
      <c r="D1009" s="9">
        <v>-89.979799999999997</v>
      </c>
      <c r="E1009" s="71">
        <v>180</v>
      </c>
      <c r="H1009" s="35">
        <v>37860</v>
      </c>
      <c r="J1009" s="35">
        <v>18500</v>
      </c>
    </row>
    <row r="1010" spans="2:10" x14ac:dyDescent="0.2">
      <c r="B1010" s="20">
        <v>40214</v>
      </c>
      <c r="C1010" s="9">
        <v>-20.00028</v>
      </c>
      <c r="D1010" s="9">
        <v>-89.979799999999997</v>
      </c>
      <c r="E1010" s="71">
        <v>250</v>
      </c>
      <c r="H1010" s="35">
        <v>11000</v>
      </c>
      <c r="J1010" s="35" t="s">
        <v>361</v>
      </c>
    </row>
    <row r="1011" spans="2:10" x14ac:dyDescent="0.2">
      <c r="B1011" s="20">
        <v>40218</v>
      </c>
      <c r="C1011" s="9">
        <v>-19.999359999999999</v>
      </c>
      <c r="D1011" s="9">
        <v>-99.999459999999999</v>
      </c>
      <c r="E1011" s="71">
        <v>80</v>
      </c>
      <c r="H1011" s="35" t="s">
        <v>361</v>
      </c>
      <c r="J1011" s="35" t="s">
        <v>361</v>
      </c>
    </row>
    <row r="1012" spans="2:10" x14ac:dyDescent="0.2">
      <c r="B1012" s="20">
        <v>40218</v>
      </c>
      <c r="C1012" s="9">
        <v>-19.999359999999999</v>
      </c>
      <c r="D1012" s="9">
        <v>-99.999459999999999</v>
      </c>
      <c r="E1012" s="71">
        <v>130</v>
      </c>
      <c r="H1012" s="35" t="s">
        <v>361</v>
      </c>
      <c r="J1012" s="35" t="s">
        <v>361</v>
      </c>
    </row>
    <row r="1013" spans="2:10" x14ac:dyDescent="0.2">
      <c r="B1013" s="20">
        <v>40218</v>
      </c>
      <c r="C1013" s="9">
        <v>-19.999359999999999</v>
      </c>
      <c r="D1013" s="9">
        <v>-99.999459999999999</v>
      </c>
      <c r="E1013" s="71">
        <v>165</v>
      </c>
      <c r="H1013" s="35">
        <v>1119.9999999999998</v>
      </c>
      <c r="J1013" s="35" t="s">
        <v>361</v>
      </c>
    </row>
    <row r="1014" spans="2:10" x14ac:dyDescent="0.2">
      <c r="B1014" s="20">
        <v>40218</v>
      </c>
      <c r="C1014" s="9">
        <v>-19.999359999999999</v>
      </c>
      <c r="D1014" s="9">
        <v>-99.999459999999999</v>
      </c>
      <c r="E1014" s="71">
        <v>250</v>
      </c>
      <c r="H1014" s="35">
        <v>17919.999999999996</v>
      </c>
      <c r="J1014" s="35" t="s">
        <v>361</v>
      </c>
    </row>
    <row r="1015" spans="2:10" x14ac:dyDescent="0.2">
      <c r="B1015" s="20">
        <v>40224</v>
      </c>
      <c r="C1015" s="9">
        <v>-10</v>
      </c>
      <c r="D1015" s="9">
        <v>-100</v>
      </c>
      <c r="E1015" s="71">
        <v>50</v>
      </c>
      <c r="H1015" s="35" t="s">
        <v>361</v>
      </c>
      <c r="J1015" s="35">
        <v>521.79954730172392</v>
      </c>
    </row>
    <row r="1016" spans="2:10" x14ac:dyDescent="0.2">
      <c r="B1016" s="20">
        <v>40224</v>
      </c>
      <c r="C1016" s="9">
        <v>-10</v>
      </c>
      <c r="D1016" s="9">
        <v>-100</v>
      </c>
      <c r="E1016" s="71">
        <v>80</v>
      </c>
      <c r="H1016" s="35">
        <v>3000</v>
      </c>
      <c r="J1016" s="35">
        <v>1057992.85718631</v>
      </c>
    </row>
    <row r="1017" spans="2:10" x14ac:dyDescent="0.2">
      <c r="B1017" s="20">
        <v>40224</v>
      </c>
      <c r="C1017" s="9">
        <v>-10</v>
      </c>
      <c r="D1017" s="9">
        <v>-100</v>
      </c>
      <c r="E1017" s="71">
        <v>100</v>
      </c>
      <c r="H1017" s="35">
        <v>4511100</v>
      </c>
      <c r="J1017" s="35">
        <v>179149.18138560798</v>
      </c>
    </row>
    <row r="1018" spans="2:10" x14ac:dyDescent="0.2">
      <c r="B1018" s="20">
        <v>40224</v>
      </c>
      <c r="C1018" s="9">
        <v>-10</v>
      </c>
      <c r="D1018" s="9">
        <v>-100</v>
      </c>
      <c r="E1018" s="71">
        <v>135</v>
      </c>
      <c r="H1018" s="35">
        <v>3157080</v>
      </c>
      <c r="J1018" s="35">
        <v>1494.6834811183501</v>
      </c>
    </row>
    <row r="1019" spans="2:10" x14ac:dyDescent="0.2">
      <c r="B1019" s="20">
        <v>40229</v>
      </c>
      <c r="C1019" s="9">
        <v>-10.0002</v>
      </c>
      <c r="D1019" s="9">
        <v>-90.666719999999998</v>
      </c>
      <c r="E1019" s="71">
        <v>40</v>
      </c>
      <c r="H1019" s="35" t="s">
        <v>361</v>
      </c>
      <c r="J1019" s="35" t="s">
        <v>361</v>
      </c>
    </row>
    <row r="1020" spans="2:10" x14ac:dyDescent="0.2">
      <c r="B1020" s="20">
        <v>40229</v>
      </c>
      <c r="C1020" s="9">
        <v>-10.0002</v>
      </c>
      <c r="D1020" s="9">
        <v>-90.666719999999998</v>
      </c>
      <c r="E1020" s="71">
        <v>85</v>
      </c>
      <c r="H1020" s="35">
        <v>2751900</v>
      </c>
      <c r="J1020" s="35">
        <v>11595332.737262599</v>
      </c>
    </row>
    <row r="1021" spans="2:10" x14ac:dyDescent="0.2">
      <c r="B1021" s="20">
        <v>40229</v>
      </c>
      <c r="C1021" s="9">
        <v>-10.0002</v>
      </c>
      <c r="D1021" s="9">
        <v>-90.666719999999998</v>
      </c>
      <c r="E1021" s="71">
        <v>110</v>
      </c>
      <c r="H1021" s="35">
        <v>1133360.0000000002</v>
      </c>
      <c r="J1021" s="35" t="s">
        <v>361</v>
      </c>
    </row>
    <row r="1022" spans="2:10" x14ac:dyDescent="0.2">
      <c r="B1022" s="20">
        <v>40229</v>
      </c>
      <c r="C1022" s="9">
        <v>-10.0002</v>
      </c>
      <c r="D1022" s="9">
        <v>-90.666719999999998</v>
      </c>
      <c r="E1022" s="71">
        <v>120</v>
      </c>
      <c r="H1022" s="35">
        <v>1997100</v>
      </c>
      <c r="J1022" s="35" t="s">
        <v>361</v>
      </c>
    </row>
    <row r="1023" spans="2:10" x14ac:dyDescent="0.2">
      <c r="B1023" s="20">
        <v>40234</v>
      </c>
      <c r="C1023" s="9">
        <v>-9.9989000000000008</v>
      </c>
      <c r="D1023" s="9">
        <v>-82.499840000000006</v>
      </c>
      <c r="E1023" s="71">
        <v>40</v>
      </c>
      <c r="H1023" s="35">
        <v>400</v>
      </c>
      <c r="J1023" s="35">
        <v>9567.8619657779618</v>
      </c>
    </row>
    <row r="1024" spans="2:10" x14ac:dyDescent="0.2">
      <c r="B1024" s="20">
        <v>40234</v>
      </c>
      <c r="C1024" s="9">
        <v>-9.9989000000000008</v>
      </c>
      <c r="D1024" s="9">
        <v>-82.499840000000006</v>
      </c>
      <c r="E1024" s="71">
        <v>70</v>
      </c>
      <c r="H1024" s="35">
        <v>1624500</v>
      </c>
      <c r="J1024" s="35">
        <v>2286649.6148058102</v>
      </c>
    </row>
    <row r="1025" spans="2:10" x14ac:dyDescent="0.2">
      <c r="B1025" s="20">
        <v>40234</v>
      </c>
      <c r="C1025" s="9">
        <v>-9.9989000000000008</v>
      </c>
      <c r="D1025" s="9">
        <v>-82.499840000000006</v>
      </c>
      <c r="E1025" s="71">
        <v>90</v>
      </c>
      <c r="H1025" s="35">
        <v>34131200</v>
      </c>
      <c r="J1025" s="35">
        <v>1342393.2656356201</v>
      </c>
    </row>
    <row r="1026" spans="2:10" x14ac:dyDescent="0.2">
      <c r="B1026" s="20">
        <v>40234</v>
      </c>
      <c r="C1026" s="9">
        <v>-9.9989000000000008</v>
      </c>
      <c r="D1026" s="9">
        <v>-82.499840000000006</v>
      </c>
      <c r="E1026" s="71">
        <v>240</v>
      </c>
      <c r="H1026" s="35">
        <v>10340600</v>
      </c>
      <c r="J1026" s="35">
        <v>1973.5685931854198</v>
      </c>
    </row>
    <row r="1027" spans="2:10" x14ac:dyDescent="0.2">
      <c r="B1027" s="20">
        <v>40629</v>
      </c>
      <c r="C1027" s="9">
        <v>-19.989719999999998</v>
      </c>
      <c r="D1027" s="9">
        <v>-80.033739999999995</v>
      </c>
      <c r="E1027" s="71">
        <v>25</v>
      </c>
      <c r="F1027" s="35" t="s">
        <v>361</v>
      </c>
      <c r="G1027" s="35">
        <v>5776.6956713291993</v>
      </c>
    </row>
    <row r="1028" spans="2:10" x14ac:dyDescent="0.2">
      <c r="B1028" s="20">
        <v>40629</v>
      </c>
      <c r="C1028" s="9">
        <v>-19.989719999999998</v>
      </c>
      <c r="D1028" s="9">
        <v>-80.033739999999995</v>
      </c>
      <c r="E1028" s="71">
        <v>90</v>
      </c>
      <c r="F1028" s="35">
        <v>849560.88361800159</v>
      </c>
      <c r="G1028" s="35">
        <v>4818.0591507058625</v>
      </c>
    </row>
    <row r="1029" spans="2:10" x14ac:dyDescent="0.2">
      <c r="B1029" s="20">
        <v>40629</v>
      </c>
      <c r="C1029" s="9">
        <v>-19.989719999999998</v>
      </c>
      <c r="D1029" s="9">
        <v>-80.033739999999995</v>
      </c>
      <c r="E1029" s="71">
        <v>125</v>
      </c>
      <c r="F1029" s="35">
        <v>19947251.498213738</v>
      </c>
      <c r="G1029" s="35">
        <v>556325.09480781003</v>
      </c>
    </row>
    <row r="1030" spans="2:10" x14ac:dyDescent="0.2">
      <c r="B1030" s="20">
        <v>40629</v>
      </c>
      <c r="C1030" s="9">
        <v>-19.989719999999998</v>
      </c>
      <c r="D1030" s="9">
        <v>-80.033739999999995</v>
      </c>
      <c r="E1030" s="71">
        <v>200</v>
      </c>
      <c r="F1030" s="35">
        <v>4585049.4755143486</v>
      </c>
      <c r="G1030" s="35">
        <v>106661345.6795485</v>
      </c>
    </row>
    <row r="1031" spans="2:10" x14ac:dyDescent="0.2">
      <c r="B1031" s="20">
        <v>40629</v>
      </c>
      <c r="C1031" s="9">
        <v>-19.989719999999998</v>
      </c>
      <c r="D1031" s="9">
        <v>-80.033739999999995</v>
      </c>
      <c r="E1031" s="71">
        <v>325</v>
      </c>
      <c r="F1031" s="35">
        <v>89380.570109186941</v>
      </c>
      <c r="G1031" s="35">
        <v>40425583.724193498</v>
      </c>
    </row>
    <row r="1032" spans="2:10" x14ac:dyDescent="0.2">
      <c r="B1032" s="20">
        <v>40629</v>
      </c>
      <c r="C1032" s="9">
        <v>-19.989719999999998</v>
      </c>
      <c r="D1032" s="9">
        <v>-80.033739999999995</v>
      </c>
      <c r="E1032" s="71">
        <v>400</v>
      </c>
      <c r="F1032" s="35">
        <v>39902.598199507585</v>
      </c>
      <c r="G1032" s="35">
        <v>63651907.07602267</v>
      </c>
    </row>
    <row r="1033" spans="2:10" x14ac:dyDescent="0.2">
      <c r="B1033" s="20">
        <v>40629</v>
      </c>
      <c r="C1033" s="9">
        <v>-19.989719999999998</v>
      </c>
      <c r="D1033" s="9">
        <v>-80.033739999999995</v>
      </c>
      <c r="E1033" s="71">
        <v>700</v>
      </c>
      <c r="F1033" s="35" t="s">
        <v>361</v>
      </c>
      <c r="G1033" s="35">
        <v>2983.634</v>
      </c>
    </row>
    <row r="1034" spans="2:10" x14ac:dyDescent="0.2">
      <c r="B1034" s="20">
        <v>40629</v>
      </c>
      <c r="C1034" s="9">
        <v>-19.989719999999998</v>
      </c>
      <c r="D1034" s="9">
        <v>-80.033739999999995</v>
      </c>
      <c r="E1034" s="71">
        <v>1000</v>
      </c>
      <c r="F1034" s="35">
        <v>1036.7372157594443</v>
      </c>
      <c r="G1034" s="35">
        <v>181816.84599999999</v>
      </c>
    </row>
    <row r="1035" spans="2:10" x14ac:dyDescent="0.2">
      <c r="B1035" s="20">
        <v>40629</v>
      </c>
      <c r="C1035" s="9">
        <v>-19.989719999999998</v>
      </c>
      <c r="D1035" s="9">
        <v>-80.033739999999995</v>
      </c>
      <c r="E1035" s="71">
        <v>1500</v>
      </c>
      <c r="F1035" s="35">
        <v>239.11798216892865</v>
      </c>
      <c r="G1035" s="35">
        <v>303431.86700000003</v>
      </c>
    </row>
    <row r="1036" spans="2:10" x14ac:dyDescent="0.2">
      <c r="B1036" s="20">
        <v>40632</v>
      </c>
      <c r="C1036" s="9">
        <v>-10.000999999999999</v>
      </c>
      <c r="D1036" s="9">
        <v>-82.496979999999994</v>
      </c>
      <c r="E1036" s="71">
        <v>900</v>
      </c>
      <c r="F1036" s="35" t="s">
        <v>361</v>
      </c>
      <c r="G1036" s="35">
        <v>17355.393499999998</v>
      </c>
    </row>
    <row r="1037" spans="2:10" x14ac:dyDescent="0.2">
      <c r="B1037" s="20">
        <v>40632</v>
      </c>
      <c r="C1037" s="9">
        <v>-10.000999999999999</v>
      </c>
      <c r="D1037" s="9">
        <v>-82.496979999999994</v>
      </c>
      <c r="E1037" s="71">
        <v>1000</v>
      </c>
      <c r="F1037" s="35" t="s">
        <v>361</v>
      </c>
      <c r="G1037" s="35">
        <v>21889.198</v>
      </c>
    </row>
    <row r="1038" spans="2:10" x14ac:dyDescent="0.2">
      <c r="B1038" s="20">
        <v>40632</v>
      </c>
      <c r="C1038" s="9">
        <v>-10.000999999999999</v>
      </c>
      <c r="D1038" s="9">
        <v>-82.496979999999994</v>
      </c>
      <c r="E1038" s="71">
        <v>1250</v>
      </c>
      <c r="F1038" s="35" t="s">
        <v>361</v>
      </c>
      <c r="G1038" s="35">
        <v>553.5764999999999</v>
      </c>
    </row>
    <row r="1039" spans="2:10" x14ac:dyDescent="0.2">
      <c r="B1039" s="20">
        <v>40632</v>
      </c>
      <c r="C1039" s="9">
        <v>-10.000999999999999</v>
      </c>
      <c r="D1039" s="9">
        <v>-82.496979999999994</v>
      </c>
      <c r="E1039" s="71">
        <v>1500</v>
      </c>
      <c r="F1039" s="35" t="s">
        <v>361</v>
      </c>
      <c r="G1039" s="35">
        <v>5663.5326315789471</v>
      </c>
    </row>
    <row r="1040" spans="2:10" x14ac:dyDescent="0.2">
      <c r="B1040" s="20">
        <v>40633</v>
      </c>
      <c r="C1040" s="9">
        <v>-10.015280000000001</v>
      </c>
      <c r="D1040" s="9">
        <v>-82.511229999999998</v>
      </c>
      <c r="E1040" s="71">
        <v>15</v>
      </c>
      <c r="F1040" s="35">
        <v>2932.0206434658271</v>
      </c>
      <c r="G1040" s="35">
        <v>5424.5238044870803</v>
      </c>
    </row>
    <row r="1041" spans="2:7" x14ac:dyDescent="0.2">
      <c r="B1041" s="20">
        <v>40633</v>
      </c>
      <c r="C1041" s="9">
        <v>-10.015280000000001</v>
      </c>
      <c r="D1041" s="9">
        <v>-82.511229999999998</v>
      </c>
      <c r="E1041" s="71">
        <v>55</v>
      </c>
      <c r="F1041" s="35">
        <v>59575964.844781533</v>
      </c>
      <c r="G1041" s="35">
        <v>10402.543434854573</v>
      </c>
    </row>
    <row r="1042" spans="2:7" x14ac:dyDescent="0.2">
      <c r="B1042" s="20">
        <v>40633</v>
      </c>
      <c r="C1042" s="9">
        <v>-10.015280000000001</v>
      </c>
      <c r="D1042" s="9">
        <v>-82.511229999999998</v>
      </c>
      <c r="E1042" s="71">
        <v>70</v>
      </c>
      <c r="F1042" s="35">
        <v>8025417.4647587566</v>
      </c>
      <c r="G1042" s="35">
        <v>231841.01759268099</v>
      </c>
    </row>
    <row r="1043" spans="2:7" x14ac:dyDescent="0.2">
      <c r="B1043" s="20">
        <v>40633</v>
      </c>
      <c r="C1043" s="9">
        <v>-10.015280000000001</v>
      </c>
      <c r="D1043" s="9">
        <v>-82.511229999999998</v>
      </c>
      <c r="E1043" s="71">
        <v>115</v>
      </c>
      <c r="F1043" s="35">
        <v>1848189.8019873283</v>
      </c>
      <c r="G1043" s="35">
        <v>39177839.907107197</v>
      </c>
    </row>
    <row r="1044" spans="2:7" x14ac:dyDescent="0.2">
      <c r="B1044" s="20">
        <v>40633</v>
      </c>
      <c r="C1044" s="9">
        <v>-10.015280000000001</v>
      </c>
      <c r="D1044" s="9">
        <v>-82.511229999999998</v>
      </c>
      <c r="E1044" s="71">
        <v>200</v>
      </c>
      <c r="F1044" s="35">
        <v>418216.72011706833</v>
      </c>
      <c r="G1044" s="35">
        <v>166923864.70567802</v>
      </c>
    </row>
    <row r="1045" spans="2:7" x14ac:dyDescent="0.2">
      <c r="B1045" s="20">
        <v>40633</v>
      </c>
      <c r="C1045" s="9">
        <v>-10.015280000000001</v>
      </c>
      <c r="D1045" s="9">
        <v>-82.511229999999998</v>
      </c>
      <c r="E1045" s="71">
        <v>300</v>
      </c>
      <c r="F1045" s="35">
        <v>33113.989872416329</v>
      </c>
      <c r="G1045" s="35">
        <v>52538497.598049335</v>
      </c>
    </row>
    <row r="1046" spans="2:7" x14ac:dyDescent="0.2">
      <c r="B1046" s="20">
        <v>40636</v>
      </c>
      <c r="C1046" s="9">
        <v>-10.006</v>
      </c>
      <c r="D1046" s="9">
        <v>-89.992999999999995</v>
      </c>
      <c r="E1046" s="71">
        <v>600</v>
      </c>
      <c r="F1046" s="35" t="s">
        <v>361</v>
      </c>
      <c r="G1046" s="35">
        <v>14898.6265</v>
      </c>
    </row>
    <row r="1047" spans="2:7" x14ac:dyDescent="0.2">
      <c r="B1047" s="20">
        <v>40636</v>
      </c>
      <c r="C1047" s="9">
        <v>-10.006</v>
      </c>
      <c r="D1047" s="9">
        <v>-89.992999999999995</v>
      </c>
      <c r="E1047" s="71">
        <v>1000</v>
      </c>
      <c r="F1047" s="35" t="s">
        <v>361</v>
      </c>
      <c r="G1047" s="35">
        <v>4876.6966666666667</v>
      </c>
    </row>
    <row r="1048" spans="2:7" x14ac:dyDescent="0.2">
      <c r="B1048" s="20">
        <v>40636</v>
      </c>
      <c r="C1048" s="9">
        <v>-10.006</v>
      </c>
      <c r="D1048" s="9">
        <v>-89.992999999999995</v>
      </c>
      <c r="E1048" s="71">
        <v>1500</v>
      </c>
      <c r="F1048" s="35" t="s">
        <v>361</v>
      </c>
      <c r="G1048" s="35">
        <v>5580.8525000000009</v>
      </c>
    </row>
    <row r="1049" spans="2:7" x14ac:dyDescent="0.2">
      <c r="B1049" s="20">
        <v>40636</v>
      </c>
      <c r="C1049" s="9">
        <v>-10.00666</v>
      </c>
      <c r="D1049" s="9">
        <v>-89.993319999999997</v>
      </c>
      <c r="E1049" s="71">
        <v>30</v>
      </c>
      <c r="F1049" s="35">
        <v>1170.5701264804663</v>
      </c>
      <c r="G1049" s="35">
        <v>5039.71972489974</v>
      </c>
    </row>
    <row r="1050" spans="2:7" x14ac:dyDescent="0.2">
      <c r="B1050" s="20">
        <v>40636</v>
      </c>
      <c r="C1050" s="9">
        <v>-10.00666</v>
      </c>
      <c r="D1050" s="9">
        <v>-89.993319999999997</v>
      </c>
      <c r="E1050" s="71">
        <v>55</v>
      </c>
      <c r="F1050" s="35">
        <v>12312778.239608277</v>
      </c>
      <c r="G1050" s="35">
        <v>4950.3554268516391</v>
      </c>
    </row>
    <row r="1051" spans="2:7" x14ac:dyDescent="0.2">
      <c r="B1051" s="20">
        <v>40636</v>
      </c>
      <c r="C1051" s="9">
        <v>-10.00666</v>
      </c>
      <c r="D1051" s="9">
        <v>-89.993319999999997</v>
      </c>
      <c r="E1051" s="71">
        <v>80</v>
      </c>
      <c r="F1051" s="35">
        <v>815676.77876889787</v>
      </c>
      <c r="G1051" s="35">
        <v>1047157.79754962</v>
      </c>
    </row>
    <row r="1052" spans="2:7" x14ac:dyDescent="0.2">
      <c r="B1052" s="20">
        <v>40636</v>
      </c>
      <c r="C1052" s="9">
        <v>-10.00666</v>
      </c>
      <c r="D1052" s="9">
        <v>-89.993319999999997</v>
      </c>
      <c r="E1052" s="71">
        <v>110</v>
      </c>
      <c r="F1052" s="35">
        <v>562585.2886877663</v>
      </c>
      <c r="G1052" s="35">
        <v>82349311.081234068</v>
      </c>
    </row>
    <row r="1053" spans="2:7" x14ac:dyDescent="0.2">
      <c r="B1053" s="20">
        <v>40636</v>
      </c>
      <c r="C1053" s="9">
        <v>-10.00666</v>
      </c>
      <c r="D1053" s="9">
        <v>-89.993319999999997</v>
      </c>
      <c r="E1053" s="71">
        <v>200</v>
      </c>
      <c r="F1053" s="35">
        <v>181904.17957385961</v>
      </c>
      <c r="G1053" s="35">
        <v>72219741.48693724</v>
      </c>
    </row>
    <row r="1054" spans="2:7" x14ac:dyDescent="0.2">
      <c r="B1054" s="20">
        <v>40636</v>
      </c>
      <c r="C1054" s="9">
        <v>-10.00666</v>
      </c>
      <c r="D1054" s="9">
        <v>-89.993319999999997</v>
      </c>
      <c r="E1054" s="71">
        <v>400</v>
      </c>
      <c r="F1054" s="35">
        <v>9582.3507657321898</v>
      </c>
      <c r="G1054" s="35">
        <v>46833044.196504697</v>
      </c>
    </row>
    <row r="1055" spans="2:7" x14ac:dyDescent="0.2">
      <c r="B1055" s="20">
        <v>40639</v>
      </c>
      <c r="C1055" s="9">
        <v>-9.9719999999999995</v>
      </c>
      <c r="D1055" s="9">
        <v>-99.979550000000003</v>
      </c>
      <c r="E1055" s="71">
        <v>1000</v>
      </c>
      <c r="F1055" s="35" t="s">
        <v>361</v>
      </c>
      <c r="G1055" s="35">
        <v>8743.6550000000007</v>
      </c>
    </row>
    <row r="1056" spans="2:7" x14ac:dyDescent="0.2">
      <c r="B1056" s="20">
        <v>40639</v>
      </c>
      <c r="C1056" s="9">
        <v>-9.9719999999999995</v>
      </c>
      <c r="D1056" s="9">
        <v>-99.979550000000003</v>
      </c>
      <c r="E1056" s="71">
        <v>2000</v>
      </c>
      <c r="F1056" s="35" t="s">
        <v>361</v>
      </c>
      <c r="G1056" s="35">
        <v>2702.2469999999998</v>
      </c>
    </row>
    <row r="1057" spans="2:7" x14ac:dyDescent="0.2">
      <c r="B1057" s="20">
        <v>40639</v>
      </c>
      <c r="C1057" s="9">
        <v>-9.9719999999999995</v>
      </c>
      <c r="D1057" s="9">
        <v>-99.979550000000003</v>
      </c>
      <c r="E1057" s="71">
        <v>4000</v>
      </c>
      <c r="F1057" s="35" t="s">
        <v>361</v>
      </c>
      <c r="G1057" s="35">
        <v>3017.6255000000001</v>
      </c>
    </row>
    <row r="1058" spans="2:7" x14ac:dyDescent="0.2">
      <c r="B1058" s="20">
        <v>40640</v>
      </c>
      <c r="C1058" s="9">
        <v>-9.9429999999999996</v>
      </c>
      <c r="D1058" s="9">
        <v>-99.967259999999996</v>
      </c>
      <c r="E1058" s="71">
        <v>30</v>
      </c>
      <c r="F1058" s="35" t="s">
        <v>361</v>
      </c>
      <c r="G1058" s="35">
        <v>4382.1694518402601</v>
      </c>
    </row>
    <row r="1059" spans="2:7" x14ac:dyDescent="0.2">
      <c r="B1059" s="20">
        <v>40640</v>
      </c>
      <c r="C1059" s="9">
        <v>-9.9429999999999996</v>
      </c>
      <c r="D1059" s="9">
        <v>-99.967259999999996</v>
      </c>
      <c r="E1059" s="71">
        <v>85</v>
      </c>
      <c r="F1059" s="35">
        <v>329930.53236974671</v>
      </c>
      <c r="G1059" s="35">
        <v>12084.492081673065</v>
      </c>
    </row>
    <row r="1060" spans="2:7" x14ac:dyDescent="0.2">
      <c r="B1060" s="20">
        <v>40640</v>
      </c>
      <c r="C1060" s="9">
        <v>-9.9429999999999996</v>
      </c>
      <c r="D1060" s="9">
        <v>-99.967259999999996</v>
      </c>
      <c r="E1060" s="71">
        <v>140</v>
      </c>
      <c r="F1060" s="35">
        <v>8654834.8201732337</v>
      </c>
      <c r="G1060" s="35">
        <v>44816274.311877549</v>
      </c>
    </row>
    <row r="1061" spans="2:7" x14ac:dyDescent="0.2">
      <c r="B1061" s="20">
        <v>40640</v>
      </c>
      <c r="C1061" s="9">
        <v>-9.9429999999999996</v>
      </c>
      <c r="D1061" s="9">
        <v>-99.967259999999996</v>
      </c>
      <c r="E1061" s="71">
        <v>260</v>
      </c>
      <c r="F1061" s="35">
        <v>28946.537765253634</v>
      </c>
      <c r="G1061" s="35">
        <v>38786385.670444898</v>
      </c>
    </row>
    <row r="1062" spans="2:7" x14ac:dyDescent="0.2">
      <c r="B1062" s="20">
        <v>40640</v>
      </c>
      <c r="C1062" s="9">
        <v>-9.9429999999999996</v>
      </c>
      <c r="D1062" s="9">
        <v>-99.967259999999996</v>
      </c>
      <c r="E1062" s="71">
        <v>350</v>
      </c>
      <c r="F1062" s="35">
        <v>28519.907532534278</v>
      </c>
      <c r="G1062" s="35">
        <v>104632762.49404849</v>
      </c>
    </row>
    <row r="1063" spans="2:7" x14ac:dyDescent="0.2">
      <c r="B1063" s="20">
        <v>40640</v>
      </c>
      <c r="C1063" s="9">
        <v>-9.9429999999999996</v>
      </c>
      <c r="D1063" s="9">
        <v>-99.967259999999996</v>
      </c>
      <c r="E1063" s="71">
        <v>350</v>
      </c>
      <c r="F1063" s="35">
        <v>26448.581264714783</v>
      </c>
      <c r="G1063" s="35">
        <v>84687271.095378995</v>
      </c>
    </row>
    <row r="1064" spans="2:7" x14ac:dyDescent="0.2">
      <c r="B1064" s="20">
        <v>40649</v>
      </c>
      <c r="C1064" s="9">
        <v>-20.00996</v>
      </c>
      <c r="D1064" s="9">
        <v>-90.019930000000002</v>
      </c>
      <c r="E1064" s="71">
        <v>600</v>
      </c>
      <c r="F1064" s="35" t="s">
        <v>361</v>
      </c>
      <c r="G1064" s="35">
        <v>13008.622500000001</v>
      </c>
    </row>
    <row r="1065" spans="2:7" x14ac:dyDescent="0.2">
      <c r="B1065" s="20">
        <v>40649</v>
      </c>
      <c r="C1065" s="9">
        <v>-20.00996</v>
      </c>
      <c r="D1065" s="9">
        <v>-90.019930000000002</v>
      </c>
      <c r="E1065" s="71">
        <v>1000</v>
      </c>
      <c r="F1065" s="35" t="s">
        <v>547</v>
      </c>
      <c r="G1065" s="35">
        <v>38384.364499999996</v>
      </c>
    </row>
    <row r="1066" spans="2:7" x14ac:dyDescent="0.2">
      <c r="B1066" s="20">
        <v>40649</v>
      </c>
      <c r="C1066" s="9">
        <v>-20.00996</v>
      </c>
      <c r="D1066" s="9">
        <v>-90.019930000000002</v>
      </c>
      <c r="E1066" s="71">
        <v>40</v>
      </c>
      <c r="F1066" s="35">
        <v>185.63466666666667</v>
      </c>
      <c r="G1066" s="35" t="s">
        <v>361</v>
      </c>
    </row>
    <row r="1067" spans="2:7" x14ac:dyDescent="0.2">
      <c r="B1067" s="20">
        <v>40649</v>
      </c>
      <c r="C1067" s="9">
        <v>-20.00996</v>
      </c>
      <c r="D1067" s="9">
        <v>-90.019930000000002</v>
      </c>
      <c r="E1067" s="71">
        <v>130</v>
      </c>
      <c r="F1067" s="35">
        <v>8668563.6021052636</v>
      </c>
      <c r="G1067" s="35">
        <v>2098.620592860028</v>
      </c>
    </row>
    <row r="1068" spans="2:7" x14ac:dyDescent="0.2">
      <c r="B1068" s="20">
        <v>40649</v>
      </c>
      <c r="C1068" s="9">
        <v>-20.00996</v>
      </c>
      <c r="D1068" s="9">
        <v>-90.019930000000002</v>
      </c>
      <c r="E1068" s="71">
        <v>175</v>
      </c>
      <c r="F1068" s="35">
        <v>14622090.06857143</v>
      </c>
      <c r="G1068" s="35">
        <v>822940.42501601833</v>
      </c>
    </row>
    <row r="1069" spans="2:7" x14ac:dyDescent="0.2">
      <c r="B1069" s="20">
        <v>40649</v>
      </c>
      <c r="C1069" s="9">
        <v>-20.00996</v>
      </c>
      <c r="D1069" s="9">
        <v>-90.019930000000002</v>
      </c>
      <c r="E1069" s="71">
        <v>275</v>
      </c>
      <c r="F1069" s="35">
        <v>373745.07428571431</v>
      </c>
      <c r="G1069" s="35">
        <v>12432540.13569295</v>
      </c>
    </row>
    <row r="1070" spans="2:7" x14ac:dyDescent="0.2">
      <c r="B1070" s="20">
        <v>40649</v>
      </c>
      <c r="C1070" s="9">
        <v>-20.00996</v>
      </c>
      <c r="D1070" s="9">
        <v>-90.019930000000002</v>
      </c>
      <c r="E1070" s="71">
        <v>350</v>
      </c>
      <c r="F1070" s="35">
        <v>128175.84999999999</v>
      </c>
      <c r="G1070" s="35">
        <v>25754813.999282368</v>
      </c>
    </row>
    <row r="1071" spans="2:7" x14ac:dyDescent="0.2">
      <c r="B1071" s="20">
        <v>40649</v>
      </c>
      <c r="C1071" s="9">
        <v>-20.00996</v>
      </c>
      <c r="D1071" s="9">
        <v>-90.019930000000002</v>
      </c>
      <c r="E1071" s="71">
        <v>500</v>
      </c>
      <c r="F1071" s="35">
        <v>27656.353000000003</v>
      </c>
      <c r="G1071" s="35">
        <v>38331266.082502596</v>
      </c>
    </row>
    <row r="1072" spans="2:7" x14ac:dyDescent="0.2">
      <c r="B1072" s="20">
        <v>40652</v>
      </c>
      <c r="C1072" s="9">
        <v>-15.00764</v>
      </c>
      <c r="D1072" s="9">
        <v>-82.02758</v>
      </c>
      <c r="E1072" s="71">
        <v>600</v>
      </c>
      <c r="F1072" s="35" t="s">
        <v>361</v>
      </c>
      <c r="G1072" s="35">
        <v>8687.3386666666647</v>
      </c>
    </row>
    <row r="1073" spans="1:24" x14ac:dyDescent="0.2">
      <c r="B1073" s="20">
        <v>40652</v>
      </c>
      <c r="C1073" s="9">
        <v>-15.00764</v>
      </c>
      <c r="D1073" s="9">
        <v>-82.02758</v>
      </c>
      <c r="E1073" s="71">
        <v>1000</v>
      </c>
      <c r="F1073" s="35" t="s">
        <v>547</v>
      </c>
      <c r="G1073" s="35">
        <v>16697.013500000001</v>
      </c>
    </row>
    <row r="1074" spans="1:24" x14ac:dyDescent="0.2">
      <c r="B1074" s="20">
        <v>40652</v>
      </c>
      <c r="C1074" s="9">
        <v>-15.00764</v>
      </c>
      <c r="D1074" s="9">
        <v>-82.02758</v>
      </c>
      <c r="E1074" s="71">
        <v>1500</v>
      </c>
      <c r="F1074" s="35" t="s">
        <v>547</v>
      </c>
      <c r="G1074" s="35">
        <v>3143.8705</v>
      </c>
    </row>
    <row r="1075" spans="1:24" x14ac:dyDescent="0.2">
      <c r="B1075" s="20">
        <v>40653</v>
      </c>
      <c r="C1075" s="9">
        <v>-14.965</v>
      </c>
      <c r="D1075" s="9">
        <v>-81.98</v>
      </c>
      <c r="E1075" s="71">
        <v>20</v>
      </c>
      <c r="F1075" s="35">
        <v>8963.0869999999995</v>
      </c>
      <c r="G1075" s="35" t="s">
        <v>361</v>
      </c>
    </row>
    <row r="1076" spans="1:24" x14ac:dyDescent="0.2">
      <c r="B1076" s="20">
        <v>40653</v>
      </c>
      <c r="C1076" s="9">
        <v>-14.965</v>
      </c>
      <c r="D1076" s="9">
        <v>-81.98</v>
      </c>
      <c r="E1076" s="71">
        <v>40</v>
      </c>
      <c r="F1076" s="35">
        <v>43057296.133999996</v>
      </c>
      <c r="G1076" s="35" t="s">
        <v>361</v>
      </c>
    </row>
    <row r="1077" spans="1:24" x14ac:dyDescent="0.2">
      <c r="B1077" s="20">
        <v>40653</v>
      </c>
      <c r="C1077" s="9">
        <v>-14.965</v>
      </c>
      <c r="D1077" s="9">
        <v>-81.98</v>
      </c>
      <c r="E1077" s="71">
        <v>60</v>
      </c>
      <c r="F1077" s="35">
        <v>28737928.102666669</v>
      </c>
      <c r="G1077" s="35">
        <v>8206.4589840318895</v>
      </c>
    </row>
    <row r="1078" spans="1:24" x14ac:dyDescent="0.2">
      <c r="B1078" s="20">
        <v>40653</v>
      </c>
      <c r="C1078" s="9">
        <v>-14.965</v>
      </c>
      <c r="D1078" s="9">
        <v>-81.98</v>
      </c>
      <c r="E1078" s="71">
        <v>80</v>
      </c>
      <c r="F1078" s="35">
        <v>47895481.866999999</v>
      </c>
      <c r="G1078" s="35">
        <v>44548.648343356559</v>
      </c>
    </row>
    <row r="1079" spans="1:24" x14ac:dyDescent="0.2">
      <c r="B1079" s="20">
        <v>40653</v>
      </c>
      <c r="C1079" s="9">
        <v>-14.965</v>
      </c>
      <c r="D1079" s="9">
        <v>-81.98</v>
      </c>
      <c r="E1079" s="71">
        <v>100</v>
      </c>
      <c r="F1079" s="35">
        <v>22594925.936000001</v>
      </c>
      <c r="G1079" s="35">
        <v>1779694.5230478803</v>
      </c>
    </row>
    <row r="1080" spans="1:24" s="21" customFormat="1" x14ac:dyDescent="0.2">
      <c r="B1080" s="25">
        <v>40653</v>
      </c>
      <c r="C1080" s="13">
        <v>-14.965</v>
      </c>
      <c r="D1080" s="13">
        <v>-81.98</v>
      </c>
      <c r="E1080" s="72">
        <v>400</v>
      </c>
      <c r="F1080" s="37">
        <v>9224.5234285714287</v>
      </c>
      <c r="G1080" s="37">
        <v>9035534.3016364109</v>
      </c>
      <c r="H1080" s="37"/>
      <c r="I1080" s="37"/>
      <c r="J1080" s="37"/>
      <c r="K1080" s="37"/>
      <c r="L1080" s="37"/>
      <c r="M1080" s="37"/>
      <c r="N1080" s="37"/>
      <c r="O1080" s="13"/>
      <c r="P1080" s="104"/>
      <c r="Q1080" s="13"/>
      <c r="R1080" s="13"/>
      <c r="S1080" s="13"/>
      <c r="T1080" s="68"/>
      <c r="U1080" s="68"/>
      <c r="V1080" s="68"/>
      <c r="W1080" s="13"/>
      <c r="X1080" s="13"/>
    </row>
    <row r="1081" spans="1:24" x14ac:dyDescent="0.2">
      <c r="A1081" s="1" t="s">
        <v>49</v>
      </c>
      <c r="B1081" s="20" t="s">
        <v>582</v>
      </c>
      <c r="C1081" s="9">
        <v>0</v>
      </c>
      <c r="D1081" s="9">
        <v>-170</v>
      </c>
      <c r="E1081" s="71">
        <v>0</v>
      </c>
      <c r="F1081" s="35">
        <v>50330.756431173715</v>
      </c>
      <c r="G1081" s="35">
        <v>0</v>
      </c>
      <c r="J1081" s="35">
        <v>0</v>
      </c>
      <c r="P1081" s="103">
        <v>1</v>
      </c>
      <c r="Q1081" s="9">
        <v>28.1</v>
      </c>
      <c r="R1081" s="9">
        <v>35.397399999999998</v>
      </c>
      <c r="T1081" s="64">
        <v>1.4E-2</v>
      </c>
      <c r="U1081" s="64">
        <v>0.26840445348000352</v>
      </c>
      <c r="V1081" s="64">
        <v>4.0981611881494517</v>
      </c>
      <c r="X1081" s="9">
        <v>171.93333333333337</v>
      </c>
    </row>
    <row r="1082" spans="1:24" x14ac:dyDescent="0.2">
      <c r="B1082" s="20" t="s">
        <v>582</v>
      </c>
      <c r="C1082" s="9">
        <v>0</v>
      </c>
      <c r="D1082" s="9">
        <v>-170</v>
      </c>
      <c r="E1082" s="71">
        <v>37</v>
      </c>
      <c r="F1082" s="35">
        <v>197087.32930449524</v>
      </c>
      <c r="G1082" s="35">
        <v>0</v>
      </c>
      <c r="J1082" s="35">
        <v>0</v>
      </c>
      <c r="P1082" s="103">
        <v>0.1</v>
      </c>
      <c r="Q1082" s="9">
        <v>28.167200000000001</v>
      </c>
      <c r="R1082" s="9">
        <v>35.418700000000001</v>
      </c>
      <c r="T1082" s="64">
        <v>4.2999999999999997E-2</v>
      </c>
      <c r="U1082" s="64">
        <v>0.29345772538281556</v>
      </c>
      <c r="V1082" s="64">
        <v>4.3790781790790145</v>
      </c>
      <c r="X1082" s="9">
        <v>169.30416666666667</v>
      </c>
    </row>
    <row r="1083" spans="1:24" x14ac:dyDescent="0.2">
      <c r="B1083" s="20" t="s">
        <v>582</v>
      </c>
      <c r="C1083" s="9">
        <v>0</v>
      </c>
      <c r="D1083" s="9">
        <v>-170</v>
      </c>
      <c r="E1083" s="71">
        <v>70</v>
      </c>
      <c r="F1083" s="35">
        <v>4091239.6984570962</v>
      </c>
      <c r="G1083" s="35">
        <v>87666.660164208282</v>
      </c>
      <c r="J1083" s="35">
        <v>0</v>
      </c>
      <c r="P1083" s="103">
        <v>0.01</v>
      </c>
      <c r="Q1083" s="9">
        <v>27.317</v>
      </c>
      <c r="R1083" s="9">
        <v>35.408200000000001</v>
      </c>
      <c r="T1083" s="64">
        <v>5.7000000000000002E-2</v>
      </c>
      <c r="U1083" s="64">
        <v>0.26511801562527482</v>
      </c>
      <c r="V1083" s="64">
        <v>6.9086197549804726</v>
      </c>
      <c r="X1083" s="9">
        <v>153.01666666666665</v>
      </c>
    </row>
    <row r="1084" spans="1:24" x14ac:dyDescent="0.2">
      <c r="A1084" s="18" t="s">
        <v>493</v>
      </c>
      <c r="B1084" s="20" t="s">
        <v>582</v>
      </c>
      <c r="C1084" s="9">
        <v>0</v>
      </c>
      <c r="D1084" s="9">
        <v>-170</v>
      </c>
      <c r="E1084" s="71">
        <v>89</v>
      </c>
      <c r="F1084" s="35">
        <v>12504500.305427024</v>
      </c>
      <c r="G1084" s="35">
        <v>1036345.6204533</v>
      </c>
      <c r="J1084" s="35">
        <v>0</v>
      </c>
      <c r="P1084" s="103">
        <v>3.0000000000000001E-3</v>
      </c>
      <c r="Q1084" s="9">
        <v>24.752500000000001</v>
      </c>
      <c r="R1084" s="9">
        <v>35.297400000000003</v>
      </c>
      <c r="T1084" s="64">
        <v>2.5999999999999999E-2</v>
      </c>
      <c r="U1084" s="64">
        <v>7.1999999999999995E-2</v>
      </c>
      <c r="V1084" s="64">
        <v>9.1203361427494229</v>
      </c>
      <c r="X1084" s="9">
        <v>130.77083333333334</v>
      </c>
    </row>
    <row r="1085" spans="1:24" x14ac:dyDescent="0.2">
      <c r="B1085" s="20" t="s">
        <v>582</v>
      </c>
      <c r="C1085" s="9">
        <v>0</v>
      </c>
      <c r="D1085" s="9">
        <v>-170</v>
      </c>
      <c r="E1085" s="71">
        <v>104</v>
      </c>
      <c r="F1085" s="35">
        <v>6371578.9517766126</v>
      </c>
      <c r="G1085" s="35">
        <v>1316200.9815194809</v>
      </c>
      <c r="J1085" s="35">
        <v>3098.4203582047435</v>
      </c>
      <c r="P1085" s="103">
        <v>1E-3</v>
      </c>
      <c r="Q1085" s="9">
        <v>23.836600000000001</v>
      </c>
      <c r="R1085" s="9">
        <v>35.543399999999998</v>
      </c>
      <c r="T1085" s="64">
        <v>1.6E-2</v>
      </c>
      <c r="U1085" s="64">
        <v>6.2E-2</v>
      </c>
      <c r="V1085" s="64">
        <v>10.167424582455231</v>
      </c>
      <c r="X1085" s="9">
        <v>130.40833333333333</v>
      </c>
    </row>
    <row r="1086" spans="1:24" x14ac:dyDescent="0.2">
      <c r="B1086" s="20" t="s">
        <v>582</v>
      </c>
      <c r="C1086" s="9">
        <v>0</v>
      </c>
      <c r="D1086" s="9">
        <v>-170</v>
      </c>
      <c r="E1086" s="71">
        <v>200</v>
      </c>
      <c r="F1086" s="35">
        <v>1340245.7021201677</v>
      </c>
      <c r="G1086" s="35">
        <v>4801410.004876676</v>
      </c>
      <c r="J1086" s="35">
        <v>0</v>
      </c>
      <c r="P1086" s="103" t="s">
        <v>510</v>
      </c>
      <c r="Q1086" s="9">
        <v>15.723699999999999</v>
      </c>
      <c r="R1086" s="9">
        <v>35.093800000000002</v>
      </c>
      <c r="T1086" s="64">
        <v>2.3E-2</v>
      </c>
      <c r="U1086" s="64">
        <v>8.0000000000000002E-3</v>
      </c>
      <c r="V1086" s="64">
        <v>15.179920306615937</v>
      </c>
      <c r="X1086" s="9">
        <v>126.15416666666665</v>
      </c>
    </row>
    <row r="1087" spans="1:24" x14ac:dyDescent="0.2">
      <c r="B1087" s="20" t="s">
        <v>582</v>
      </c>
      <c r="C1087" s="9">
        <v>5</v>
      </c>
      <c r="D1087" s="9">
        <v>-170</v>
      </c>
      <c r="E1087" s="71">
        <v>0</v>
      </c>
      <c r="F1087" s="35">
        <v>659.316454503861</v>
      </c>
      <c r="G1087" s="35">
        <v>0</v>
      </c>
      <c r="J1087" s="35">
        <v>0</v>
      </c>
      <c r="P1087" s="103">
        <v>1</v>
      </c>
      <c r="Q1087" s="9">
        <v>28.6</v>
      </c>
      <c r="R1087" s="9">
        <v>34.228099999999998</v>
      </c>
      <c r="T1087" s="64">
        <v>2.4E-2</v>
      </c>
      <c r="U1087" s="64">
        <v>2E-3</v>
      </c>
      <c r="V1087" s="64">
        <v>3.0000000000000001E-3</v>
      </c>
      <c r="X1087" s="9">
        <v>176.22916666666666</v>
      </c>
    </row>
    <row r="1088" spans="1:24" x14ac:dyDescent="0.2">
      <c r="B1088" s="20" t="s">
        <v>582</v>
      </c>
      <c r="C1088" s="9">
        <v>5</v>
      </c>
      <c r="D1088" s="9">
        <v>-170</v>
      </c>
      <c r="E1088" s="71">
        <v>37</v>
      </c>
      <c r="F1088" s="35">
        <v>1131.3157883234155</v>
      </c>
      <c r="G1088" s="35">
        <v>0</v>
      </c>
      <c r="J1088" s="35">
        <v>0</v>
      </c>
      <c r="P1088" s="103">
        <v>0.1</v>
      </c>
      <c r="Q1088" s="9">
        <v>29.326899999999998</v>
      </c>
      <c r="R1088" s="9">
        <v>34.268700000000003</v>
      </c>
      <c r="T1088" s="64">
        <v>1.7999999999999999E-2</v>
      </c>
      <c r="U1088" s="64">
        <v>2E-3</v>
      </c>
      <c r="V1088" s="64">
        <v>3.0000000000000001E-3</v>
      </c>
      <c r="X1088" s="9">
        <v>176.27499999999998</v>
      </c>
    </row>
    <row r="1089" spans="2:24" x14ac:dyDescent="0.2">
      <c r="B1089" s="20" t="s">
        <v>582</v>
      </c>
      <c r="C1089" s="9">
        <v>5</v>
      </c>
      <c r="D1089" s="9">
        <v>-170</v>
      </c>
      <c r="E1089" s="71">
        <v>94</v>
      </c>
      <c r="F1089" s="35">
        <v>3828.1060820598063</v>
      </c>
      <c r="G1089" s="35">
        <v>0</v>
      </c>
      <c r="J1089" s="35">
        <v>0</v>
      </c>
      <c r="P1089" s="103">
        <v>0.01</v>
      </c>
      <c r="Q1089" s="9">
        <v>29.314</v>
      </c>
      <c r="R1089" s="9">
        <v>34.571199999999997</v>
      </c>
      <c r="T1089" s="64">
        <v>3.5000000000000003E-2</v>
      </c>
      <c r="U1089" s="64">
        <v>3.0000000000000001E-3</v>
      </c>
      <c r="V1089" s="64">
        <v>3.1E-2</v>
      </c>
      <c r="X1089" s="9">
        <v>174.12083333333331</v>
      </c>
    </row>
    <row r="1090" spans="2:24" x14ac:dyDescent="0.2">
      <c r="B1090" s="20" t="s">
        <v>582</v>
      </c>
      <c r="C1090" s="9">
        <v>5</v>
      </c>
      <c r="D1090" s="9">
        <v>-170</v>
      </c>
      <c r="E1090" s="71">
        <v>121</v>
      </c>
      <c r="F1090" s="35">
        <v>985471.49453271541</v>
      </c>
      <c r="G1090" s="35">
        <v>60769.326130735179</v>
      </c>
      <c r="J1090" s="35">
        <v>0</v>
      </c>
      <c r="P1090" s="103">
        <v>3.0000000000000001E-3</v>
      </c>
      <c r="Q1090" s="9">
        <v>22.830100000000002</v>
      </c>
      <c r="R1090" s="9">
        <v>34.918100000000003</v>
      </c>
      <c r="T1090" s="64">
        <v>3.4000000000000002E-2</v>
      </c>
      <c r="U1090" s="64">
        <v>0.14499999999999999</v>
      </c>
      <c r="V1090" s="64">
        <v>6.834200248154624</v>
      </c>
      <c r="X1090" s="9">
        <v>131.96666666666664</v>
      </c>
    </row>
    <row r="1091" spans="2:24" x14ac:dyDescent="0.2">
      <c r="B1091" s="20" t="s">
        <v>582</v>
      </c>
      <c r="C1091" s="9">
        <v>5</v>
      </c>
      <c r="D1091" s="9">
        <v>-170</v>
      </c>
      <c r="E1091" s="71">
        <v>153</v>
      </c>
      <c r="F1091" s="35">
        <v>4824973.2993994188</v>
      </c>
      <c r="G1091" s="35">
        <v>2135036.7385884915</v>
      </c>
      <c r="J1091" s="35">
        <v>0</v>
      </c>
      <c r="P1091" s="103">
        <v>1E-3</v>
      </c>
      <c r="Q1091" s="9">
        <v>17.602900000000002</v>
      </c>
      <c r="R1091" s="9">
        <v>34.725000000000001</v>
      </c>
      <c r="T1091" s="64">
        <v>1.7000000000000001E-2</v>
      </c>
      <c r="U1091" s="64">
        <v>1.7000000000000001E-2</v>
      </c>
      <c r="V1091" s="64">
        <v>13.918835429452599</v>
      </c>
      <c r="X1091" s="9">
        <v>116.6</v>
      </c>
    </row>
    <row r="1092" spans="2:24" x14ac:dyDescent="0.2">
      <c r="B1092" s="20" t="s">
        <v>582</v>
      </c>
      <c r="C1092" s="9">
        <v>5</v>
      </c>
      <c r="D1092" s="9">
        <v>-170</v>
      </c>
      <c r="E1092" s="71">
        <v>200</v>
      </c>
      <c r="F1092" s="35">
        <v>347532.80193742173</v>
      </c>
      <c r="G1092" s="35">
        <v>4809129.1012009634</v>
      </c>
      <c r="J1092" s="35">
        <v>0</v>
      </c>
      <c r="P1092" s="103" t="s">
        <v>510</v>
      </c>
      <c r="Q1092" s="9">
        <v>11.499700000000001</v>
      </c>
      <c r="R1092" s="9">
        <v>34.6265</v>
      </c>
      <c r="T1092" s="64">
        <v>1.4E-2</v>
      </c>
      <c r="U1092" s="64">
        <v>4.0000000000000001E-3</v>
      </c>
      <c r="V1092" s="64">
        <v>31.6155310310792</v>
      </c>
      <c r="X1092" s="9">
        <v>35.045833333333334</v>
      </c>
    </row>
    <row r="1093" spans="2:24" x14ac:dyDescent="0.2">
      <c r="B1093" s="20" t="s">
        <v>582</v>
      </c>
      <c r="C1093" s="9">
        <v>10</v>
      </c>
      <c r="D1093" s="9">
        <v>-170</v>
      </c>
      <c r="E1093" s="71">
        <v>0</v>
      </c>
      <c r="F1093" s="35">
        <v>699.44710473518478</v>
      </c>
      <c r="G1093" s="35">
        <v>0</v>
      </c>
      <c r="J1093" s="35">
        <v>0</v>
      </c>
      <c r="P1093" s="103">
        <v>1</v>
      </c>
      <c r="Q1093" s="9">
        <v>28.2</v>
      </c>
      <c r="R1093" s="9">
        <v>34.741700000000002</v>
      </c>
      <c r="T1093" s="64">
        <v>4.0000000000000001E-3</v>
      </c>
      <c r="U1093" s="64">
        <v>2E-3</v>
      </c>
      <c r="V1093" s="64">
        <v>3.0000000000000001E-3</v>
      </c>
      <c r="X1093" s="9">
        <v>179.4</v>
      </c>
    </row>
    <row r="1094" spans="2:24" x14ac:dyDescent="0.2">
      <c r="B1094" s="20" t="s">
        <v>582</v>
      </c>
      <c r="C1094" s="9">
        <v>10</v>
      </c>
      <c r="D1094" s="9">
        <v>-170</v>
      </c>
      <c r="E1094" s="71">
        <v>47</v>
      </c>
      <c r="F1094" s="35">
        <v>802.40932923052833</v>
      </c>
      <c r="G1094" s="35">
        <v>0</v>
      </c>
      <c r="J1094" s="35">
        <v>0</v>
      </c>
      <c r="P1094" s="103">
        <v>0.1</v>
      </c>
      <c r="Q1094" s="9">
        <v>28.401800000000001</v>
      </c>
      <c r="R1094" s="9">
        <v>34.750700000000002</v>
      </c>
      <c r="T1094" s="64">
        <v>6.0000000000000001E-3</v>
      </c>
      <c r="U1094" s="64">
        <v>2E-3</v>
      </c>
      <c r="V1094" s="64">
        <v>3.0000000000000001E-3</v>
      </c>
      <c r="X1094" s="9">
        <v>179.69583333333335</v>
      </c>
    </row>
    <row r="1095" spans="2:24" x14ac:dyDescent="0.2">
      <c r="B1095" s="20" t="s">
        <v>582</v>
      </c>
      <c r="C1095" s="9">
        <v>10</v>
      </c>
      <c r="D1095" s="9">
        <v>-170</v>
      </c>
      <c r="E1095" s="71">
        <v>103</v>
      </c>
      <c r="F1095" s="35">
        <v>29236.126808207351</v>
      </c>
      <c r="G1095" s="35">
        <v>0</v>
      </c>
      <c r="J1095" s="35">
        <v>0</v>
      </c>
      <c r="P1095" s="103">
        <v>0.01</v>
      </c>
      <c r="Q1095" s="9">
        <v>23.553899999999999</v>
      </c>
      <c r="R1095" s="9">
        <v>34.725499999999997</v>
      </c>
      <c r="T1095" s="64">
        <v>9.8000000000000004E-2</v>
      </c>
      <c r="U1095" s="64">
        <v>8.6999999999999994E-2</v>
      </c>
      <c r="V1095" s="64">
        <v>0.82099999999999995</v>
      </c>
      <c r="X1095" s="9">
        <v>179.78333333333333</v>
      </c>
    </row>
    <row r="1096" spans="2:24" x14ac:dyDescent="0.2">
      <c r="B1096" s="20" t="s">
        <v>582</v>
      </c>
      <c r="C1096" s="9">
        <v>10</v>
      </c>
      <c r="D1096" s="9">
        <v>-170</v>
      </c>
      <c r="E1096" s="71">
        <v>122</v>
      </c>
      <c r="F1096" s="35">
        <v>5981114.4266360216</v>
      </c>
      <c r="G1096" s="35">
        <v>23336.896055999874</v>
      </c>
      <c r="J1096" s="35">
        <v>0</v>
      </c>
      <c r="P1096" s="103">
        <v>3.0000000000000001E-3</v>
      </c>
      <c r="Q1096" s="9">
        <v>17.770700000000001</v>
      </c>
      <c r="R1096" s="9">
        <v>34.558199999999999</v>
      </c>
      <c r="T1096" s="64">
        <v>0.01</v>
      </c>
      <c r="U1096" s="64">
        <v>0.33169237913609279</v>
      </c>
      <c r="V1096" s="64">
        <v>10.904827712848807</v>
      </c>
      <c r="X1096" s="9">
        <v>146.11250000000001</v>
      </c>
    </row>
    <row r="1097" spans="2:24" x14ac:dyDescent="0.2">
      <c r="B1097" s="20" t="s">
        <v>582</v>
      </c>
      <c r="C1097" s="9">
        <v>10</v>
      </c>
      <c r="D1097" s="9">
        <v>-170</v>
      </c>
      <c r="E1097" s="71">
        <v>140</v>
      </c>
      <c r="F1097" s="35">
        <v>8436489.2715971079</v>
      </c>
      <c r="G1097" s="35">
        <v>372711.08825922396</v>
      </c>
      <c r="J1097" s="35">
        <v>0</v>
      </c>
      <c r="P1097" s="103">
        <v>1E-3</v>
      </c>
      <c r="Q1097" s="9">
        <v>13.9908</v>
      </c>
      <c r="R1097" s="9">
        <v>34.463799999999999</v>
      </c>
      <c r="T1097" s="64">
        <v>1.2999999999999999E-2</v>
      </c>
      <c r="U1097" s="64">
        <v>1.6E-2</v>
      </c>
      <c r="V1097" s="64">
        <v>19.935573131460245</v>
      </c>
      <c r="X1097" s="9">
        <v>88.3</v>
      </c>
    </row>
    <row r="1098" spans="2:24" x14ac:dyDescent="0.2">
      <c r="B1098" s="20" t="s">
        <v>582</v>
      </c>
      <c r="C1098" s="9">
        <v>10</v>
      </c>
      <c r="D1098" s="9">
        <v>-170</v>
      </c>
      <c r="E1098" s="71">
        <v>200</v>
      </c>
      <c r="F1098" s="35">
        <v>318549.05782579369</v>
      </c>
      <c r="G1098" s="35">
        <v>4585617.0296694851</v>
      </c>
      <c r="J1098" s="35">
        <v>0</v>
      </c>
      <c r="P1098" s="103" t="s">
        <v>510</v>
      </c>
      <c r="Q1098" s="9">
        <v>11.4236</v>
      </c>
      <c r="R1098" s="9">
        <v>34.6678</v>
      </c>
      <c r="T1098" s="64">
        <v>1.0999999999999999E-2</v>
      </c>
      <c r="U1098" s="64">
        <v>5.0000000000000001E-3</v>
      </c>
      <c r="V1098" s="64">
        <v>33.689429070891535</v>
      </c>
      <c r="X1098" s="9">
        <v>10.633333333333333</v>
      </c>
    </row>
    <row r="1099" spans="2:24" x14ac:dyDescent="0.2">
      <c r="B1099" s="20" t="s">
        <v>582</v>
      </c>
      <c r="C1099" s="9">
        <v>15</v>
      </c>
      <c r="D1099" s="9">
        <v>-170</v>
      </c>
      <c r="E1099" s="71">
        <v>0</v>
      </c>
      <c r="F1099" s="35">
        <v>587.72987608638402</v>
      </c>
      <c r="G1099" s="35">
        <v>0</v>
      </c>
      <c r="J1099" s="35">
        <v>0</v>
      </c>
      <c r="P1099" s="103">
        <v>1</v>
      </c>
      <c r="Q1099" s="9">
        <v>27</v>
      </c>
      <c r="R1099" s="9">
        <v>34.9895</v>
      </c>
      <c r="T1099" s="64">
        <v>4.0000000000000001E-3</v>
      </c>
      <c r="U1099" s="64">
        <v>2E-3</v>
      </c>
      <c r="V1099" s="64">
        <v>3.0000000000000001E-3</v>
      </c>
      <c r="X1099" s="9">
        <v>181.2</v>
      </c>
    </row>
    <row r="1100" spans="2:24" x14ac:dyDescent="0.2">
      <c r="B1100" s="20" t="s">
        <v>582</v>
      </c>
      <c r="C1100" s="9">
        <v>15</v>
      </c>
      <c r="D1100" s="9">
        <v>-170</v>
      </c>
      <c r="E1100" s="71">
        <v>48</v>
      </c>
      <c r="F1100" s="35">
        <v>677.23640560989782</v>
      </c>
      <c r="G1100" s="35">
        <v>0</v>
      </c>
      <c r="J1100" s="35">
        <v>0</v>
      </c>
      <c r="P1100" s="103">
        <v>0.1</v>
      </c>
      <c r="Q1100" s="9">
        <v>27.506900000000002</v>
      </c>
      <c r="R1100" s="9">
        <v>34.994999999999997</v>
      </c>
      <c r="T1100" s="64">
        <v>0.03</v>
      </c>
      <c r="U1100" s="64">
        <v>4.0000000000000001E-3</v>
      </c>
      <c r="V1100" s="64">
        <v>3.0000000000000001E-3</v>
      </c>
      <c r="X1100" s="9">
        <v>181.45</v>
      </c>
    </row>
    <row r="1101" spans="2:24" x14ac:dyDescent="0.2">
      <c r="B1101" s="20" t="s">
        <v>582</v>
      </c>
      <c r="C1101" s="9">
        <v>15</v>
      </c>
      <c r="D1101" s="9">
        <v>-170</v>
      </c>
      <c r="E1101" s="71">
        <v>116</v>
      </c>
      <c r="F1101" s="35">
        <v>8429.174042396804</v>
      </c>
      <c r="G1101" s="35">
        <v>0</v>
      </c>
      <c r="J1101" s="35">
        <v>0</v>
      </c>
      <c r="P1101" s="103">
        <v>0.01</v>
      </c>
      <c r="Q1101" s="9">
        <v>25.4373</v>
      </c>
      <c r="R1101" s="9">
        <v>35.162700000000001</v>
      </c>
      <c r="T1101" s="64">
        <v>1.2E-2</v>
      </c>
      <c r="U1101" s="64">
        <v>1.7000000000000001E-2</v>
      </c>
      <c r="V1101" s="64">
        <v>1.4999999999999999E-2</v>
      </c>
      <c r="X1101" s="9">
        <v>191.34166666666667</v>
      </c>
    </row>
    <row r="1102" spans="2:24" x14ac:dyDescent="0.2">
      <c r="B1102" s="20" t="s">
        <v>582</v>
      </c>
      <c r="C1102" s="9">
        <v>15</v>
      </c>
      <c r="D1102" s="9">
        <v>-170</v>
      </c>
      <c r="E1102" s="71">
        <v>143</v>
      </c>
      <c r="F1102" s="35">
        <v>4215410.7668044697</v>
      </c>
      <c r="G1102" s="35">
        <v>81247.716645613051</v>
      </c>
      <c r="J1102" s="35">
        <v>0</v>
      </c>
      <c r="P1102" s="103">
        <v>3.0000000000000001E-3</v>
      </c>
      <c r="Q1102" s="9">
        <v>22.332999999999998</v>
      </c>
      <c r="R1102" s="9">
        <v>35.1631</v>
      </c>
      <c r="T1102" s="64">
        <v>0.03</v>
      </c>
      <c r="U1102" s="64">
        <v>8.5999999999999993E-2</v>
      </c>
      <c r="V1102" s="64">
        <v>0.98899999999999999</v>
      </c>
      <c r="X1102" s="9">
        <v>179.47916666666666</v>
      </c>
    </row>
    <row r="1103" spans="2:24" x14ac:dyDescent="0.2">
      <c r="B1103" s="20" t="s">
        <v>582</v>
      </c>
      <c r="C1103" s="9">
        <v>15</v>
      </c>
      <c r="D1103" s="9">
        <v>-170</v>
      </c>
      <c r="E1103" s="71">
        <v>170</v>
      </c>
      <c r="F1103" s="35">
        <v>7937454.7022805661</v>
      </c>
      <c r="G1103" s="35">
        <v>1356731.3197690893</v>
      </c>
      <c r="J1103" s="35">
        <v>0</v>
      </c>
      <c r="P1103" s="103">
        <v>1E-3</v>
      </c>
      <c r="Q1103" s="9">
        <v>20.171099999999999</v>
      </c>
      <c r="R1103" s="9">
        <v>35.0336</v>
      </c>
      <c r="T1103" s="64">
        <v>3.3000000000000002E-2</v>
      </c>
      <c r="U1103" s="64">
        <v>2.1999999999999999E-2</v>
      </c>
      <c r="V1103" s="64">
        <v>3.6353909778885196</v>
      </c>
      <c r="X1103" s="9">
        <v>169.63333333333333</v>
      </c>
    </row>
    <row r="1104" spans="2:24" x14ac:dyDescent="0.2">
      <c r="B1104" s="20" t="s">
        <v>582</v>
      </c>
      <c r="C1104" s="9">
        <v>15</v>
      </c>
      <c r="D1104" s="9">
        <v>-170</v>
      </c>
      <c r="E1104" s="71">
        <v>200</v>
      </c>
      <c r="F1104" s="35">
        <v>3165650.3387315352</v>
      </c>
      <c r="G1104" s="35">
        <v>3104586.7178921872</v>
      </c>
      <c r="J1104" s="35">
        <v>0</v>
      </c>
      <c r="P1104" s="103" t="s">
        <v>510</v>
      </c>
      <c r="Q1104" s="9">
        <v>16.817499999999999</v>
      </c>
      <c r="R1104" s="9">
        <v>34.650300000000001</v>
      </c>
      <c r="T1104" s="64">
        <v>6.8000000000000005E-2</v>
      </c>
      <c r="U1104" s="64">
        <v>1.2E-2</v>
      </c>
      <c r="V1104" s="64">
        <v>7.8453975708915324</v>
      </c>
      <c r="X1104" s="9">
        <v>159.77916666666667</v>
      </c>
    </row>
    <row r="1105" spans="2:24" x14ac:dyDescent="0.2">
      <c r="B1105" s="20" t="s">
        <v>582</v>
      </c>
      <c r="C1105" s="9">
        <v>20</v>
      </c>
      <c r="D1105" s="9">
        <v>-170</v>
      </c>
      <c r="E1105" s="71">
        <v>0</v>
      </c>
      <c r="F1105" s="35">
        <v>0</v>
      </c>
      <c r="G1105" s="35">
        <v>0</v>
      </c>
      <c r="J1105" s="35">
        <v>0</v>
      </c>
      <c r="P1105" s="103">
        <v>1</v>
      </c>
      <c r="Q1105" s="9">
        <v>27.3</v>
      </c>
      <c r="R1105" s="9">
        <v>35.182699999999997</v>
      </c>
      <c r="T1105" s="64">
        <v>4.0000000000000001E-3</v>
      </c>
      <c r="U1105" s="64">
        <v>2E-3</v>
      </c>
      <c r="V1105" s="64">
        <v>3.0000000000000001E-3</v>
      </c>
      <c r="X1105" s="9">
        <v>181.82916666666668</v>
      </c>
    </row>
    <row r="1106" spans="2:24" x14ac:dyDescent="0.2">
      <c r="B1106" s="20" t="s">
        <v>582</v>
      </c>
      <c r="C1106" s="9">
        <v>20</v>
      </c>
      <c r="D1106" s="9">
        <v>-170</v>
      </c>
      <c r="E1106" s="71">
        <v>47</v>
      </c>
      <c r="F1106" s="35">
        <v>0</v>
      </c>
      <c r="G1106" s="35">
        <v>0</v>
      </c>
      <c r="J1106" s="35">
        <v>0</v>
      </c>
      <c r="P1106" s="103">
        <v>0.1</v>
      </c>
      <c r="Q1106" s="9">
        <v>26.341899999999999</v>
      </c>
      <c r="R1106" s="9">
        <v>35.326300000000003</v>
      </c>
      <c r="T1106" s="64">
        <v>4.0000000000000001E-3</v>
      </c>
      <c r="U1106" s="64">
        <v>2E-3</v>
      </c>
      <c r="V1106" s="64">
        <v>3.0000000000000001E-3</v>
      </c>
      <c r="X1106" s="9">
        <v>191.21250000000001</v>
      </c>
    </row>
    <row r="1107" spans="2:24" x14ac:dyDescent="0.2">
      <c r="B1107" s="20" t="s">
        <v>582</v>
      </c>
      <c r="C1107" s="9">
        <v>20</v>
      </c>
      <c r="D1107" s="9">
        <v>-170</v>
      </c>
      <c r="E1107" s="71">
        <v>100</v>
      </c>
      <c r="F1107" s="35">
        <v>2245.2514463653374</v>
      </c>
      <c r="G1107" s="35">
        <v>0</v>
      </c>
      <c r="J1107" s="35">
        <v>0</v>
      </c>
      <c r="P1107" s="103">
        <v>0.01</v>
      </c>
      <c r="Q1107" s="9">
        <v>23.1267</v>
      </c>
      <c r="R1107" s="9">
        <v>35.453600000000002</v>
      </c>
      <c r="T1107" s="64">
        <v>4.0000000000000001E-3</v>
      </c>
      <c r="U1107" s="64">
        <v>2E-3</v>
      </c>
      <c r="V1107" s="64">
        <v>3.0000000000000001E-3</v>
      </c>
      <c r="X1107" s="9">
        <v>194.45000000000002</v>
      </c>
    </row>
    <row r="1108" spans="2:24" x14ac:dyDescent="0.2">
      <c r="B1108" s="20" t="s">
        <v>582</v>
      </c>
      <c r="C1108" s="9">
        <v>20</v>
      </c>
      <c r="D1108" s="9">
        <v>-170</v>
      </c>
      <c r="E1108" s="71">
        <v>127</v>
      </c>
      <c r="F1108" s="35">
        <v>719788.85048128699</v>
      </c>
      <c r="G1108" s="35">
        <v>0</v>
      </c>
      <c r="J1108" s="35">
        <v>0</v>
      </c>
      <c r="P1108" s="103">
        <v>3.0000000000000001E-3</v>
      </c>
      <c r="Q1108" s="9">
        <v>21.806799999999999</v>
      </c>
      <c r="R1108" s="9">
        <v>35.372500000000002</v>
      </c>
      <c r="T1108" s="64">
        <v>2.7E-2</v>
      </c>
      <c r="U1108" s="64">
        <v>3.9E-2</v>
      </c>
      <c r="V1108" s="64">
        <v>0.17699999999999999</v>
      </c>
      <c r="X1108" s="9">
        <v>188.12083333333331</v>
      </c>
    </row>
    <row r="1109" spans="2:24" x14ac:dyDescent="0.2">
      <c r="B1109" s="20" t="s">
        <v>582</v>
      </c>
      <c r="C1109" s="9">
        <v>20</v>
      </c>
      <c r="D1109" s="9">
        <v>-170</v>
      </c>
      <c r="E1109" s="71">
        <v>144</v>
      </c>
      <c r="F1109" s="35">
        <v>1506155.1679060499</v>
      </c>
      <c r="G1109" s="35">
        <v>100059.34187878174</v>
      </c>
      <c r="J1109" s="35">
        <v>0</v>
      </c>
      <c r="P1109" s="103">
        <v>1E-3</v>
      </c>
      <c r="Q1109" s="9">
        <v>21.166499999999999</v>
      </c>
      <c r="R1109" s="9">
        <v>35.257800000000003</v>
      </c>
      <c r="T1109" s="64">
        <v>2.8000000000000001E-2</v>
      </c>
      <c r="U1109" s="64">
        <v>6.5000000000000002E-2</v>
      </c>
      <c r="V1109" s="64">
        <v>1.5272006850396254</v>
      </c>
      <c r="X1109" s="9">
        <v>179.4375</v>
      </c>
    </row>
    <row r="1110" spans="2:24" x14ac:dyDescent="0.2">
      <c r="B1110" s="20" t="s">
        <v>582</v>
      </c>
      <c r="C1110" s="9">
        <v>20</v>
      </c>
      <c r="D1110" s="9">
        <v>-170</v>
      </c>
      <c r="E1110" s="71">
        <v>200</v>
      </c>
      <c r="F1110" s="35">
        <v>975421.16868733056</v>
      </c>
      <c r="G1110" s="35">
        <v>734848.40809207188</v>
      </c>
      <c r="J1110" s="35">
        <v>0</v>
      </c>
      <c r="P1110" s="103" t="s">
        <v>510</v>
      </c>
      <c r="Q1110" s="9">
        <v>18.145399999999999</v>
      </c>
      <c r="R1110" s="9">
        <v>34.857199999999999</v>
      </c>
      <c r="T1110" s="64">
        <v>2.5999999999999999E-2</v>
      </c>
      <c r="U1110" s="64">
        <v>0.01</v>
      </c>
      <c r="V1110" s="64">
        <v>4.4990945356803493</v>
      </c>
      <c r="X1110" s="9">
        <v>173.25416666666669</v>
      </c>
    </row>
    <row r="1111" spans="2:24" x14ac:dyDescent="0.2">
      <c r="B1111" s="20" t="s">
        <v>582</v>
      </c>
      <c r="C1111" s="9">
        <v>24</v>
      </c>
      <c r="D1111" s="9">
        <v>-170</v>
      </c>
      <c r="E1111" s="71">
        <v>0</v>
      </c>
      <c r="F1111" s="35">
        <v>0</v>
      </c>
      <c r="G1111" s="35">
        <v>0</v>
      </c>
      <c r="J1111" s="35">
        <v>0</v>
      </c>
      <c r="P1111" s="103">
        <v>1</v>
      </c>
      <c r="Q1111" s="9">
        <v>26.6</v>
      </c>
      <c r="R1111" s="9">
        <v>35.566099999999999</v>
      </c>
      <c r="T1111" s="64">
        <v>5.0000000000000001E-3</v>
      </c>
      <c r="U1111" s="64">
        <v>2E-3</v>
      </c>
      <c r="V1111" s="64">
        <v>3.0000000000000001E-3</v>
      </c>
      <c r="X1111" s="9">
        <v>186.6875</v>
      </c>
    </row>
    <row r="1112" spans="2:24" x14ac:dyDescent="0.2">
      <c r="B1112" s="20" t="s">
        <v>582</v>
      </c>
      <c r="C1112" s="9">
        <v>24</v>
      </c>
      <c r="D1112" s="9">
        <v>-170</v>
      </c>
      <c r="E1112" s="71">
        <v>54</v>
      </c>
      <c r="F1112" s="35">
        <v>0</v>
      </c>
      <c r="G1112" s="35">
        <v>0</v>
      </c>
      <c r="J1112" s="35">
        <v>0</v>
      </c>
      <c r="P1112" s="103">
        <v>0.1</v>
      </c>
      <c r="Q1112" s="9">
        <v>21.787600000000001</v>
      </c>
      <c r="R1112" s="9">
        <v>35.333199999999998</v>
      </c>
      <c r="T1112" s="64">
        <v>1.2E-2</v>
      </c>
      <c r="U1112" s="64">
        <v>2E-3</v>
      </c>
      <c r="V1112" s="64">
        <v>3.0000000000000001E-3</v>
      </c>
      <c r="X1112" s="9">
        <v>206.60833333333332</v>
      </c>
    </row>
    <row r="1113" spans="2:24" x14ac:dyDescent="0.2">
      <c r="B1113" s="20" t="s">
        <v>582</v>
      </c>
      <c r="C1113" s="9">
        <v>24</v>
      </c>
      <c r="D1113" s="9">
        <v>-170</v>
      </c>
      <c r="E1113" s="71">
        <v>113</v>
      </c>
      <c r="F1113" s="35">
        <v>1167615.0495006198</v>
      </c>
      <c r="G1113" s="35">
        <v>23714.612521701783</v>
      </c>
      <c r="J1113" s="35">
        <v>2423.2935493265804</v>
      </c>
      <c r="P1113" s="103">
        <v>0.01</v>
      </c>
      <c r="Q1113" s="9">
        <v>19.1004</v>
      </c>
      <c r="R1113" s="9">
        <v>35.084000000000003</v>
      </c>
      <c r="T1113" s="64">
        <v>3.3000000000000002E-2</v>
      </c>
      <c r="U1113" s="64">
        <v>0.06</v>
      </c>
      <c r="V1113" s="64">
        <v>0.35899999999999999</v>
      </c>
      <c r="X1113" s="9">
        <v>201.75416666666669</v>
      </c>
    </row>
    <row r="1114" spans="2:24" x14ac:dyDescent="0.2">
      <c r="B1114" s="20" t="s">
        <v>582</v>
      </c>
      <c r="C1114" s="9">
        <v>24</v>
      </c>
      <c r="D1114" s="9">
        <v>-170</v>
      </c>
      <c r="E1114" s="71">
        <v>134</v>
      </c>
      <c r="F1114" s="35">
        <v>2749995.2240093481</v>
      </c>
      <c r="G1114" s="35">
        <v>123980.68735601348</v>
      </c>
      <c r="J1114" s="35">
        <v>0</v>
      </c>
      <c r="P1114" s="103">
        <v>3.0000000000000001E-3</v>
      </c>
      <c r="Q1114" s="9">
        <v>18.263300000000001</v>
      </c>
      <c r="R1114" s="9">
        <v>34.973199999999999</v>
      </c>
      <c r="T1114" s="64">
        <v>2.8000000000000001E-2</v>
      </c>
      <c r="U1114" s="64">
        <v>6.2E-2</v>
      </c>
      <c r="V1114" s="64">
        <v>1.9861100151927955</v>
      </c>
      <c r="X1114" s="9">
        <v>195.52916666666667</v>
      </c>
    </row>
    <row r="1115" spans="2:24" x14ac:dyDescent="0.2">
      <c r="B1115" s="20" t="s">
        <v>582</v>
      </c>
      <c r="C1115" s="9">
        <v>24</v>
      </c>
      <c r="D1115" s="9">
        <v>-170</v>
      </c>
      <c r="E1115" s="71">
        <v>157</v>
      </c>
      <c r="F1115" s="35">
        <v>8101886.5612142598</v>
      </c>
      <c r="G1115" s="35">
        <v>766202.05377523706</v>
      </c>
      <c r="J1115" s="35">
        <v>0</v>
      </c>
      <c r="P1115" s="103">
        <v>1E-3</v>
      </c>
      <c r="Q1115" s="9">
        <v>17.692</v>
      </c>
      <c r="R1115" s="9">
        <v>34.8857</v>
      </c>
      <c r="T1115" s="64">
        <v>2.1000000000000001E-2</v>
      </c>
      <c r="U1115" s="64">
        <v>1.9E-2</v>
      </c>
      <c r="V1115" s="64">
        <v>2.7342085384203196</v>
      </c>
      <c r="X1115" s="9">
        <v>194.82083333333333</v>
      </c>
    </row>
    <row r="1116" spans="2:24" x14ac:dyDescent="0.2">
      <c r="B1116" s="20" t="s">
        <v>582</v>
      </c>
      <c r="C1116" s="9">
        <v>24</v>
      </c>
      <c r="D1116" s="9">
        <v>-170</v>
      </c>
      <c r="E1116" s="71">
        <v>200</v>
      </c>
      <c r="F1116" s="35">
        <v>4172699.8448539171</v>
      </c>
      <c r="G1116" s="35">
        <v>2996008.5503933085</v>
      </c>
      <c r="J1116" s="35">
        <v>0</v>
      </c>
      <c r="P1116" s="103" t="s">
        <v>510</v>
      </c>
      <c r="Q1116" s="9">
        <v>16.267199999999999</v>
      </c>
      <c r="R1116" s="9">
        <v>34.663499999999999</v>
      </c>
      <c r="T1116" s="64">
        <v>3.5000000000000003E-2</v>
      </c>
      <c r="U1116" s="64">
        <v>1.2999999999999999E-2</v>
      </c>
      <c r="V1116" s="64">
        <v>5.1793192697853039</v>
      </c>
      <c r="X1116" s="9">
        <v>188.44583333333335</v>
      </c>
    </row>
    <row r="1117" spans="2:24" x14ac:dyDescent="0.2">
      <c r="B1117" s="20" t="s">
        <v>582</v>
      </c>
      <c r="C1117" s="9">
        <v>30</v>
      </c>
      <c r="D1117" s="9">
        <v>-170</v>
      </c>
      <c r="E1117" s="71">
        <v>0</v>
      </c>
      <c r="F1117" s="35">
        <v>0</v>
      </c>
      <c r="G1117" s="35">
        <v>0</v>
      </c>
      <c r="J1117" s="35">
        <v>0</v>
      </c>
      <c r="P1117" s="103">
        <v>1</v>
      </c>
      <c r="Q1117" s="9">
        <v>26.6</v>
      </c>
      <c r="R1117" s="9">
        <v>35.194600000000001</v>
      </c>
      <c r="T1117" s="64">
        <v>7.0000000000000001E-3</v>
      </c>
      <c r="U1117" s="64">
        <v>2E-3</v>
      </c>
      <c r="V1117" s="64">
        <v>3.0000000000000001E-3</v>
      </c>
      <c r="X1117" s="9">
        <v>190.08333333333334</v>
      </c>
    </row>
    <row r="1118" spans="2:24" x14ac:dyDescent="0.2">
      <c r="B1118" s="20" t="s">
        <v>582</v>
      </c>
      <c r="C1118" s="9">
        <v>30</v>
      </c>
      <c r="D1118" s="9">
        <v>-170</v>
      </c>
      <c r="E1118" s="71">
        <v>50</v>
      </c>
      <c r="F1118" s="35">
        <v>1993.2971515022477</v>
      </c>
      <c r="G1118" s="35">
        <v>0</v>
      </c>
      <c r="J1118" s="35">
        <v>0</v>
      </c>
      <c r="P1118" s="103">
        <v>0.1</v>
      </c>
      <c r="Q1118" s="9">
        <v>20.046099999999999</v>
      </c>
      <c r="R1118" s="9">
        <v>35.002299999999998</v>
      </c>
      <c r="T1118" s="64">
        <v>7.0000000000000001E-3</v>
      </c>
      <c r="U1118" s="64">
        <v>3.0000000000000001E-3</v>
      </c>
      <c r="V1118" s="64">
        <v>3.0000000000000001E-3</v>
      </c>
      <c r="X1118" s="9">
        <v>223.48749999999998</v>
      </c>
    </row>
    <row r="1119" spans="2:24" x14ac:dyDescent="0.2">
      <c r="B1119" s="20" t="s">
        <v>582</v>
      </c>
      <c r="C1119" s="9">
        <v>30</v>
      </c>
      <c r="D1119" s="9">
        <v>-170</v>
      </c>
      <c r="E1119" s="71">
        <v>93</v>
      </c>
      <c r="F1119" s="35">
        <v>56833.467698095374</v>
      </c>
      <c r="G1119" s="35">
        <v>0</v>
      </c>
      <c r="J1119" s="35">
        <v>3154.3704534995159</v>
      </c>
      <c r="P1119" s="103">
        <v>0.01</v>
      </c>
      <c r="Q1119" s="9">
        <v>16.9803</v>
      </c>
      <c r="R1119" s="9">
        <v>34.756900000000002</v>
      </c>
      <c r="T1119" s="64">
        <v>7.0000000000000001E-3</v>
      </c>
      <c r="U1119" s="64">
        <v>1.4E-2</v>
      </c>
      <c r="V1119" s="64">
        <v>5.6000000000000001E-2</v>
      </c>
      <c r="X1119" s="9">
        <v>224.16250000000002</v>
      </c>
    </row>
    <row r="1120" spans="2:24" x14ac:dyDescent="0.2">
      <c r="B1120" s="20" t="s">
        <v>582</v>
      </c>
      <c r="C1120" s="9">
        <v>30</v>
      </c>
      <c r="D1120" s="9">
        <v>-170</v>
      </c>
      <c r="E1120" s="71">
        <v>115</v>
      </c>
      <c r="F1120" s="35">
        <v>5425640.5088435868</v>
      </c>
      <c r="G1120" s="35">
        <v>49059.458155448876</v>
      </c>
      <c r="J1120" s="35">
        <v>6613.597674626154</v>
      </c>
      <c r="P1120" s="103">
        <v>3.0000000000000001E-3</v>
      </c>
      <c r="Q1120" s="9">
        <v>16.2974</v>
      </c>
      <c r="R1120" s="9">
        <v>34.703200000000002</v>
      </c>
      <c r="T1120" s="64">
        <v>7.0000000000000001E-3</v>
      </c>
      <c r="U1120" s="64">
        <v>0.12981050667968674</v>
      </c>
      <c r="V1120" s="64">
        <v>3.2101845243995113</v>
      </c>
      <c r="X1120" s="9">
        <v>207.92083333333332</v>
      </c>
    </row>
    <row r="1121" spans="2:24" x14ac:dyDescent="0.2">
      <c r="B1121" s="20" t="s">
        <v>582</v>
      </c>
      <c r="C1121" s="9">
        <v>30</v>
      </c>
      <c r="D1121" s="9">
        <v>-170</v>
      </c>
      <c r="E1121" s="71">
        <v>140</v>
      </c>
      <c r="F1121" s="35">
        <v>6139490.2814810937</v>
      </c>
      <c r="G1121" s="35">
        <v>358735.08961623203</v>
      </c>
      <c r="J1121" s="35">
        <v>3804.0168301008916</v>
      </c>
      <c r="P1121" s="103">
        <v>1E-3</v>
      </c>
      <c r="Q1121" s="9">
        <v>15.689500000000001</v>
      </c>
      <c r="R1121" s="9">
        <v>34.630800000000001</v>
      </c>
      <c r="T1121" s="64">
        <v>7.0000000000000001E-3</v>
      </c>
      <c r="U1121" s="64">
        <v>2.8000000000000001E-2</v>
      </c>
      <c r="V1121" s="64">
        <v>4.3608717671477386</v>
      </c>
      <c r="X1121" s="9">
        <v>208.20833333333331</v>
      </c>
    </row>
    <row r="1122" spans="2:24" x14ac:dyDescent="0.2">
      <c r="B1122" s="20" t="s">
        <v>582</v>
      </c>
      <c r="C1122" s="9">
        <v>30</v>
      </c>
      <c r="D1122" s="9">
        <v>-170</v>
      </c>
      <c r="E1122" s="71">
        <v>200</v>
      </c>
      <c r="F1122" s="35">
        <v>8289457.0184963467</v>
      </c>
      <c r="G1122" s="35">
        <v>1239508.6229410239</v>
      </c>
      <c r="J1122" s="35">
        <v>35328.608881990956</v>
      </c>
      <c r="P1122" s="103" t="s">
        <v>510</v>
      </c>
      <c r="Q1122" s="9">
        <v>14.895200000000001</v>
      </c>
      <c r="R1122" s="9">
        <v>34.547199999999997</v>
      </c>
      <c r="T1122" s="64">
        <v>7.0000000000000001E-3</v>
      </c>
      <c r="U1122" s="64">
        <v>8.9999999999999993E-3</v>
      </c>
      <c r="V1122" s="64">
        <v>5.0715343964467312</v>
      </c>
      <c r="X1122" s="9">
        <v>210.6875</v>
      </c>
    </row>
    <row r="1123" spans="2:24" x14ac:dyDescent="0.2">
      <c r="B1123" s="20" t="s">
        <v>582</v>
      </c>
      <c r="C1123" s="9">
        <v>35</v>
      </c>
      <c r="D1123" s="9">
        <v>-170</v>
      </c>
      <c r="E1123" s="71">
        <v>0</v>
      </c>
      <c r="F1123" s="35">
        <v>0</v>
      </c>
      <c r="G1123" s="35">
        <v>0</v>
      </c>
      <c r="J1123" s="35">
        <v>394.31494346465939</v>
      </c>
      <c r="P1123" s="103">
        <v>1</v>
      </c>
      <c r="Q1123" s="9">
        <v>24.2</v>
      </c>
      <c r="R1123" s="9">
        <v>34.602200000000003</v>
      </c>
      <c r="T1123" s="64">
        <v>7.0000000000000001E-3</v>
      </c>
      <c r="U1123" s="64">
        <v>2E-3</v>
      </c>
      <c r="V1123" s="64">
        <v>3.0000000000000001E-3</v>
      </c>
      <c r="X1123" s="9">
        <v>198.99166666666667</v>
      </c>
    </row>
    <row r="1124" spans="2:24" x14ac:dyDescent="0.2">
      <c r="B1124" s="20" t="s">
        <v>582</v>
      </c>
      <c r="C1124" s="9">
        <v>35</v>
      </c>
      <c r="D1124" s="9">
        <v>-170</v>
      </c>
      <c r="E1124" s="71">
        <v>40</v>
      </c>
      <c r="F1124" s="35">
        <v>0</v>
      </c>
      <c r="G1124" s="35">
        <v>0</v>
      </c>
      <c r="J1124" s="35">
        <v>242.26599191525938</v>
      </c>
      <c r="P1124" s="103">
        <v>0.1</v>
      </c>
      <c r="Q1124" s="9">
        <v>17.135300000000001</v>
      </c>
      <c r="R1124" s="9">
        <v>34.577300000000001</v>
      </c>
      <c r="T1124" s="64">
        <v>7.0000000000000001E-3</v>
      </c>
      <c r="U1124" s="64">
        <v>2E-3</v>
      </c>
      <c r="V1124" s="64">
        <v>3.0000000000000001E-3</v>
      </c>
      <c r="X1124" s="9">
        <v>247.01249999999999</v>
      </c>
    </row>
    <row r="1125" spans="2:24" x14ac:dyDescent="0.2">
      <c r="B1125" s="20" t="s">
        <v>582</v>
      </c>
      <c r="C1125" s="9">
        <v>35</v>
      </c>
      <c r="D1125" s="9">
        <v>-170</v>
      </c>
      <c r="E1125" s="71">
        <v>70</v>
      </c>
      <c r="F1125" s="35">
        <v>32029.403891245303</v>
      </c>
      <c r="G1125" s="35">
        <v>0</v>
      </c>
      <c r="J1125" s="35">
        <v>398.98219859788759</v>
      </c>
      <c r="P1125" s="103">
        <v>0.01</v>
      </c>
      <c r="Q1125" s="9">
        <v>15.591100000000001</v>
      </c>
      <c r="R1125" s="9">
        <v>34.536099999999998</v>
      </c>
      <c r="T1125" s="64">
        <v>5.7926376711459525E-2</v>
      </c>
      <c r="U1125" s="64">
        <v>7.4516918095537371E-2</v>
      </c>
      <c r="V1125" s="64">
        <v>1.7654770430590365</v>
      </c>
      <c r="X1125" s="9">
        <v>239.89166666666665</v>
      </c>
    </row>
    <row r="1126" spans="2:24" x14ac:dyDescent="0.2">
      <c r="B1126" s="20" t="s">
        <v>582</v>
      </c>
      <c r="C1126" s="9">
        <v>35</v>
      </c>
      <c r="D1126" s="9">
        <v>-170</v>
      </c>
      <c r="E1126" s="71">
        <v>83</v>
      </c>
      <c r="F1126" s="35">
        <v>6705936.3470657617</v>
      </c>
      <c r="G1126" s="35">
        <v>6189.2319370654432</v>
      </c>
      <c r="J1126" s="35">
        <v>4092.8068711501828</v>
      </c>
      <c r="P1126" s="103">
        <v>3.0000000000000001E-3</v>
      </c>
      <c r="Q1126" s="9">
        <v>14.936500000000001</v>
      </c>
      <c r="R1126" s="9">
        <v>34.530900000000003</v>
      </c>
      <c r="T1126" s="64">
        <v>8.074423299422627E-2</v>
      </c>
      <c r="U1126" s="64">
        <v>0.55431728290671278</v>
      </c>
      <c r="V1126" s="64">
        <v>3.8706174983886101</v>
      </c>
      <c r="X1126" s="9">
        <v>219.57916666666665</v>
      </c>
    </row>
    <row r="1127" spans="2:24" x14ac:dyDescent="0.2">
      <c r="B1127" s="20" t="s">
        <v>582</v>
      </c>
      <c r="C1127" s="9">
        <v>35</v>
      </c>
      <c r="D1127" s="9">
        <v>-170</v>
      </c>
      <c r="E1127" s="71">
        <v>99</v>
      </c>
      <c r="F1127" s="35">
        <v>16520711.628950674</v>
      </c>
      <c r="G1127" s="35">
        <v>37857.876853380461</v>
      </c>
      <c r="J1127" s="35">
        <v>3968.0395023088695</v>
      </c>
      <c r="P1127" s="103">
        <v>1E-3</v>
      </c>
      <c r="Q1127" s="9">
        <v>14.755000000000001</v>
      </c>
      <c r="R1127" s="9">
        <v>34.527999999999999</v>
      </c>
      <c r="T1127" s="64">
        <v>7.0000000000000001E-3</v>
      </c>
      <c r="U1127" s="64">
        <v>0.36616458170982752</v>
      </c>
      <c r="V1127" s="64">
        <v>5.246917103329289</v>
      </c>
      <c r="X1127" s="9">
        <v>214.02083333333331</v>
      </c>
    </row>
    <row r="1128" spans="2:24" x14ac:dyDescent="0.2">
      <c r="B1128" s="20" t="s">
        <v>582</v>
      </c>
      <c r="C1128" s="9">
        <v>35</v>
      </c>
      <c r="D1128" s="9">
        <v>-170</v>
      </c>
      <c r="E1128" s="71">
        <v>200</v>
      </c>
      <c r="F1128" s="35">
        <v>8252907.4909404134</v>
      </c>
      <c r="G1128" s="35">
        <v>360290.23162014788</v>
      </c>
      <c r="J1128" s="35">
        <v>32890.955707553934</v>
      </c>
      <c r="P1128" s="103" t="s">
        <v>510</v>
      </c>
      <c r="Q1128" s="9">
        <v>13.670999999999999</v>
      </c>
      <c r="R1128" s="9">
        <v>34.471699999999998</v>
      </c>
      <c r="T1128" s="64">
        <v>7.0000000000000001E-3</v>
      </c>
      <c r="U1128" s="64">
        <v>8.0000000000000002E-3</v>
      </c>
      <c r="V1128" s="64">
        <v>6.4961249172614579</v>
      </c>
      <c r="X1128" s="9">
        <v>220.39583333333334</v>
      </c>
    </row>
    <row r="1129" spans="2:24" x14ac:dyDescent="0.2">
      <c r="B1129" s="20" t="s">
        <v>582</v>
      </c>
      <c r="C1129" s="9">
        <v>40</v>
      </c>
      <c r="D1129" s="9">
        <v>-170</v>
      </c>
      <c r="E1129" s="71">
        <v>0</v>
      </c>
      <c r="F1129" s="35">
        <v>0</v>
      </c>
      <c r="G1129" s="35">
        <v>0</v>
      </c>
      <c r="J1129" s="35">
        <v>0</v>
      </c>
      <c r="P1129" s="103">
        <v>1</v>
      </c>
      <c r="Q1129" s="9">
        <v>17.600000000000001</v>
      </c>
      <c r="R1129" s="9">
        <v>33.715200000000003</v>
      </c>
      <c r="T1129" s="64">
        <v>1.0999999999999999E-2</v>
      </c>
      <c r="U1129" s="64">
        <v>1.7000000000000001E-2</v>
      </c>
      <c r="V1129" s="64">
        <v>0.30455414964455357</v>
      </c>
      <c r="X1129" s="9">
        <v>230.30833333333334</v>
      </c>
    </row>
    <row r="1130" spans="2:24" x14ac:dyDescent="0.2">
      <c r="B1130" s="20" t="s">
        <v>582</v>
      </c>
      <c r="C1130" s="9">
        <v>40</v>
      </c>
      <c r="D1130" s="9">
        <v>-170</v>
      </c>
      <c r="E1130" s="71">
        <v>27</v>
      </c>
      <c r="F1130" s="35">
        <v>12263.311214550067</v>
      </c>
      <c r="G1130" s="35">
        <v>0</v>
      </c>
      <c r="J1130" s="35">
        <v>227.42588385361503</v>
      </c>
      <c r="P1130" s="103">
        <v>0.1</v>
      </c>
      <c r="Q1130" s="9">
        <v>13.1122</v>
      </c>
      <c r="R1130" s="9">
        <v>34.229999999999997</v>
      </c>
      <c r="T1130" s="64">
        <v>0.38133195879577053</v>
      </c>
      <c r="U1130" s="64">
        <v>6.1373141662158882E-2</v>
      </c>
      <c r="V1130" s="64">
        <v>3.6469459572756704</v>
      </c>
      <c r="X1130" s="9">
        <v>258.06666666666666</v>
      </c>
    </row>
    <row r="1131" spans="2:24" x14ac:dyDescent="0.2">
      <c r="B1131" s="20" t="s">
        <v>582</v>
      </c>
      <c r="C1131" s="9">
        <v>40</v>
      </c>
      <c r="D1131" s="9">
        <v>-170</v>
      </c>
      <c r="E1131" s="71">
        <v>63</v>
      </c>
      <c r="F1131" s="35">
        <v>6546668.2789874999</v>
      </c>
      <c r="G1131" s="35">
        <v>51026.310235834237</v>
      </c>
      <c r="J1131" s="35">
        <v>99226.607767312176</v>
      </c>
      <c r="P1131" s="103">
        <v>0.01</v>
      </c>
      <c r="Q1131" s="9">
        <v>11.8965</v>
      </c>
      <c r="R1131" s="9">
        <v>34.264699999999998</v>
      </c>
      <c r="T1131" s="64">
        <v>7.0000000000000001E-3</v>
      </c>
      <c r="U1131" s="64">
        <v>0.45385064603645486</v>
      </c>
      <c r="V1131" s="64">
        <v>7.2059284497362972</v>
      </c>
      <c r="X1131" s="9">
        <v>232.95</v>
      </c>
    </row>
    <row r="1132" spans="2:24" x14ac:dyDescent="0.2">
      <c r="B1132" s="20" t="s">
        <v>582</v>
      </c>
      <c r="C1132" s="9">
        <v>40</v>
      </c>
      <c r="D1132" s="9">
        <v>-170</v>
      </c>
      <c r="E1132" s="71">
        <v>89</v>
      </c>
      <c r="F1132" s="35">
        <v>14499168.652446391</v>
      </c>
      <c r="G1132" s="35">
        <v>401300.45825328003</v>
      </c>
      <c r="J1132" s="35">
        <v>375043.98961021501</v>
      </c>
      <c r="P1132" s="103">
        <v>3.0000000000000001E-3</v>
      </c>
      <c r="Q1132" s="9">
        <v>11.520200000000001</v>
      </c>
      <c r="R1132" s="9">
        <v>34.2498</v>
      </c>
      <c r="T1132" s="64">
        <v>7.0000000000000001E-3</v>
      </c>
      <c r="U1132" s="64">
        <v>3.7517044233413996E-2</v>
      </c>
      <c r="V1132" s="64">
        <v>8.092379730973482</v>
      </c>
      <c r="X1132" s="9">
        <v>226.68333333333334</v>
      </c>
    </row>
    <row r="1133" spans="2:24" x14ac:dyDescent="0.2">
      <c r="B1133" s="20" t="s">
        <v>582</v>
      </c>
      <c r="C1133" s="9">
        <v>40</v>
      </c>
      <c r="D1133" s="9">
        <v>-170</v>
      </c>
      <c r="E1133" s="71">
        <v>119</v>
      </c>
      <c r="F1133" s="35">
        <v>14994288.345203156</v>
      </c>
      <c r="G1133" s="35">
        <v>484321.66346445517</v>
      </c>
      <c r="J1133" s="35">
        <v>609853.40022871888</v>
      </c>
      <c r="P1133" s="103">
        <v>1E-3</v>
      </c>
      <c r="Q1133" s="9">
        <v>11.091799999999999</v>
      </c>
      <c r="R1133" s="9">
        <v>34.216500000000003</v>
      </c>
      <c r="T1133" s="64">
        <v>7.0000000000000001E-3</v>
      </c>
      <c r="U1133" s="64">
        <v>1.4999999999999999E-2</v>
      </c>
      <c r="V1133" s="64">
        <v>10.020947005577586</v>
      </c>
      <c r="X1133" s="9">
        <v>228.69166666666666</v>
      </c>
    </row>
    <row r="1134" spans="2:24" x14ac:dyDescent="0.2">
      <c r="B1134" s="20" t="s">
        <v>582</v>
      </c>
      <c r="C1134" s="9">
        <v>40</v>
      </c>
      <c r="D1134" s="9">
        <v>-170</v>
      </c>
      <c r="E1134" s="71">
        <v>200</v>
      </c>
      <c r="F1134" s="35">
        <v>10411857.309986347</v>
      </c>
      <c r="G1134" s="35">
        <v>6317775.5988094509</v>
      </c>
      <c r="J1134" s="35">
        <v>162803.89145583913</v>
      </c>
      <c r="P1134" s="103" t="s">
        <v>510</v>
      </c>
      <c r="Q1134" s="9">
        <v>10.1165</v>
      </c>
      <c r="R1134" s="9">
        <v>34.127299999999998</v>
      </c>
      <c r="T1134" s="64">
        <v>7.0000000000000001E-3</v>
      </c>
      <c r="U1134" s="64">
        <v>2.7E-2</v>
      </c>
      <c r="V1134" s="64">
        <v>13.01669983170197</v>
      </c>
      <c r="X1134" s="9">
        <v>218.35833333333332</v>
      </c>
    </row>
    <row r="1135" spans="2:24" x14ac:dyDescent="0.2">
      <c r="B1135" s="20" t="s">
        <v>582</v>
      </c>
      <c r="C1135" s="9">
        <v>45</v>
      </c>
      <c r="D1135" s="9">
        <v>-170</v>
      </c>
      <c r="E1135" s="71">
        <v>0</v>
      </c>
      <c r="F1135" s="35">
        <v>0</v>
      </c>
      <c r="G1135" s="35">
        <v>0</v>
      </c>
      <c r="J1135" s="35">
        <v>70.954517776323257</v>
      </c>
      <c r="P1135" s="103">
        <v>1</v>
      </c>
      <c r="Q1135" s="9">
        <v>12.9</v>
      </c>
      <c r="R1135" s="9">
        <v>33.005800000000001</v>
      </c>
      <c r="T1135" s="64">
        <v>5.6092872352649752E-2</v>
      </c>
      <c r="U1135" s="64">
        <v>0.10199607440273431</v>
      </c>
      <c r="V1135" s="64">
        <v>9.9473097628601526</v>
      </c>
      <c r="X1135" s="9">
        <v>251.49583333333331</v>
      </c>
    </row>
    <row r="1136" spans="2:24" x14ac:dyDescent="0.2">
      <c r="B1136" s="20" t="s">
        <v>582</v>
      </c>
      <c r="C1136" s="9">
        <v>45</v>
      </c>
      <c r="D1136" s="9">
        <v>-170</v>
      </c>
      <c r="E1136" s="71">
        <v>29</v>
      </c>
      <c r="F1136" s="35">
        <v>18898.593692267805</v>
      </c>
      <c r="G1136" s="35">
        <v>0</v>
      </c>
      <c r="J1136" s="35">
        <v>4307.6896141195175</v>
      </c>
      <c r="P1136" s="103">
        <v>0.1</v>
      </c>
      <c r="Q1136" s="9">
        <v>10.679600000000001</v>
      </c>
      <c r="R1136" s="9">
        <v>33.104199999999999</v>
      </c>
      <c r="T1136" s="64">
        <v>9.9869134392722797E-2</v>
      </c>
      <c r="U1136" s="64">
        <v>7.7585049950140261E-2</v>
      </c>
      <c r="V1136" s="64">
        <v>10.185521394119208</v>
      </c>
      <c r="X1136" s="9">
        <v>267.18749999999994</v>
      </c>
    </row>
    <row r="1137" spans="2:24" x14ac:dyDescent="0.2">
      <c r="B1137" s="20" t="s">
        <v>582</v>
      </c>
      <c r="C1137" s="9">
        <v>45</v>
      </c>
      <c r="D1137" s="9">
        <v>-170</v>
      </c>
      <c r="E1137" s="71">
        <v>64</v>
      </c>
      <c r="F1137" s="35">
        <v>1403573.2418472655</v>
      </c>
      <c r="G1137" s="35">
        <v>0</v>
      </c>
      <c r="J1137" s="35">
        <v>205473.44818350652</v>
      </c>
      <c r="P1137" s="103">
        <v>0.01</v>
      </c>
      <c r="Q1137" s="9">
        <v>7.1699000000000002</v>
      </c>
      <c r="R1137" s="9">
        <v>33.359699999999997</v>
      </c>
      <c r="T1137" s="64">
        <v>0.13435716196661998</v>
      </c>
      <c r="U1137" s="64">
        <v>0.23884565474925795</v>
      </c>
      <c r="V1137" s="64">
        <v>12.162717538781266</v>
      </c>
      <c r="X1137" s="9">
        <v>274.9708333333333</v>
      </c>
    </row>
    <row r="1138" spans="2:24" x14ac:dyDescent="0.2">
      <c r="B1138" s="20" t="s">
        <v>582</v>
      </c>
      <c r="C1138" s="9">
        <v>45</v>
      </c>
      <c r="D1138" s="9">
        <v>-170</v>
      </c>
      <c r="E1138" s="71">
        <v>85</v>
      </c>
      <c r="F1138" s="35">
        <v>11825504.028637892</v>
      </c>
      <c r="G1138" s="35">
        <v>9347.5486886151502</v>
      </c>
      <c r="J1138" s="35">
        <v>821643.94180023274</v>
      </c>
      <c r="P1138" s="103">
        <v>3.0000000000000001E-3</v>
      </c>
      <c r="Q1138" s="9">
        <v>7.1111000000000004</v>
      </c>
      <c r="R1138" s="9">
        <v>33.435200000000002</v>
      </c>
      <c r="T1138" s="64">
        <v>7.0000000000000001E-3</v>
      </c>
      <c r="U1138" s="64">
        <v>0.38848187900237618</v>
      </c>
      <c r="V1138" s="64">
        <v>13.042397641372956</v>
      </c>
      <c r="X1138" s="9">
        <v>268.02083333333331</v>
      </c>
    </row>
    <row r="1139" spans="2:24" x14ac:dyDescent="0.2">
      <c r="B1139" s="20" t="s">
        <v>582</v>
      </c>
      <c r="C1139" s="9">
        <v>45</v>
      </c>
      <c r="D1139" s="9">
        <v>-170</v>
      </c>
      <c r="E1139" s="71">
        <v>107</v>
      </c>
      <c r="F1139" s="35">
        <v>15086930.437542981</v>
      </c>
      <c r="G1139" s="35">
        <v>198171.20708725764</v>
      </c>
      <c r="J1139" s="35">
        <v>472323.34885087697</v>
      </c>
      <c r="P1139" s="103">
        <v>1E-3</v>
      </c>
      <c r="Q1139" s="9">
        <v>7.1188000000000002</v>
      </c>
      <c r="R1139" s="9">
        <v>33.575400000000002</v>
      </c>
      <c r="T1139" s="64">
        <v>7.0000000000000001E-3</v>
      </c>
      <c r="U1139" s="64">
        <v>1.4E-2</v>
      </c>
      <c r="V1139" s="64">
        <v>15.654178740332704</v>
      </c>
      <c r="X1139" s="9">
        <v>255.56249999999997</v>
      </c>
    </row>
    <row r="1140" spans="2:24" x14ac:dyDescent="0.2">
      <c r="B1140" s="20" t="s">
        <v>582</v>
      </c>
      <c r="C1140" s="9">
        <v>45</v>
      </c>
      <c r="D1140" s="9">
        <v>-170</v>
      </c>
      <c r="E1140" s="71">
        <v>200</v>
      </c>
      <c r="F1140" s="35">
        <v>9060631.9219155665</v>
      </c>
      <c r="G1140" s="35">
        <v>3142434.3538506003</v>
      </c>
      <c r="J1140" s="35">
        <v>17330.714211089547</v>
      </c>
      <c r="P1140" s="103" t="s">
        <v>510</v>
      </c>
      <c r="Q1140" s="9">
        <v>6.1102999999999996</v>
      </c>
      <c r="R1140" s="9">
        <v>33.818600000000004</v>
      </c>
      <c r="T1140" s="64">
        <v>7.0000000000000001E-3</v>
      </c>
      <c r="U1140" s="64">
        <v>1.0999999999999999E-2</v>
      </c>
      <c r="V1140" s="64">
        <v>24.372328663257477</v>
      </c>
      <c r="X1140" s="9">
        <v>194.22500000000002</v>
      </c>
    </row>
    <row r="1141" spans="2:24" x14ac:dyDescent="0.2">
      <c r="B1141" s="20" t="s">
        <v>582</v>
      </c>
      <c r="C1141" s="9">
        <v>50</v>
      </c>
      <c r="D1141" s="9">
        <v>-170</v>
      </c>
      <c r="E1141" s="71">
        <v>0</v>
      </c>
      <c r="F1141" s="35">
        <v>0</v>
      </c>
      <c r="G1141" s="35">
        <v>0</v>
      </c>
      <c r="J1141" s="35">
        <v>0</v>
      </c>
      <c r="P1141" s="103">
        <v>1</v>
      </c>
      <c r="Q1141" s="9">
        <v>12.3</v>
      </c>
      <c r="R1141" s="9">
        <v>32.541200000000003</v>
      </c>
      <c r="T1141" s="64">
        <v>7.0000000000000001E-3</v>
      </c>
      <c r="U1141" s="64">
        <v>0.10595207035449558</v>
      </c>
      <c r="V1141" s="64">
        <v>7.571022938759687</v>
      </c>
      <c r="X1141" s="9">
        <v>264.6875</v>
      </c>
    </row>
    <row r="1142" spans="2:24" x14ac:dyDescent="0.2">
      <c r="B1142" s="20" t="s">
        <v>582</v>
      </c>
      <c r="C1142" s="9">
        <v>50</v>
      </c>
      <c r="D1142" s="9">
        <v>-170</v>
      </c>
      <c r="E1142" s="71">
        <v>17</v>
      </c>
      <c r="F1142" s="35">
        <v>6006.1224000203683</v>
      </c>
      <c r="G1142" s="35">
        <v>0</v>
      </c>
      <c r="J1142" s="35">
        <v>0</v>
      </c>
      <c r="P1142" s="103">
        <v>0.1</v>
      </c>
      <c r="Q1142" s="9">
        <v>11.278700000000001</v>
      </c>
      <c r="R1142" s="9">
        <v>32.535200000000003</v>
      </c>
      <c r="T1142" s="64">
        <v>4.1829300513351542E-2</v>
      </c>
      <c r="U1142" s="64">
        <v>0.12384265344010688</v>
      </c>
      <c r="V1142" s="64">
        <v>7.9303416434388723</v>
      </c>
      <c r="X1142" s="9">
        <v>263.875</v>
      </c>
    </row>
    <row r="1143" spans="2:24" x14ac:dyDescent="0.2">
      <c r="B1143" s="20" t="s">
        <v>582</v>
      </c>
      <c r="C1143" s="9">
        <v>50</v>
      </c>
      <c r="D1143" s="9">
        <v>-170</v>
      </c>
      <c r="E1143" s="71">
        <v>63</v>
      </c>
      <c r="F1143" s="35">
        <v>18701038.300578784</v>
      </c>
      <c r="G1143" s="35">
        <v>25477.168704571759</v>
      </c>
      <c r="J1143" s="35">
        <v>1810221.8952954786</v>
      </c>
      <c r="P1143" s="103">
        <v>0.01</v>
      </c>
      <c r="Q1143" s="9">
        <v>4.6622000000000003</v>
      </c>
      <c r="R1143" s="9">
        <v>32.768000000000001</v>
      </c>
      <c r="T1143" s="64">
        <v>7.0000000000000001E-3</v>
      </c>
      <c r="U1143" s="64">
        <v>0.32682864683465462</v>
      </c>
      <c r="V1143" s="64">
        <v>20.289870158249947</v>
      </c>
      <c r="X1143" s="9">
        <v>280.19166666666666</v>
      </c>
    </row>
    <row r="1144" spans="2:24" x14ac:dyDescent="0.2">
      <c r="B1144" s="20" t="s">
        <v>582</v>
      </c>
      <c r="C1144" s="9">
        <v>50</v>
      </c>
      <c r="D1144" s="9">
        <v>-170</v>
      </c>
      <c r="E1144" s="71">
        <v>82</v>
      </c>
      <c r="F1144" s="35">
        <v>24963672.225349694</v>
      </c>
      <c r="G1144" s="35">
        <v>808731.6246465327</v>
      </c>
      <c r="J1144" s="35">
        <v>1106094.7091520715</v>
      </c>
      <c r="P1144" s="103">
        <v>3.0000000000000001E-3</v>
      </c>
      <c r="Q1144" s="9">
        <v>4.5579000000000001</v>
      </c>
      <c r="R1144" s="9">
        <v>32.935699999999997</v>
      </c>
      <c r="T1144" s="64">
        <v>7.0000000000000001E-3</v>
      </c>
      <c r="U1144" s="64">
        <v>1.4999999999999999E-2</v>
      </c>
      <c r="V1144" s="64">
        <v>26.26984211429405</v>
      </c>
      <c r="X1144" s="9">
        <v>232.16666666666666</v>
      </c>
    </row>
    <row r="1145" spans="2:24" x14ac:dyDescent="0.2">
      <c r="B1145" s="20" t="s">
        <v>582</v>
      </c>
      <c r="C1145" s="9">
        <v>50</v>
      </c>
      <c r="D1145" s="9">
        <v>-170</v>
      </c>
      <c r="E1145" s="71">
        <v>104</v>
      </c>
      <c r="F1145" s="35">
        <v>32945720.086777821</v>
      </c>
      <c r="G1145" s="35">
        <v>3650457.8418875672</v>
      </c>
      <c r="J1145" s="35">
        <v>242435.30349198071</v>
      </c>
      <c r="P1145" s="103">
        <v>1E-3</v>
      </c>
      <c r="Q1145" s="9">
        <v>4.7592999999999996</v>
      </c>
      <c r="R1145" s="9">
        <v>33.233499999999999</v>
      </c>
      <c r="T1145" s="64">
        <v>7.0000000000000001E-3</v>
      </c>
      <c r="U1145" s="64">
        <v>5.0000000000000001E-3</v>
      </c>
      <c r="V1145" s="64">
        <v>32.437724688863881</v>
      </c>
      <c r="X1145" s="9">
        <v>173.40833333333336</v>
      </c>
    </row>
    <row r="1146" spans="2:24" x14ac:dyDescent="0.2">
      <c r="B1146" s="20" t="s">
        <v>582</v>
      </c>
      <c r="C1146" s="9">
        <v>50</v>
      </c>
      <c r="D1146" s="9">
        <v>-170</v>
      </c>
      <c r="E1146" s="71">
        <v>200</v>
      </c>
      <c r="F1146" s="35">
        <v>16590095.783680499</v>
      </c>
      <c r="G1146" s="35">
        <v>12805818.626081806</v>
      </c>
      <c r="J1146" s="35">
        <v>2510.8861206508182</v>
      </c>
      <c r="P1146" s="103" t="s">
        <v>510</v>
      </c>
      <c r="Q1146" s="9">
        <v>4.1776999999999997</v>
      </c>
      <c r="R1146" s="9">
        <v>33.889299999999999</v>
      </c>
      <c r="T1146" s="64">
        <v>7.0000000000000001E-3</v>
      </c>
      <c r="U1146" s="64">
        <v>1.2E-2</v>
      </c>
      <c r="V1146" s="64">
        <v>43.313064403450859</v>
      </c>
      <c r="X1146" s="9">
        <v>44.512500000000003</v>
      </c>
    </row>
    <row r="1147" spans="2:24" x14ac:dyDescent="0.2">
      <c r="B1147" s="20" t="s">
        <v>582</v>
      </c>
      <c r="C1147" s="9">
        <v>55</v>
      </c>
      <c r="D1147" s="9">
        <v>-170</v>
      </c>
      <c r="E1147" s="71">
        <v>0</v>
      </c>
      <c r="F1147" s="35">
        <v>0</v>
      </c>
      <c r="G1147" s="35">
        <v>0</v>
      </c>
      <c r="J1147" s="35">
        <v>0</v>
      </c>
      <c r="P1147" s="103">
        <v>1</v>
      </c>
      <c r="Q1147" s="9">
        <v>11.6</v>
      </c>
      <c r="R1147" s="9">
        <v>32.596499999999999</v>
      </c>
      <c r="T1147" s="64">
        <v>6.7408988150340294E-3</v>
      </c>
      <c r="U1147" s="64">
        <v>1.4999999999999999E-2</v>
      </c>
      <c r="V1147" s="64">
        <v>0.4348844616949169</v>
      </c>
      <c r="X1147" s="9">
        <v>272.30416666666667</v>
      </c>
    </row>
    <row r="1148" spans="2:24" x14ac:dyDescent="0.2">
      <c r="B1148" s="20" t="s">
        <v>582</v>
      </c>
      <c r="C1148" s="9">
        <v>55</v>
      </c>
      <c r="D1148" s="9">
        <v>-170</v>
      </c>
      <c r="E1148" s="71">
        <v>11</v>
      </c>
      <c r="F1148" s="35">
        <v>2001.7523178575675</v>
      </c>
      <c r="G1148" s="35">
        <v>0</v>
      </c>
      <c r="J1148" s="35">
        <v>0</v>
      </c>
      <c r="P1148" s="103">
        <v>0.1</v>
      </c>
      <c r="Q1148" s="9">
        <v>11.4114</v>
      </c>
      <c r="R1148" s="9">
        <v>32.578299999999999</v>
      </c>
      <c r="T1148" s="64">
        <v>7.8107959481319822E-2</v>
      </c>
      <c r="U1148" s="64">
        <v>3.2408761647465936E-2</v>
      </c>
      <c r="V1148" s="64">
        <v>1.7940893615190401</v>
      </c>
      <c r="X1148" s="9">
        <v>273.71249999999998</v>
      </c>
    </row>
    <row r="1149" spans="2:24" x14ac:dyDescent="0.2">
      <c r="B1149" s="20" t="s">
        <v>582</v>
      </c>
      <c r="C1149" s="9">
        <v>55</v>
      </c>
      <c r="D1149" s="9">
        <v>-170</v>
      </c>
      <c r="E1149" s="71">
        <v>31</v>
      </c>
      <c r="F1149" s="35">
        <v>1214048.3831234153</v>
      </c>
      <c r="G1149" s="35">
        <v>6746.7884319431096</v>
      </c>
      <c r="J1149" s="35">
        <v>264765.19776743482</v>
      </c>
      <c r="P1149" s="103">
        <v>0.01</v>
      </c>
      <c r="Q1149" s="9">
        <v>5.8095999999999997</v>
      </c>
      <c r="R1149" s="9">
        <v>32.9514</v>
      </c>
      <c r="T1149" s="64">
        <v>1.3775938759370776</v>
      </c>
      <c r="U1149" s="64">
        <v>0.32652753950913771</v>
      </c>
      <c r="V1149" s="64">
        <v>22.248671059479896</v>
      </c>
      <c r="X1149" s="9">
        <v>252.33750000000001</v>
      </c>
    </row>
    <row r="1150" spans="2:24" x14ac:dyDescent="0.2">
      <c r="B1150" s="20" t="s">
        <v>582</v>
      </c>
      <c r="C1150" s="9">
        <v>55</v>
      </c>
      <c r="D1150" s="9">
        <v>-170</v>
      </c>
      <c r="E1150" s="71">
        <v>45</v>
      </c>
      <c r="F1150" s="35">
        <v>9008494.5941920429</v>
      </c>
      <c r="G1150" s="35">
        <v>31832.035337985588</v>
      </c>
      <c r="J1150" s="35">
        <v>895301.98629600648</v>
      </c>
      <c r="P1150" s="103">
        <v>3.0000000000000001E-3</v>
      </c>
      <c r="Q1150" s="9">
        <v>5.1654999999999998</v>
      </c>
      <c r="R1150" s="9">
        <v>32.993600000000001</v>
      </c>
      <c r="T1150" s="64">
        <v>0.5416210168556953</v>
      </c>
      <c r="U1150" s="64">
        <v>0.32346221257279473</v>
      </c>
      <c r="V1150" s="64">
        <v>25.230251647519605</v>
      </c>
      <c r="X1150" s="9">
        <v>239.34999999999997</v>
      </c>
    </row>
    <row r="1151" spans="2:24" x14ac:dyDescent="0.2">
      <c r="B1151" s="20" t="s">
        <v>582</v>
      </c>
      <c r="C1151" s="9">
        <v>55</v>
      </c>
      <c r="D1151" s="9">
        <v>-170</v>
      </c>
      <c r="E1151" s="71">
        <v>60</v>
      </c>
      <c r="F1151" s="35">
        <v>19106786.139365025</v>
      </c>
      <c r="G1151" s="35">
        <v>82145.589208698249</v>
      </c>
      <c r="J1151" s="35">
        <v>1306359.6874093567</v>
      </c>
      <c r="P1151" s="103">
        <v>1E-3</v>
      </c>
      <c r="Q1151" s="9">
        <v>4.6304999999999996</v>
      </c>
      <c r="R1151" s="9">
        <v>33.057299999999998</v>
      </c>
      <c r="T1151" s="64">
        <v>7.0000000000000001E-3</v>
      </c>
      <c r="U1151" s="64">
        <v>0.10554650275196707</v>
      </c>
      <c r="V1151" s="64">
        <v>27.594460949859997</v>
      </c>
      <c r="X1151" s="9">
        <v>229.97916666666666</v>
      </c>
    </row>
    <row r="1152" spans="2:24" x14ac:dyDescent="0.2">
      <c r="B1152" s="20" t="s">
        <v>582</v>
      </c>
      <c r="C1152" s="9">
        <v>55</v>
      </c>
      <c r="D1152" s="9">
        <v>-170</v>
      </c>
      <c r="E1152" s="71">
        <v>200</v>
      </c>
      <c r="F1152" s="35">
        <v>14071540.653415697</v>
      </c>
      <c r="G1152" s="35">
        <v>539099.54807319003</v>
      </c>
      <c r="J1152" s="35">
        <v>222748.02476467757</v>
      </c>
      <c r="P1152" s="103" t="s">
        <v>510</v>
      </c>
      <c r="Q1152" s="9">
        <v>3.75</v>
      </c>
      <c r="R1152" s="9">
        <v>33.3626</v>
      </c>
      <c r="T1152" s="64">
        <v>7.0000000000000001E-3</v>
      </c>
      <c r="U1152" s="64">
        <v>2.9000000000000001E-2</v>
      </c>
      <c r="V1152" s="64">
        <v>33.399486495061858</v>
      </c>
      <c r="X1152" s="9">
        <v>182.16249999999999</v>
      </c>
    </row>
    <row r="1153" spans="1:24" x14ac:dyDescent="0.2">
      <c r="B1153" s="20" t="s">
        <v>582</v>
      </c>
      <c r="C1153" s="9">
        <v>60</v>
      </c>
      <c r="D1153" s="9">
        <v>-170.66666666666666</v>
      </c>
      <c r="E1153" s="71">
        <v>0</v>
      </c>
      <c r="F1153" s="35">
        <v>0</v>
      </c>
      <c r="G1153" s="35">
        <v>0</v>
      </c>
      <c r="J1153" s="35">
        <v>0</v>
      </c>
      <c r="P1153" s="103">
        <v>1</v>
      </c>
      <c r="Q1153" s="9">
        <v>10</v>
      </c>
      <c r="R1153" s="9">
        <v>30.439</v>
      </c>
      <c r="T1153" s="64">
        <v>7.0000000000000001E-3</v>
      </c>
      <c r="U1153" s="64">
        <v>7.0000000000000001E-3</v>
      </c>
      <c r="V1153" s="64">
        <v>3.0000000000000001E-3</v>
      </c>
      <c r="X1153" s="9">
        <v>270.72499999999997</v>
      </c>
    </row>
    <row r="1154" spans="1:24" x14ac:dyDescent="0.2">
      <c r="B1154" s="20" t="s">
        <v>582</v>
      </c>
      <c r="C1154" s="9">
        <v>60</v>
      </c>
      <c r="D1154" s="9">
        <v>-170.66666666666666</v>
      </c>
      <c r="E1154" s="71">
        <v>14</v>
      </c>
      <c r="F1154" s="35">
        <v>0</v>
      </c>
      <c r="G1154" s="35">
        <v>0</v>
      </c>
      <c r="J1154" s="35">
        <v>0</v>
      </c>
      <c r="P1154" s="103">
        <v>0.1</v>
      </c>
      <c r="Q1154" s="9">
        <v>9.4497</v>
      </c>
      <c r="R1154" s="9">
        <v>30.427700000000002</v>
      </c>
      <c r="T1154" s="64">
        <v>7.0000000000000001E-3</v>
      </c>
      <c r="U1154" s="64">
        <v>1.7000000000000001E-2</v>
      </c>
      <c r="V1154" s="64">
        <v>0.10073361564200579</v>
      </c>
      <c r="X1154" s="9">
        <v>271.69166666666666</v>
      </c>
    </row>
    <row r="1155" spans="1:24" x14ac:dyDescent="0.2">
      <c r="B1155" s="20" t="s">
        <v>582</v>
      </c>
      <c r="C1155" s="9">
        <v>60</v>
      </c>
      <c r="D1155" s="9">
        <v>-170.66666666666666</v>
      </c>
      <c r="E1155" s="71">
        <v>29</v>
      </c>
      <c r="F1155" s="35">
        <v>391598.9868013768</v>
      </c>
      <c r="G1155" s="35">
        <v>0</v>
      </c>
      <c r="J1155" s="35">
        <v>274240.13373636</v>
      </c>
      <c r="P1155" s="103">
        <v>0.01</v>
      </c>
      <c r="Q1155" s="9">
        <v>-0.28139999999999998</v>
      </c>
      <c r="R1155" s="9">
        <v>31.086500000000001</v>
      </c>
      <c r="T1155" s="64">
        <v>1.5544178583114969</v>
      </c>
      <c r="U1155" s="64">
        <v>0.17502045965815438</v>
      </c>
      <c r="V1155" s="64">
        <v>2.4825137905579711</v>
      </c>
      <c r="X1155" s="9">
        <v>329.70416666666665</v>
      </c>
    </row>
    <row r="1156" spans="1:24" x14ac:dyDescent="0.2">
      <c r="B1156" s="20" t="s">
        <v>582</v>
      </c>
      <c r="C1156" s="9">
        <v>60</v>
      </c>
      <c r="D1156" s="9">
        <v>-170.66666666666666</v>
      </c>
      <c r="E1156" s="71">
        <v>38</v>
      </c>
      <c r="F1156" s="35">
        <v>256410.0130460198</v>
      </c>
      <c r="G1156" s="35">
        <v>0</v>
      </c>
      <c r="J1156" s="35">
        <v>235560.12452839888</v>
      </c>
      <c r="P1156" s="103">
        <v>3.0000000000000001E-3</v>
      </c>
      <c r="Q1156" s="9">
        <v>-0.3372</v>
      </c>
      <c r="R1156" s="9">
        <v>31.107600000000001</v>
      </c>
      <c r="T1156" s="64">
        <v>1.6451242118055993</v>
      </c>
      <c r="U1156" s="64">
        <v>0.18117539902372337</v>
      </c>
      <c r="V1156" s="64">
        <v>2.595081077282257</v>
      </c>
      <c r="X1156" s="9">
        <v>327.08750000000003</v>
      </c>
    </row>
    <row r="1157" spans="1:24" x14ac:dyDescent="0.2">
      <c r="B1157" s="20" t="s">
        <v>582</v>
      </c>
      <c r="C1157" s="9">
        <v>60</v>
      </c>
      <c r="D1157" s="9">
        <v>-170.66666666666666</v>
      </c>
      <c r="E1157" s="71">
        <v>46</v>
      </c>
      <c r="F1157" s="35">
        <v>209745.62350829414</v>
      </c>
      <c r="G1157" s="35">
        <v>0</v>
      </c>
      <c r="J1157" s="35">
        <v>215405.73771652827</v>
      </c>
      <c r="P1157" s="103">
        <v>1E-3</v>
      </c>
      <c r="Q1157" s="9">
        <v>-0.34250000000000003</v>
      </c>
      <c r="R1157" s="9">
        <v>31.1114</v>
      </c>
      <c r="T1157" s="64">
        <v>1.6236191968068914</v>
      </c>
      <c r="U1157" s="64">
        <v>0.16990323062931631</v>
      </c>
      <c r="V1157" s="64">
        <v>2.600224002699254</v>
      </c>
      <c r="X1157" s="9">
        <v>326.56666666666666</v>
      </c>
    </row>
    <row r="1158" spans="1:24" x14ac:dyDescent="0.2">
      <c r="B1158" s="20" t="s">
        <v>582</v>
      </c>
      <c r="C1158" s="9">
        <v>64.25</v>
      </c>
      <c r="D1158" s="9">
        <v>-168</v>
      </c>
      <c r="E1158" s="71">
        <v>0</v>
      </c>
      <c r="F1158" s="35">
        <v>0</v>
      </c>
      <c r="G1158" s="35">
        <v>0</v>
      </c>
      <c r="J1158" s="35">
        <v>0</v>
      </c>
      <c r="P1158" s="103">
        <v>1</v>
      </c>
      <c r="Q1158" s="9">
        <v>10.3</v>
      </c>
      <c r="R1158" s="9">
        <v>31.164400000000001</v>
      </c>
      <c r="T1158" s="64">
        <v>7.0000000000000001E-3</v>
      </c>
      <c r="U1158" s="64">
        <v>4.0000000000000001E-3</v>
      </c>
      <c r="V1158" s="64">
        <v>5.0000000000000001E-3</v>
      </c>
      <c r="X1158" s="9">
        <v>278.98333333333329</v>
      </c>
    </row>
    <row r="1159" spans="1:24" x14ac:dyDescent="0.2">
      <c r="B1159" s="20" t="s">
        <v>582</v>
      </c>
      <c r="C1159" s="9">
        <v>64.25</v>
      </c>
      <c r="D1159" s="9">
        <v>-168</v>
      </c>
      <c r="E1159" s="71">
        <v>13</v>
      </c>
      <c r="F1159" s="35">
        <v>0</v>
      </c>
      <c r="G1159" s="35">
        <v>0</v>
      </c>
      <c r="J1159" s="35">
        <v>0</v>
      </c>
      <c r="P1159" s="103">
        <v>0.1</v>
      </c>
      <c r="Q1159" s="9">
        <v>6.6635999999999997</v>
      </c>
      <c r="R1159" s="9">
        <v>31.3507</v>
      </c>
      <c r="T1159" s="64">
        <v>0.33366471671799758</v>
      </c>
      <c r="U1159" s="64">
        <v>2.3E-2</v>
      </c>
      <c r="V1159" s="64">
        <v>0.49362591055025629</v>
      </c>
      <c r="X1159" s="9">
        <v>310.08750000000003</v>
      </c>
    </row>
    <row r="1160" spans="1:24" x14ac:dyDescent="0.2">
      <c r="B1160" s="20" t="s">
        <v>582</v>
      </c>
      <c r="C1160" s="9">
        <v>64.25</v>
      </c>
      <c r="D1160" s="9">
        <v>-168</v>
      </c>
      <c r="E1160" s="71">
        <v>20</v>
      </c>
      <c r="F1160" s="35">
        <v>0</v>
      </c>
      <c r="G1160" s="35">
        <v>0</v>
      </c>
      <c r="J1160" s="35">
        <v>0</v>
      </c>
      <c r="P1160" s="103">
        <v>0.01</v>
      </c>
      <c r="Q1160" s="9">
        <v>3.9662999999999999</v>
      </c>
      <c r="R1160" s="9">
        <v>31.7</v>
      </c>
      <c r="T1160" s="64">
        <v>0.74524209776204375</v>
      </c>
      <c r="U1160" s="64">
        <v>2.5000000000000001E-2</v>
      </c>
      <c r="V1160" s="64">
        <v>0.38279632459543428</v>
      </c>
      <c r="X1160" s="9">
        <v>298.52499999999998</v>
      </c>
    </row>
    <row r="1161" spans="1:24" x14ac:dyDescent="0.2">
      <c r="B1161" s="20" t="s">
        <v>582</v>
      </c>
      <c r="C1161" s="9">
        <v>64.25</v>
      </c>
      <c r="D1161" s="9">
        <v>-168</v>
      </c>
      <c r="E1161" s="71">
        <v>26</v>
      </c>
      <c r="F1161" s="35">
        <v>0</v>
      </c>
      <c r="G1161" s="35">
        <v>0</v>
      </c>
      <c r="J1161" s="35">
        <v>0</v>
      </c>
      <c r="P1161" s="103">
        <v>3.0000000000000001E-3</v>
      </c>
      <c r="Q1161" s="9">
        <v>2.4752000000000001</v>
      </c>
      <c r="R1161" s="9">
        <v>31.9025</v>
      </c>
      <c r="T1161" s="64">
        <v>0.94782205910499806</v>
      </c>
      <c r="U1161" s="64">
        <v>2.4E-2</v>
      </c>
      <c r="V1161" s="64">
        <v>0.31519784052322619</v>
      </c>
      <c r="X1161" s="9">
        <v>318.52083333333331</v>
      </c>
    </row>
    <row r="1162" spans="1:24" x14ac:dyDescent="0.2">
      <c r="B1162" s="20" t="s">
        <v>582</v>
      </c>
      <c r="C1162" s="9">
        <v>64.25</v>
      </c>
      <c r="D1162" s="9">
        <v>-168</v>
      </c>
      <c r="E1162" s="71">
        <v>30</v>
      </c>
      <c r="F1162" s="35">
        <v>0</v>
      </c>
      <c r="G1162" s="35">
        <v>0</v>
      </c>
      <c r="J1162" s="35">
        <v>0</v>
      </c>
      <c r="P1162" s="103">
        <v>1E-3</v>
      </c>
      <c r="Q1162" s="9">
        <v>2.4376000000000002</v>
      </c>
      <c r="R1162" s="9">
        <v>31.9054</v>
      </c>
      <c r="T1162" s="64">
        <v>0.88365574880276088</v>
      </c>
      <c r="U1162" s="64">
        <v>2.9000000000000001E-2</v>
      </c>
      <c r="V1162" s="64">
        <v>0.36457375645101725</v>
      </c>
      <c r="X1162" s="9">
        <v>315.75833333333333</v>
      </c>
    </row>
    <row r="1163" spans="1:24" x14ac:dyDescent="0.2">
      <c r="B1163" s="20" t="s">
        <v>582</v>
      </c>
      <c r="C1163" s="9">
        <v>68</v>
      </c>
      <c r="D1163" s="9">
        <v>-168</v>
      </c>
      <c r="E1163" s="71">
        <v>0</v>
      </c>
      <c r="F1163" s="35">
        <v>2271.2759004935019</v>
      </c>
      <c r="G1163" s="35">
        <v>0</v>
      </c>
      <c r="J1163" s="35">
        <v>0</v>
      </c>
      <c r="P1163" s="103">
        <v>1</v>
      </c>
      <c r="Q1163" s="9">
        <v>5.6</v>
      </c>
      <c r="R1163" s="9">
        <v>32.344200000000001</v>
      </c>
      <c r="T1163" s="64">
        <v>0.7816804445200769</v>
      </c>
      <c r="U1163" s="64">
        <v>3.4000000000000002E-2</v>
      </c>
      <c r="V1163" s="64">
        <v>0.21079275645101744</v>
      </c>
      <c r="X1163" s="9">
        <v>348.73749999999995</v>
      </c>
    </row>
    <row r="1164" spans="1:24" x14ac:dyDescent="0.2">
      <c r="B1164" s="20" t="s">
        <v>582</v>
      </c>
      <c r="C1164" s="9">
        <v>68</v>
      </c>
      <c r="D1164" s="9">
        <v>-168</v>
      </c>
      <c r="E1164" s="71">
        <v>18</v>
      </c>
      <c r="F1164" s="35">
        <v>42752.936534503118</v>
      </c>
      <c r="G1164" s="35">
        <v>0</v>
      </c>
      <c r="J1164" s="35">
        <v>3741.3795886009148</v>
      </c>
      <c r="P1164" s="103">
        <v>0.1</v>
      </c>
      <c r="Q1164" s="9">
        <v>2.7021000000000002</v>
      </c>
      <c r="R1164" s="9">
        <v>32.499400000000001</v>
      </c>
      <c r="T1164" s="64">
        <v>5.0697205526171043</v>
      </c>
      <c r="U1164" s="64">
        <v>0.12911734820735904</v>
      </c>
      <c r="V1164" s="64">
        <v>6.3418076705854345</v>
      </c>
      <c r="X1164" s="9">
        <v>301.79583333333329</v>
      </c>
    </row>
    <row r="1165" spans="1:24" x14ac:dyDescent="0.2">
      <c r="B1165" s="20" t="s">
        <v>582</v>
      </c>
      <c r="C1165" s="9">
        <v>68</v>
      </c>
      <c r="D1165" s="9">
        <v>-168</v>
      </c>
      <c r="E1165" s="71">
        <v>27</v>
      </c>
      <c r="F1165" s="35">
        <v>19406.268610598414</v>
      </c>
      <c r="G1165" s="35">
        <v>0</v>
      </c>
      <c r="J1165" s="35">
        <v>0</v>
      </c>
      <c r="P1165" s="103">
        <v>0.01</v>
      </c>
      <c r="Q1165" s="9">
        <v>2.6177000000000001</v>
      </c>
      <c r="R1165" s="9">
        <v>32.538499999999999</v>
      </c>
      <c r="T1165" s="64">
        <v>5.352224734554647</v>
      </c>
      <c r="U1165" s="64">
        <v>0.15566454157026335</v>
      </c>
      <c r="V1165" s="64">
        <v>6.8062364559826962</v>
      </c>
      <c r="X1165" s="9">
        <v>292.17916666666667</v>
      </c>
    </row>
    <row r="1166" spans="1:24" x14ac:dyDescent="0.2">
      <c r="B1166" s="20" t="s">
        <v>582</v>
      </c>
      <c r="C1166" s="9">
        <v>68</v>
      </c>
      <c r="D1166" s="9">
        <v>-168</v>
      </c>
      <c r="E1166" s="71">
        <v>35</v>
      </c>
      <c r="F1166" s="35">
        <v>17707.068348021323</v>
      </c>
      <c r="G1166" s="35">
        <v>0</v>
      </c>
      <c r="J1166" s="35">
        <v>1922.5565638187413</v>
      </c>
      <c r="P1166" s="103">
        <v>1E-3</v>
      </c>
      <c r="Q1166" s="9">
        <v>2.6053000000000002</v>
      </c>
      <c r="R1166" s="9">
        <v>32.545200000000001</v>
      </c>
      <c r="T1166" s="64">
        <v>5.5354469146823986</v>
      </c>
      <c r="U1166" s="64">
        <v>0.16012766260910888</v>
      </c>
      <c r="V1166" s="64">
        <v>6.7826829747121264</v>
      </c>
      <c r="X1166" s="9">
        <v>290.86666666666667</v>
      </c>
    </row>
    <row r="1167" spans="1:24" s="21" customFormat="1" x14ac:dyDescent="0.2">
      <c r="B1167" s="25" t="s">
        <v>582</v>
      </c>
      <c r="C1167" s="13">
        <v>68</v>
      </c>
      <c r="D1167" s="13">
        <v>-168</v>
      </c>
      <c r="E1167" s="72">
        <v>44</v>
      </c>
      <c r="F1167" s="37">
        <v>37151.905540543368</v>
      </c>
      <c r="G1167" s="37">
        <v>0</v>
      </c>
      <c r="H1167" s="37"/>
      <c r="I1167" s="37"/>
      <c r="J1167" s="37">
        <v>0</v>
      </c>
      <c r="K1167" s="37"/>
      <c r="L1167" s="37"/>
      <c r="M1167" s="37"/>
      <c r="N1167" s="37"/>
      <c r="O1167" s="13"/>
      <c r="P1167" s="104" t="s">
        <v>510</v>
      </c>
      <c r="Q1167" s="13">
        <v>2.6406000000000001</v>
      </c>
      <c r="R1167" s="13">
        <v>32.571199999999997</v>
      </c>
      <c r="S1167" s="13"/>
      <c r="T1167" s="68">
        <v>5.7403104499378976</v>
      </c>
      <c r="U1167" s="68">
        <v>0.15374840816273252</v>
      </c>
      <c r="V1167" s="68">
        <v>6.7766892161540602</v>
      </c>
      <c r="W1167" s="13"/>
      <c r="X1167" s="13">
        <v>293.35000000000002</v>
      </c>
    </row>
    <row r="1168" spans="1:24" x14ac:dyDescent="0.2">
      <c r="A1168" s="18" t="s">
        <v>181</v>
      </c>
      <c r="B1168" s="19">
        <v>42613</v>
      </c>
      <c r="C1168" s="9">
        <v>66.269400000000005</v>
      </c>
      <c r="D1168" s="5">
        <v>-168.91390000000001</v>
      </c>
      <c r="E1168" s="71">
        <v>0</v>
      </c>
      <c r="F1168" s="34" t="s">
        <v>361</v>
      </c>
      <c r="G1168" s="34" t="s">
        <v>361</v>
      </c>
      <c r="H1168" s="34" t="s">
        <v>361</v>
      </c>
      <c r="I1168" s="34"/>
      <c r="J1168" s="34" t="s">
        <v>361</v>
      </c>
      <c r="P1168" s="105">
        <v>1</v>
      </c>
      <c r="Q1168" s="5">
        <v>6.6</v>
      </c>
      <c r="R1168" s="5">
        <v>31.440999999999999</v>
      </c>
      <c r="S1168" s="5"/>
      <c r="T1168" s="64" t="s">
        <v>361</v>
      </c>
      <c r="U1168" s="62"/>
      <c r="V1168" s="65">
        <v>0.06</v>
      </c>
      <c r="W1168" s="5">
        <v>8.2396116256713867</v>
      </c>
      <c r="X1168" s="5">
        <v>348.2146341463415</v>
      </c>
    </row>
    <row r="1169" spans="1:24" x14ac:dyDescent="0.2">
      <c r="B1169" s="19">
        <v>42613</v>
      </c>
      <c r="C1169" s="9">
        <v>66.269400000000005</v>
      </c>
      <c r="D1169" s="5">
        <v>-168.91390000000001</v>
      </c>
      <c r="E1169" s="71">
        <v>6.8</v>
      </c>
      <c r="F1169" s="34" t="s">
        <v>361</v>
      </c>
      <c r="G1169" s="34" t="s">
        <v>361</v>
      </c>
      <c r="H1169" s="34" t="s">
        <v>361</v>
      </c>
      <c r="I1169" s="34"/>
      <c r="J1169" s="34" t="s">
        <v>361</v>
      </c>
      <c r="P1169" s="105">
        <v>0.1</v>
      </c>
      <c r="Q1169" s="5">
        <v>4.2575000000000003</v>
      </c>
      <c r="R1169" s="5">
        <v>31.974599999999999</v>
      </c>
      <c r="S1169" s="5"/>
      <c r="T1169" s="66">
        <v>1.746</v>
      </c>
      <c r="U1169" s="62"/>
      <c r="V1169" s="67">
        <v>5.0350000000000001</v>
      </c>
      <c r="W1169" s="5">
        <v>8.1357841491699219</v>
      </c>
      <c r="X1169" s="5">
        <v>307.28780487804886</v>
      </c>
    </row>
    <row r="1170" spans="1:24" x14ac:dyDescent="0.2">
      <c r="A1170" s="18" t="s">
        <v>13</v>
      </c>
      <c r="B1170" s="19">
        <v>42613</v>
      </c>
      <c r="C1170" s="9">
        <v>66.269400000000005</v>
      </c>
      <c r="D1170" s="5">
        <v>-168.91390000000001</v>
      </c>
      <c r="E1170" s="71">
        <v>15</v>
      </c>
      <c r="F1170" s="34" t="s">
        <v>361</v>
      </c>
      <c r="G1170" s="34" t="s">
        <v>361</v>
      </c>
      <c r="H1170" s="34" t="s">
        <v>361</v>
      </c>
      <c r="I1170" s="34"/>
      <c r="J1170" s="34" t="s">
        <v>361</v>
      </c>
      <c r="P1170" s="105">
        <v>0.01</v>
      </c>
      <c r="Q1170" s="5">
        <v>3.2557</v>
      </c>
      <c r="R1170" s="5">
        <v>32.179699999999997</v>
      </c>
      <c r="S1170" s="5"/>
      <c r="T1170" s="66">
        <v>3.7789999999999999</v>
      </c>
      <c r="U1170" s="62"/>
      <c r="V1170" s="67">
        <v>8.36</v>
      </c>
      <c r="W1170" s="5">
        <v>8.0479536056518555</v>
      </c>
      <c r="X1170" s="5">
        <v>288.96585365853662</v>
      </c>
    </row>
    <row r="1171" spans="1:24" x14ac:dyDescent="0.2">
      <c r="B1171" s="19">
        <v>42613</v>
      </c>
      <c r="C1171" s="9">
        <v>66.269400000000005</v>
      </c>
      <c r="D1171" s="5">
        <v>-168.91390000000001</v>
      </c>
      <c r="E1171" s="71">
        <v>30</v>
      </c>
      <c r="F1171" s="34">
        <v>2412.9731414235234</v>
      </c>
      <c r="G1171" s="34" t="s">
        <v>361</v>
      </c>
      <c r="H1171" s="34">
        <v>2412.9731414235234</v>
      </c>
      <c r="I1171" s="34"/>
      <c r="J1171" s="34" t="s">
        <v>361</v>
      </c>
      <c r="P1171" s="105">
        <v>1E-3</v>
      </c>
      <c r="Q1171" s="5">
        <v>3.3549000000000002</v>
      </c>
      <c r="R1171" s="5">
        <v>32.413899999999998</v>
      </c>
      <c r="S1171" s="5"/>
      <c r="T1171" s="66">
        <v>3.9990000000000001</v>
      </c>
      <c r="U1171" s="62"/>
      <c r="V1171" s="67">
        <v>10.61</v>
      </c>
      <c r="W1171" s="5">
        <v>7.9994487762451172</v>
      </c>
      <c r="X1171" s="5">
        <v>283.10243902439026</v>
      </c>
    </row>
    <row r="1172" spans="1:24" x14ac:dyDescent="0.2">
      <c r="A1172" s="1" t="s">
        <v>562</v>
      </c>
      <c r="B1172" s="19">
        <v>42613</v>
      </c>
      <c r="C1172" s="9">
        <v>66.269400000000005</v>
      </c>
      <c r="D1172" s="5">
        <v>-168.91390000000001</v>
      </c>
      <c r="E1172" s="71">
        <v>51</v>
      </c>
      <c r="F1172" s="34">
        <v>17912.524595227147</v>
      </c>
      <c r="G1172" s="34" t="s">
        <v>361</v>
      </c>
      <c r="H1172" s="34">
        <v>17912.524595227147</v>
      </c>
      <c r="I1172" s="34"/>
      <c r="J1172" s="34" t="s">
        <v>361</v>
      </c>
      <c r="P1172" s="106" t="s">
        <v>510</v>
      </c>
      <c r="Q1172" s="5">
        <v>2.7078000000000002</v>
      </c>
      <c r="R1172" s="5">
        <v>32.618499999999997</v>
      </c>
      <c r="S1172" s="5"/>
      <c r="T1172" s="66">
        <v>4.7190000000000003</v>
      </c>
      <c r="U1172" s="62"/>
      <c r="V1172" s="67">
        <v>15.016999999999999</v>
      </c>
      <c r="W1172" s="5">
        <v>7.8886651992797852</v>
      </c>
      <c r="X1172" s="5">
        <v>264.37073170731713</v>
      </c>
    </row>
    <row r="1173" spans="1:24" x14ac:dyDescent="0.2">
      <c r="A1173" s="1" t="s">
        <v>563</v>
      </c>
      <c r="B1173" s="19">
        <v>42634</v>
      </c>
      <c r="C1173" s="9">
        <v>67.196799999999996</v>
      </c>
      <c r="D1173" s="5">
        <v>-168.8877</v>
      </c>
      <c r="E1173" s="71">
        <v>0</v>
      </c>
      <c r="F1173" s="34" t="s">
        <v>361</v>
      </c>
      <c r="G1173" s="34" t="s">
        <v>361</v>
      </c>
      <c r="H1173" s="34" t="s">
        <v>361</v>
      </c>
      <c r="I1173" s="34"/>
      <c r="J1173" s="34" t="s">
        <v>361</v>
      </c>
      <c r="P1173" s="105">
        <v>1</v>
      </c>
      <c r="Q1173" s="5">
        <v>5.9</v>
      </c>
      <c r="R1173" s="5">
        <v>31.219200000000001</v>
      </c>
      <c r="S1173" s="5"/>
      <c r="T1173" s="66">
        <v>0.08</v>
      </c>
      <c r="U1173" s="62"/>
      <c r="V1173" s="67">
        <v>0.06</v>
      </c>
      <c r="W1173" s="5">
        <v>8.1505336761474609</v>
      </c>
      <c r="X1173" s="5">
        <v>314.32195121951224</v>
      </c>
    </row>
    <row r="1174" spans="1:24" x14ac:dyDescent="0.2">
      <c r="B1174" s="19">
        <v>42634</v>
      </c>
      <c r="C1174" s="9">
        <v>67.196799999999996</v>
      </c>
      <c r="D1174" s="5">
        <v>-168.8877</v>
      </c>
      <c r="E1174" s="71">
        <v>8.1</v>
      </c>
      <c r="F1174" s="34" t="s">
        <v>361</v>
      </c>
      <c r="G1174" s="34" t="s">
        <v>361</v>
      </c>
      <c r="H1174" s="34" t="s">
        <v>361</v>
      </c>
      <c r="I1174" s="34"/>
      <c r="J1174" s="34" t="s">
        <v>361</v>
      </c>
      <c r="P1174" s="105">
        <v>0.1</v>
      </c>
      <c r="Q1174" s="5">
        <v>5.7483000000000004</v>
      </c>
      <c r="R1174" s="5">
        <v>31.199400000000001</v>
      </c>
      <c r="S1174" s="5"/>
      <c r="T1174" s="64" t="s">
        <v>361</v>
      </c>
      <c r="U1174" s="62"/>
      <c r="V1174" s="65">
        <v>5.8999999999999997E-2</v>
      </c>
      <c r="W1174" s="5">
        <v>8.1491975784301758</v>
      </c>
      <c r="X1174" s="5">
        <v>313.55121951219513</v>
      </c>
    </row>
    <row r="1175" spans="1:24" x14ac:dyDescent="0.2">
      <c r="B1175" s="19">
        <v>42634</v>
      </c>
      <c r="C1175" s="9">
        <v>67.196799999999996</v>
      </c>
      <c r="D1175" s="5">
        <v>-168.8877</v>
      </c>
      <c r="E1175" s="71">
        <v>17.600000000000001</v>
      </c>
      <c r="F1175" s="34" t="s">
        <v>361</v>
      </c>
      <c r="G1175" s="34" t="s">
        <v>361</v>
      </c>
      <c r="H1175" s="34" t="s">
        <v>361</v>
      </c>
      <c r="I1175" s="34"/>
      <c r="J1175" s="34" t="s">
        <v>361</v>
      </c>
      <c r="P1175" s="105">
        <v>0.01</v>
      </c>
      <c r="Q1175" s="5">
        <v>5.7141999999999999</v>
      </c>
      <c r="R1175" s="5">
        <v>31.208500000000001</v>
      </c>
      <c r="S1175" s="5"/>
      <c r="T1175" s="64" t="s">
        <v>361</v>
      </c>
      <c r="U1175" s="62"/>
      <c r="V1175" s="65">
        <v>0.05</v>
      </c>
      <c r="W1175" s="5">
        <v>8.140345573425293</v>
      </c>
      <c r="X1175" s="5">
        <v>314.06829268292688</v>
      </c>
    </row>
    <row r="1176" spans="1:24" x14ac:dyDescent="0.2">
      <c r="B1176" s="19">
        <v>42634</v>
      </c>
      <c r="C1176" s="9">
        <v>67.196799999999996</v>
      </c>
      <c r="D1176" s="5">
        <v>-168.8877</v>
      </c>
      <c r="E1176" s="71">
        <v>27.8</v>
      </c>
      <c r="F1176" s="34" t="s">
        <v>361</v>
      </c>
      <c r="G1176" s="34" t="s">
        <v>361</v>
      </c>
      <c r="H1176" s="34" t="s">
        <v>361</v>
      </c>
      <c r="I1176" s="34"/>
      <c r="J1176" s="34" t="s">
        <v>361</v>
      </c>
      <c r="P1176" s="105">
        <v>1E-3</v>
      </c>
      <c r="Q1176" s="5">
        <v>5.4664000000000001</v>
      </c>
      <c r="R1176" s="5">
        <v>31.3447</v>
      </c>
      <c r="S1176" s="5"/>
      <c r="T1176" s="66">
        <v>0.35699999999999998</v>
      </c>
      <c r="U1176" s="62"/>
      <c r="V1176" s="67">
        <v>0.374</v>
      </c>
      <c r="W1176" s="5">
        <v>8.1218833923339844</v>
      </c>
      <c r="X1176" s="5">
        <v>308.44878048780492</v>
      </c>
    </row>
    <row r="1177" spans="1:24" x14ac:dyDescent="0.2">
      <c r="B1177" s="19">
        <v>42634</v>
      </c>
      <c r="C1177" s="9">
        <v>67.196799999999996</v>
      </c>
      <c r="D1177" s="5">
        <v>-168.8877</v>
      </c>
      <c r="E1177" s="71">
        <v>43.2</v>
      </c>
      <c r="F1177" s="34">
        <v>27386.918837139121</v>
      </c>
      <c r="G1177" s="34" t="s">
        <v>361</v>
      </c>
      <c r="H1177" s="34">
        <v>27386.918837139121</v>
      </c>
      <c r="I1177" s="34"/>
      <c r="J1177" s="34" t="s">
        <v>361</v>
      </c>
      <c r="P1177" s="106" t="s">
        <v>510</v>
      </c>
      <c r="Q1177" s="5">
        <v>3.2023999999999999</v>
      </c>
      <c r="R1177" s="5">
        <v>32.406300000000002</v>
      </c>
      <c r="S1177" s="5"/>
      <c r="T1177" s="66">
        <v>11.23</v>
      </c>
      <c r="U1177" s="62"/>
      <c r="V1177" s="67">
        <v>10.95</v>
      </c>
      <c r="W1177" s="5">
        <v>7.7070097923278809</v>
      </c>
      <c r="X1177" s="5">
        <v>180.10731707317075</v>
      </c>
    </row>
    <row r="1178" spans="1:24" x14ac:dyDescent="0.2">
      <c r="B1178" s="19">
        <v>42614</v>
      </c>
      <c r="C1178" s="9">
        <v>68.034899999999993</v>
      </c>
      <c r="D1178" s="5">
        <v>-168.83150000000001</v>
      </c>
      <c r="E1178" s="71">
        <v>0</v>
      </c>
      <c r="F1178" s="34" t="s">
        <v>361</v>
      </c>
      <c r="G1178" s="34" t="s">
        <v>361</v>
      </c>
      <c r="H1178" s="34" t="s">
        <v>361</v>
      </c>
      <c r="I1178" s="34"/>
      <c r="J1178" s="34" t="s">
        <v>361</v>
      </c>
      <c r="P1178" s="105">
        <v>1</v>
      </c>
      <c r="Q1178" s="5">
        <v>7.6</v>
      </c>
      <c r="R1178" s="5">
        <v>31.331900000000001</v>
      </c>
      <c r="S1178" s="5"/>
      <c r="T1178" s="64" t="s">
        <v>361</v>
      </c>
      <c r="U1178" s="62"/>
      <c r="V1178" s="65">
        <v>0.05</v>
      </c>
      <c r="W1178" s="5">
        <v>8.1741867065429688</v>
      </c>
      <c r="X1178" s="5">
        <v>298.819512195122</v>
      </c>
    </row>
    <row r="1179" spans="1:24" x14ac:dyDescent="0.2">
      <c r="B1179" s="19">
        <v>42614</v>
      </c>
      <c r="C1179" s="9">
        <v>68.034899999999993</v>
      </c>
      <c r="D1179" s="5">
        <v>-168.83150000000001</v>
      </c>
      <c r="E1179" s="71">
        <v>17</v>
      </c>
      <c r="F1179" s="34" t="s">
        <v>361</v>
      </c>
      <c r="G1179" s="34" t="s">
        <v>361</v>
      </c>
      <c r="H1179" s="34" t="s">
        <v>361</v>
      </c>
      <c r="I1179" s="34"/>
      <c r="J1179" s="34" t="s">
        <v>361</v>
      </c>
      <c r="P1179" s="105">
        <v>0.1</v>
      </c>
      <c r="Q1179" s="5">
        <v>7.4657</v>
      </c>
      <c r="R1179" s="5">
        <v>31.346900000000002</v>
      </c>
      <c r="S1179" s="5"/>
      <c r="T1179" s="64" t="s">
        <v>361</v>
      </c>
      <c r="U1179" s="62"/>
      <c r="V1179" s="65" t="s">
        <v>361</v>
      </c>
      <c r="W1179" s="5">
        <v>8.1710023880004883</v>
      </c>
      <c r="X1179" s="5">
        <v>299.10243902439026</v>
      </c>
    </row>
    <row r="1180" spans="1:24" x14ac:dyDescent="0.2">
      <c r="B1180" s="19">
        <v>42614</v>
      </c>
      <c r="C1180" s="9">
        <v>68.034899999999993</v>
      </c>
      <c r="D1180" s="5">
        <v>-168.83150000000001</v>
      </c>
      <c r="E1180" s="71">
        <v>34.799999999999997</v>
      </c>
      <c r="F1180" s="34">
        <v>1630.1177377220263</v>
      </c>
      <c r="G1180" s="34" t="s">
        <v>361</v>
      </c>
      <c r="H1180" s="34">
        <v>1630.1177377220263</v>
      </c>
      <c r="I1180" s="34"/>
      <c r="J1180" s="34" t="s">
        <v>361</v>
      </c>
      <c r="P1180" s="105">
        <v>0.01</v>
      </c>
      <c r="Q1180" s="5">
        <v>4.2878999999999996</v>
      </c>
      <c r="R1180" s="5">
        <v>31.927700000000002</v>
      </c>
      <c r="S1180" s="5"/>
      <c r="T1180" s="66">
        <v>1.9470000000000001</v>
      </c>
      <c r="U1180" s="62"/>
      <c r="V1180" s="67">
        <v>0.52200000000000002</v>
      </c>
      <c r="W1180" s="5">
        <v>8.1227512359619141</v>
      </c>
      <c r="X1180" s="5">
        <v>306.40000000000003</v>
      </c>
    </row>
    <row r="1181" spans="1:24" x14ac:dyDescent="0.2">
      <c r="B1181" s="19">
        <v>42614</v>
      </c>
      <c r="C1181" s="9">
        <v>68.034899999999993</v>
      </c>
      <c r="D1181" s="5">
        <v>-168.83150000000001</v>
      </c>
      <c r="E1181" s="71">
        <v>51.8</v>
      </c>
      <c r="F1181" s="34">
        <v>29899.009730300069</v>
      </c>
      <c r="G1181" s="34" t="s">
        <v>361</v>
      </c>
      <c r="H1181" s="34">
        <v>29899.009730300069</v>
      </c>
      <c r="I1181" s="34"/>
      <c r="J1181" s="34" t="s">
        <v>361</v>
      </c>
      <c r="P1181" s="106" t="s">
        <v>510</v>
      </c>
      <c r="Q1181" s="5">
        <v>2.4819</v>
      </c>
      <c r="R1181" s="5">
        <v>32.093200000000003</v>
      </c>
      <c r="S1181" s="5"/>
      <c r="T1181" s="66">
        <v>7.3070000000000004</v>
      </c>
      <c r="U1181" s="62"/>
      <c r="V1181" s="67">
        <v>2.778</v>
      </c>
      <c r="W1181" s="5">
        <v>7.980039119720459</v>
      </c>
      <c r="X1181" s="5">
        <v>269.84390243902436</v>
      </c>
    </row>
    <row r="1182" spans="1:24" x14ac:dyDescent="0.2">
      <c r="B1182" s="19">
        <v>42615</v>
      </c>
      <c r="C1182" s="9">
        <v>70.996099999999998</v>
      </c>
      <c r="D1182" s="5">
        <v>-168.74359999999999</v>
      </c>
      <c r="E1182" s="71">
        <v>0</v>
      </c>
      <c r="F1182" s="34" t="s">
        <v>361</v>
      </c>
      <c r="G1182" s="34" t="s">
        <v>361</v>
      </c>
      <c r="H1182" s="34" t="s">
        <v>361</v>
      </c>
      <c r="I1182" s="34"/>
      <c r="J1182" s="34" t="s">
        <v>361</v>
      </c>
      <c r="P1182" s="105">
        <v>1</v>
      </c>
      <c r="Q1182" s="5">
        <v>6</v>
      </c>
      <c r="R1182" s="5">
        <v>30.7454</v>
      </c>
      <c r="S1182" s="5"/>
      <c r="T1182" s="64" t="s">
        <v>361</v>
      </c>
      <c r="U1182" s="62"/>
      <c r="V1182" s="65" t="s">
        <v>361</v>
      </c>
      <c r="W1182" s="5">
        <v>8.1873359680175781</v>
      </c>
      <c r="X1182" s="5">
        <v>312.17560975609763</v>
      </c>
    </row>
    <row r="1183" spans="1:24" x14ac:dyDescent="0.2">
      <c r="B1183" s="19">
        <v>42615</v>
      </c>
      <c r="C1183" s="9">
        <v>70.996099999999998</v>
      </c>
      <c r="D1183" s="5">
        <v>-168.74359999999999</v>
      </c>
      <c r="E1183" s="71">
        <v>22.9</v>
      </c>
      <c r="F1183" s="34">
        <v>2759.5053474662682</v>
      </c>
      <c r="G1183" s="34" t="s">
        <v>361</v>
      </c>
      <c r="H1183" s="34">
        <v>2759.5053474662682</v>
      </c>
      <c r="I1183" s="34"/>
      <c r="J1183" s="34" t="s">
        <v>361</v>
      </c>
      <c r="P1183" s="105">
        <v>0.1</v>
      </c>
      <c r="Q1183" s="5">
        <v>2.1903999999999999</v>
      </c>
      <c r="R1183" s="5">
        <v>32.437399999999997</v>
      </c>
      <c r="S1183" s="5"/>
      <c r="T1183" s="64" t="s">
        <v>361</v>
      </c>
      <c r="U1183" s="62"/>
      <c r="V1183" s="65" t="s">
        <v>361</v>
      </c>
      <c r="W1183" s="5">
        <v>8.2829751968383789</v>
      </c>
      <c r="X1183" s="5">
        <v>394.42926829268299</v>
      </c>
    </row>
    <row r="1184" spans="1:24" x14ac:dyDescent="0.2">
      <c r="B1184" s="19">
        <v>42615</v>
      </c>
      <c r="C1184" s="9">
        <v>70.996099999999998</v>
      </c>
      <c r="D1184" s="5">
        <v>-168.74359999999999</v>
      </c>
      <c r="E1184" s="71">
        <v>38.799999999999997</v>
      </c>
      <c r="F1184" s="34">
        <v>34917.52522157217</v>
      </c>
      <c r="G1184" s="34" t="s">
        <v>361</v>
      </c>
      <c r="H1184" s="34">
        <v>34917.52522157217</v>
      </c>
      <c r="I1184" s="34"/>
      <c r="J1184" s="34" t="s">
        <v>361</v>
      </c>
      <c r="P1184" s="106" t="s">
        <v>510</v>
      </c>
      <c r="Q1184" s="5">
        <v>1.7363999999999999</v>
      </c>
      <c r="R1184" s="5">
        <v>32.472000000000001</v>
      </c>
      <c r="S1184" s="5"/>
      <c r="T1184" s="66">
        <v>0.52300000000000002</v>
      </c>
      <c r="U1184" s="62"/>
      <c r="V1184" s="67">
        <v>0.74299999999999999</v>
      </c>
      <c r="W1184" s="5">
        <v>8.232356071472168</v>
      </c>
      <c r="X1184" s="5">
        <v>363.29756097560977</v>
      </c>
    </row>
    <row r="1185" spans="2:24" x14ac:dyDescent="0.2">
      <c r="B1185" s="19">
        <v>42631</v>
      </c>
      <c r="C1185" s="9">
        <v>71.990499999999997</v>
      </c>
      <c r="D1185" s="5">
        <v>-165.87950000000001</v>
      </c>
      <c r="E1185" s="71">
        <v>0</v>
      </c>
      <c r="F1185" s="34" t="s">
        <v>361</v>
      </c>
      <c r="G1185" s="34" t="s">
        <v>361</v>
      </c>
      <c r="H1185" s="34" t="s">
        <v>361</v>
      </c>
      <c r="I1185" s="34"/>
      <c r="J1185" s="34" t="s">
        <v>361</v>
      </c>
      <c r="P1185" s="105">
        <v>1</v>
      </c>
      <c r="Q1185" s="5">
        <v>3.2</v>
      </c>
      <c r="R1185" s="5">
        <v>29.335999999999999</v>
      </c>
      <c r="S1185" s="5"/>
      <c r="T1185" s="66">
        <v>0.14000000000000001</v>
      </c>
      <c r="U1185" s="62"/>
      <c r="V1185" s="67">
        <v>0.06</v>
      </c>
      <c r="W1185" s="5">
        <v>8.1611480712890625</v>
      </c>
      <c r="X1185" s="5">
        <v>327.60975609756099</v>
      </c>
    </row>
    <row r="1186" spans="2:24" x14ac:dyDescent="0.2">
      <c r="B1186" s="19">
        <v>42631</v>
      </c>
      <c r="C1186" s="9">
        <v>71.990499999999997</v>
      </c>
      <c r="D1186" s="5">
        <v>-165.87950000000001</v>
      </c>
      <c r="E1186" s="71">
        <v>23.6</v>
      </c>
      <c r="F1186" s="34" t="s">
        <v>361</v>
      </c>
      <c r="G1186" s="34" t="s">
        <v>361</v>
      </c>
      <c r="H1186" s="34" t="s">
        <v>361</v>
      </c>
      <c r="I1186" s="34"/>
      <c r="J1186" s="34" t="s">
        <v>361</v>
      </c>
      <c r="P1186" s="105">
        <v>0.1</v>
      </c>
      <c r="Q1186" s="5">
        <v>1.5273000000000001</v>
      </c>
      <c r="R1186" s="5">
        <v>32.160899999999998</v>
      </c>
      <c r="S1186" s="5"/>
      <c r="T1186" s="66">
        <v>0.121</v>
      </c>
      <c r="U1186" s="62"/>
      <c r="V1186" s="67">
        <v>0.41099999999999998</v>
      </c>
      <c r="W1186" s="5">
        <v>8.2420978546142578</v>
      </c>
      <c r="X1186" s="5">
        <v>391.9707317073171</v>
      </c>
    </row>
    <row r="1187" spans="2:24" x14ac:dyDescent="0.2">
      <c r="B1187" s="19">
        <v>42631</v>
      </c>
      <c r="C1187" s="9">
        <v>71.990499999999997</v>
      </c>
      <c r="D1187" s="5">
        <v>-165.87950000000001</v>
      </c>
      <c r="E1187" s="71">
        <v>37.1</v>
      </c>
      <c r="F1187" s="34">
        <v>570756.36087235622</v>
      </c>
      <c r="G1187" s="34" t="s">
        <v>361</v>
      </c>
      <c r="H1187" s="34">
        <v>570756.36087235622</v>
      </c>
      <c r="I1187" s="34"/>
      <c r="J1187" s="34" t="s">
        <v>361</v>
      </c>
      <c r="P1187" s="106" t="s">
        <v>510</v>
      </c>
      <c r="Q1187" s="5">
        <v>-0.2356</v>
      </c>
      <c r="R1187" s="5">
        <v>32.302799999999998</v>
      </c>
      <c r="S1187" s="5"/>
      <c r="T1187" s="66">
        <v>4.5720000000000001</v>
      </c>
      <c r="U1187" s="62"/>
      <c r="V1187" s="67">
        <v>4.4370000000000003</v>
      </c>
      <c r="W1187" s="5">
        <v>7.954559326171875</v>
      </c>
      <c r="X1187" s="5">
        <v>291.89268292682931</v>
      </c>
    </row>
    <row r="1188" spans="2:24" x14ac:dyDescent="0.2">
      <c r="B1188" s="19">
        <v>42623</v>
      </c>
      <c r="C1188" s="9">
        <v>72.476100000000002</v>
      </c>
      <c r="D1188" s="5">
        <v>-159.0017</v>
      </c>
      <c r="E1188" s="71">
        <v>0</v>
      </c>
      <c r="F1188" s="34">
        <v>1007.1644878260875</v>
      </c>
      <c r="G1188" s="34" t="s">
        <v>361</v>
      </c>
      <c r="H1188" s="34">
        <v>1007.1644878260875</v>
      </c>
      <c r="I1188" s="34"/>
      <c r="J1188" s="34" t="s">
        <v>361</v>
      </c>
      <c r="P1188" s="105">
        <v>1</v>
      </c>
      <c r="Q1188" s="5">
        <v>-0.9</v>
      </c>
      <c r="R1188" s="5">
        <v>27.358899999999998</v>
      </c>
      <c r="S1188" s="5"/>
      <c r="T1188" s="64" t="s">
        <v>361</v>
      </c>
      <c r="U1188" s="62"/>
      <c r="V1188" s="65">
        <v>0.06</v>
      </c>
      <c r="W1188" s="5">
        <v>8.2622814178466797</v>
      </c>
      <c r="X1188" s="5">
        <v>376.17560975609757</v>
      </c>
    </row>
    <row r="1189" spans="2:24" x14ac:dyDescent="0.2">
      <c r="B1189" s="19">
        <v>42623</v>
      </c>
      <c r="C1189" s="9">
        <v>72.476100000000002</v>
      </c>
      <c r="D1189" s="5">
        <v>-159.0017</v>
      </c>
      <c r="E1189" s="71">
        <v>23.9</v>
      </c>
      <c r="F1189" s="34">
        <v>21665.661054347845</v>
      </c>
      <c r="G1189" s="34" t="s">
        <v>361</v>
      </c>
      <c r="H1189" s="34">
        <v>21665.661054347845</v>
      </c>
      <c r="I1189" s="34"/>
      <c r="J1189" s="34" t="s">
        <v>361</v>
      </c>
      <c r="P1189" s="105">
        <v>0.1</v>
      </c>
      <c r="Q1189" s="5">
        <v>0.1638</v>
      </c>
      <c r="R1189" s="5">
        <v>30.797699999999999</v>
      </c>
      <c r="S1189" s="5"/>
      <c r="T1189" s="66">
        <v>0.108</v>
      </c>
      <c r="U1189" s="62"/>
      <c r="V1189" s="67">
        <v>4.3999999999999997E-2</v>
      </c>
      <c r="W1189" s="5">
        <v>8.3018569946289062</v>
      </c>
      <c r="X1189" s="5">
        <v>432.1853658536586</v>
      </c>
    </row>
    <row r="1190" spans="2:24" x14ac:dyDescent="0.2">
      <c r="B1190" s="19">
        <v>42623</v>
      </c>
      <c r="C1190" s="9">
        <v>72.476100000000002</v>
      </c>
      <c r="D1190" s="5">
        <v>-159.0017</v>
      </c>
      <c r="E1190" s="71">
        <v>39.6</v>
      </c>
      <c r="F1190" s="34">
        <v>324240.34815217392</v>
      </c>
      <c r="G1190" s="34" t="s">
        <v>361</v>
      </c>
      <c r="H1190" s="34">
        <v>324240.34815217392</v>
      </c>
      <c r="I1190" s="34"/>
      <c r="J1190" s="34">
        <v>17898.299109599346</v>
      </c>
      <c r="P1190" s="105">
        <v>0.01</v>
      </c>
      <c r="Q1190" s="5">
        <v>-0.15229999999999999</v>
      </c>
      <c r="R1190" s="5">
        <v>32.375</v>
      </c>
      <c r="S1190" s="5"/>
      <c r="T1190" s="66">
        <v>2.766</v>
      </c>
      <c r="U1190" s="62"/>
      <c r="V1190" s="67">
        <v>1.893</v>
      </c>
      <c r="W1190" s="5">
        <v>8.0572061538696289</v>
      </c>
      <c r="X1190" s="5">
        <v>318.40000000000003</v>
      </c>
    </row>
    <row r="1191" spans="2:24" x14ac:dyDescent="0.2">
      <c r="B1191" s="19">
        <v>42623</v>
      </c>
      <c r="C1191" s="9">
        <v>72.476100000000002</v>
      </c>
      <c r="D1191" s="5">
        <v>-159.0017</v>
      </c>
      <c r="E1191" s="71">
        <v>46.8</v>
      </c>
      <c r="F1191" s="34">
        <v>216861.26128260908</v>
      </c>
      <c r="G1191" s="34" t="s">
        <v>361</v>
      </c>
      <c r="H1191" s="34">
        <v>216861.26128260908</v>
      </c>
      <c r="I1191" s="34"/>
      <c r="J1191" s="34" t="s">
        <v>361</v>
      </c>
      <c r="P1191" s="106" t="s">
        <v>510</v>
      </c>
      <c r="Q1191" s="5">
        <v>-0.19620000000000001</v>
      </c>
      <c r="R1191" s="5">
        <v>32.375599999999999</v>
      </c>
      <c r="S1191" s="5"/>
      <c r="T1191" s="66">
        <v>2.8340000000000001</v>
      </c>
      <c r="U1191" s="62"/>
      <c r="V1191" s="67">
        <v>1.9950000000000001</v>
      </c>
      <c r="W1191" s="5">
        <v>8.0507774353027344</v>
      </c>
      <c r="X1191" s="5">
        <v>314.76097560975614</v>
      </c>
    </row>
    <row r="1192" spans="2:24" x14ac:dyDescent="0.2">
      <c r="B1192" s="19">
        <v>42620</v>
      </c>
      <c r="C1192" s="9">
        <v>71.566800000000001</v>
      </c>
      <c r="D1192" s="5">
        <v>-152.00319999999999</v>
      </c>
      <c r="E1192" s="71">
        <v>0</v>
      </c>
      <c r="F1192" s="34" t="s">
        <v>361</v>
      </c>
      <c r="G1192" s="34" t="s">
        <v>361</v>
      </c>
      <c r="H1192" s="34" t="s">
        <v>361</v>
      </c>
      <c r="I1192" s="34"/>
      <c r="J1192" s="34" t="s">
        <v>361</v>
      </c>
      <c r="P1192" s="105">
        <v>1</v>
      </c>
      <c r="Q1192" s="5">
        <v>3.9</v>
      </c>
      <c r="R1192" s="5">
        <v>26.857800000000001</v>
      </c>
      <c r="S1192" s="5"/>
      <c r="T1192" s="66">
        <v>0.15</v>
      </c>
      <c r="U1192" s="62"/>
      <c r="V1192" s="67">
        <v>0.04</v>
      </c>
      <c r="W1192" s="5">
        <v>8.0510482788085938</v>
      </c>
      <c r="X1192" s="5">
        <v>333.07317073170731</v>
      </c>
    </row>
    <row r="1193" spans="2:24" x14ac:dyDescent="0.2">
      <c r="B1193" s="19">
        <v>42620</v>
      </c>
      <c r="C1193" s="9">
        <v>71.566800000000001</v>
      </c>
      <c r="D1193" s="5">
        <v>-152.00319999999999</v>
      </c>
      <c r="E1193" s="71">
        <v>27.7</v>
      </c>
      <c r="F1193" s="34">
        <v>41826.817104074369</v>
      </c>
      <c r="G1193" s="34" t="s">
        <v>361</v>
      </c>
      <c r="H1193" s="34">
        <v>41826.817104074369</v>
      </c>
      <c r="I1193" s="34"/>
      <c r="J1193" s="34" t="s">
        <v>361</v>
      </c>
      <c r="P1193" s="105">
        <v>0.1</v>
      </c>
      <c r="Q1193" s="5">
        <v>-0.71440000000000003</v>
      </c>
      <c r="R1193" s="5">
        <v>29.1051</v>
      </c>
      <c r="S1193" s="5"/>
      <c r="T1193" s="64" t="s">
        <v>361</v>
      </c>
      <c r="U1193" s="62"/>
      <c r="V1193" s="64" t="s">
        <v>361</v>
      </c>
      <c r="W1193" s="5">
        <v>8.098658561706543</v>
      </c>
      <c r="X1193" s="5">
        <v>386.67317073170733</v>
      </c>
    </row>
    <row r="1194" spans="2:24" x14ac:dyDescent="0.2">
      <c r="B1194" s="19">
        <v>42620</v>
      </c>
      <c r="C1194" s="9">
        <v>71.566800000000001</v>
      </c>
      <c r="D1194" s="5">
        <v>-152.00319999999999</v>
      </c>
      <c r="E1194" s="71">
        <v>53.4</v>
      </c>
      <c r="F1194" s="34">
        <v>450433.69391304388</v>
      </c>
      <c r="G1194" s="34" t="s">
        <v>361</v>
      </c>
      <c r="H1194" s="34">
        <v>450433.69391304388</v>
      </c>
      <c r="I1194" s="34"/>
      <c r="J1194" s="34">
        <v>8229.6441797342231</v>
      </c>
      <c r="P1194" s="105">
        <v>0.01</v>
      </c>
      <c r="Q1194" s="5">
        <v>-0.83379999999999999</v>
      </c>
      <c r="R1194" s="5">
        <v>31.6768</v>
      </c>
      <c r="S1194" s="5"/>
      <c r="T1194" s="66">
        <v>1.4730000000000001</v>
      </c>
      <c r="U1194" s="62"/>
      <c r="V1194" s="67">
        <v>2.92</v>
      </c>
      <c r="W1194" s="5">
        <v>8.103816032409668</v>
      </c>
      <c r="X1194" s="5">
        <v>372.67317073170733</v>
      </c>
    </row>
    <row r="1195" spans="2:24" x14ac:dyDescent="0.2">
      <c r="B1195" s="19">
        <v>42620</v>
      </c>
      <c r="C1195" s="9">
        <v>71.566800000000001</v>
      </c>
      <c r="D1195" s="5">
        <v>-152.00319999999999</v>
      </c>
      <c r="E1195" s="71">
        <v>80.2</v>
      </c>
      <c r="F1195" s="34">
        <v>3502772.7145652282</v>
      </c>
      <c r="G1195" s="34" t="s">
        <v>361</v>
      </c>
      <c r="H1195" s="34">
        <v>3502772.7145652282</v>
      </c>
      <c r="I1195" s="34"/>
      <c r="J1195" s="34">
        <v>45270.428984891929</v>
      </c>
      <c r="P1195" s="105">
        <v>1E-3</v>
      </c>
      <c r="Q1195" s="5">
        <v>-1.2357</v>
      </c>
      <c r="R1195" s="5">
        <v>32.2502</v>
      </c>
      <c r="S1195" s="5"/>
      <c r="T1195" s="66">
        <v>0.879</v>
      </c>
      <c r="U1195" s="62"/>
      <c r="V1195" s="67">
        <v>9.4190000000000005</v>
      </c>
      <c r="W1195" s="5">
        <v>7.9513192176818848</v>
      </c>
      <c r="X1195" s="5">
        <v>310.95609756097565</v>
      </c>
    </row>
    <row r="1196" spans="2:24" x14ac:dyDescent="0.2">
      <c r="B1196" s="19">
        <v>42620</v>
      </c>
      <c r="C1196" s="9">
        <v>71.566800000000001</v>
      </c>
      <c r="D1196" s="5">
        <v>-152.00319999999999</v>
      </c>
      <c r="E1196" s="71">
        <v>99</v>
      </c>
      <c r="F1196" s="34">
        <v>1435020.971304351</v>
      </c>
      <c r="G1196" s="34" t="s">
        <v>361</v>
      </c>
      <c r="H1196" s="34">
        <v>1435020.971304351</v>
      </c>
      <c r="I1196" s="34"/>
      <c r="J1196" s="34">
        <v>2968.2421292652853</v>
      </c>
      <c r="P1196" s="105" t="s">
        <v>510</v>
      </c>
      <c r="Q1196" s="5">
        <v>-1.4489000000000001</v>
      </c>
      <c r="R1196" s="5">
        <v>32.525300000000001</v>
      </c>
      <c r="S1196" s="5"/>
      <c r="T1196" s="66">
        <v>1.69</v>
      </c>
      <c r="U1196" s="62"/>
      <c r="V1196" s="67">
        <v>9.11</v>
      </c>
      <c r="W1196" s="5">
        <v>7.9273533821105957</v>
      </c>
      <c r="X1196" s="5">
        <v>312.72195121951222</v>
      </c>
    </row>
    <row r="1197" spans="2:24" x14ac:dyDescent="0.2">
      <c r="B1197" s="19">
        <v>42620</v>
      </c>
      <c r="C1197" s="9">
        <v>71.566800000000001</v>
      </c>
      <c r="D1197" s="5">
        <v>-152.00319999999999</v>
      </c>
      <c r="E1197" s="71">
        <v>197.8</v>
      </c>
      <c r="F1197" s="34">
        <v>3778520.5867391387</v>
      </c>
      <c r="G1197" s="34">
        <v>845105.53332209145</v>
      </c>
      <c r="H1197" s="35">
        <f>F1197+G1197</f>
        <v>4623626.1200612299</v>
      </c>
      <c r="J1197" s="34">
        <v>76738.298883575597</v>
      </c>
      <c r="P1197" s="105" t="s">
        <v>510</v>
      </c>
      <c r="Q1197" s="5">
        <v>-0.97030000000000005</v>
      </c>
      <c r="R1197" s="5">
        <v>33.976500000000001</v>
      </c>
      <c r="S1197" s="5"/>
      <c r="T1197" s="66">
        <v>0.21</v>
      </c>
      <c r="U1197" s="62"/>
      <c r="V1197" s="67">
        <v>13.04</v>
      </c>
      <c r="W1197" s="5">
        <v>7.9408941268920898</v>
      </c>
      <c r="X1197" s="5">
        <v>271.2585365853659</v>
      </c>
    </row>
    <row r="1198" spans="2:24" x14ac:dyDescent="0.2">
      <c r="B1198" s="19">
        <v>42620</v>
      </c>
      <c r="C1198" s="9">
        <v>71.566800000000001</v>
      </c>
      <c r="D1198" s="5">
        <v>-152.00319999999999</v>
      </c>
      <c r="E1198" s="71">
        <v>465</v>
      </c>
      <c r="F1198" s="34">
        <v>8556596.8978261035</v>
      </c>
      <c r="G1198" s="34">
        <v>7205421.0831548097</v>
      </c>
      <c r="H1198" s="35">
        <f t="shared" ref="H1198:H1223" si="2">F1198+G1198</f>
        <v>15762017.980980914</v>
      </c>
      <c r="J1198" s="34">
        <v>6700.9657149073382</v>
      </c>
      <c r="P1198" s="106">
        <v>0</v>
      </c>
      <c r="Q1198" s="5">
        <v>0.65449999999999997</v>
      </c>
      <c r="R1198" s="5">
        <v>34.807499999999997</v>
      </c>
      <c r="S1198" s="5"/>
      <c r="T1198" s="64" t="s">
        <v>361</v>
      </c>
      <c r="U1198" s="62"/>
      <c r="V1198" s="65">
        <v>13.05</v>
      </c>
      <c r="W1198" s="5">
        <v>8.0422601699829102</v>
      </c>
      <c r="X1198" s="5">
        <v>276.88780487804883</v>
      </c>
    </row>
    <row r="1199" spans="2:24" x14ac:dyDescent="0.2">
      <c r="B1199" s="19">
        <v>42628</v>
      </c>
      <c r="C1199" s="9">
        <v>73.305199999999999</v>
      </c>
      <c r="D1199" s="5">
        <v>-160.8022</v>
      </c>
      <c r="E1199" s="71">
        <v>0</v>
      </c>
      <c r="F1199" s="34" t="s">
        <v>361</v>
      </c>
      <c r="G1199" s="34" t="s">
        <v>361</v>
      </c>
      <c r="H1199" s="34" t="s">
        <v>361</v>
      </c>
      <c r="I1199" s="34"/>
      <c r="J1199" s="34" t="s">
        <v>361</v>
      </c>
      <c r="P1199" s="105">
        <v>1</v>
      </c>
      <c r="Q1199" s="5">
        <v>2.5</v>
      </c>
      <c r="R1199" s="5">
        <v>26.862100000000002</v>
      </c>
      <c r="S1199" s="5"/>
      <c r="T1199" s="64" t="s">
        <v>361</v>
      </c>
      <c r="U1199" s="62"/>
      <c r="V1199" s="65">
        <v>0.06</v>
      </c>
      <c r="W1199" s="5">
        <v>8.0423307418823242</v>
      </c>
      <c r="X1199" s="5">
        <v>338.54634146341465</v>
      </c>
    </row>
    <row r="1200" spans="2:24" x14ac:dyDescent="0.2">
      <c r="B1200" s="19">
        <v>42628</v>
      </c>
      <c r="C1200" s="9">
        <v>73.305199999999999</v>
      </c>
      <c r="D1200" s="5">
        <v>-160.8022</v>
      </c>
      <c r="E1200" s="71">
        <v>34.700000000000003</v>
      </c>
      <c r="F1200" s="34">
        <v>1904.3468552010825</v>
      </c>
      <c r="G1200" s="34" t="s">
        <v>361</v>
      </c>
      <c r="H1200" s="34">
        <v>1904.3468552010825</v>
      </c>
      <c r="I1200" s="34"/>
      <c r="J1200" s="34" t="s">
        <v>361</v>
      </c>
      <c r="P1200" s="105">
        <v>0.1</v>
      </c>
      <c r="Q1200" s="5">
        <v>-0.2024</v>
      </c>
      <c r="R1200" s="5">
        <v>30.691400000000002</v>
      </c>
      <c r="S1200" s="5"/>
      <c r="T1200" s="64" t="s">
        <v>361</v>
      </c>
      <c r="U1200" s="62"/>
      <c r="V1200" s="64" t="s">
        <v>361</v>
      </c>
      <c r="W1200" s="5">
        <v>8.1967182159423828</v>
      </c>
      <c r="X1200" s="5">
        <v>398.35121951219514</v>
      </c>
    </row>
    <row r="1201" spans="2:24" x14ac:dyDescent="0.2">
      <c r="B1201" s="19">
        <v>42628</v>
      </c>
      <c r="C1201" s="9">
        <v>73.305199999999999</v>
      </c>
      <c r="D1201" s="5">
        <v>-160.8022</v>
      </c>
      <c r="E1201" s="71">
        <v>71.3</v>
      </c>
      <c r="F1201" s="34">
        <v>1317197.7402461958</v>
      </c>
      <c r="G1201" s="34" t="s">
        <v>361</v>
      </c>
      <c r="H1201" s="34">
        <v>1317197.7402461958</v>
      </c>
      <c r="I1201" s="34"/>
      <c r="J1201" s="34">
        <v>79111.610300934495</v>
      </c>
      <c r="P1201" s="105">
        <v>0.01</v>
      </c>
      <c r="Q1201" s="5">
        <v>-0.65069999999999995</v>
      </c>
      <c r="R1201" s="5">
        <v>32.373699999999999</v>
      </c>
      <c r="S1201" s="5"/>
      <c r="T1201" s="66">
        <v>4.625</v>
      </c>
      <c r="U1201" s="62"/>
      <c r="V1201" s="67">
        <v>6.2560000000000002</v>
      </c>
      <c r="W1201" s="5">
        <v>7.9106521606445312</v>
      </c>
      <c r="X1201" s="5">
        <v>280.56585365853658</v>
      </c>
    </row>
    <row r="1202" spans="2:24" x14ac:dyDescent="0.2">
      <c r="B1202" s="19">
        <v>42628</v>
      </c>
      <c r="C1202" s="9">
        <v>73.305199999999999</v>
      </c>
      <c r="D1202" s="5">
        <v>-160.8022</v>
      </c>
      <c r="E1202" s="71">
        <v>104.9</v>
      </c>
      <c r="F1202" s="34">
        <v>4586241.9295742791</v>
      </c>
      <c r="G1202" s="34">
        <v>889098.57349439594</v>
      </c>
      <c r="H1202" s="35">
        <f t="shared" si="2"/>
        <v>5475340.5030686753</v>
      </c>
      <c r="J1202" s="34">
        <v>213971.69992500686</v>
      </c>
      <c r="P1202" s="105">
        <v>1E-3</v>
      </c>
      <c r="Q1202" s="5">
        <v>-1.6193</v>
      </c>
      <c r="R1202" s="5">
        <v>32.674300000000002</v>
      </c>
      <c r="S1202" s="5"/>
      <c r="T1202" s="66">
        <v>2.859</v>
      </c>
      <c r="U1202" s="62"/>
      <c r="V1202" s="67">
        <v>15.316000000000001</v>
      </c>
      <c r="W1202" s="5">
        <v>7.8001837730407715</v>
      </c>
      <c r="X1202" s="5">
        <v>287.05365853658543</v>
      </c>
    </row>
    <row r="1203" spans="2:24" x14ac:dyDescent="0.2">
      <c r="B1203" s="19">
        <v>42628</v>
      </c>
      <c r="C1203" s="9">
        <v>73.305199999999999</v>
      </c>
      <c r="D1203" s="5">
        <v>-160.8022</v>
      </c>
      <c r="E1203" s="71">
        <v>197.8</v>
      </c>
      <c r="F1203" s="34">
        <v>6934339.8540951815</v>
      </c>
      <c r="G1203" s="34">
        <v>1561918.8669742616</v>
      </c>
      <c r="H1203" s="35">
        <f t="shared" si="2"/>
        <v>8496258.721069444</v>
      </c>
      <c r="J1203" s="34">
        <v>65014.845893944264</v>
      </c>
      <c r="P1203" s="105" t="s">
        <v>510</v>
      </c>
      <c r="Q1203" s="5">
        <v>-1.0431999999999999</v>
      </c>
      <c r="R1203" s="5">
        <v>33.870600000000003</v>
      </c>
      <c r="S1203" s="5"/>
      <c r="T1203" s="64" t="s">
        <v>361</v>
      </c>
      <c r="U1203" s="62"/>
      <c r="V1203" s="65">
        <v>13.61</v>
      </c>
      <c r="W1203" s="5">
        <v>7.9098196029663086</v>
      </c>
      <c r="X1203" s="5">
        <v>266.42926829268293</v>
      </c>
    </row>
    <row r="1204" spans="2:24" x14ac:dyDescent="0.2">
      <c r="B1204" s="19">
        <v>42628</v>
      </c>
      <c r="C1204" s="9">
        <v>73.305199999999999</v>
      </c>
      <c r="D1204" s="5">
        <v>-160.8022</v>
      </c>
      <c r="E1204" s="71">
        <v>408.2</v>
      </c>
      <c r="F1204" s="34">
        <v>4089237.2894750861</v>
      </c>
      <c r="G1204" s="34">
        <v>5630704.2949685762</v>
      </c>
      <c r="H1204" s="35">
        <f t="shared" si="2"/>
        <v>9719941.5844436623</v>
      </c>
      <c r="J1204" s="34" t="s">
        <v>361</v>
      </c>
      <c r="P1204" s="106">
        <v>0</v>
      </c>
      <c r="Q1204" s="5">
        <v>0.68179999999999996</v>
      </c>
      <c r="R1204" s="5">
        <v>34.830199999999998</v>
      </c>
      <c r="S1204" s="5"/>
      <c r="T1204" s="64" t="s">
        <v>361</v>
      </c>
      <c r="U1204" s="62"/>
      <c r="V1204" s="65">
        <v>13.27</v>
      </c>
      <c r="W1204" s="5">
        <v>8.0330820083618164</v>
      </c>
      <c r="X1204" s="5">
        <v>276.20487804878053</v>
      </c>
    </row>
    <row r="1205" spans="2:24" x14ac:dyDescent="0.2">
      <c r="B1205" s="19">
        <v>42621</v>
      </c>
      <c r="C1205" s="9">
        <v>72.491399999999999</v>
      </c>
      <c r="D1205" s="5">
        <v>-155.35210000000001</v>
      </c>
      <c r="E1205" s="71">
        <v>0</v>
      </c>
      <c r="F1205" s="34" t="s">
        <v>361</v>
      </c>
      <c r="G1205" s="34" t="s">
        <v>361</v>
      </c>
      <c r="H1205" s="34" t="s">
        <v>361</v>
      </c>
      <c r="I1205" s="34"/>
      <c r="J1205" s="34" t="s">
        <v>361</v>
      </c>
      <c r="P1205" s="105">
        <v>1</v>
      </c>
      <c r="Q1205" s="5">
        <v>3.5</v>
      </c>
      <c r="R1205" s="5">
        <v>27.133500000000002</v>
      </c>
      <c r="S1205" s="5"/>
      <c r="T1205" s="66">
        <v>0.12</v>
      </c>
      <c r="U1205" s="62"/>
      <c r="V1205" s="67">
        <v>7.0000000000000007E-2</v>
      </c>
      <c r="W1205" s="5">
        <v>8.0753545761108398</v>
      </c>
      <c r="X1205" s="5">
        <v>334.94634146341468</v>
      </c>
    </row>
    <row r="1206" spans="2:24" x14ac:dyDescent="0.2">
      <c r="B1206" s="19">
        <v>42621</v>
      </c>
      <c r="C1206" s="9">
        <v>72.491399999999999</v>
      </c>
      <c r="D1206" s="5">
        <v>-155.35210000000001</v>
      </c>
      <c r="E1206" s="71">
        <v>25.7</v>
      </c>
      <c r="F1206" s="34">
        <v>5777.8009769565233</v>
      </c>
      <c r="G1206" s="34" t="s">
        <v>361</v>
      </c>
      <c r="H1206" s="34">
        <v>5777.8009769565233</v>
      </c>
      <c r="I1206" s="34"/>
      <c r="J1206" s="34" t="s">
        <v>361</v>
      </c>
      <c r="P1206" s="105">
        <v>0.1</v>
      </c>
      <c r="Q1206" s="5">
        <v>3.3395000000000001</v>
      </c>
      <c r="R1206" s="5">
        <v>29.7697</v>
      </c>
      <c r="S1206" s="5"/>
      <c r="T1206" s="66">
        <v>7.3999999999999996E-2</v>
      </c>
      <c r="U1206" s="62"/>
      <c r="V1206" s="67">
        <v>4.9000000000000002E-2</v>
      </c>
      <c r="W1206" s="5">
        <v>8.1759939193725586</v>
      </c>
      <c r="X1206" s="5">
        <v>354.94634146341468</v>
      </c>
    </row>
    <row r="1207" spans="2:24" x14ac:dyDescent="0.2">
      <c r="B1207" s="19">
        <v>42621</v>
      </c>
      <c r="C1207" s="9">
        <v>72.491399999999999</v>
      </c>
      <c r="D1207" s="5">
        <v>-155.35210000000001</v>
      </c>
      <c r="E1207" s="71">
        <v>46.5</v>
      </c>
      <c r="F1207" s="34">
        <v>105241.0234130436</v>
      </c>
      <c r="G1207" s="34" t="s">
        <v>361</v>
      </c>
      <c r="H1207" s="34">
        <v>105241.0234130436</v>
      </c>
      <c r="I1207" s="34"/>
      <c r="J1207" s="34" t="s">
        <v>361</v>
      </c>
      <c r="P1207" s="105">
        <v>0.01</v>
      </c>
      <c r="Q1207" s="5">
        <v>-1.1453</v>
      </c>
      <c r="R1207" s="5">
        <v>31.857600000000001</v>
      </c>
      <c r="S1207" s="5"/>
      <c r="T1207" s="66">
        <v>0.94199999999999995</v>
      </c>
      <c r="U1207" s="62"/>
      <c r="V1207" s="67">
        <v>2.6230000000000002</v>
      </c>
      <c r="W1207" s="5">
        <v>8.0982589721679688</v>
      </c>
      <c r="X1207" s="5">
        <v>372.60487804878056</v>
      </c>
    </row>
    <row r="1208" spans="2:24" x14ac:dyDescent="0.2">
      <c r="B1208" s="19">
        <v>42621</v>
      </c>
      <c r="C1208" s="9">
        <v>72.491399999999999</v>
      </c>
      <c r="D1208" s="5">
        <v>-155.35210000000001</v>
      </c>
      <c r="E1208" s="71">
        <v>69.2</v>
      </c>
      <c r="F1208" s="34">
        <v>413724.71897826076</v>
      </c>
      <c r="G1208" s="34">
        <v>1871097.7549333128</v>
      </c>
      <c r="H1208" s="35">
        <f t="shared" si="2"/>
        <v>2284822.4739115736</v>
      </c>
      <c r="J1208" s="34">
        <v>11560.644585984703</v>
      </c>
      <c r="P1208" s="105">
        <v>1E-3</v>
      </c>
      <c r="Q1208" s="5">
        <v>-1.6278999999999999</v>
      </c>
      <c r="R1208" s="5">
        <v>32.408999999999999</v>
      </c>
      <c r="S1208" s="5"/>
      <c r="T1208" s="66">
        <v>4.7469999999999999</v>
      </c>
      <c r="U1208" s="62"/>
      <c r="V1208" s="67">
        <v>12.222</v>
      </c>
      <c r="W1208" s="5">
        <v>7.8407120704650879</v>
      </c>
      <c r="X1208" s="5">
        <v>283.08292682926833</v>
      </c>
    </row>
    <row r="1209" spans="2:24" x14ac:dyDescent="0.2">
      <c r="B1209" s="19">
        <v>42621</v>
      </c>
      <c r="C1209" s="9">
        <v>72.491399999999999</v>
      </c>
      <c r="D1209" s="5">
        <v>-155.35210000000001</v>
      </c>
      <c r="E1209" s="71">
        <v>99.2</v>
      </c>
      <c r="F1209" s="34">
        <v>4565600.637608706</v>
      </c>
      <c r="G1209" s="34">
        <v>17819875.164542932</v>
      </c>
      <c r="H1209" s="35">
        <f t="shared" si="2"/>
        <v>22385475.802151639</v>
      </c>
      <c r="J1209" s="34">
        <v>221817.47972541704</v>
      </c>
      <c r="P1209" s="105" t="s">
        <v>510</v>
      </c>
      <c r="Q1209" s="5">
        <v>-1.5378000000000001</v>
      </c>
      <c r="R1209" s="5">
        <v>32.648899999999998</v>
      </c>
      <c r="S1209" s="5"/>
      <c r="T1209" s="66">
        <v>2.69</v>
      </c>
      <c r="U1209" s="62"/>
      <c r="V1209" s="67">
        <v>13.96</v>
      </c>
      <c r="W1209" s="5">
        <v>7.8282837867736816</v>
      </c>
      <c r="X1209" s="5">
        <v>283.38536585365858</v>
      </c>
    </row>
    <row r="1210" spans="2:24" x14ac:dyDescent="0.2">
      <c r="B1210" s="19">
        <v>42621</v>
      </c>
      <c r="C1210" s="9">
        <v>72.476200000000006</v>
      </c>
      <c r="D1210" s="5">
        <v>-155.42080000000001</v>
      </c>
      <c r="E1210" s="71">
        <v>198</v>
      </c>
      <c r="F1210" s="34">
        <v>10521868.341020318</v>
      </c>
      <c r="G1210" s="34">
        <v>1088219.8917249739</v>
      </c>
      <c r="H1210" s="35">
        <f t="shared" si="2"/>
        <v>11610088.232745292</v>
      </c>
      <c r="J1210" s="34">
        <v>28878.362708268909</v>
      </c>
      <c r="P1210" s="105" t="s">
        <v>510</v>
      </c>
      <c r="Q1210" s="5">
        <v>-1.0741000000000001</v>
      </c>
      <c r="R1210" s="5">
        <v>33.880800000000001</v>
      </c>
      <c r="S1210" s="5"/>
      <c r="T1210" s="64" t="s">
        <v>361</v>
      </c>
      <c r="U1210" s="62"/>
      <c r="V1210" s="65">
        <v>13.5</v>
      </c>
      <c r="W1210" s="5">
        <v>7.9135723114013672</v>
      </c>
      <c r="X1210" s="5">
        <v>272.1365853658537</v>
      </c>
    </row>
    <row r="1211" spans="2:24" x14ac:dyDescent="0.2">
      <c r="B1211" s="19">
        <v>42621</v>
      </c>
      <c r="C1211" s="9">
        <v>72.476200000000006</v>
      </c>
      <c r="D1211" s="5">
        <v>-155.42080000000001</v>
      </c>
      <c r="E1211" s="71">
        <v>988</v>
      </c>
      <c r="F1211" s="34">
        <v>167212.16843932803</v>
      </c>
      <c r="G1211" s="34">
        <v>2399392.5571813458</v>
      </c>
      <c r="H1211" s="35">
        <f t="shared" si="2"/>
        <v>2566604.725620674</v>
      </c>
      <c r="J1211" s="34" t="s">
        <v>361</v>
      </c>
      <c r="P1211" s="105">
        <v>0</v>
      </c>
      <c r="Q1211" s="5">
        <v>-2.8E-3</v>
      </c>
      <c r="R1211" s="5">
        <v>34.876399999999997</v>
      </c>
      <c r="S1211" s="5"/>
      <c r="T1211" s="64" t="s">
        <v>361</v>
      </c>
      <c r="U1211" s="62"/>
      <c r="V1211" s="65">
        <v>12.92</v>
      </c>
      <c r="W1211" s="5">
        <v>8.0532627105712891</v>
      </c>
      <c r="X1211" s="5">
        <v>290.2731707317073</v>
      </c>
    </row>
    <row r="1212" spans="2:24" x14ac:dyDescent="0.2">
      <c r="B1212" s="19">
        <v>42626</v>
      </c>
      <c r="C1212" s="9">
        <v>73.499700000000004</v>
      </c>
      <c r="D1212" s="5">
        <v>-157.00839999999999</v>
      </c>
      <c r="E1212" s="71">
        <v>0</v>
      </c>
      <c r="F1212" s="34" t="s">
        <v>361</v>
      </c>
      <c r="G1212" s="34" t="s">
        <v>361</v>
      </c>
      <c r="H1212" s="34" t="s">
        <v>361</v>
      </c>
      <c r="I1212" s="34"/>
      <c r="J1212" s="34" t="s">
        <v>361</v>
      </c>
      <c r="P1212" s="105">
        <v>1</v>
      </c>
      <c r="Q1212" s="5">
        <v>1.8</v>
      </c>
      <c r="R1212" s="5">
        <v>26.592700000000001</v>
      </c>
      <c r="S1212" s="5"/>
      <c r="T1212" s="66">
        <v>0.09</v>
      </c>
      <c r="U1212" s="62"/>
      <c r="V1212" s="67">
        <v>0.06</v>
      </c>
      <c r="W1212" s="5">
        <v>7.9970731735229492</v>
      </c>
      <c r="X1212" s="5">
        <v>346.79024390243904</v>
      </c>
    </row>
    <row r="1213" spans="2:24" x14ac:dyDescent="0.2">
      <c r="B1213" s="19">
        <v>42626</v>
      </c>
      <c r="C1213" s="9">
        <v>73.507599999999996</v>
      </c>
      <c r="D1213" s="5">
        <v>-157.04949999999999</v>
      </c>
      <c r="E1213" s="71">
        <v>36.700000000000003</v>
      </c>
      <c r="F1213" s="34">
        <v>55709.541210869633</v>
      </c>
      <c r="G1213" s="34" t="s">
        <v>361</v>
      </c>
      <c r="H1213" s="34">
        <v>55709.541210869633</v>
      </c>
      <c r="I1213" s="34"/>
      <c r="J1213" s="34" t="s">
        <v>361</v>
      </c>
      <c r="P1213" s="105">
        <v>0.1</v>
      </c>
      <c r="Q1213" s="5">
        <v>-0.66900000000000004</v>
      </c>
      <c r="R1213" s="5">
        <v>29.338999999999999</v>
      </c>
      <c r="S1213" s="5"/>
      <c r="T1213" s="64" t="s">
        <v>361</v>
      </c>
      <c r="U1213" s="62"/>
      <c r="V1213" s="65">
        <v>6.5000000000000002E-2</v>
      </c>
      <c r="W1213" s="5">
        <v>8.0806140899658203</v>
      </c>
      <c r="X1213" s="5">
        <v>380.38048780487804</v>
      </c>
    </row>
    <row r="1214" spans="2:24" x14ac:dyDescent="0.2">
      <c r="B1214" s="19">
        <v>42626</v>
      </c>
      <c r="C1214" s="9">
        <v>73.507599999999996</v>
      </c>
      <c r="D1214" s="5">
        <v>-157.04949999999999</v>
      </c>
      <c r="E1214" s="71">
        <v>76.2</v>
      </c>
      <c r="F1214" s="34">
        <v>9552699.9543478489</v>
      </c>
      <c r="G1214" s="34" t="s">
        <v>361</v>
      </c>
      <c r="H1214" s="34">
        <v>9552699.9543478489</v>
      </c>
      <c r="I1214" s="34"/>
      <c r="J1214" s="34">
        <v>15171.83606356738</v>
      </c>
      <c r="P1214" s="105">
        <v>0.01</v>
      </c>
      <c r="Q1214" s="5">
        <v>-0.59460000000000002</v>
      </c>
      <c r="R1214" s="5">
        <v>31.644300000000001</v>
      </c>
      <c r="S1214" s="5"/>
      <c r="T1214" s="64" t="s">
        <v>361</v>
      </c>
      <c r="U1214" s="62"/>
      <c r="V1214" s="65">
        <v>5.4370000000000003</v>
      </c>
      <c r="W1214" s="5">
        <v>8.0409793853759766</v>
      </c>
      <c r="X1214" s="5">
        <v>330.22439024390246</v>
      </c>
    </row>
    <row r="1215" spans="2:24" x14ac:dyDescent="0.2">
      <c r="B1215" s="19">
        <v>42626</v>
      </c>
      <c r="C1215" s="9">
        <v>73.507599999999996</v>
      </c>
      <c r="D1215" s="5">
        <v>-157.04949999999999</v>
      </c>
      <c r="E1215" s="71">
        <v>115.4</v>
      </c>
      <c r="F1215" s="34">
        <v>5534491.1610869626</v>
      </c>
      <c r="G1215" s="34" t="s">
        <v>361</v>
      </c>
      <c r="H1215" s="34">
        <v>5534491.1610869626</v>
      </c>
      <c r="I1215" s="34"/>
      <c r="J1215" s="34">
        <v>89642.855487722976</v>
      </c>
      <c r="P1215" s="105">
        <v>1E-3</v>
      </c>
      <c r="Q1215" s="5">
        <v>-1.3137000000000001</v>
      </c>
      <c r="R1215" s="5">
        <v>32.446599999999997</v>
      </c>
      <c r="S1215" s="5"/>
      <c r="T1215" s="66">
        <v>0.81499999999999995</v>
      </c>
      <c r="U1215" s="62"/>
      <c r="V1215" s="67">
        <v>10.180999999999999</v>
      </c>
      <c r="W1215" s="5">
        <v>7.9370555877685547</v>
      </c>
      <c r="X1215" s="5">
        <v>305.33658536585369</v>
      </c>
    </row>
    <row r="1216" spans="2:24" x14ac:dyDescent="0.2">
      <c r="B1216" s="19">
        <v>42626</v>
      </c>
      <c r="C1216" s="9">
        <v>73.499700000000004</v>
      </c>
      <c r="D1216" s="5">
        <v>-157.00839999999999</v>
      </c>
      <c r="E1216" s="71">
        <v>197.8</v>
      </c>
      <c r="F1216" s="34">
        <v>10345225.423913058</v>
      </c>
      <c r="G1216" s="34">
        <v>313227.39607853588</v>
      </c>
      <c r="H1216" s="35">
        <f t="shared" si="2"/>
        <v>10658452.819991594</v>
      </c>
      <c r="J1216" s="34">
        <v>254314.43087417335</v>
      </c>
      <c r="P1216" s="105" t="s">
        <v>510</v>
      </c>
      <c r="Q1216" s="5">
        <v>-1.5403</v>
      </c>
      <c r="R1216" s="5">
        <v>33.261699999999998</v>
      </c>
      <c r="S1216" s="5"/>
      <c r="T1216" s="66">
        <v>0.18</v>
      </c>
      <c r="U1216" s="62"/>
      <c r="V1216" s="67">
        <v>13.3</v>
      </c>
      <c r="W1216" s="5">
        <v>7.869941234588623</v>
      </c>
      <c r="X1216" s="5">
        <v>286.63414634146346</v>
      </c>
    </row>
    <row r="1217" spans="1:24" x14ac:dyDescent="0.2">
      <c r="B1217" s="19">
        <v>42626</v>
      </c>
      <c r="C1217" s="9">
        <v>73.499700000000004</v>
      </c>
      <c r="D1217" s="5">
        <v>-157.00839999999999</v>
      </c>
      <c r="E1217" s="71">
        <v>987</v>
      </c>
      <c r="F1217" s="34">
        <v>49655.105226087071</v>
      </c>
      <c r="G1217" s="34">
        <v>792865.19975232112</v>
      </c>
      <c r="H1217" s="35">
        <f t="shared" si="2"/>
        <v>842520.30497840815</v>
      </c>
      <c r="J1217" s="34" t="s">
        <v>361</v>
      </c>
      <c r="P1217" s="105">
        <v>0</v>
      </c>
      <c r="Q1217" s="5">
        <v>-1.1299999999999999E-2</v>
      </c>
      <c r="R1217" s="5">
        <v>34.877000000000002</v>
      </c>
      <c r="S1217" s="5"/>
      <c r="T1217" s="64" t="s">
        <v>361</v>
      </c>
      <c r="U1217" s="62"/>
      <c r="V1217" s="65">
        <v>12.78</v>
      </c>
      <c r="W1217" s="5">
        <v>8.0441713333129883</v>
      </c>
      <c r="X1217" s="5">
        <v>290.86829268292684</v>
      </c>
    </row>
    <row r="1218" spans="1:24" x14ac:dyDescent="0.2">
      <c r="B1218" s="19">
        <v>42627</v>
      </c>
      <c r="C1218" s="9">
        <v>73.507300000000001</v>
      </c>
      <c r="D1218" s="5">
        <v>-159.29140000000001</v>
      </c>
      <c r="E1218" s="71">
        <v>0</v>
      </c>
      <c r="F1218" s="34" t="s">
        <v>361</v>
      </c>
      <c r="G1218" s="34" t="s">
        <v>361</v>
      </c>
      <c r="H1218" s="34" t="s">
        <v>361</v>
      </c>
      <c r="I1218" s="34"/>
      <c r="J1218" s="34" t="s">
        <v>361</v>
      </c>
      <c r="P1218" s="105">
        <v>1</v>
      </c>
      <c r="Q1218" s="5">
        <v>2.5</v>
      </c>
      <c r="R1218" s="5">
        <v>26.8764</v>
      </c>
      <c r="S1218" s="5"/>
      <c r="T1218" s="66">
        <v>7.0000000000000007E-2</v>
      </c>
      <c r="U1218" s="62"/>
      <c r="V1218" s="67">
        <v>0.11</v>
      </c>
      <c r="W1218" s="5">
        <v>8.0328502655029297</v>
      </c>
      <c r="X1218" s="5">
        <v>340.00975609756102</v>
      </c>
    </row>
    <row r="1219" spans="1:24" x14ac:dyDescent="0.2">
      <c r="B1219" s="19">
        <v>42627</v>
      </c>
      <c r="C1219" s="9">
        <v>73.507300000000001</v>
      </c>
      <c r="D1219" s="5">
        <v>-159.29140000000001</v>
      </c>
      <c r="E1219" s="71">
        <v>29.6</v>
      </c>
      <c r="F1219" s="34">
        <v>10798.686465217394</v>
      </c>
      <c r="G1219" s="34" t="s">
        <v>361</v>
      </c>
      <c r="H1219" s="34">
        <v>10798.686465217394</v>
      </c>
      <c r="I1219" s="34"/>
      <c r="J1219" s="34">
        <v>554.28016048864367</v>
      </c>
      <c r="P1219" s="105">
        <v>0.1</v>
      </c>
      <c r="Q1219" s="5">
        <v>0.25519999999999998</v>
      </c>
      <c r="R1219" s="5">
        <v>29.0503</v>
      </c>
      <c r="S1219" s="5"/>
      <c r="T1219" s="64" t="s">
        <v>361</v>
      </c>
      <c r="U1219" s="62"/>
      <c r="V1219" s="64" t="s">
        <v>361</v>
      </c>
      <c r="W1219" s="5">
        <v>8.1014518737792969</v>
      </c>
      <c r="X1219" s="5">
        <v>378.76097560975614</v>
      </c>
    </row>
    <row r="1220" spans="1:24" x14ac:dyDescent="0.2">
      <c r="B1220" s="19">
        <v>42627</v>
      </c>
      <c r="C1220" s="9">
        <v>73.507300000000001</v>
      </c>
      <c r="D1220" s="5">
        <v>-159.29140000000001</v>
      </c>
      <c r="E1220" s="71">
        <v>59.2</v>
      </c>
      <c r="F1220" s="34">
        <v>903814.8894347829</v>
      </c>
      <c r="G1220" s="34" t="s">
        <v>361</v>
      </c>
      <c r="H1220" s="34">
        <v>903814.8894347829</v>
      </c>
      <c r="I1220" s="34"/>
      <c r="J1220" s="34">
        <v>5009.540628623713</v>
      </c>
      <c r="P1220" s="105">
        <v>0.01</v>
      </c>
      <c r="Q1220" s="5">
        <v>-0.45219999999999999</v>
      </c>
      <c r="R1220" s="5">
        <v>31.242999999999999</v>
      </c>
      <c r="S1220" s="5"/>
      <c r="T1220" s="66">
        <v>0.63700000000000001</v>
      </c>
      <c r="U1220" s="62"/>
      <c r="V1220" s="67">
        <v>1.8120000000000001</v>
      </c>
      <c r="W1220" s="5">
        <v>8.1230754852294922</v>
      </c>
      <c r="X1220" s="5">
        <v>374.61463414634153</v>
      </c>
    </row>
    <row r="1221" spans="1:24" x14ac:dyDescent="0.2">
      <c r="B1221" s="19">
        <v>42627</v>
      </c>
      <c r="C1221" s="9">
        <v>73.507300000000001</v>
      </c>
      <c r="D1221" s="5">
        <v>-159.29140000000001</v>
      </c>
      <c r="E1221" s="71">
        <v>98.9</v>
      </c>
      <c r="F1221" s="34">
        <v>7600108.3978261044</v>
      </c>
      <c r="G1221" s="34" t="s">
        <v>361</v>
      </c>
      <c r="H1221" s="34">
        <v>7600108.3978261044</v>
      </c>
      <c r="I1221" s="34"/>
      <c r="J1221" s="34">
        <v>75797.337384020444</v>
      </c>
      <c r="P1221" s="105">
        <v>1E-3</v>
      </c>
      <c r="Q1221" s="5">
        <v>-1.1774</v>
      </c>
      <c r="R1221" s="5">
        <v>32.2288</v>
      </c>
      <c r="S1221" s="5"/>
      <c r="T1221" s="66">
        <v>0.25</v>
      </c>
      <c r="U1221" s="62"/>
      <c r="V1221" s="67">
        <v>10.29</v>
      </c>
      <c r="W1221" s="5">
        <v>7.941864013671875</v>
      </c>
      <c r="X1221" s="5">
        <v>304.6536585365854</v>
      </c>
    </row>
    <row r="1222" spans="1:24" x14ac:dyDescent="0.2">
      <c r="B1222" s="19">
        <v>42627</v>
      </c>
      <c r="C1222" s="9">
        <v>73.507300000000001</v>
      </c>
      <c r="D1222" s="5">
        <v>-159.29140000000001</v>
      </c>
      <c r="E1222" s="71">
        <v>197.3</v>
      </c>
      <c r="F1222" s="34">
        <v>11977386.875136636</v>
      </c>
      <c r="G1222" s="34">
        <v>3032357.2885069535</v>
      </c>
      <c r="H1222" s="35">
        <f t="shared" si="2"/>
        <v>15009744.163643589</v>
      </c>
      <c r="J1222" s="34">
        <v>105061.93455103785</v>
      </c>
      <c r="P1222" s="105" t="s">
        <v>510</v>
      </c>
      <c r="Q1222" s="5">
        <v>-1.3722000000000001</v>
      </c>
      <c r="R1222" s="5">
        <v>33.445099999999996</v>
      </c>
      <c r="S1222" s="5"/>
      <c r="T1222" s="64" t="s">
        <v>361</v>
      </c>
      <c r="U1222" s="62"/>
      <c r="V1222" s="65">
        <v>14.37</v>
      </c>
      <c r="W1222" s="5">
        <v>7.8734383583068848</v>
      </c>
      <c r="X1222" s="5">
        <v>268.63414634146346</v>
      </c>
    </row>
    <row r="1223" spans="1:24" s="21" customFormat="1" x14ac:dyDescent="0.2">
      <c r="B1223" s="22">
        <v>42627</v>
      </c>
      <c r="C1223" s="13">
        <v>73.507300000000001</v>
      </c>
      <c r="D1223" s="12">
        <v>-159.29140000000001</v>
      </c>
      <c r="E1223" s="72">
        <v>988</v>
      </c>
      <c r="F1223" s="36">
        <v>123914.92250486443</v>
      </c>
      <c r="G1223" s="36">
        <v>2490603.9553807201</v>
      </c>
      <c r="H1223" s="37">
        <f t="shared" si="2"/>
        <v>2614518.8778855847</v>
      </c>
      <c r="I1223" s="37"/>
      <c r="J1223" s="36" t="s">
        <v>361</v>
      </c>
      <c r="K1223" s="37"/>
      <c r="L1223" s="37"/>
      <c r="M1223" s="37"/>
      <c r="N1223" s="37"/>
      <c r="O1223" s="13"/>
      <c r="P1223" s="107">
        <v>0</v>
      </c>
      <c r="Q1223" s="12">
        <v>-9.5999999999999992E-3</v>
      </c>
      <c r="R1223" s="12">
        <v>34.878300000000003</v>
      </c>
      <c r="S1223" s="12"/>
      <c r="T1223" s="68" t="s">
        <v>361</v>
      </c>
      <c r="U1223" s="63"/>
      <c r="V1223" s="69">
        <v>12.84</v>
      </c>
      <c r="W1223" s="12">
        <v>8.0577754974365234</v>
      </c>
      <c r="X1223" s="12">
        <v>289.93170731707318</v>
      </c>
    </row>
    <row r="1224" spans="1:24" x14ac:dyDescent="0.2">
      <c r="A1224" s="1" t="s">
        <v>449</v>
      </c>
      <c r="B1224" s="23">
        <v>42974</v>
      </c>
      <c r="C1224" s="5">
        <v>68.018900000000002</v>
      </c>
      <c r="D1224" s="5">
        <v>-168.8355</v>
      </c>
      <c r="E1224" s="39">
        <v>0</v>
      </c>
      <c r="F1224" s="35">
        <v>14507.730190875795</v>
      </c>
      <c r="G1224" s="35" t="s">
        <v>361</v>
      </c>
      <c r="J1224" s="35">
        <v>1546.5267762228975</v>
      </c>
      <c r="P1224" s="43">
        <v>1</v>
      </c>
      <c r="Q1224" s="5">
        <v>4.9000000000000004</v>
      </c>
      <c r="R1224" s="6"/>
      <c r="S1224" s="6"/>
      <c r="T1224" s="62">
        <v>4.2</v>
      </c>
      <c r="U1224" s="62"/>
      <c r="V1224" s="62">
        <v>11.48</v>
      </c>
    </row>
    <row r="1225" spans="1:24" x14ac:dyDescent="0.2">
      <c r="A1225" s="1"/>
      <c r="B1225" s="23">
        <v>42974</v>
      </c>
      <c r="C1225" s="5">
        <v>68.018900000000002</v>
      </c>
      <c r="D1225" s="5">
        <v>-168.8355</v>
      </c>
      <c r="E1225" s="39">
        <v>9.6999999999999993</v>
      </c>
      <c r="F1225" s="35">
        <v>31189.69717159139</v>
      </c>
      <c r="G1225" s="35" t="s">
        <v>361</v>
      </c>
      <c r="J1225" s="35">
        <v>2637.9531976618146</v>
      </c>
      <c r="P1225" s="43">
        <v>0.1</v>
      </c>
      <c r="Q1225" s="5">
        <v>4.8994999999999997</v>
      </c>
      <c r="R1225" s="6"/>
      <c r="S1225" s="6"/>
      <c r="T1225" s="62">
        <v>4.17</v>
      </c>
      <c r="U1225" s="62"/>
      <c r="V1225" s="62">
        <v>11.38</v>
      </c>
    </row>
    <row r="1226" spans="1:24" x14ac:dyDescent="0.2">
      <c r="A1226" s="1" t="s">
        <v>450</v>
      </c>
      <c r="B1226" s="23">
        <v>42975</v>
      </c>
      <c r="C1226" s="5">
        <v>68.018900000000002</v>
      </c>
      <c r="D1226" s="5">
        <v>-168.8355</v>
      </c>
      <c r="E1226" s="39">
        <v>19.7</v>
      </c>
      <c r="F1226" s="35">
        <v>50645.734385325231</v>
      </c>
      <c r="G1226" s="35" t="s">
        <v>361</v>
      </c>
      <c r="J1226" s="35">
        <v>2991.02277457836</v>
      </c>
      <c r="P1226" s="43">
        <v>0.01</v>
      </c>
      <c r="Q1226" s="5">
        <v>4.9728000000000003</v>
      </c>
      <c r="R1226" s="6"/>
      <c r="S1226" s="6"/>
      <c r="T1226" s="62">
        <v>3.28</v>
      </c>
      <c r="U1226" s="62"/>
      <c r="V1226" s="62">
        <v>12.24</v>
      </c>
    </row>
    <row r="1227" spans="1:24" x14ac:dyDescent="0.2">
      <c r="B1227" s="23">
        <v>42975</v>
      </c>
      <c r="C1227" s="5">
        <v>68.018900000000002</v>
      </c>
      <c r="D1227" s="5">
        <v>-168.8355</v>
      </c>
      <c r="E1227" s="39">
        <v>29.4</v>
      </c>
      <c r="F1227" s="35">
        <v>456600.4515745989</v>
      </c>
      <c r="G1227" s="35">
        <v>51765.830750526271</v>
      </c>
      <c r="J1227" s="35">
        <v>32826.712352822447</v>
      </c>
      <c r="P1227" s="43">
        <v>1E-3</v>
      </c>
      <c r="Q1227" s="5">
        <v>4.2403000000000004</v>
      </c>
      <c r="R1227" s="6"/>
      <c r="S1227" s="6"/>
      <c r="T1227" s="62">
        <v>7.43</v>
      </c>
      <c r="U1227" s="62"/>
      <c r="V1227" s="62">
        <v>16.559999999999999</v>
      </c>
    </row>
    <row r="1228" spans="1:24" x14ac:dyDescent="0.2">
      <c r="B1228" s="23">
        <v>42975</v>
      </c>
      <c r="C1228" s="5">
        <v>68.018900000000002</v>
      </c>
      <c r="D1228" s="5">
        <v>-168.8355</v>
      </c>
      <c r="E1228" s="39">
        <v>52.9</v>
      </c>
      <c r="F1228" s="35">
        <v>258704.44710278662</v>
      </c>
      <c r="G1228" s="35" t="s">
        <v>361</v>
      </c>
      <c r="J1228" s="35">
        <v>15344.393648037041</v>
      </c>
      <c r="P1228" s="43" t="s">
        <v>510</v>
      </c>
      <c r="Q1228" s="5">
        <v>4.3009000000000004</v>
      </c>
      <c r="R1228" s="6"/>
      <c r="S1228" s="6"/>
      <c r="T1228" s="62">
        <v>7.46</v>
      </c>
      <c r="U1228" s="62"/>
      <c r="V1228" s="62">
        <v>16.690000000000001</v>
      </c>
    </row>
    <row r="1229" spans="1:24" x14ac:dyDescent="0.2">
      <c r="B1229" s="23">
        <v>42995</v>
      </c>
      <c r="C1229" s="5">
        <v>72.498800000000003</v>
      </c>
      <c r="D1229" s="5">
        <v>-168.7474</v>
      </c>
      <c r="E1229" s="39">
        <v>0</v>
      </c>
      <c r="F1229" s="35" t="s">
        <v>361</v>
      </c>
      <c r="G1229" s="35" t="s">
        <v>361</v>
      </c>
      <c r="J1229" s="35" t="s">
        <v>361</v>
      </c>
      <c r="P1229" s="43">
        <v>1</v>
      </c>
      <c r="Q1229" s="5">
        <v>4.7</v>
      </c>
      <c r="R1229" s="6"/>
      <c r="S1229" s="6"/>
      <c r="T1229" s="62">
        <v>0.11</v>
      </c>
      <c r="U1229" s="62"/>
      <c r="V1229" s="62">
        <v>0.11</v>
      </c>
    </row>
    <row r="1230" spans="1:24" x14ac:dyDescent="0.2">
      <c r="B1230" s="23">
        <v>42995</v>
      </c>
      <c r="C1230" s="5">
        <v>72.498800000000003</v>
      </c>
      <c r="D1230" s="5">
        <v>-168.7474</v>
      </c>
      <c r="E1230" s="39">
        <v>16.7</v>
      </c>
      <c r="F1230" s="35" t="s">
        <v>361</v>
      </c>
      <c r="G1230" s="35" t="s">
        <v>361</v>
      </c>
      <c r="J1230" s="35" t="s">
        <v>361</v>
      </c>
      <c r="P1230" s="43">
        <v>0.1</v>
      </c>
      <c r="Q1230" s="5">
        <v>5.2515999999999998</v>
      </c>
      <c r="R1230" s="6"/>
      <c r="S1230" s="6"/>
      <c r="T1230" s="62">
        <v>0.08</v>
      </c>
      <c r="U1230" s="62"/>
      <c r="V1230" s="62">
        <v>0.03</v>
      </c>
    </row>
    <row r="1231" spans="1:24" x14ac:dyDescent="0.2">
      <c r="B1231" s="23">
        <v>42995</v>
      </c>
      <c r="C1231" s="5">
        <v>72.498800000000003</v>
      </c>
      <c r="D1231" s="5">
        <v>-168.7474</v>
      </c>
      <c r="E1231" s="39">
        <v>34.6</v>
      </c>
      <c r="F1231" s="35">
        <v>307922.36332642857</v>
      </c>
      <c r="G1231" s="35">
        <v>1848.8920033846784</v>
      </c>
      <c r="J1231" s="35">
        <v>40214.883458199678</v>
      </c>
      <c r="P1231" s="43">
        <v>0.01</v>
      </c>
      <c r="Q1231" s="5">
        <v>2.3828</v>
      </c>
      <c r="R1231" s="6"/>
      <c r="S1231" s="6"/>
      <c r="T1231" s="62">
        <v>5.72</v>
      </c>
      <c r="U1231" s="62"/>
      <c r="V1231" s="62">
        <v>5.04</v>
      </c>
    </row>
    <row r="1232" spans="1:24" x14ac:dyDescent="0.2">
      <c r="B1232" s="23">
        <v>42995</v>
      </c>
      <c r="C1232" s="5">
        <v>72.498800000000003</v>
      </c>
      <c r="D1232" s="5">
        <v>-168.7474</v>
      </c>
      <c r="E1232" s="39">
        <v>42.5</v>
      </c>
      <c r="F1232" s="35">
        <v>356571.93949723657</v>
      </c>
      <c r="G1232" s="35">
        <v>793.23623139386882</v>
      </c>
      <c r="J1232" s="35">
        <v>49369.899947401223</v>
      </c>
      <c r="P1232" s="43">
        <v>1E-3</v>
      </c>
      <c r="Q1232" s="5">
        <v>2.3860000000000001</v>
      </c>
      <c r="R1232" s="6"/>
      <c r="S1232" s="6"/>
      <c r="T1232" s="62">
        <v>5.79</v>
      </c>
      <c r="U1232" s="62"/>
      <c r="V1232" s="62">
        <v>5.07</v>
      </c>
    </row>
    <row r="1233" spans="2:22" x14ac:dyDescent="0.2">
      <c r="B1233" s="23">
        <v>42995</v>
      </c>
      <c r="C1233" s="5">
        <v>72.498800000000003</v>
      </c>
      <c r="D1233" s="5">
        <v>-168.7474</v>
      </c>
      <c r="E1233" s="39">
        <v>53.3</v>
      </c>
      <c r="F1233" s="35">
        <v>279251.23042314826</v>
      </c>
      <c r="G1233" s="35">
        <v>9522.4203361995606</v>
      </c>
      <c r="J1233" s="35">
        <v>50553.903463875788</v>
      </c>
      <c r="P1233" s="43" t="s">
        <v>510</v>
      </c>
      <c r="Q1233" s="5">
        <v>2.3935</v>
      </c>
      <c r="R1233" s="6"/>
      <c r="S1233" s="6"/>
      <c r="T1233" s="62">
        <v>5.86</v>
      </c>
      <c r="U1233" s="62"/>
      <c r="V1233" s="62">
        <v>5.07</v>
      </c>
    </row>
    <row r="1234" spans="2:22" x14ac:dyDescent="0.2">
      <c r="B1234" s="23">
        <v>42977</v>
      </c>
      <c r="C1234" s="5">
        <v>72.799199999999999</v>
      </c>
      <c r="D1234" s="5">
        <v>-161.34710000000001</v>
      </c>
      <c r="E1234" s="39">
        <v>0</v>
      </c>
      <c r="F1234" s="35" t="s">
        <v>361</v>
      </c>
      <c r="G1234" s="35" t="s">
        <v>361</v>
      </c>
      <c r="J1234" s="35" t="s">
        <v>361</v>
      </c>
      <c r="P1234" s="43">
        <v>1</v>
      </c>
      <c r="Q1234" s="5">
        <v>4.2</v>
      </c>
      <c r="R1234" s="6"/>
      <c r="S1234" s="6"/>
      <c r="T1234" s="62">
        <v>0.05</v>
      </c>
      <c r="U1234" s="62"/>
      <c r="V1234" s="62">
        <v>0.09</v>
      </c>
    </row>
    <row r="1235" spans="2:22" x14ac:dyDescent="0.2">
      <c r="B1235" s="23">
        <v>42977</v>
      </c>
      <c r="C1235" s="5">
        <v>72.799199999999999</v>
      </c>
      <c r="D1235" s="5">
        <v>-161.34710000000001</v>
      </c>
      <c r="E1235" s="39">
        <v>19.899999999999999</v>
      </c>
      <c r="F1235" s="35">
        <v>4388.5566309726992</v>
      </c>
      <c r="G1235" s="35" t="s">
        <v>361</v>
      </c>
      <c r="J1235" s="35" t="s">
        <v>361</v>
      </c>
      <c r="P1235" s="43">
        <v>0.1</v>
      </c>
      <c r="Q1235" s="5">
        <v>-1.0851</v>
      </c>
      <c r="R1235" s="6"/>
      <c r="S1235" s="6"/>
      <c r="T1235" s="62">
        <v>0.09</v>
      </c>
      <c r="U1235" s="62"/>
      <c r="V1235" s="62">
        <v>0.16</v>
      </c>
    </row>
    <row r="1236" spans="2:22" x14ac:dyDescent="0.2">
      <c r="B1236" s="23">
        <v>42977</v>
      </c>
      <c r="C1236" s="5">
        <v>72.799199999999999</v>
      </c>
      <c r="D1236" s="5">
        <v>-161.34710000000001</v>
      </c>
      <c r="E1236" s="39">
        <v>39.700000000000003</v>
      </c>
      <c r="F1236" s="35">
        <v>148979.85035666608</v>
      </c>
      <c r="G1236" s="35" t="s">
        <v>361</v>
      </c>
      <c r="J1236" s="35">
        <v>5564.5461225389663</v>
      </c>
      <c r="P1236" s="43">
        <v>0.01</v>
      </c>
      <c r="Q1236" s="5">
        <v>-0.13800000000000001</v>
      </c>
      <c r="R1236" s="6"/>
      <c r="S1236" s="6"/>
      <c r="T1236" s="62">
        <v>4.09</v>
      </c>
      <c r="U1236" s="62"/>
      <c r="V1236" s="62">
        <v>6.43</v>
      </c>
    </row>
    <row r="1237" spans="2:22" x14ac:dyDescent="0.2">
      <c r="B1237" s="23">
        <v>42977</v>
      </c>
      <c r="C1237" s="5">
        <v>72.799199999999999</v>
      </c>
      <c r="D1237" s="5">
        <v>-161.34710000000001</v>
      </c>
      <c r="E1237" s="39">
        <v>44.2</v>
      </c>
      <c r="F1237" s="35">
        <v>195086.36193933617</v>
      </c>
      <c r="G1237" s="35" t="s">
        <v>361</v>
      </c>
      <c r="J1237" s="35">
        <v>10388.40562238569</v>
      </c>
      <c r="P1237" s="43">
        <v>1E-3</v>
      </c>
      <c r="Q1237" s="5">
        <v>-0.1198</v>
      </c>
      <c r="R1237" s="6"/>
      <c r="S1237" s="6"/>
      <c r="T1237" s="62">
        <v>3.85</v>
      </c>
      <c r="U1237" s="62"/>
      <c r="V1237" s="62">
        <v>7.21</v>
      </c>
    </row>
    <row r="1238" spans="2:22" x14ac:dyDescent="0.2">
      <c r="B1238" s="23">
        <v>42981</v>
      </c>
      <c r="C1238" s="5">
        <v>71.569400000000002</v>
      </c>
      <c r="D1238" s="5">
        <v>-152.00149999999999</v>
      </c>
      <c r="E1238" s="39">
        <v>0</v>
      </c>
      <c r="F1238" s="35">
        <v>3529.9740837679187</v>
      </c>
      <c r="G1238" s="35" t="s">
        <v>361</v>
      </c>
      <c r="J1238" s="35" t="s">
        <v>361</v>
      </c>
      <c r="P1238" s="43">
        <v>1</v>
      </c>
      <c r="Q1238" s="5">
        <v>-0.1</v>
      </c>
      <c r="R1238" s="6"/>
      <c r="S1238" s="6"/>
      <c r="T1238" s="62">
        <v>0.05</v>
      </c>
      <c r="U1238" s="62"/>
      <c r="V1238" s="62">
        <v>0.06</v>
      </c>
    </row>
    <row r="1239" spans="2:22" x14ac:dyDescent="0.2">
      <c r="B1239" s="23">
        <v>42981</v>
      </c>
      <c r="C1239" s="5">
        <v>71.569400000000002</v>
      </c>
      <c r="D1239" s="5">
        <v>-152.00149999999999</v>
      </c>
      <c r="E1239" s="39">
        <v>19.8</v>
      </c>
      <c r="F1239" s="35" t="s">
        <v>361</v>
      </c>
      <c r="G1239" s="35" t="s">
        <v>361</v>
      </c>
      <c r="J1239" s="35" t="s">
        <v>361</v>
      </c>
      <c r="P1239" s="43">
        <v>0.1</v>
      </c>
      <c r="Q1239" s="5">
        <v>-0.2228</v>
      </c>
      <c r="R1239" s="6"/>
      <c r="S1239" s="6"/>
      <c r="T1239" s="62">
        <v>0.05</v>
      </c>
      <c r="U1239" s="62"/>
      <c r="V1239" s="62">
        <v>0</v>
      </c>
    </row>
    <row r="1240" spans="2:22" x14ac:dyDescent="0.2">
      <c r="B1240" s="23">
        <v>42981</v>
      </c>
      <c r="C1240" s="5">
        <v>71.569400000000002</v>
      </c>
      <c r="D1240" s="5">
        <v>-152.00149999999999</v>
      </c>
      <c r="E1240" s="39">
        <v>46.6</v>
      </c>
      <c r="F1240" s="35">
        <v>10145733.643261615</v>
      </c>
      <c r="G1240" s="35">
        <v>1257.0410448578341</v>
      </c>
      <c r="J1240" s="35">
        <v>101335.1114061446</v>
      </c>
      <c r="P1240" s="43">
        <v>0.01</v>
      </c>
      <c r="Q1240" s="5">
        <v>0.47499999999999998</v>
      </c>
      <c r="R1240" s="6"/>
      <c r="S1240" s="6"/>
      <c r="T1240" s="62">
        <v>0.31</v>
      </c>
      <c r="U1240" s="62"/>
      <c r="V1240" s="62">
        <v>2.29</v>
      </c>
    </row>
    <row r="1241" spans="2:22" x14ac:dyDescent="0.2">
      <c r="B1241" s="23">
        <v>42981</v>
      </c>
      <c r="C1241" s="5">
        <v>71.569400000000002</v>
      </c>
      <c r="D1241" s="5">
        <v>-152.00149999999999</v>
      </c>
      <c r="E1241" s="39">
        <v>72.400000000000006</v>
      </c>
      <c r="F1241" s="35">
        <v>10578125.168116175</v>
      </c>
      <c r="G1241" s="35">
        <v>3307.2734446460772</v>
      </c>
      <c r="J1241" s="35">
        <v>145145.47926293482</v>
      </c>
      <c r="P1241" s="43">
        <v>1E-3</v>
      </c>
      <c r="Q1241" s="5">
        <v>0.43099999999999999</v>
      </c>
      <c r="R1241" s="6"/>
      <c r="S1241" s="6"/>
      <c r="T1241" s="62">
        <v>0.6</v>
      </c>
      <c r="U1241" s="62"/>
      <c r="V1241" s="62">
        <v>5.61</v>
      </c>
    </row>
    <row r="1242" spans="2:22" x14ac:dyDescent="0.2">
      <c r="B1242" s="23">
        <v>42981</v>
      </c>
      <c r="C1242" s="5">
        <v>71.569400000000002</v>
      </c>
      <c r="D1242" s="5">
        <v>-152.00149999999999</v>
      </c>
      <c r="E1242" s="39">
        <v>99.3</v>
      </c>
      <c r="F1242" s="35">
        <v>13701941.72295233</v>
      </c>
      <c r="G1242" s="35">
        <v>45289.223240836407</v>
      </c>
      <c r="J1242" s="35">
        <v>83906.673849954779</v>
      </c>
      <c r="P1242" s="43" t="s">
        <v>510</v>
      </c>
      <c r="Q1242" s="5">
        <v>-1.1624000000000001</v>
      </c>
      <c r="R1242" s="6"/>
      <c r="S1242" s="6"/>
      <c r="T1242" s="62">
        <v>0.1</v>
      </c>
      <c r="U1242" s="62"/>
      <c r="V1242" s="62">
        <v>11.78</v>
      </c>
    </row>
    <row r="1243" spans="2:22" x14ac:dyDescent="0.2">
      <c r="B1243" s="23">
        <v>42986</v>
      </c>
      <c r="C1243" s="5">
        <v>73.996899999999997</v>
      </c>
      <c r="D1243" s="5">
        <v>-156.06129999999999</v>
      </c>
      <c r="E1243" s="39">
        <v>0</v>
      </c>
      <c r="F1243" s="35" t="s">
        <v>361</v>
      </c>
      <c r="G1243" s="35" t="s">
        <v>361</v>
      </c>
      <c r="J1243" s="35" t="s">
        <v>361</v>
      </c>
      <c r="P1243" s="43">
        <v>1</v>
      </c>
      <c r="Q1243" s="5">
        <v>1</v>
      </c>
      <c r="R1243" s="6"/>
      <c r="S1243" s="6"/>
      <c r="T1243" s="62">
        <v>0.04</v>
      </c>
      <c r="U1243" s="62"/>
      <c r="V1243" s="62">
        <v>0.04</v>
      </c>
    </row>
    <row r="1244" spans="2:22" x14ac:dyDescent="0.2">
      <c r="B1244" s="23">
        <v>42986</v>
      </c>
      <c r="C1244" s="5">
        <v>73.996099999999998</v>
      </c>
      <c r="D1244" s="5">
        <v>-156.02529999999999</v>
      </c>
      <c r="E1244" s="39">
        <v>34</v>
      </c>
      <c r="F1244" s="35">
        <v>68027.686058639738</v>
      </c>
      <c r="G1244" s="35" t="s">
        <v>361</v>
      </c>
      <c r="J1244" s="35" t="s">
        <v>361</v>
      </c>
      <c r="P1244" s="43">
        <v>0.1</v>
      </c>
      <c r="Q1244" s="5">
        <v>-0.86319999999999997</v>
      </c>
      <c r="R1244" s="6"/>
      <c r="S1244" s="6"/>
      <c r="T1244" s="62">
        <v>0.01</v>
      </c>
      <c r="U1244" s="62"/>
      <c r="V1244" s="62">
        <v>0.02</v>
      </c>
    </row>
    <row r="1245" spans="2:22" x14ac:dyDescent="0.2">
      <c r="B1245" s="23">
        <v>42986</v>
      </c>
      <c r="C1245" s="5">
        <v>73.996099999999998</v>
      </c>
      <c r="D1245" s="5">
        <v>-156.02529999999999</v>
      </c>
      <c r="E1245" s="39">
        <v>72.8</v>
      </c>
      <c r="F1245" s="35">
        <v>6855169.1279687183</v>
      </c>
      <c r="G1245" s="35">
        <v>5064.3908372403703</v>
      </c>
      <c r="J1245" s="35">
        <v>25499.929343356052</v>
      </c>
      <c r="P1245" s="43">
        <v>0.01</v>
      </c>
      <c r="Q1245" s="5">
        <v>-0.1103</v>
      </c>
      <c r="R1245" s="6"/>
      <c r="S1245" s="6"/>
      <c r="T1245" s="62">
        <v>0.02</v>
      </c>
      <c r="U1245" s="62"/>
      <c r="V1245" s="62">
        <v>0.03</v>
      </c>
    </row>
    <row r="1246" spans="2:22" x14ac:dyDescent="0.2">
      <c r="B1246" s="23">
        <v>42986</v>
      </c>
      <c r="C1246" s="5">
        <v>73.996099999999998</v>
      </c>
      <c r="D1246" s="5">
        <v>-156.02529999999999</v>
      </c>
      <c r="E1246" s="39">
        <v>101.7</v>
      </c>
      <c r="F1246" s="35">
        <v>23801033.739454485</v>
      </c>
      <c r="G1246" s="35">
        <v>3155.5678495921939</v>
      </c>
      <c r="J1246" s="35">
        <v>398567.83860707667</v>
      </c>
      <c r="P1246" s="43">
        <v>1E-3</v>
      </c>
      <c r="Q1246" s="5">
        <v>0.30769999999999997</v>
      </c>
      <c r="R1246" s="6"/>
      <c r="S1246" s="6"/>
      <c r="T1246" s="62">
        <v>0.03</v>
      </c>
      <c r="U1246" s="62"/>
      <c r="V1246" s="62">
        <v>4.53</v>
      </c>
    </row>
    <row r="1247" spans="2:22" x14ac:dyDescent="0.2">
      <c r="B1247" s="23">
        <v>42992</v>
      </c>
      <c r="C1247" s="5">
        <v>75.003699999999995</v>
      </c>
      <c r="D1247" s="5">
        <v>-164.9991</v>
      </c>
      <c r="E1247" s="39">
        <v>0</v>
      </c>
      <c r="F1247" s="35" t="s">
        <v>361</v>
      </c>
      <c r="G1247" s="35" t="s">
        <v>361</v>
      </c>
      <c r="J1247" s="35" t="s">
        <v>361</v>
      </c>
      <c r="P1247" s="43">
        <v>1</v>
      </c>
      <c r="Q1247" s="5">
        <v>2.5</v>
      </c>
      <c r="R1247" s="6"/>
      <c r="S1247" s="6"/>
      <c r="T1247" s="62">
        <v>0.03</v>
      </c>
      <c r="U1247" s="62"/>
      <c r="V1247" s="62">
        <v>0.09</v>
      </c>
    </row>
    <row r="1248" spans="2:22" x14ac:dyDescent="0.2">
      <c r="B1248" s="23">
        <v>42992</v>
      </c>
      <c r="C1248" s="5">
        <v>75.003699999999995</v>
      </c>
      <c r="D1248" s="5">
        <v>-164.9991</v>
      </c>
      <c r="E1248" s="39">
        <v>20.8</v>
      </c>
      <c r="F1248" s="35">
        <v>8832.0084300686303</v>
      </c>
      <c r="G1248" s="35" t="s">
        <v>361</v>
      </c>
      <c r="J1248" s="35" t="s">
        <v>361</v>
      </c>
      <c r="P1248" s="43">
        <v>0.1</v>
      </c>
      <c r="Q1248" s="5">
        <v>0.71220000000000006</v>
      </c>
      <c r="R1248" s="6"/>
      <c r="S1248" s="6"/>
      <c r="T1248" s="62">
        <v>0.03</v>
      </c>
      <c r="U1248" s="62"/>
      <c r="V1248" s="62">
        <v>0.01</v>
      </c>
    </row>
    <row r="1249" spans="1:24" x14ac:dyDescent="0.2">
      <c r="B1249" s="23">
        <v>42992</v>
      </c>
      <c r="C1249" s="5">
        <v>75.003699999999995</v>
      </c>
      <c r="D1249" s="5">
        <v>-164.9991</v>
      </c>
      <c r="E1249" s="39">
        <v>55.2</v>
      </c>
      <c r="F1249" s="35">
        <v>3728568.5578592541</v>
      </c>
      <c r="G1249" s="35">
        <v>1245.8732470641655</v>
      </c>
      <c r="J1249" s="35">
        <v>11488.628171309712</v>
      </c>
      <c r="P1249" s="43">
        <v>0.01</v>
      </c>
      <c r="Q1249" s="5">
        <v>0.42899999999999999</v>
      </c>
      <c r="R1249" s="6"/>
      <c r="S1249" s="6"/>
      <c r="T1249" s="62">
        <v>0.04</v>
      </c>
      <c r="U1249" s="62"/>
      <c r="V1249" s="62">
        <v>0.13</v>
      </c>
    </row>
    <row r="1250" spans="1:24" x14ac:dyDescent="0.2">
      <c r="B1250" s="23">
        <v>42992</v>
      </c>
      <c r="C1250" s="5">
        <v>75.003699999999995</v>
      </c>
      <c r="D1250" s="5">
        <v>-164.9991</v>
      </c>
      <c r="E1250" s="39">
        <v>87.2</v>
      </c>
      <c r="F1250" s="35">
        <v>9829131.6421159804</v>
      </c>
      <c r="G1250" s="35">
        <v>1220.6950222405667</v>
      </c>
      <c r="J1250" s="35">
        <v>203168.75022567384</v>
      </c>
      <c r="P1250" s="43">
        <v>1E-3</v>
      </c>
      <c r="Q1250" s="5">
        <v>0.95889999999999997</v>
      </c>
      <c r="R1250" s="6"/>
      <c r="S1250" s="6"/>
      <c r="T1250" s="62">
        <v>0.27</v>
      </c>
      <c r="U1250" s="62"/>
      <c r="V1250" s="62">
        <v>3.6</v>
      </c>
    </row>
    <row r="1251" spans="1:24" s="21" customFormat="1" x14ac:dyDescent="0.2">
      <c r="B1251" s="24">
        <v>42992</v>
      </c>
      <c r="C1251" s="12">
        <v>75.003699999999995</v>
      </c>
      <c r="D1251" s="12">
        <v>-164.9991</v>
      </c>
      <c r="E1251" s="42">
        <v>98.7</v>
      </c>
      <c r="F1251" s="37">
        <v>11256687.638415957</v>
      </c>
      <c r="G1251" s="37">
        <v>1872.0008260617635</v>
      </c>
      <c r="H1251" s="37"/>
      <c r="I1251" s="37"/>
      <c r="J1251" s="37">
        <v>311412.41924912651</v>
      </c>
      <c r="K1251" s="37"/>
      <c r="L1251" s="37"/>
      <c r="M1251" s="37"/>
      <c r="N1251" s="37"/>
      <c r="O1251" s="13"/>
      <c r="P1251" s="45" t="s">
        <v>510</v>
      </c>
      <c r="Q1251" s="12">
        <v>1.1386000000000001</v>
      </c>
      <c r="R1251" s="28"/>
      <c r="S1251" s="28"/>
      <c r="T1251" s="63">
        <v>0.56999999999999995</v>
      </c>
      <c r="U1251" s="63"/>
      <c r="V1251" s="63">
        <v>3.39</v>
      </c>
      <c r="W1251" s="13"/>
      <c r="X1251" s="13"/>
    </row>
    <row r="1252" spans="1:24" x14ac:dyDescent="0.2">
      <c r="A1252" s="18" t="s">
        <v>265</v>
      </c>
      <c r="B1252" s="20">
        <v>39439</v>
      </c>
      <c r="C1252" s="9">
        <v>-2.5196800000000001</v>
      </c>
      <c r="D1252" s="9">
        <v>-31.490020000000001</v>
      </c>
      <c r="E1252" s="71">
        <v>100</v>
      </c>
      <c r="F1252" s="35">
        <v>118078000</v>
      </c>
      <c r="G1252" s="35">
        <v>983000</v>
      </c>
      <c r="H1252" s="35">
        <v>119061000</v>
      </c>
      <c r="I1252" s="35">
        <v>23538000</v>
      </c>
      <c r="Q1252" s="9">
        <v>14.500999999999999</v>
      </c>
      <c r="R1252" s="9">
        <v>35.487989480000003</v>
      </c>
      <c r="S1252" s="18"/>
      <c r="U1252" s="64">
        <v>0.133468849</v>
      </c>
      <c r="V1252" s="64">
        <v>20.149899300000001</v>
      </c>
      <c r="X1252" s="9">
        <v>140.181906</v>
      </c>
    </row>
    <row r="1253" spans="1:24" x14ac:dyDescent="0.2">
      <c r="B1253" s="20">
        <v>39439</v>
      </c>
      <c r="C1253" s="9">
        <v>-2.5196800000000001</v>
      </c>
      <c r="D1253" s="9">
        <v>-31.490020000000001</v>
      </c>
      <c r="E1253" s="71">
        <v>250</v>
      </c>
      <c r="F1253" s="35">
        <v>8064000</v>
      </c>
      <c r="G1253" s="35">
        <v>33603000</v>
      </c>
      <c r="H1253" s="35">
        <v>41667000</v>
      </c>
      <c r="I1253" s="35">
        <v>252733000</v>
      </c>
      <c r="Q1253" s="9">
        <v>12.05795</v>
      </c>
      <c r="R1253" s="9">
        <v>35.15698948</v>
      </c>
      <c r="S1253" s="18"/>
      <c r="U1253" s="64">
        <v>1.4609820000000001E-2</v>
      </c>
      <c r="V1253" s="64">
        <v>26.283066139999999</v>
      </c>
      <c r="X1253" s="9">
        <v>90.92398695</v>
      </c>
    </row>
    <row r="1254" spans="1:24" x14ac:dyDescent="0.2">
      <c r="A1254" s="18" t="s">
        <v>264</v>
      </c>
      <c r="B1254" s="20">
        <v>39439</v>
      </c>
      <c r="C1254" s="9">
        <v>-2.5694499999999998</v>
      </c>
      <c r="D1254" s="9">
        <v>-31.796949999999999</v>
      </c>
      <c r="E1254" s="71">
        <v>500</v>
      </c>
      <c r="Q1254" s="9">
        <v>6.3756000000000004</v>
      </c>
      <c r="R1254" s="9">
        <v>34.520539479999997</v>
      </c>
      <c r="S1254" s="18"/>
      <c r="U1254" s="64">
        <v>1.1683017E-2</v>
      </c>
      <c r="V1254" s="64">
        <v>29.809218439999999</v>
      </c>
      <c r="X1254" s="9">
        <v>160.95013950000001</v>
      </c>
    </row>
    <row r="1255" spans="1:24" x14ac:dyDescent="0.2">
      <c r="A1255" s="18" t="s">
        <v>263</v>
      </c>
      <c r="B1255" s="20">
        <v>39439</v>
      </c>
      <c r="C1255" s="9">
        <v>-2.5694499999999998</v>
      </c>
      <c r="D1255" s="9">
        <v>-31.796949999999999</v>
      </c>
      <c r="E1255" s="71">
        <v>750</v>
      </c>
      <c r="F1255" s="35">
        <v>2442000</v>
      </c>
      <c r="G1255" s="35">
        <v>7896000</v>
      </c>
      <c r="H1255" s="35">
        <v>10338000</v>
      </c>
      <c r="I1255" s="35">
        <v>54600000</v>
      </c>
      <c r="Q1255" s="9">
        <v>4.8880749999999997</v>
      </c>
      <c r="R1255" s="9">
        <v>34.454889479999999</v>
      </c>
      <c r="S1255" s="18"/>
      <c r="U1255" s="64">
        <v>8.7611430000000007E-3</v>
      </c>
      <c r="V1255" s="64">
        <v>33.195969419999997</v>
      </c>
      <c r="X1255" s="9">
        <v>166.1888031</v>
      </c>
    </row>
    <row r="1256" spans="1:24" x14ac:dyDescent="0.2">
      <c r="B1256" s="20">
        <v>39439</v>
      </c>
      <c r="C1256" s="9">
        <v>-2.5694499999999998</v>
      </c>
      <c r="D1256" s="9">
        <v>-31.796949999999999</v>
      </c>
      <c r="E1256" s="71">
        <v>1500</v>
      </c>
      <c r="F1256" s="35">
        <v>25000</v>
      </c>
      <c r="G1256" s="35">
        <v>1445000</v>
      </c>
      <c r="H1256" s="35">
        <v>1470000</v>
      </c>
      <c r="I1256" s="35">
        <v>8864000</v>
      </c>
      <c r="Q1256" s="9">
        <v>3.8664499999999999</v>
      </c>
      <c r="R1256" s="9">
        <v>34.977639480000001</v>
      </c>
      <c r="S1256" s="18"/>
      <c r="X1256" s="9">
        <v>245.55314139999999</v>
      </c>
    </row>
    <row r="1257" spans="1:24" x14ac:dyDescent="0.2">
      <c r="B1257" s="20">
        <v>39439</v>
      </c>
      <c r="C1257" s="9">
        <v>-2.5694499999999998</v>
      </c>
      <c r="D1257" s="9">
        <v>-31.796949999999999</v>
      </c>
      <c r="E1257" s="71">
        <v>2750</v>
      </c>
      <c r="F1257" s="35">
        <v>18000</v>
      </c>
      <c r="G1257" s="35">
        <v>1540000</v>
      </c>
      <c r="H1257" s="35">
        <v>1558000</v>
      </c>
      <c r="I1257" s="35">
        <v>9180000</v>
      </c>
      <c r="Q1257" s="9">
        <v>2.8302</v>
      </c>
      <c r="R1257" s="9">
        <v>34.925789479999999</v>
      </c>
      <c r="S1257" s="18"/>
      <c r="U1257" s="64">
        <v>8.7560450000000005E-3</v>
      </c>
      <c r="V1257" s="64">
        <v>20.859816689999999</v>
      </c>
      <c r="X1257" s="9">
        <v>245.52203309999999</v>
      </c>
    </row>
    <row r="1258" spans="1:24" x14ac:dyDescent="0.2">
      <c r="B1258" s="20">
        <v>39439</v>
      </c>
      <c r="C1258" s="9">
        <v>-2.5694499999999998</v>
      </c>
      <c r="D1258" s="9">
        <v>-31.796949999999999</v>
      </c>
      <c r="E1258" s="71">
        <v>4000</v>
      </c>
      <c r="F1258" s="35">
        <v>186000</v>
      </c>
      <c r="G1258" s="35">
        <v>3156000</v>
      </c>
      <c r="H1258" s="35">
        <v>3342000</v>
      </c>
      <c r="I1258" s="35">
        <v>15894000</v>
      </c>
      <c r="Q1258" s="9">
        <v>2.1633249999999999</v>
      </c>
      <c r="R1258" s="9">
        <v>34.878239479999998</v>
      </c>
      <c r="S1258" s="18"/>
      <c r="U1258" s="64">
        <v>8.7558170000000008E-3</v>
      </c>
      <c r="V1258" s="64">
        <v>20.859275069999999</v>
      </c>
      <c r="X1258" s="9">
        <v>253.94696690000001</v>
      </c>
    </row>
    <row r="1259" spans="1:24" x14ac:dyDescent="0.2">
      <c r="B1259" s="20">
        <v>39440</v>
      </c>
      <c r="C1259" s="9">
        <v>-2.15158</v>
      </c>
      <c r="D1259" s="9">
        <v>-29.282579999999999</v>
      </c>
      <c r="E1259" s="71">
        <v>100</v>
      </c>
      <c r="F1259" s="35">
        <v>89507000</v>
      </c>
      <c r="G1259" s="35">
        <v>3808000</v>
      </c>
      <c r="H1259" s="35">
        <v>93315000</v>
      </c>
      <c r="I1259" s="35">
        <v>77700000</v>
      </c>
      <c r="Q1259" s="9">
        <v>14.17714286</v>
      </c>
      <c r="R1259" s="9">
        <v>35.440753770000001</v>
      </c>
      <c r="T1259" s="64">
        <v>1.0326383999999999E-2</v>
      </c>
      <c r="U1259" s="64">
        <v>5.9425419E-2</v>
      </c>
      <c r="V1259" s="64">
        <v>20.794704620000001</v>
      </c>
      <c r="X1259" s="9">
        <v>111.00297449999999</v>
      </c>
    </row>
    <row r="1260" spans="1:24" x14ac:dyDescent="0.2">
      <c r="B1260" s="20">
        <v>39440</v>
      </c>
      <c r="C1260" s="9">
        <v>-2.15158</v>
      </c>
      <c r="D1260" s="9">
        <v>-29.282579999999999</v>
      </c>
      <c r="E1260" s="71">
        <v>250</v>
      </c>
      <c r="F1260" s="35">
        <v>5417000</v>
      </c>
      <c r="G1260" s="35">
        <v>15903000</v>
      </c>
      <c r="H1260" s="35">
        <v>21320000</v>
      </c>
      <c r="I1260" s="35">
        <v>154700000</v>
      </c>
      <c r="Q1260" s="9">
        <v>12.187875</v>
      </c>
      <c r="R1260" s="9">
        <v>35.172464480000002</v>
      </c>
      <c r="T1260" s="64">
        <v>6.9154009999999998E-3</v>
      </c>
      <c r="U1260" s="64">
        <v>1.7532003000000001E-2</v>
      </c>
      <c r="V1260" s="64">
        <v>24.198012980000001</v>
      </c>
      <c r="X1260" s="9">
        <v>106.16805170000001</v>
      </c>
    </row>
    <row r="1261" spans="1:24" x14ac:dyDescent="0.2">
      <c r="B1261" s="20">
        <v>39440</v>
      </c>
      <c r="C1261" s="9">
        <v>-2.1953999999999998</v>
      </c>
      <c r="D1261" s="9">
        <v>-29.552299999999999</v>
      </c>
      <c r="E1261" s="71">
        <v>500</v>
      </c>
      <c r="Q1261" s="9">
        <v>6.7808000000000002</v>
      </c>
      <c r="R1261" s="9">
        <v>34.559039480000003</v>
      </c>
      <c r="T1261" s="64">
        <v>6.9126129999999997E-3</v>
      </c>
      <c r="U1261" s="64">
        <v>1.1683288999999999E-2</v>
      </c>
      <c r="V1261" s="64">
        <v>30.264876480000002</v>
      </c>
      <c r="X1261" s="9">
        <v>151.99293059999999</v>
      </c>
    </row>
    <row r="1262" spans="1:24" x14ac:dyDescent="0.2">
      <c r="B1262" s="20">
        <v>39440</v>
      </c>
      <c r="C1262" s="9">
        <v>-2.1953999999999998</v>
      </c>
      <c r="D1262" s="9">
        <v>-29.552299999999999</v>
      </c>
      <c r="E1262" s="71">
        <v>750</v>
      </c>
      <c r="F1262" s="35">
        <v>211000</v>
      </c>
      <c r="G1262" s="35">
        <v>15657000</v>
      </c>
      <c r="H1262" s="35">
        <v>15868000</v>
      </c>
      <c r="I1262" s="35">
        <v>117700000</v>
      </c>
      <c r="Q1262" s="9">
        <v>4.7394999999999996</v>
      </c>
      <c r="R1262" s="9">
        <v>34.463514480000001</v>
      </c>
      <c r="T1262" s="64">
        <v>8.5662580000000002E-3</v>
      </c>
      <c r="U1262" s="64">
        <v>5.8406309999999998E-3</v>
      </c>
      <c r="V1262" s="64">
        <v>33.358318019999999</v>
      </c>
      <c r="X1262" s="9">
        <v>159.921582</v>
      </c>
    </row>
    <row r="1263" spans="1:24" x14ac:dyDescent="0.2">
      <c r="B1263" s="20">
        <v>39440</v>
      </c>
      <c r="C1263" s="9">
        <v>-2.1953999999999998</v>
      </c>
      <c r="D1263" s="9">
        <v>-29.552299999999999</v>
      </c>
      <c r="E1263" s="71">
        <v>1750</v>
      </c>
      <c r="F1263" s="35">
        <v>32000</v>
      </c>
      <c r="G1263" s="35">
        <v>2109000</v>
      </c>
      <c r="H1263" s="35">
        <v>2141000</v>
      </c>
      <c r="I1263" s="35">
        <v>9422000</v>
      </c>
      <c r="Q1263" s="9">
        <v>3.9885999999999999</v>
      </c>
      <c r="R1263" s="9">
        <v>34.982439479999996</v>
      </c>
      <c r="T1263" s="64">
        <v>1.0313404999999999E-2</v>
      </c>
      <c r="U1263" s="64">
        <v>1.4594441999999999E-2</v>
      </c>
      <c r="V1263" s="64">
        <v>19.528485459999999</v>
      </c>
      <c r="X1263" s="9">
        <v>244.25683860000001</v>
      </c>
    </row>
    <row r="1264" spans="1:24" x14ac:dyDescent="0.2">
      <c r="B1264" s="20">
        <v>39440</v>
      </c>
      <c r="C1264" s="9">
        <v>-2.1953999999999998</v>
      </c>
      <c r="D1264" s="9">
        <v>-29.552299999999999</v>
      </c>
      <c r="E1264" s="71">
        <v>2750</v>
      </c>
      <c r="F1264" s="35">
        <v>37000</v>
      </c>
      <c r="G1264" s="35">
        <v>1441000</v>
      </c>
      <c r="H1264" s="35">
        <v>1478000</v>
      </c>
      <c r="I1264" s="35">
        <v>7690000</v>
      </c>
      <c r="Q1264" s="9">
        <v>2.7601499999999999</v>
      </c>
      <c r="R1264" s="9">
        <v>34.918489479999998</v>
      </c>
      <c r="T1264" s="64">
        <v>8.5614650000000007E-3</v>
      </c>
      <c r="U1264" s="64">
        <v>1.4593406999999999E-2</v>
      </c>
      <c r="V1264" s="64">
        <v>21.478372480000001</v>
      </c>
      <c r="X1264" s="9">
        <v>247.30539160000001</v>
      </c>
    </row>
    <row r="1265" spans="2:24" x14ac:dyDescent="0.2">
      <c r="B1265" s="20">
        <v>39440</v>
      </c>
      <c r="C1265" s="9">
        <v>-2.1953999999999998</v>
      </c>
      <c r="D1265" s="9">
        <v>-29.552299999999999</v>
      </c>
      <c r="E1265" s="71">
        <v>4500</v>
      </c>
      <c r="F1265" s="35">
        <v>7000</v>
      </c>
      <c r="G1265" s="35">
        <v>219000</v>
      </c>
      <c r="H1265" s="35">
        <v>226000</v>
      </c>
      <c r="I1265" s="35">
        <v>3379000</v>
      </c>
      <c r="Q1265" s="9">
        <v>1.0576749999999999</v>
      </c>
      <c r="R1265" s="9">
        <v>34.752314480000003</v>
      </c>
      <c r="X1265" s="9">
        <v>226.0430484</v>
      </c>
    </row>
    <row r="1266" spans="2:24" x14ac:dyDescent="0.2">
      <c r="B1266" s="20">
        <v>39441</v>
      </c>
      <c r="C1266" s="9">
        <v>-1.7443200000000001</v>
      </c>
      <c r="D1266" s="9">
        <v>-26.82967</v>
      </c>
      <c r="E1266" s="71">
        <v>100</v>
      </c>
      <c r="F1266" s="35">
        <v>155880000</v>
      </c>
      <c r="G1266" s="35">
        <v>3798000</v>
      </c>
      <c r="H1266" s="35">
        <v>159678000</v>
      </c>
      <c r="I1266" s="35">
        <v>90300000</v>
      </c>
      <c r="Q1266" s="9">
        <v>14.1587</v>
      </c>
      <c r="R1266" s="9">
        <v>35.433564480000001</v>
      </c>
      <c r="T1266" s="64">
        <v>7.5986869999999998E-3</v>
      </c>
      <c r="U1266" s="64">
        <v>4.5786958000000003E-2</v>
      </c>
      <c r="V1266" s="64">
        <v>22.087823579999998</v>
      </c>
      <c r="X1266" s="9">
        <v>100.8665809</v>
      </c>
    </row>
    <row r="1267" spans="2:24" x14ac:dyDescent="0.2">
      <c r="B1267" s="20">
        <v>39441</v>
      </c>
      <c r="C1267" s="9">
        <v>-1.7443200000000001</v>
      </c>
      <c r="D1267" s="9">
        <v>-26.82967</v>
      </c>
      <c r="E1267" s="71">
        <v>250</v>
      </c>
      <c r="F1267" s="35">
        <v>5274000</v>
      </c>
      <c r="G1267" s="35">
        <v>21600000</v>
      </c>
      <c r="H1267" s="35">
        <v>26874000</v>
      </c>
      <c r="I1267" s="35">
        <v>206520000</v>
      </c>
      <c r="Q1267" s="9">
        <v>11.461774999999999</v>
      </c>
      <c r="R1267" s="9">
        <v>35.091614479999997</v>
      </c>
      <c r="T1267" s="64">
        <v>9.1549370000000001E-3</v>
      </c>
      <c r="U1267" s="64">
        <v>1.7530730000000001E-2</v>
      </c>
      <c r="V1267" s="64">
        <v>27.505714879999999</v>
      </c>
      <c r="X1267" s="9">
        <v>88.762518119999996</v>
      </c>
    </row>
    <row r="1268" spans="2:24" x14ac:dyDescent="0.2">
      <c r="B1268" s="20">
        <v>39441</v>
      </c>
      <c r="C1268" s="9">
        <v>-1.83328</v>
      </c>
      <c r="D1268" s="9">
        <v>-27.35988</v>
      </c>
      <c r="E1268" s="71">
        <v>500</v>
      </c>
      <c r="Q1268" s="9">
        <v>7.7295499999999997</v>
      </c>
      <c r="R1268" s="9">
        <v>34.657089480000003</v>
      </c>
      <c r="T1268" s="64">
        <v>7.5945520000000001E-3</v>
      </c>
      <c r="U1268" s="64">
        <v>6.8156240000000002E-3</v>
      </c>
      <c r="V1268" s="64">
        <v>30.624544449999998</v>
      </c>
      <c r="X1268" s="9">
        <v>142.51208740000001</v>
      </c>
    </row>
    <row r="1269" spans="2:24" x14ac:dyDescent="0.2">
      <c r="B1269" s="20">
        <v>39441</v>
      </c>
      <c r="C1269" s="9">
        <v>-1.83328</v>
      </c>
      <c r="D1269" s="9">
        <v>-27.35988</v>
      </c>
      <c r="E1269" s="71">
        <v>750</v>
      </c>
      <c r="F1269" s="35">
        <v>95000</v>
      </c>
      <c r="G1269" s="35">
        <v>5976000</v>
      </c>
      <c r="H1269" s="35">
        <v>6071000</v>
      </c>
      <c r="I1269" s="35">
        <v>36090000</v>
      </c>
      <c r="Q1269" s="9">
        <v>4.72905</v>
      </c>
      <c r="R1269" s="9">
        <v>34.480264480000002</v>
      </c>
      <c r="T1269" s="64">
        <v>6.132574E-3</v>
      </c>
      <c r="U1269" s="64">
        <v>5.8405469999999998E-3</v>
      </c>
      <c r="V1269" s="64">
        <v>33.402088310000003</v>
      </c>
      <c r="X1269" s="9">
        <v>162.4451195</v>
      </c>
    </row>
    <row r="1270" spans="2:24" x14ac:dyDescent="0.2">
      <c r="B1270" s="20">
        <v>39441</v>
      </c>
      <c r="C1270" s="9">
        <v>-1.83328</v>
      </c>
      <c r="D1270" s="9">
        <v>-27.35988</v>
      </c>
      <c r="E1270" s="71">
        <v>1750</v>
      </c>
      <c r="F1270" s="35">
        <v>16000</v>
      </c>
      <c r="G1270" s="35">
        <v>1075000</v>
      </c>
      <c r="H1270" s="35">
        <v>1091000</v>
      </c>
      <c r="I1270" s="35">
        <v>5967000</v>
      </c>
      <c r="Q1270" s="9">
        <v>3.8706999999999998</v>
      </c>
      <c r="R1270" s="9">
        <v>34.980664480000002</v>
      </c>
      <c r="T1270" s="64">
        <v>4.5728790000000002E-3</v>
      </c>
      <c r="U1270" s="64">
        <v>7.7836240000000003E-3</v>
      </c>
      <c r="V1270" s="64">
        <v>19.27614466</v>
      </c>
      <c r="X1270" s="9">
        <v>247.60297270000001</v>
      </c>
    </row>
    <row r="1271" spans="2:24" x14ac:dyDescent="0.2">
      <c r="B1271" s="20">
        <v>39441</v>
      </c>
      <c r="C1271" s="9">
        <v>-1.83328</v>
      </c>
      <c r="D1271" s="9">
        <v>-27.35988</v>
      </c>
      <c r="E1271" s="71">
        <v>2750</v>
      </c>
      <c r="F1271" s="35">
        <v>27000</v>
      </c>
      <c r="G1271" s="35">
        <v>2372000</v>
      </c>
      <c r="H1271" s="35">
        <v>2399000</v>
      </c>
      <c r="I1271" s="35">
        <v>12060000</v>
      </c>
      <c r="Q1271" s="9">
        <v>2.8392499999999998</v>
      </c>
      <c r="R1271" s="9">
        <v>34.927714479999999</v>
      </c>
      <c r="T1271" s="64">
        <v>4.5725979999999998E-3</v>
      </c>
      <c r="U1271" s="64">
        <v>6.8102529999999996E-3</v>
      </c>
      <c r="V1271" s="64">
        <v>20.76446026</v>
      </c>
      <c r="X1271" s="9">
        <v>246.52477880000001</v>
      </c>
    </row>
    <row r="1272" spans="2:24" x14ac:dyDescent="0.2">
      <c r="B1272" s="20">
        <v>39441</v>
      </c>
      <c r="C1272" s="9">
        <v>-1.83328</v>
      </c>
      <c r="D1272" s="9">
        <v>-27.35988</v>
      </c>
      <c r="E1272" s="71">
        <v>4500</v>
      </c>
      <c r="F1272" s="35">
        <v>50000</v>
      </c>
      <c r="G1272" s="35">
        <v>672000</v>
      </c>
      <c r="H1272" s="35">
        <v>722000</v>
      </c>
      <c r="I1272" s="35">
        <v>4880000</v>
      </c>
      <c r="Q1272" s="9">
        <v>0.99570000000000003</v>
      </c>
      <c r="R1272" s="9">
        <v>34.745639480000001</v>
      </c>
      <c r="T1272" s="64">
        <v>7.5885500000000003E-3</v>
      </c>
      <c r="U1272" s="64">
        <v>8.7560190000000003E-3</v>
      </c>
      <c r="V1272" s="64">
        <v>29.255804640000001</v>
      </c>
      <c r="X1272" s="9">
        <v>225.0795468</v>
      </c>
    </row>
    <row r="1273" spans="2:24" x14ac:dyDescent="0.2">
      <c r="B1273" s="20">
        <v>39442</v>
      </c>
      <c r="C1273" s="9">
        <v>-1.3674500000000001</v>
      </c>
      <c r="D1273" s="9">
        <v>-24.529782999999998</v>
      </c>
      <c r="E1273" s="71">
        <v>100</v>
      </c>
      <c r="F1273" s="35">
        <v>272167000</v>
      </c>
      <c r="G1273" s="35">
        <v>9610000</v>
      </c>
      <c r="H1273" s="35">
        <v>281777000</v>
      </c>
      <c r="I1273" s="35">
        <v>59263000</v>
      </c>
      <c r="Q1273" s="9">
        <v>14.400325</v>
      </c>
      <c r="R1273" s="9">
        <v>35.479264479999998</v>
      </c>
      <c r="T1273" s="64">
        <v>4.871027E-3</v>
      </c>
      <c r="U1273" s="64">
        <v>3.5071394999999998E-2</v>
      </c>
      <c r="V1273" s="64">
        <v>19.410068460000002</v>
      </c>
      <c r="X1273" s="9">
        <v>117.1703103</v>
      </c>
    </row>
    <row r="1274" spans="2:24" x14ac:dyDescent="0.2">
      <c r="B1274" s="20">
        <v>39442</v>
      </c>
      <c r="C1274" s="9">
        <v>-1.3674500000000001</v>
      </c>
      <c r="D1274" s="9">
        <v>-24.529782999999998</v>
      </c>
      <c r="E1274" s="71">
        <v>250</v>
      </c>
      <c r="F1274" s="35">
        <v>27880000</v>
      </c>
      <c r="G1274" s="35">
        <v>137040000</v>
      </c>
      <c r="H1274" s="35">
        <v>164920000</v>
      </c>
      <c r="I1274" s="35">
        <v>174400000</v>
      </c>
      <c r="Q1274" s="9">
        <v>11.7234</v>
      </c>
      <c r="R1274" s="9">
        <v>35.120214480000001</v>
      </c>
      <c r="T1274" s="64">
        <v>6.8176809999999999E-3</v>
      </c>
      <c r="U1274" s="64">
        <v>1.4609317E-2</v>
      </c>
      <c r="V1274" s="64">
        <v>26.525649900000001</v>
      </c>
      <c r="X1274" s="9">
        <v>97.149851810000001</v>
      </c>
    </row>
    <row r="1275" spans="2:24" x14ac:dyDescent="0.2">
      <c r="B1275" s="20">
        <v>39442</v>
      </c>
      <c r="C1275" s="9">
        <v>-1.4418800000000001</v>
      </c>
      <c r="D1275" s="9">
        <v>-24.976479999999999</v>
      </c>
      <c r="E1275" s="71">
        <v>500</v>
      </c>
      <c r="Q1275" s="9">
        <v>7.2675000000000001</v>
      </c>
      <c r="R1275" s="9">
        <v>34.624739480000002</v>
      </c>
      <c r="T1275" s="64">
        <v>9.7362190000000008E-3</v>
      </c>
      <c r="U1275" s="64">
        <v>7.7889750000000001E-3</v>
      </c>
      <c r="V1275" s="64">
        <v>30.933914470000001</v>
      </c>
      <c r="X1275" s="9">
        <v>133.91416219999999</v>
      </c>
    </row>
    <row r="1276" spans="2:24" x14ac:dyDescent="0.2">
      <c r="B1276" s="20">
        <v>39442</v>
      </c>
      <c r="C1276" s="9">
        <v>-1.4418800000000001</v>
      </c>
      <c r="D1276" s="9">
        <v>-24.976479999999999</v>
      </c>
      <c r="E1276" s="71">
        <v>750</v>
      </c>
      <c r="F1276" s="35">
        <v>110000</v>
      </c>
      <c r="G1276" s="35">
        <v>14271000</v>
      </c>
      <c r="H1276" s="35">
        <v>14381000</v>
      </c>
      <c r="I1276" s="35">
        <v>27728000</v>
      </c>
      <c r="Q1276" s="9">
        <v>5.0084749999999998</v>
      </c>
      <c r="R1276" s="9">
        <v>34.504989479999999</v>
      </c>
      <c r="T1276" s="64">
        <v>9.7343540000000006E-3</v>
      </c>
      <c r="U1276" s="64">
        <v>5.8406129999999997E-3</v>
      </c>
      <c r="V1276" s="64">
        <v>34.093602330000003</v>
      </c>
      <c r="X1276" s="9">
        <v>148.6855631</v>
      </c>
    </row>
    <row r="1277" spans="2:24" x14ac:dyDescent="0.2">
      <c r="B1277" s="20">
        <v>39442</v>
      </c>
      <c r="C1277" s="9">
        <v>-1.4418800000000001</v>
      </c>
      <c r="D1277" s="9">
        <v>-24.976479999999999</v>
      </c>
      <c r="E1277" s="71">
        <v>1750</v>
      </c>
      <c r="F1277" s="35">
        <v>21000</v>
      </c>
      <c r="G1277" s="35">
        <v>3451000</v>
      </c>
      <c r="H1277" s="35">
        <v>3472000</v>
      </c>
      <c r="I1277" s="35">
        <v>4998000</v>
      </c>
      <c r="Q1277" s="9">
        <v>3.9379249999999999</v>
      </c>
      <c r="R1277" s="9">
        <v>34.978614479999997</v>
      </c>
      <c r="T1277" s="64">
        <v>9.7296080000000007E-3</v>
      </c>
      <c r="V1277" s="64">
        <v>19.848399700000002</v>
      </c>
      <c r="X1277" s="9">
        <v>242.56271140000001</v>
      </c>
    </row>
    <row r="1278" spans="2:24" x14ac:dyDescent="0.2">
      <c r="B1278" s="20">
        <v>39442</v>
      </c>
      <c r="C1278" s="9">
        <v>-1.4418800000000001</v>
      </c>
      <c r="D1278" s="9">
        <v>-24.976479999999999</v>
      </c>
      <c r="E1278" s="71">
        <v>2750</v>
      </c>
      <c r="F1278" s="35">
        <v>71000</v>
      </c>
      <c r="G1278" s="35">
        <v>7260000</v>
      </c>
      <c r="H1278" s="35">
        <v>7331000</v>
      </c>
      <c r="I1278" s="35">
        <v>11196000</v>
      </c>
      <c r="Q1278" s="9">
        <v>2.8258999999999999</v>
      </c>
      <c r="R1278" s="9">
        <v>34.925714480000003</v>
      </c>
      <c r="T1278" s="64">
        <v>8.7560439999999993E-3</v>
      </c>
      <c r="U1278" s="64">
        <v>6.8102570000000001E-3</v>
      </c>
      <c r="V1278" s="64">
        <v>20.832574959999999</v>
      </c>
      <c r="X1278" s="9">
        <v>245.51429780000001</v>
      </c>
    </row>
    <row r="1279" spans="2:24" x14ac:dyDescent="0.2">
      <c r="B1279" s="20">
        <v>39442</v>
      </c>
      <c r="C1279" s="9">
        <v>-1.4418800000000001</v>
      </c>
      <c r="D1279" s="9">
        <v>-24.976479999999999</v>
      </c>
      <c r="E1279" s="71">
        <v>4750</v>
      </c>
      <c r="F1279" s="35">
        <v>308000</v>
      </c>
      <c r="G1279" s="35">
        <v>2730000</v>
      </c>
      <c r="H1279" s="35">
        <v>3038000</v>
      </c>
      <c r="I1279" s="35">
        <v>6072000</v>
      </c>
      <c r="Q1279" s="9">
        <v>1.00745</v>
      </c>
      <c r="R1279" s="9">
        <v>34.74688948</v>
      </c>
      <c r="T1279" s="64">
        <v>8.7560160000000001E-3</v>
      </c>
      <c r="U1279" s="64">
        <v>8.7560160000000001E-3</v>
      </c>
      <c r="V1279" s="64">
        <v>29.051489270000001</v>
      </c>
      <c r="X1279" s="9">
        <v>224.95833780000001</v>
      </c>
    </row>
    <row r="1280" spans="2:24" x14ac:dyDescent="0.2">
      <c r="B1280" s="20">
        <v>39443</v>
      </c>
      <c r="C1280" s="9">
        <v>-1.0001199999999999</v>
      </c>
      <c r="D1280" s="9">
        <v>-22.333279999999998</v>
      </c>
      <c r="E1280" s="71">
        <v>100</v>
      </c>
      <c r="F1280" s="35">
        <v>220667000</v>
      </c>
      <c r="G1280" s="35">
        <v>17033000</v>
      </c>
      <c r="H1280" s="35">
        <v>237700000</v>
      </c>
      <c r="I1280" s="35">
        <v>84900000</v>
      </c>
      <c r="Q1280" s="9">
        <v>15.20625714</v>
      </c>
      <c r="R1280" s="9">
        <v>35.602053769999998</v>
      </c>
      <c r="T1280" s="64">
        <v>5.845711E-3</v>
      </c>
      <c r="U1280" s="64">
        <v>4.5791404000000001E-2</v>
      </c>
      <c r="V1280" s="64">
        <v>12.58633646</v>
      </c>
      <c r="X1280" s="9">
        <v>163.54379750000001</v>
      </c>
    </row>
    <row r="1281" spans="2:24" x14ac:dyDescent="0.2">
      <c r="B1281" s="20">
        <v>39443</v>
      </c>
      <c r="C1281" s="9">
        <v>-1.0001199999999999</v>
      </c>
      <c r="D1281" s="9">
        <v>-22.333279999999998</v>
      </c>
      <c r="E1281" s="71">
        <v>250</v>
      </c>
      <c r="F1281" s="35">
        <v>9923000</v>
      </c>
      <c r="G1281" s="35">
        <v>54110000</v>
      </c>
      <c r="H1281" s="35">
        <v>64033000</v>
      </c>
      <c r="I1281" s="35">
        <v>107590000</v>
      </c>
      <c r="Q1281" s="9">
        <v>11.465875</v>
      </c>
      <c r="R1281" s="9">
        <v>35.084539479999997</v>
      </c>
      <c r="T1281" s="64">
        <v>1.7530866999999999E-2</v>
      </c>
      <c r="U1281" s="64">
        <v>1.4609056E-2</v>
      </c>
      <c r="V1281" s="64">
        <v>26.034077910000001</v>
      </c>
      <c r="X1281" s="9">
        <v>100.2175675</v>
      </c>
    </row>
    <row r="1282" spans="2:24" x14ac:dyDescent="0.2">
      <c r="B1282" s="20">
        <v>39443</v>
      </c>
      <c r="C1282" s="9">
        <v>-1</v>
      </c>
      <c r="D1282" s="9">
        <v>-22.33342</v>
      </c>
      <c r="E1282" s="71">
        <v>500</v>
      </c>
      <c r="Q1282" s="9">
        <v>6.8476499999999998</v>
      </c>
      <c r="R1282" s="9">
        <v>34.578739480000003</v>
      </c>
      <c r="T1282" s="64">
        <v>1.3630418E-2</v>
      </c>
      <c r="U1282" s="64">
        <v>8.7624120000000007E-3</v>
      </c>
      <c r="V1282" s="64">
        <v>30.68365644</v>
      </c>
      <c r="X1282" s="9">
        <v>144.81263709999999</v>
      </c>
    </row>
    <row r="1283" spans="2:24" x14ac:dyDescent="0.2">
      <c r="B1283" s="20">
        <v>39443</v>
      </c>
      <c r="C1283" s="9">
        <v>-1</v>
      </c>
      <c r="D1283" s="9">
        <v>-22.33342</v>
      </c>
      <c r="E1283" s="71">
        <v>750</v>
      </c>
      <c r="F1283" s="35">
        <v>37000</v>
      </c>
      <c r="G1283" s="35">
        <v>4655000</v>
      </c>
      <c r="H1283" s="35">
        <v>4692000</v>
      </c>
      <c r="I1283" s="35">
        <v>9731000</v>
      </c>
      <c r="Q1283" s="9">
        <v>5.0391250000000003</v>
      </c>
      <c r="R1283" s="9">
        <v>34.498114479999998</v>
      </c>
      <c r="T1283" s="64">
        <v>5.84066599999999E-3</v>
      </c>
      <c r="U1283" s="64">
        <v>3.8937770000000002E-3</v>
      </c>
      <c r="V1283" s="64">
        <v>34.320037399999997</v>
      </c>
      <c r="X1283" s="9">
        <v>147.9857773</v>
      </c>
    </row>
    <row r="1284" spans="2:24" x14ac:dyDescent="0.2">
      <c r="B1284" s="20">
        <v>39443</v>
      </c>
      <c r="C1284" s="9">
        <v>-1</v>
      </c>
      <c r="D1284" s="9">
        <v>-22.33342</v>
      </c>
      <c r="E1284" s="71">
        <v>1750</v>
      </c>
      <c r="F1284" s="35">
        <v>9000</v>
      </c>
      <c r="G1284" s="35">
        <v>1361000</v>
      </c>
      <c r="H1284" s="35">
        <v>1370000</v>
      </c>
      <c r="I1284" s="35">
        <v>2716000</v>
      </c>
      <c r="Q1284" s="9">
        <v>3.9262250000000001</v>
      </c>
      <c r="R1284" s="9">
        <v>34.977664480000001</v>
      </c>
      <c r="T1284" s="64">
        <v>5.8377639999999996E-3</v>
      </c>
      <c r="U1284" s="64">
        <v>6.8107239999999998E-3</v>
      </c>
      <c r="V1284" s="64">
        <v>19.95478267</v>
      </c>
      <c r="X1284" s="9">
        <v>241.99689129999999</v>
      </c>
    </row>
    <row r="1285" spans="2:24" x14ac:dyDescent="0.2">
      <c r="B1285" s="20">
        <v>39443</v>
      </c>
      <c r="C1285" s="9">
        <v>-1</v>
      </c>
      <c r="D1285" s="9">
        <v>-22.33342</v>
      </c>
      <c r="E1285" s="71">
        <v>2750</v>
      </c>
      <c r="F1285" s="35">
        <v>24000</v>
      </c>
      <c r="G1285" s="35">
        <v>1592000</v>
      </c>
      <c r="H1285" s="35">
        <v>1616000</v>
      </c>
      <c r="I1285" s="35">
        <v>3125000</v>
      </c>
      <c r="Q1285" s="9">
        <v>2.7687249999999999</v>
      </c>
      <c r="R1285" s="9">
        <v>34.918839480000003</v>
      </c>
      <c r="T1285" s="64">
        <v>5.8373649999999997E-3</v>
      </c>
      <c r="U1285" s="64">
        <v>4.8644710000000004E-3</v>
      </c>
      <c r="V1285" s="64">
        <v>21.250605879999998</v>
      </c>
      <c r="X1285" s="9">
        <v>242.41279270000001</v>
      </c>
    </row>
    <row r="1286" spans="2:24" x14ac:dyDescent="0.2">
      <c r="B1286" s="20">
        <v>39443</v>
      </c>
      <c r="C1286" s="9">
        <v>-1</v>
      </c>
      <c r="D1286" s="9">
        <v>-22.33342</v>
      </c>
      <c r="E1286" s="71">
        <v>4750</v>
      </c>
      <c r="F1286" s="35">
        <v>95000</v>
      </c>
      <c r="G1286" s="35">
        <v>927000</v>
      </c>
      <c r="H1286" s="35">
        <v>1022000</v>
      </c>
      <c r="I1286" s="35">
        <v>1903000</v>
      </c>
      <c r="Q1286" s="9">
        <v>1.1573500000000001</v>
      </c>
      <c r="R1286" s="9">
        <v>34.760689480000003</v>
      </c>
      <c r="T1286" s="64">
        <v>5.837325E-3</v>
      </c>
      <c r="U1286" s="64">
        <v>5.837325E-3</v>
      </c>
      <c r="V1286" s="64">
        <v>28.37325916</v>
      </c>
      <c r="X1286" s="9">
        <v>227.4202655</v>
      </c>
    </row>
    <row r="1287" spans="2:24" x14ac:dyDescent="0.2">
      <c r="B1287" s="20">
        <v>39444</v>
      </c>
      <c r="C1287" s="9">
        <v>-0.83028000000000002</v>
      </c>
      <c r="D1287" s="9">
        <v>-21.7165</v>
      </c>
      <c r="E1287" s="71">
        <v>100</v>
      </c>
      <c r="F1287" s="35">
        <v>26910000</v>
      </c>
      <c r="G1287" s="35">
        <v>6426000</v>
      </c>
      <c r="H1287" s="35">
        <v>33336000</v>
      </c>
      <c r="I1287" s="35">
        <v>31937000</v>
      </c>
      <c r="Q1287" s="9">
        <v>15.56746667</v>
      </c>
      <c r="R1287" s="9">
        <v>35.654506150000003</v>
      </c>
      <c r="T1287" s="64">
        <v>5.9433690000000004E-3</v>
      </c>
      <c r="U1287" s="64">
        <v>4.9690460999999998E-2</v>
      </c>
      <c r="V1287" s="64">
        <v>11.83345593</v>
      </c>
      <c r="X1287" s="9">
        <v>167.7372804</v>
      </c>
    </row>
    <row r="1288" spans="2:24" x14ac:dyDescent="0.2">
      <c r="B1288" s="20">
        <v>39444</v>
      </c>
      <c r="C1288" s="9">
        <v>-0.83028000000000002</v>
      </c>
      <c r="D1288" s="9">
        <v>-21.7165</v>
      </c>
      <c r="E1288" s="71">
        <v>250</v>
      </c>
      <c r="F1288" s="35">
        <v>3812000</v>
      </c>
      <c r="G1288" s="35">
        <v>27510000</v>
      </c>
      <c r="H1288" s="35">
        <v>31322000</v>
      </c>
      <c r="I1288" s="35">
        <v>66150000</v>
      </c>
      <c r="Q1288" s="9">
        <v>11.40024</v>
      </c>
      <c r="R1288" s="9">
        <v>35.081159479999997</v>
      </c>
      <c r="T1288" s="64">
        <v>9.9339839999999999E-3</v>
      </c>
      <c r="U1288" s="64">
        <v>2.1426240999999999E-2</v>
      </c>
      <c r="V1288" s="64">
        <v>27.801203789999999</v>
      </c>
      <c r="X1288" s="9">
        <v>93.026960310000007</v>
      </c>
    </row>
    <row r="1289" spans="2:24" x14ac:dyDescent="0.2">
      <c r="B1289" s="20">
        <v>39444</v>
      </c>
      <c r="C1289" s="9">
        <v>-0.83028000000000002</v>
      </c>
      <c r="D1289" s="9">
        <v>-21.7165</v>
      </c>
      <c r="E1289" s="71">
        <v>750</v>
      </c>
      <c r="F1289" s="35">
        <v>106000</v>
      </c>
      <c r="G1289" s="35">
        <v>11421000</v>
      </c>
      <c r="H1289" s="35">
        <v>11527000</v>
      </c>
      <c r="I1289" s="35">
        <v>23800000</v>
      </c>
      <c r="Q1289" s="9">
        <v>5.03017</v>
      </c>
      <c r="R1289" s="9">
        <v>34.504339479999999</v>
      </c>
      <c r="T1289" s="64">
        <v>5.9379760000000002E-3</v>
      </c>
      <c r="U1289" s="64">
        <v>7.7875089999999998E-3</v>
      </c>
      <c r="V1289" s="64">
        <v>34.183454449999999</v>
      </c>
      <c r="X1289" s="9">
        <v>146.03310010000001</v>
      </c>
    </row>
    <row r="1290" spans="2:24" x14ac:dyDescent="0.2">
      <c r="B1290" s="20">
        <v>39444</v>
      </c>
      <c r="C1290" s="9">
        <v>-0.83031999999999995</v>
      </c>
      <c r="D1290" s="9">
        <v>-21.716750000000001</v>
      </c>
      <c r="E1290" s="71">
        <v>1750</v>
      </c>
      <c r="F1290" s="35">
        <v>25000</v>
      </c>
      <c r="G1290" s="35">
        <v>2973000</v>
      </c>
      <c r="H1290" s="35">
        <v>2998000</v>
      </c>
      <c r="I1290" s="35">
        <v>6630000</v>
      </c>
      <c r="Q1290" s="9">
        <v>3.89635</v>
      </c>
      <c r="R1290" s="9">
        <v>34.977289480000003</v>
      </c>
      <c r="T1290" s="64">
        <v>5.9350440000000004E-3</v>
      </c>
      <c r="U1290" s="64">
        <v>5.8377480000000002E-3</v>
      </c>
      <c r="V1290" s="64">
        <v>19.839528219999998</v>
      </c>
      <c r="X1290" s="9">
        <v>240.7782392</v>
      </c>
    </row>
    <row r="1291" spans="2:24" x14ac:dyDescent="0.2">
      <c r="B1291" s="20">
        <v>39444</v>
      </c>
      <c r="C1291" s="9">
        <v>-0.83031999999999995</v>
      </c>
      <c r="D1291" s="9">
        <v>-21.716750000000001</v>
      </c>
      <c r="E1291" s="71">
        <v>2750</v>
      </c>
      <c r="F1291" s="35">
        <v>32000</v>
      </c>
      <c r="G1291" s="35">
        <v>2438000</v>
      </c>
      <c r="H1291" s="35">
        <v>2470000</v>
      </c>
      <c r="I1291" s="35">
        <v>4767000</v>
      </c>
      <c r="Q1291" s="9">
        <v>2.8089499999999998</v>
      </c>
      <c r="R1291" s="9">
        <v>34.923389479999997</v>
      </c>
      <c r="T1291" s="64">
        <v>5.9346540000000001E-3</v>
      </c>
      <c r="U1291" s="64">
        <v>7.7831530000000001E-3</v>
      </c>
      <c r="V1291" s="64">
        <v>20.93172573</v>
      </c>
      <c r="X1291" s="9">
        <v>244.03436840000001</v>
      </c>
    </row>
    <row r="1292" spans="2:24" x14ac:dyDescent="0.2">
      <c r="B1292" s="20">
        <v>39444</v>
      </c>
      <c r="C1292" s="9">
        <v>-0.83031999999999995</v>
      </c>
      <c r="D1292" s="9">
        <v>-21.716750000000001</v>
      </c>
      <c r="E1292" s="71">
        <v>3750</v>
      </c>
      <c r="F1292" s="35">
        <v>52000</v>
      </c>
      <c r="G1292" s="35">
        <v>853000</v>
      </c>
      <c r="H1292" s="35">
        <v>905000</v>
      </c>
      <c r="I1292" s="35">
        <v>1351000</v>
      </c>
      <c r="Q1292" s="9">
        <v>2.3747500000000001</v>
      </c>
      <c r="R1292" s="9">
        <v>34.900214480000002</v>
      </c>
      <c r="T1292" s="64">
        <v>5.9345040000000002E-3</v>
      </c>
      <c r="U1292" s="64">
        <v>6.8100870000000003E-3</v>
      </c>
      <c r="V1292" s="64">
        <v>19.555626329999999</v>
      </c>
      <c r="X1292" s="9">
        <v>255.5308412</v>
      </c>
    </row>
    <row r="1293" spans="2:24" x14ac:dyDescent="0.2">
      <c r="B1293" s="20">
        <v>39444</v>
      </c>
      <c r="C1293" s="9">
        <v>-0.83037000000000005</v>
      </c>
      <c r="D1293" s="9">
        <v>-21.7165</v>
      </c>
      <c r="E1293" s="71">
        <v>3750</v>
      </c>
      <c r="F1293" s="35">
        <v>94000</v>
      </c>
      <c r="G1293" s="35">
        <v>4495000</v>
      </c>
      <c r="H1293" s="35">
        <v>4589000</v>
      </c>
      <c r="I1293" s="35">
        <v>3989000</v>
      </c>
      <c r="Q1293" s="9">
        <v>2.3771333330000002</v>
      </c>
      <c r="R1293" s="9">
        <v>34.900539479999999</v>
      </c>
      <c r="U1293" s="64">
        <v>4.5400570000000001E-3</v>
      </c>
      <c r="V1293" s="64">
        <v>19.60656247</v>
      </c>
      <c r="X1293" s="9">
        <v>255.23568979999999</v>
      </c>
    </row>
    <row r="1294" spans="2:24" x14ac:dyDescent="0.2">
      <c r="B1294" s="20">
        <v>39444</v>
      </c>
      <c r="C1294" s="9">
        <v>-0.83037000000000005</v>
      </c>
      <c r="D1294" s="9">
        <v>-21.7165</v>
      </c>
      <c r="E1294" s="71">
        <v>3950</v>
      </c>
      <c r="F1294" s="35">
        <v>99000</v>
      </c>
      <c r="G1294" s="35">
        <v>4866000</v>
      </c>
      <c r="H1294" s="35">
        <v>4965000</v>
      </c>
      <c r="I1294" s="35">
        <v>4719000</v>
      </c>
      <c r="Q1294" s="9">
        <v>2.2638666669999998</v>
      </c>
      <c r="R1294" s="9">
        <v>34.888806150000001</v>
      </c>
      <c r="U1294" s="64">
        <v>3.2428940000000001E-3</v>
      </c>
      <c r="V1294" s="64">
        <v>20.092220529999999</v>
      </c>
      <c r="X1294" s="9">
        <v>254.52255790000001</v>
      </c>
    </row>
    <row r="1295" spans="2:24" x14ac:dyDescent="0.2">
      <c r="B1295" s="20">
        <v>39444</v>
      </c>
      <c r="C1295" s="9">
        <v>-0.83037000000000005</v>
      </c>
      <c r="D1295" s="9">
        <v>-21.7165</v>
      </c>
      <c r="E1295" s="71">
        <v>4150</v>
      </c>
      <c r="F1295" s="35">
        <v>138000</v>
      </c>
      <c r="G1295" s="35">
        <v>3492000</v>
      </c>
      <c r="H1295" s="35">
        <v>3630000</v>
      </c>
      <c r="I1295" s="35">
        <v>4016000</v>
      </c>
      <c r="Q1295" s="9">
        <v>1.7328333330000001</v>
      </c>
      <c r="R1295" s="9">
        <v>34.82950615</v>
      </c>
      <c r="U1295" s="64">
        <v>5.8372490000000001E-3</v>
      </c>
      <c r="V1295" s="64">
        <v>23.80662491</v>
      </c>
      <c r="X1295" s="9">
        <v>243.8828729</v>
      </c>
    </row>
    <row r="1296" spans="2:24" x14ac:dyDescent="0.2">
      <c r="B1296" s="20">
        <v>39444</v>
      </c>
      <c r="C1296" s="9">
        <v>-0.83037000000000005</v>
      </c>
      <c r="D1296" s="9">
        <v>-21.7165</v>
      </c>
      <c r="E1296" s="71">
        <v>4350</v>
      </c>
      <c r="F1296" s="35">
        <v>33000</v>
      </c>
      <c r="G1296" s="35">
        <v>362000</v>
      </c>
      <c r="H1296" s="35">
        <v>395000</v>
      </c>
      <c r="I1296" s="35">
        <v>410000</v>
      </c>
      <c r="Q1296" s="9">
        <v>1.304233333</v>
      </c>
      <c r="R1296" s="9">
        <v>34.78113948</v>
      </c>
      <c r="U1296" s="64">
        <v>8.755947E-3</v>
      </c>
      <c r="V1296" s="64">
        <v>26.836195069999999</v>
      </c>
      <c r="X1296" s="9">
        <v>233.1084534</v>
      </c>
    </row>
    <row r="1297" spans="2:24" x14ac:dyDescent="0.2">
      <c r="B1297" s="20">
        <v>39444</v>
      </c>
      <c r="C1297" s="9">
        <v>-0.83037000000000005</v>
      </c>
      <c r="D1297" s="9">
        <v>-21.7165</v>
      </c>
      <c r="E1297" s="71">
        <v>4550</v>
      </c>
      <c r="F1297" s="35">
        <v>53000</v>
      </c>
      <c r="G1297" s="35">
        <v>337000</v>
      </c>
      <c r="H1297" s="35">
        <v>390000</v>
      </c>
      <c r="I1297" s="35">
        <v>436000</v>
      </c>
      <c r="Q1297" s="9">
        <v>1.175366667</v>
      </c>
      <c r="R1297" s="9">
        <v>34.764806149999998</v>
      </c>
      <c r="U1297" s="64">
        <v>9.7288640000000003E-3</v>
      </c>
      <c r="V1297" s="64">
        <v>27.836392920000002</v>
      </c>
      <c r="X1297" s="9">
        <v>227.9598881</v>
      </c>
    </row>
    <row r="1298" spans="2:24" x14ac:dyDescent="0.2">
      <c r="B1298" s="20">
        <v>39444</v>
      </c>
      <c r="C1298" s="9">
        <v>-0.83031999999999995</v>
      </c>
      <c r="D1298" s="9">
        <v>-21.716750000000001</v>
      </c>
      <c r="E1298" s="71">
        <v>4750</v>
      </c>
      <c r="F1298" s="35">
        <v>71000</v>
      </c>
      <c r="G1298" s="35">
        <v>770000</v>
      </c>
      <c r="H1298" s="35">
        <v>841000</v>
      </c>
      <c r="I1298" s="35">
        <v>1444000</v>
      </c>
      <c r="Q1298" s="9">
        <v>1.1026166669999999</v>
      </c>
      <c r="R1298" s="9">
        <v>34.754306149999998</v>
      </c>
      <c r="T1298" s="64">
        <v>5.9346219999999996E-3</v>
      </c>
      <c r="U1298" s="64">
        <v>9.7288889999999992E-3</v>
      </c>
      <c r="V1298" s="64">
        <v>28.44264643</v>
      </c>
      <c r="X1298" s="9">
        <v>225.9927083</v>
      </c>
    </row>
    <row r="1299" spans="2:24" x14ac:dyDescent="0.2">
      <c r="B1299" s="20">
        <v>39444</v>
      </c>
      <c r="C1299" s="9">
        <v>-0.83037000000000005</v>
      </c>
      <c r="D1299" s="9">
        <v>-21.7165</v>
      </c>
      <c r="E1299" s="71">
        <v>4750</v>
      </c>
      <c r="F1299" s="35">
        <v>65000</v>
      </c>
      <c r="G1299" s="35">
        <v>729000</v>
      </c>
      <c r="H1299" s="35">
        <v>794000</v>
      </c>
      <c r="I1299" s="35">
        <v>823000</v>
      </c>
      <c r="Q1299" s="9">
        <v>1.108833333</v>
      </c>
      <c r="R1299" s="9">
        <v>34.755072810000001</v>
      </c>
      <c r="U1299" s="64">
        <v>9.4045900000000009E-3</v>
      </c>
      <c r="V1299" s="64">
        <v>28.476178709999999</v>
      </c>
      <c r="X1299" s="9">
        <v>225.56433559999999</v>
      </c>
    </row>
    <row r="1300" spans="2:24" x14ac:dyDescent="0.2">
      <c r="B1300" s="20">
        <v>39445</v>
      </c>
      <c r="C1300" s="9">
        <v>-0.72476700000000005</v>
      </c>
      <c r="D1300" s="9">
        <v>-20.593167000000001</v>
      </c>
      <c r="E1300" s="71">
        <v>100</v>
      </c>
      <c r="F1300" s="35">
        <v>14138000</v>
      </c>
      <c r="G1300" s="35">
        <v>2711000</v>
      </c>
      <c r="H1300" s="35">
        <v>16849000</v>
      </c>
      <c r="I1300" s="35">
        <v>14968000</v>
      </c>
      <c r="Q1300" s="9">
        <v>15.598000000000001</v>
      </c>
      <c r="R1300" s="9">
        <v>35.65890615</v>
      </c>
      <c r="T1300" s="64">
        <v>7.0151459999999999E-3</v>
      </c>
      <c r="U1300" s="64">
        <v>5.3587918999999998E-2</v>
      </c>
      <c r="V1300" s="64">
        <v>11.71626769</v>
      </c>
      <c r="X1300" s="9">
        <v>169.38724250000001</v>
      </c>
    </row>
    <row r="1301" spans="2:24" x14ac:dyDescent="0.2">
      <c r="B1301" s="20">
        <v>39445</v>
      </c>
      <c r="C1301" s="9">
        <v>-0.72476700000000005</v>
      </c>
      <c r="D1301" s="9">
        <v>-20.593167000000001</v>
      </c>
      <c r="E1301" s="71">
        <v>250</v>
      </c>
      <c r="F1301" s="35">
        <v>1993000</v>
      </c>
      <c r="G1301" s="35">
        <v>41223000</v>
      </c>
      <c r="H1301" s="35">
        <v>43216000</v>
      </c>
      <c r="I1301" s="35">
        <v>57846000</v>
      </c>
      <c r="Q1301" s="9">
        <v>11.009175000000001</v>
      </c>
      <c r="R1301" s="9">
        <v>35.047064480000003</v>
      </c>
      <c r="T1301" s="64">
        <v>3.5059819999999999E-3</v>
      </c>
      <c r="U1301" s="64">
        <v>1.1686607999999999E-2</v>
      </c>
      <c r="V1301" s="64">
        <v>29.428825539999998</v>
      </c>
      <c r="X1301" s="9">
        <v>84.813747809999995</v>
      </c>
    </row>
    <row r="1302" spans="2:24" x14ac:dyDescent="0.2">
      <c r="B1302" s="20">
        <v>39445</v>
      </c>
      <c r="C1302" s="9">
        <v>-0.72476700000000005</v>
      </c>
      <c r="D1302" s="9">
        <v>-20.593167000000001</v>
      </c>
      <c r="E1302" s="71">
        <v>750</v>
      </c>
      <c r="F1302" s="35">
        <v>76000</v>
      </c>
      <c r="G1302" s="35">
        <v>12941000</v>
      </c>
      <c r="H1302" s="35">
        <v>13017000</v>
      </c>
      <c r="I1302" s="35">
        <v>15732000</v>
      </c>
      <c r="Q1302" s="9">
        <v>5.0717363640000004</v>
      </c>
      <c r="R1302" s="9">
        <v>34.501348569999998</v>
      </c>
      <c r="T1302" s="64">
        <v>5.2566050000000001E-3</v>
      </c>
      <c r="U1302" s="64">
        <v>6.8141169999999997E-3</v>
      </c>
      <c r="V1302" s="64">
        <v>34.423945940000003</v>
      </c>
      <c r="X1302" s="9">
        <v>146.725606</v>
      </c>
    </row>
    <row r="1303" spans="2:24" x14ac:dyDescent="0.2">
      <c r="B1303" s="20">
        <v>39445</v>
      </c>
      <c r="C1303" s="9">
        <v>-0.72399999999999998</v>
      </c>
      <c r="D1303" s="9">
        <v>-20.593482999999999</v>
      </c>
      <c r="E1303" s="71">
        <v>1750</v>
      </c>
      <c r="F1303" s="35">
        <v>24000</v>
      </c>
      <c r="G1303" s="35">
        <v>5079000</v>
      </c>
      <c r="H1303" s="35">
        <v>5103000</v>
      </c>
      <c r="I1303" s="35">
        <v>5493000</v>
      </c>
      <c r="Q1303" s="9">
        <v>3.9371999999999998</v>
      </c>
      <c r="R1303" s="9">
        <v>34.97761448</v>
      </c>
      <c r="T1303" s="64">
        <v>3.5026609999999998E-3</v>
      </c>
      <c r="U1303" s="64">
        <v>2.9188840000000001E-3</v>
      </c>
      <c r="V1303" s="64">
        <v>20.088734179999999</v>
      </c>
      <c r="X1303" s="9">
        <v>241.01127650000001</v>
      </c>
    </row>
    <row r="1304" spans="2:24" x14ac:dyDescent="0.2">
      <c r="B1304" s="20">
        <v>39445</v>
      </c>
      <c r="C1304" s="9">
        <v>-0.72399999999999998</v>
      </c>
      <c r="D1304" s="9">
        <v>-20.593482999999999</v>
      </c>
      <c r="E1304" s="71">
        <v>2750</v>
      </c>
      <c r="F1304" s="35">
        <v>30000</v>
      </c>
      <c r="G1304" s="35">
        <v>3417000</v>
      </c>
      <c r="H1304" s="35">
        <v>3447000</v>
      </c>
      <c r="I1304" s="35">
        <v>3325000</v>
      </c>
      <c r="Q1304" s="9">
        <v>2.7783250000000002</v>
      </c>
      <c r="R1304" s="9">
        <v>34.921289479999999</v>
      </c>
      <c r="T1304" s="64">
        <v>5.2536229999999998E-3</v>
      </c>
      <c r="U1304" s="64">
        <v>5.8373590000000003E-3</v>
      </c>
      <c r="V1304" s="64">
        <v>21.203234420000001</v>
      </c>
      <c r="X1304" s="9">
        <v>243.50440270000001</v>
      </c>
    </row>
    <row r="1305" spans="2:24" x14ac:dyDescent="0.2">
      <c r="B1305" s="20">
        <v>39445</v>
      </c>
      <c r="C1305" s="9">
        <v>-0.72399999999999998</v>
      </c>
      <c r="D1305" s="9">
        <v>-20.593482999999999</v>
      </c>
      <c r="E1305" s="71">
        <v>3750</v>
      </c>
      <c r="F1305" s="35">
        <v>46000</v>
      </c>
      <c r="G1305" s="35">
        <v>2043000</v>
      </c>
      <c r="H1305" s="35">
        <v>2089000</v>
      </c>
      <c r="I1305" s="35">
        <v>1731000</v>
      </c>
      <c r="Q1305" s="9">
        <v>2.4343249999999999</v>
      </c>
      <c r="R1305" s="9">
        <v>34.902464479999999</v>
      </c>
      <c r="T1305" s="64">
        <v>7.0046800000000001E-3</v>
      </c>
      <c r="U1305" s="64">
        <v>6.8101059999999998E-3</v>
      </c>
      <c r="V1305" s="64">
        <v>20.141373919999999</v>
      </c>
      <c r="X1305" s="9">
        <v>252.51519160000001</v>
      </c>
    </row>
    <row r="1306" spans="2:24" x14ac:dyDescent="0.2">
      <c r="B1306" s="20">
        <v>39445</v>
      </c>
      <c r="C1306" s="9">
        <v>-0.72399999999999998</v>
      </c>
      <c r="D1306" s="9">
        <v>-20.593482999999999</v>
      </c>
      <c r="E1306" s="71">
        <v>4750</v>
      </c>
      <c r="F1306" s="35">
        <v>93000</v>
      </c>
      <c r="G1306" s="35">
        <v>1907000</v>
      </c>
      <c r="H1306" s="35">
        <v>2000000</v>
      </c>
      <c r="I1306" s="35">
        <v>2349000</v>
      </c>
      <c r="Q1306" s="9">
        <v>1.128333333</v>
      </c>
      <c r="R1306" s="9">
        <v>34.757522809999998</v>
      </c>
      <c r="T1306" s="64">
        <v>5.2535940000000003E-3</v>
      </c>
      <c r="U1306" s="64">
        <v>6.8102149999999997E-3</v>
      </c>
      <c r="V1306" s="64">
        <v>28.557177599999999</v>
      </c>
      <c r="X1306" s="9">
        <v>222.42471399999999</v>
      </c>
    </row>
    <row r="1307" spans="2:24" x14ac:dyDescent="0.2">
      <c r="B1307" s="20">
        <v>39446</v>
      </c>
      <c r="C1307" s="9">
        <v>-0.61665000000000003</v>
      </c>
      <c r="D1307" s="9">
        <v>-20.141950000000001</v>
      </c>
      <c r="E1307" s="71">
        <v>2750</v>
      </c>
      <c r="Q1307" s="9">
        <v>2.7476500000000001</v>
      </c>
      <c r="R1307" s="9">
        <v>34.919289480000003</v>
      </c>
      <c r="T1307" s="64">
        <v>1.1674706999999999E-2</v>
      </c>
      <c r="U1307" s="64">
        <v>1.4593383999999999E-2</v>
      </c>
      <c r="V1307" s="64">
        <v>21.101049289999999</v>
      </c>
      <c r="X1307" s="9">
        <v>243.23625699999999</v>
      </c>
    </row>
    <row r="1308" spans="2:24" x14ac:dyDescent="0.2">
      <c r="B1308" s="20">
        <v>39446</v>
      </c>
      <c r="C1308" s="9">
        <v>-0.61665000000000003</v>
      </c>
      <c r="D1308" s="9">
        <v>-20.141950000000001</v>
      </c>
      <c r="E1308" s="71">
        <v>3750</v>
      </c>
      <c r="F1308" s="35">
        <v>15000</v>
      </c>
      <c r="G1308" s="35">
        <v>510000</v>
      </c>
      <c r="H1308" s="35">
        <v>525000</v>
      </c>
      <c r="I1308" s="35">
        <v>588000</v>
      </c>
      <c r="Q1308" s="9">
        <v>2.3885999999999998</v>
      </c>
      <c r="R1308" s="9">
        <v>34.898939480000003</v>
      </c>
      <c r="T1308" s="64">
        <v>9.7287150000000006E-3</v>
      </c>
      <c r="U1308" s="64">
        <v>8.7558429999999993E-3</v>
      </c>
      <c r="V1308" s="64">
        <v>20.845037820000002</v>
      </c>
      <c r="X1308" s="9">
        <v>253.53876729999999</v>
      </c>
    </row>
    <row r="1309" spans="2:24" x14ac:dyDescent="0.2">
      <c r="B1309" s="20">
        <v>39446</v>
      </c>
      <c r="C1309" s="9">
        <v>-0.61665000000000003</v>
      </c>
      <c r="D1309" s="9">
        <v>-20.141950000000001</v>
      </c>
      <c r="E1309" s="71">
        <v>4250</v>
      </c>
      <c r="F1309" s="35">
        <v>74000</v>
      </c>
      <c r="G1309" s="35">
        <v>1743000</v>
      </c>
      <c r="H1309" s="35">
        <v>1817000</v>
      </c>
      <c r="I1309" s="35">
        <v>1273000</v>
      </c>
      <c r="Q1309" s="9">
        <v>1.6137333330000001</v>
      </c>
      <c r="R1309" s="9">
        <v>34.815539479999998</v>
      </c>
      <c r="T1309" s="64">
        <v>1.1674522E-2</v>
      </c>
      <c r="U1309" s="64">
        <v>1.2647399E-2</v>
      </c>
      <c r="V1309" s="64">
        <v>24.839712800000001</v>
      </c>
      <c r="X1309" s="9">
        <v>239.35554719999999</v>
      </c>
    </row>
    <row r="1310" spans="2:24" x14ac:dyDescent="0.2">
      <c r="B1310" s="20">
        <v>39446</v>
      </c>
      <c r="C1310" s="9">
        <v>-0.61665000000000003</v>
      </c>
      <c r="D1310" s="9">
        <v>-20.141950000000001</v>
      </c>
      <c r="E1310" s="71">
        <v>4500</v>
      </c>
      <c r="F1310" s="35">
        <v>60000</v>
      </c>
      <c r="G1310" s="35">
        <v>973000</v>
      </c>
      <c r="H1310" s="35">
        <v>1033000</v>
      </c>
      <c r="I1310" s="35">
        <v>1084000</v>
      </c>
      <c r="Q1310" s="9">
        <v>1.2498</v>
      </c>
      <c r="R1310" s="9">
        <v>34.773472810000001</v>
      </c>
      <c r="T1310" s="64">
        <v>1.1674614999999999E-2</v>
      </c>
      <c r="U1310" s="64">
        <v>1.1674614999999999E-2</v>
      </c>
      <c r="V1310" s="64">
        <v>27.47426634</v>
      </c>
      <c r="X1310" s="9">
        <v>224.98514750000001</v>
      </c>
    </row>
    <row r="1311" spans="2:24" x14ac:dyDescent="0.2">
      <c r="B1311" s="20">
        <v>39446</v>
      </c>
      <c r="C1311" s="9">
        <v>-0.61665000000000003</v>
      </c>
      <c r="D1311" s="9">
        <v>-20.141950000000001</v>
      </c>
      <c r="E1311" s="71">
        <v>5000</v>
      </c>
      <c r="F1311" s="35">
        <v>107000</v>
      </c>
      <c r="G1311" s="35">
        <v>1690000</v>
      </c>
      <c r="H1311" s="35">
        <v>1797000</v>
      </c>
      <c r="I1311" s="35">
        <v>2236000</v>
      </c>
      <c r="Q1311" s="9">
        <v>1.1131333329999999</v>
      </c>
      <c r="R1311" s="9">
        <v>34.752606149999998</v>
      </c>
      <c r="T1311" s="64">
        <v>9.7288889999999992E-3</v>
      </c>
      <c r="U1311" s="64">
        <v>1.0701778E-2</v>
      </c>
      <c r="V1311" s="64">
        <v>28.753333380000001</v>
      </c>
      <c r="X1311" s="9">
        <v>225.74448659999999</v>
      </c>
    </row>
    <row r="1312" spans="2:24" x14ac:dyDescent="0.2">
      <c r="B1312" s="20">
        <v>39446</v>
      </c>
      <c r="C1312" s="9">
        <v>-0.61665000000000003</v>
      </c>
      <c r="D1312" s="9">
        <v>-20.141950000000001</v>
      </c>
      <c r="E1312" s="71">
        <v>6000</v>
      </c>
      <c r="F1312" s="35">
        <v>64000</v>
      </c>
      <c r="G1312" s="35">
        <v>663000</v>
      </c>
      <c r="H1312" s="35">
        <v>727000</v>
      </c>
      <c r="I1312" s="35">
        <v>1005000</v>
      </c>
      <c r="Q1312" s="9">
        <v>1.2175400000000001</v>
      </c>
      <c r="R1312" s="9">
        <v>34.748839480000001</v>
      </c>
      <c r="T1312" s="64">
        <v>1.1674683E-2</v>
      </c>
      <c r="U1312" s="64">
        <v>1.5566244E-2</v>
      </c>
      <c r="V1312" s="64">
        <v>28.95182149</v>
      </c>
      <c r="X1312" s="9">
        <v>223.77496479999999</v>
      </c>
    </row>
    <row r="1313" spans="2:24" x14ac:dyDescent="0.2">
      <c r="B1313" s="20">
        <v>39447</v>
      </c>
      <c r="C1313" s="9">
        <v>-0.35935</v>
      </c>
      <c r="D1313" s="9">
        <v>-19.159649999999999</v>
      </c>
      <c r="E1313" s="71">
        <v>100</v>
      </c>
      <c r="F1313" s="35">
        <v>136400000</v>
      </c>
      <c r="G1313" s="35">
        <v>5158000</v>
      </c>
      <c r="H1313" s="35">
        <v>141558000</v>
      </c>
      <c r="I1313" s="35">
        <v>89776000</v>
      </c>
      <c r="Q1313" s="9">
        <v>15.97867778</v>
      </c>
      <c r="R1313" s="9">
        <v>35.715883920000003</v>
      </c>
      <c r="T1313" s="64">
        <v>8.8667350000000006E-3</v>
      </c>
      <c r="U1313" s="64">
        <v>4.9692693000000003E-2</v>
      </c>
      <c r="V1313" s="64">
        <v>11.028854770000001</v>
      </c>
      <c r="X1313" s="9">
        <v>170.26717650000001</v>
      </c>
    </row>
    <row r="1314" spans="2:24" x14ac:dyDescent="0.2">
      <c r="B1314" s="20">
        <v>39447</v>
      </c>
      <c r="C1314" s="9">
        <v>-0.35935</v>
      </c>
      <c r="D1314" s="9">
        <v>-19.159649999999999</v>
      </c>
      <c r="E1314" s="71">
        <v>250</v>
      </c>
      <c r="F1314" s="35">
        <v>8765000</v>
      </c>
      <c r="G1314" s="35">
        <v>16758000</v>
      </c>
      <c r="H1314" s="35">
        <v>25523000</v>
      </c>
      <c r="I1314" s="35">
        <v>72308000</v>
      </c>
      <c r="Q1314" s="9">
        <v>11.495799999999999</v>
      </c>
      <c r="R1314" s="9">
        <v>35.105639480000001</v>
      </c>
      <c r="T1314" s="64">
        <v>6.6226920000000003E-3</v>
      </c>
      <c r="U1314" s="64">
        <v>1.7530655999999999E-2</v>
      </c>
      <c r="V1314" s="64">
        <v>27.87569152</v>
      </c>
      <c r="X1314" s="9">
        <v>84.336626409999994</v>
      </c>
    </row>
    <row r="1315" spans="2:24" x14ac:dyDescent="0.2">
      <c r="B1315" s="20">
        <v>39447</v>
      </c>
      <c r="C1315" s="9">
        <v>-0.35935</v>
      </c>
      <c r="D1315" s="9">
        <v>-19.159649999999999</v>
      </c>
      <c r="E1315" s="71">
        <v>750</v>
      </c>
      <c r="F1315" s="35">
        <v>266000</v>
      </c>
      <c r="G1315" s="35">
        <v>17920000</v>
      </c>
      <c r="H1315" s="35">
        <v>18186000</v>
      </c>
      <c r="I1315" s="35">
        <v>58400000</v>
      </c>
      <c r="Q1315" s="9">
        <v>5.1130399999999998</v>
      </c>
      <c r="R1315" s="9">
        <v>34.49565948</v>
      </c>
      <c r="T1315" s="64">
        <v>8.8584309999999999E-3</v>
      </c>
      <c r="U1315" s="64">
        <v>1.2654901E-2</v>
      </c>
      <c r="V1315" s="64">
        <v>33.960886449999997</v>
      </c>
      <c r="X1315" s="9">
        <v>147.62681090000001</v>
      </c>
    </row>
    <row r="1316" spans="2:24" x14ac:dyDescent="0.2">
      <c r="B1316" s="20">
        <v>39447</v>
      </c>
      <c r="C1316" s="9">
        <v>-0.35853000000000002</v>
      </c>
      <c r="D1316" s="9">
        <v>-19.160450000000001</v>
      </c>
      <c r="E1316" s="71">
        <v>1750</v>
      </c>
      <c r="F1316" s="35">
        <v>19000</v>
      </c>
      <c r="G1316" s="35">
        <v>2335000</v>
      </c>
      <c r="H1316" s="35">
        <v>2354000</v>
      </c>
      <c r="I1316" s="35">
        <v>4012000</v>
      </c>
      <c r="Q1316" s="9">
        <v>3.8762500000000002</v>
      </c>
      <c r="R1316" s="9">
        <v>34.977164479999999</v>
      </c>
      <c r="T1316" s="64">
        <v>6.61610199999999E-3</v>
      </c>
      <c r="U1316" s="64">
        <v>1.1675474E-2</v>
      </c>
      <c r="V1316" s="64">
        <v>19.81717154</v>
      </c>
      <c r="X1316" s="9">
        <v>240.7505817</v>
      </c>
    </row>
    <row r="1317" spans="2:24" x14ac:dyDescent="0.2">
      <c r="B1317" s="20">
        <v>39447</v>
      </c>
      <c r="C1317" s="9">
        <v>-0.35853000000000002</v>
      </c>
      <c r="D1317" s="9">
        <v>-19.160450000000001</v>
      </c>
      <c r="E1317" s="71">
        <v>3000</v>
      </c>
      <c r="Q1317" s="9">
        <v>2.6678999999999999</v>
      </c>
      <c r="R1317" s="9">
        <v>34.91233948</v>
      </c>
      <c r="T1317" s="64">
        <v>8.8532909999999992E-3</v>
      </c>
      <c r="U1317" s="64">
        <v>1.0701781E-2</v>
      </c>
      <c r="V1317" s="64">
        <v>21.441504380000001</v>
      </c>
      <c r="X1317" s="9">
        <v>241.69174599999999</v>
      </c>
    </row>
    <row r="1318" spans="2:24" x14ac:dyDescent="0.2">
      <c r="B1318" s="20">
        <v>39447</v>
      </c>
      <c r="C1318" s="9">
        <v>-0.35853000000000002</v>
      </c>
      <c r="D1318" s="9">
        <v>-19.160450000000001</v>
      </c>
      <c r="E1318" s="71">
        <v>4000</v>
      </c>
      <c r="F1318" s="35">
        <v>278000</v>
      </c>
      <c r="G1318" s="35">
        <v>3345000</v>
      </c>
      <c r="H1318" s="35">
        <v>3623000</v>
      </c>
      <c r="I1318" s="35">
        <v>6317000</v>
      </c>
      <c r="Q1318" s="9">
        <v>2.0990500000000001</v>
      </c>
      <c r="R1318" s="9">
        <v>34.870314479999998</v>
      </c>
      <c r="T1318" s="64">
        <v>6.6155160000000001E-3</v>
      </c>
      <c r="U1318" s="64">
        <v>9.7287009999999993E-3</v>
      </c>
      <c r="V1318" s="64">
        <v>21.422598929999999</v>
      </c>
      <c r="X1318" s="9">
        <v>250.44342900000001</v>
      </c>
    </row>
    <row r="1319" spans="2:24" x14ac:dyDescent="0.2">
      <c r="B1319" s="20">
        <v>39447</v>
      </c>
      <c r="C1319" s="9">
        <v>-0.35853000000000002</v>
      </c>
      <c r="D1319" s="9">
        <v>-19.160450000000001</v>
      </c>
      <c r="E1319" s="71">
        <v>4500</v>
      </c>
      <c r="F1319" s="35">
        <v>272000</v>
      </c>
      <c r="G1319" s="35">
        <v>2635000</v>
      </c>
      <c r="H1319" s="35">
        <v>2907000</v>
      </c>
      <c r="I1319" s="35">
        <v>6553000</v>
      </c>
      <c r="Q1319" s="9">
        <v>1.2155</v>
      </c>
      <c r="R1319" s="9">
        <v>34.769872810000003</v>
      </c>
      <c r="T1319" s="64">
        <v>6.61562E-3</v>
      </c>
      <c r="U1319" s="64">
        <v>1.0701738000000001E-2</v>
      </c>
      <c r="V1319" s="64">
        <v>27.697071390000001</v>
      </c>
      <c r="X1319" s="9">
        <v>229.03412059999999</v>
      </c>
    </row>
    <row r="1320" spans="2:24" x14ac:dyDescent="0.2">
      <c r="B1320" s="20">
        <v>39447</v>
      </c>
      <c r="C1320" s="9">
        <v>-0.35853000000000002</v>
      </c>
      <c r="D1320" s="9">
        <v>-19.160450000000001</v>
      </c>
      <c r="E1320" s="71">
        <v>5500</v>
      </c>
      <c r="F1320" s="35">
        <v>12000</v>
      </c>
      <c r="G1320" s="35">
        <v>101000</v>
      </c>
      <c r="H1320" s="35">
        <v>113000</v>
      </c>
      <c r="I1320" s="35">
        <v>116000</v>
      </c>
      <c r="Q1320" s="9">
        <v>1.1955750000000001</v>
      </c>
      <c r="R1320" s="9">
        <v>34.753914479999999</v>
      </c>
      <c r="T1320" s="64">
        <v>6.6156449999999999E-3</v>
      </c>
      <c r="U1320" s="64">
        <v>1.0701779E-2</v>
      </c>
      <c r="V1320" s="64">
        <v>28.621421229999999</v>
      </c>
      <c r="X1320" s="9">
        <v>224.48387349999999</v>
      </c>
    </row>
    <row r="1321" spans="2:24" x14ac:dyDescent="0.2">
      <c r="B1321" s="20">
        <v>39448</v>
      </c>
      <c r="C1321" s="9">
        <v>-0.20716999999999999</v>
      </c>
      <c r="D1321" s="9">
        <v>-18.427399999999999</v>
      </c>
      <c r="E1321" s="71">
        <v>100</v>
      </c>
      <c r="F1321" s="35">
        <v>202200000</v>
      </c>
      <c r="G1321" s="35">
        <v>6474000</v>
      </c>
      <c r="H1321" s="35">
        <v>208674000</v>
      </c>
      <c r="I1321" s="35">
        <v>80040000</v>
      </c>
      <c r="Q1321" s="9">
        <v>15.778266670000001</v>
      </c>
      <c r="R1321" s="9">
        <v>35.682939480000002</v>
      </c>
      <c r="T1321" s="64">
        <v>8.1845149999999998E-3</v>
      </c>
      <c r="U1321" s="64">
        <v>3.5076493E-2</v>
      </c>
      <c r="V1321" s="64">
        <v>11.73503571</v>
      </c>
      <c r="X1321" s="9">
        <v>165.67449590000001</v>
      </c>
    </row>
    <row r="1322" spans="2:24" x14ac:dyDescent="0.2">
      <c r="B1322" s="20">
        <v>39448</v>
      </c>
      <c r="C1322" s="9">
        <v>-0.20716999999999999</v>
      </c>
      <c r="D1322" s="9">
        <v>-18.427399999999999</v>
      </c>
      <c r="E1322" s="71">
        <v>250</v>
      </c>
      <c r="F1322" s="35">
        <v>30780000</v>
      </c>
      <c r="G1322" s="35">
        <v>76200000</v>
      </c>
      <c r="H1322" s="35">
        <v>106980000</v>
      </c>
      <c r="I1322" s="35">
        <v>385800000</v>
      </c>
      <c r="Q1322" s="9">
        <v>11.622766670000001</v>
      </c>
      <c r="R1322" s="9">
        <v>35.118939480000002</v>
      </c>
      <c r="T1322" s="64">
        <v>6.1358159999999997E-3</v>
      </c>
      <c r="U1322" s="64">
        <v>1.8504841000000001E-2</v>
      </c>
      <c r="V1322" s="64">
        <v>27.427096760000001</v>
      </c>
      <c r="X1322" s="9">
        <v>88.009533279999999</v>
      </c>
    </row>
    <row r="1323" spans="2:24" x14ac:dyDescent="0.2">
      <c r="B1323" s="20">
        <v>39448</v>
      </c>
      <c r="C1323" s="9">
        <v>-0.20716999999999999</v>
      </c>
      <c r="D1323" s="9">
        <v>-18.427399999999999</v>
      </c>
      <c r="E1323" s="71">
        <v>750</v>
      </c>
      <c r="F1323" s="35">
        <v>159000</v>
      </c>
      <c r="G1323" s="35">
        <v>16208000</v>
      </c>
      <c r="H1323" s="35">
        <v>16367000</v>
      </c>
      <c r="I1323" s="35">
        <v>56320000</v>
      </c>
      <c r="Q1323" s="9">
        <v>5.0158250000000004</v>
      </c>
      <c r="R1323" s="9">
        <v>34.498639480000001</v>
      </c>
      <c r="T1323" s="64">
        <v>6.1326779999999999E-3</v>
      </c>
      <c r="U1323" s="64">
        <v>1.4601614000000001E-2</v>
      </c>
      <c r="V1323" s="64">
        <v>34.221314939999999</v>
      </c>
      <c r="X1323" s="9">
        <v>144.50922299999999</v>
      </c>
    </row>
    <row r="1324" spans="2:24" x14ac:dyDescent="0.2">
      <c r="B1324" s="20">
        <v>39448</v>
      </c>
      <c r="C1324" s="9">
        <v>-0.20716999999999999</v>
      </c>
      <c r="D1324" s="9">
        <v>-18.427399999999999</v>
      </c>
      <c r="E1324" s="71">
        <v>1750</v>
      </c>
      <c r="F1324" s="35">
        <v>63000</v>
      </c>
      <c r="G1324" s="35">
        <v>6816000</v>
      </c>
      <c r="H1324" s="35">
        <v>6879000</v>
      </c>
      <c r="I1324" s="35">
        <v>10658000</v>
      </c>
      <c r="Q1324" s="9">
        <v>3.8329749999999998</v>
      </c>
      <c r="R1324" s="9">
        <v>34.976389480000002</v>
      </c>
      <c r="T1324" s="64">
        <v>8.1728010000000004E-3</v>
      </c>
      <c r="U1324" s="64">
        <v>1.0702478E-2</v>
      </c>
      <c r="V1324" s="64">
        <v>19.740233830000001</v>
      </c>
      <c r="X1324" s="9">
        <v>240.10118019999999</v>
      </c>
    </row>
    <row r="1325" spans="2:24" x14ac:dyDescent="0.2">
      <c r="B1325" s="20">
        <v>39448</v>
      </c>
      <c r="C1325" s="9">
        <v>-0.20716999999999999</v>
      </c>
      <c r="D1325" s="9">
        <v>-18.427399999999999</v>
      </c>
      <c r="E1325" s="71">
        <v>2750</v>
      </c>
      <c r="F1325" s="35">
        <v>70000</v>
      </c>
      <c r="G1325" s="35">
        <v>3533000</v>
      </c>
      <c r="H1325" s="35">
        <v>3603000</v>
      </c>
      <c r="I1325" s="35">
        <v>7246000</v>
      </c>
      <c r="Q1325" s="9">
        <v>2.7600250000000002</v>
      </c>
      <c r="R1325" s="9">
        <v>34.917789480000003</v>
      </c>
      <c r="T1325" s="64">
        <v>6.1292350000000002E-3</v>
      </c>
      <c r="U1325" s="64">
        <v>1.2647627E-2</v>
      </c>
      <c r="V1325" s="64">
        <v>21.420215840000001</v>
      </c>
      <c r="X1325" s="9">
        <v>238.85124669999999</v>
      </c>
    </row>
    <row r="1326" spans="2:24" x14ac:dyDescent="0.2">
      <c r="B1326" s="20">
        <v>39448</v>
      </c>
      <c r="C1326" s="9">
        <v>-0.2077</v>
      </c>
      <c r="D1326" s="9">
        <v>-18.426749999999998</v>
      </c>
      <c r="E1326" s="71">
        <v>3750</v>
      </c>
      <c r="F1326" s="35">
        <v>4616000</v>
      </c>
      <c r="G1326" s="35">
        <v>7830000</v>
      </c>
      <c r="H1326" s="35">
        <v>12446000</v>
      </c>
      <c r="I1326" s="35">
        <v>28855000</v>
      </c>
      <c r="Q1326" s="9">
        <v>2.360525</v>
      </c>
      <c r="R1326" s="9">
        <v>34.895289480000002</v>
      </c>
      <c r="U1326" s="64">
        <v>1.1674466999999999E-2</v>
      </c>
      <c r="V1326" s="64">
        <v>20.50620129</v>
      </c>
      <c r="X1326" s="9">
        <v>249.57748860000001</v>
      </c>
    </row>
    <row r="1327" spans="2:24" x14ac:dyDescent="0.2">
      <c r="B1327" s="20">
        <v>39448</v>
      </c>
      <c r="C1327" s="9">
        <v>-0.2077</v>
      </c>
      <c r="D1327" s="9">
        <v>-18.426749999999998</v>
      </c>
      <c r="E1327" s="71">
        <v>5000</v>
      </c>
      <c r="F1327" s="35">
        <v>406000</v>
      </c>
      <c r="G1327" s="35">
        <v>4580000</v>
      </c>
      <c r="H1327" s="35">
        <v>4986000</v>
      </c>
      <c r="I1327" s="35">
        <v>13229000</v>
      </c>
      <c r="Q1327" s="9">
        <v>1.1485000000000001</v>
      </c>
      <c r="R1327" s="9">
        <v>34.75651448</v>
      </c>
      <c r="U1327" s="64">
        <v>1.2647545E-2</v>
      </c>
      <c r="V1327" s="64">
        <v>28.541616869999999</v>
      </c>
      <c r="X1327" s="9">
        <v>225.35477299999999</v>
      </c>
    </row>
    <row r="1328" spans="2:24" x14ac:dyDescent="0.2">
      <c r="B1328" s="20">
        <v>39448</v>
      </c>
      <c r="C1328" s="9">
        <v>-0.2077</v>
      </c>
      <c r="D1328" s="9">
        <v>-18.426749999999998</v>
      </c>
      <c r="E1328" s="71">
        <v>6000</v>
      </c>
      <c r="F1328" s="35">
        <v>167000</v>
      </c>
      <c r="G1328" s="35">
        <v>917000</v>
      </c>
      <c r="H1328" s="35">
        <v>1084000</v>
      </c>
      <c r="I1328" s="35">
        <v>4074000</v>
      </c>
      <c r="Q1328" s="9">
        <v>1.2570250000000001</v>
      </c>
      <c r="R1328" s="9">
        <v>34.753814480000003</v>
      </c>
      <c r="U1328" s="64">
        <v>1.0701776E-2</v>
      </c>
      <c r="V1328" s="64">
        <v>28.679785989999999</v>
      </c>
      <c r="X1328" s="9">
        <v>224.08591319999999</v>
      </c>
    </row>
    <row r="1329" spans="2:24" x14ac:dyDescent="0.2">
      <c r="B1329" s="20">
        <v>39448</v>
      </c>
      <c r="C1329" s="9">
        <v>-0.2077</v>
      </c>
      <c r="D1329" s="9">
        <v>-18.426749999999998</v>
      </c>
      <c r="E1329" s="71">
        <v>7000</v>
      </c>
      <c r="F1329" s="35">
        <v>75000</v>
      </c>
      <c r="G1329" s="35">
        <v>506000</v>
      </c>
      <c r="H1329" s="35">
        <v>581000</v>
      </c>
      <c r="I1329" s="35">
        <v>1554000</v>
      </c>
      <c r="Q1329" s="9">
        <v>1.4209833329999999</v>
      </c>
      <c r="R1329" s="9">
        <v>34.752172809999998</v>
      </c>
      <c r="U1329" s="64">
        <v>1.2647566000000001E-2</v>
      </c>
      <c r="V1329" s="64">
        <v>28.91136242</v>
      </c>
      <c r="X1329" s="9">
        <v>222.41671030000001</v>
      </c>
    </row>
    <row r="1330" spans="2:24" x14ac:dyDescent="0.2">
      <c r="B1330" s="20">
        <v>39449</v>
      </c>
      <c r="C1330" s="9">
        <v>0.20352000000000001</v>
      </c>
      <c r="D1330" s="9">
        <v>-17.003399999999999</v>
      </c>
      <c r="E1330" s="71">
        <v>100</v>
      </c>
      <c r="F1330" s="35">
        <v>29900000</v>
      </c>
      <c r="G1330" s="35">
        <v>1504000</v>
      </c>
      <c r="H1330" s="35">
        <v>31404000</v>
      </c>
      <c r="I1330" s="35">
        <v>44373000</v>
      </c>
      <c r="Q1330" s="9">
        <v>15.69776667</v>
      </c>
      <c r="R1330" s="9">
        <v>35.661206149999998</v>
      </c>
      <c r="T1330" s="64">
        <v>5.9435069999999998E-3</v>
      </c>
      <c r="U1330" s="64">
        <v>3.4102090000000002E-2</v>
      </c>
      <c r="V1330" s="64">
        <v>13.52878628</v>
      </c>
      <c r="X1330" s="9">
        <v>152.22434989999999</v>
      </c>
    </row>
    <row r="1331" spans="2:24" x14ac:dyDescent="0.2">
      <c r="B1331" s="20">
        <v>39449</v>
      </c>
      <c r="C1331" s="9">
        <v>0.20352000000000001</v>
      </c>
      <c r="D1331" s="9">
        <v>-17.003399999999999</v>
      </c>
      <c r="E1331" s="71">
        <v>250</v>
      </c>
      <c r="F1331" s="35">
        <v>6038000</v>
      </c>
      <c r="G1331" s="35">
        <v>6057000</v>
      </c>
      <c r="H1331" s="35">
        <v>12095000</v>
      </c>
      <c r="I1331" s="35">
        <v>82570000</v>
      </c>
      <c r="Q1331" s="9">
        <v>12.21313333</v>
      </c>
      <c r="R1331" s="9">
        <v>35.190939479999997</v>
      </c>
      <c r="T1331" s="64">
        <v>7.4997290000000001E-3</v>
      </c>
      <c r="U1331" s="64">
        <v>2.2401786999999999E-2</v>
      </c>
      <c r="V1331" s="64">
        <v>25.447456299999999</v>
      </c>
      <c r="X1331" s="9">
        <v>94.936806129999994</v>
      </c>
    </row>
    <row r="1332" spans="2:24" x14ac:dyDescent="0.2">
      <c r="B1332" s="20">
        <v>39449</v>
      </c>
      <c r="C1332" s="9">
        <v>0.20338000000000001</v>
      </c>
      <c r="D1332" s="9">
        <v>-17.003520000000002</v>
      </c>
      <c r="E1332" s="71">
        <v>750</v>
      </c>
      <c r="F1332" s="35">
        <v>49000</v>
      </c>
      <c r="G1332" s="35">
        <v>3139000</v>
      </c>
      <c r="H1332" s="35">
        <v>3188000</v>
      </c>
      <c r="I1332" s="35">
        <v>25337000</v>
      </c>
      <c r="Q1332" s="9">
        <v>4.8909750000000001</v>
      </c>
      <c r="R1332" s="9">
        <v>34.508289480000002</v>
      </c>
      <c r="T1332" s="64">
        <v>7.4953399999999996E-3</v>
      </c>
      <c r="U1332" s="64">
        <v>1.0707628E-2</v>
      </c>
      <c r="V1332" s="64">
        <v>34.020081279999999</v>
      </c>
      <c r="X1332" s="9">
        <v>146.42423299999999</v>
      </c>
    </row>
    <row r="1333" spans="2:24" x14ac:dyDescent="0.2">
      <c r="B1333" s="20">
        <v>39449</v>
      </c>
      <c r="C1333" s="9">
        <v>0.20338000000000001</v>
      </c>
      <c r="D1333" s="9">
        <v>-17.003520000000002</v>
      </c>
      <c r="E1333" s="71">
        <v>1750</v>
      </c>
      <c r="F1333" s="35">
        <v>20000</v>
      </c>
      <c r="G1333" s="35">
        <v>2076000</v>
      </c>
      <c r="H1333" s="35">
        <v>2096000</v>
      </c>
      <c r="I1333" s="35">
        <v>12264000</v>
      </c>
      <c r="Q1333" s="9">
        <v>3.8869666669999998</v>
      </c>
      <c r="R1333" s="9">
        <v>34.976639480000003</v>
      </c>
      <c r="U1333" s="64">
        <v>8.7566150000000006E-3</v>
      </c>
      <c r="V1333" s="64">
        <v>19.83957135</v>
      </c>
      <c r="X1333" s="9">
        <v>238.74406769999999</v>
      </c>
    </row>
    <row r="1334" spans="2:24" x14ac:dyDescent="0.2">
      <c r="B1334" s="20">
        <v>39449</v>
      </c>
      <c r="C1334" s="9">
        <v>0.20338000000000001</v>
      </c>
      <c r="D1334" s="9">
        <v>-17.003520000000002</v>
      </c>
      <c r="E1334" s="71">
        <v>2750</v>
      </c>
      <c r="F1334" s="35">
        <v>54000</v>
      </c>
      <c r="G1334" s="35">
        <v>2490000</v>
      </c>
      <c r="H1334" s="35">
        <v>2544000</v>
      </c>
      <c r="I1334" s="35">
        <v>22220000</v>
      </c>
      <c r="Q1334" s="9">
        <v>2.7528000000000001</v>
      </c>
      <c r="R1334" s="9">
        <v>34.917539480000002</v>
      </c>
      <c r="U1334" s="64">
        <v>7.7831510000000003E-3</v>
      </c>
      <c r="V1334" s="64">
        <v>21.2207607</v>
      </c>
      <c r="X1334" s="9">
        <v>239.18800229999999</v>
      </c>
    </row>
    <row r="1335" spans="2:24" x14ac:dyDescent="0.2">
      <c r="B1335" s="20">
        <v>39449</v>
      </c>
      <c r="C1335" s="9">
        <v>0.20338000000000001</v>
      </c>
      <c r="D1335" s="9">
        <v>-17.003520000000002</v>
      </c>
      <c r="E1335" s="71">
        <v>3750</v>
      </c>
      <c r="F1335" s="35">
        <v>84000</v>
      </c>
      <c r="G1335" s="35">
        <v>1298000</v>
      </c>
      <c r="H1335" s="35">
        <v>1382000</v>
      </c>
      <c r="I1335" s="35">
        <v>9585000</v>
      </c>
      <c r="Q1335" s="9">
        <v>2.3549500000000001</v>
      </c>
      <c r="R1335" s="9">
        <v>34.896164480000003</v>
      </c>
      <c r="U1335" s="64">
        <v>9.7287099999999998E-3</v>
      </c>
      <c r="V1335" s="64">
        <v>19.963313280000001</v>
      </c>
      <c r="X1335" s="9">
        <v>250.10859500000001</v>
      </c>
    </row>
    <row r="1336" spans="2:24" x14ac:dyDescent="0.2">
      <c r="B1336" s="20">
        <v>39449</v>
      </c>
      <c r="C1336" s="9">
        <v>0.20338000000000001</v>
      </c>
      <c r="D1336" s="9">
        <v>-17.003520000000002</v>
      </c>
      <c r="E1336" s="71">
        <v>4750</v>
      </c>
      <c r="F1336" s="35">
        <v>131000</v>
      </c>
      <c r="G1336" s="35">
        <v>1193000</v>
      </c>
      <c r="H1336" s="35">
        <v>1324000</v>
      </c>
      <c r="I1336" s="35">
        <v>3029000</v>
      </c>
      <c r="Q1336" s="9">
        <v>1.1678500000000001</v>
      </c>
      <c r="R1336" s="9">
        <v>34.761089480000003</v>
      </c>
      <c r="U1336" s="64">
        <v>6.8102120000000004E-3</v>
      </c>
      <c r="V1336" s="64">
        <v>28.0415332</v>
      </c>
      <c r="X1336" s="9">
        <v>224.89443030000001</v>
      </c>
    </row>
    <row r="1337" spans="2:24" x14ac:dyDescent="0.2">
      <c r="B1337" s="20">
        <v>39450</v>
      </c>
      <c r="C1337" s="9">
        <v>0.56645000000000001</v>
      </c>
      <c r="D1337" s="9">
        <v>-15.333679999999999</v>
      </c>
      <c r="E1337" s="71">
        <v>100</v>
      </c>
      <c r="F1337" s="35">
        <v>104550000</v>
      </c>
      <c r="G1337" s="35">
        <v>4950000</v>
      </c>
      <c r="H1337" s="35">
        <v>109500000</v>
      </c>
      <c r="I1337" s="35">
        <v>166800000</v>
      </c>
      <c r="Q1337" s="9">
        <v>15.793466670000001</v>
      </c>
      <c r="R1337" s="9">
        <v>35.65185615</v>
      </c>
      <c r="T1337" s="64">
        <v>8.574478E-3</v>
      </c>
      <c r="U1337" s="64">
        <v>2.8256802000000001E-2</v>
      </c>
      <c r="V1337" s="64">
        <v>16.156070140000001</v>
      </c>
      <c r="X1337" s="9">
        <v>127.3467931</v>
      </c>
    </row>
    <row r="1338" spans="2:24" x14ac:dyDescent="0.2">
      <c r="B1338" s="20">
        <v>39450</v>
      </c>
      <c r="C1338" s="9">
        <v>0.56645000000000001</v>
      </c>
      <c r="D1338" s="9">
        <v>-15.333679999999999</v>
      </c>
      <c r="E1338" s="71">
        <v>250</v>
      </c>
      <c r="F1338" s="35">
        <v>20627000</v>
      </c>
      <c r="G1338" s="35">
        <v>19977000</v>
      </c>
      <c r="H1338" s="35">
        <v>40604000</v>
      </c>
      <c r="I1338" s="35">
        <v>312433000</v>
      </c>
      <c r="Q1338" s="9">
        <v>12.474</v>
      </c>
      <c r="R1338" s="9">
        <v>35.224139479999998</v>
      </c>
      <c r="X1338" s="9">
        <v>95.626216569999997</v>
      </c>
    </row>
    <row r="1339" spans="2:24" x14ac:dyDescent="0.2">
      <c r="B1339" s="20">
        <v>39450</v>
      </c>
      <c r="C1339" s="9">
        <v>0.56655</v>
      </c>
      <c r="D1339" s="9">
        <v>-15.333819999999999</v>
      </c>
      <c r="E1339" s="71">
        <v>750</v>
      </c>
      <c r="F1339" s="35">
        <v>117000</v>
      </c>
      <c r="G1339" s="35">
        <v>8461000</v>
      </c>
      <c r="H1339" s="35">
        <v>8578000</v>
      </c>
      <c r="I1339" s="35">
        <v>88760000</v>
      </c>
      <c r="Q1339" s="9">
        <v>4.9173499999999999</v>
      </c>
      <c r="R1339" s="9">
        <v>34.507839480000001</v>
      </c>
      <c r="T1339" s="64">
        <v>5.1591470000000002E-3</v>
      </c>
      <c r="U1339" s="64">
        <v>6.8139680000000001E-3</v>
      </c>
      <c r="V1339" s="64">
        <v>34.306379880000001</v>
      </c>
      <c r="X1339" s="9">
        <v>145.7457344</v>
      </c>
    </row>
    <row r="1340" spans="2:24" x14ac:dyDescent="0.2">
      <c r="B1340" s="20">
        <v>39450</v>
      </c>
      <c r="C1340" s="9">
        <v>0.56655</v>
      </c>
      <c r="D1340" s="9">
        <v>-15.333819999999999</v>
      </c>
      <c r="E1340" s="71">
        <v>1750</v>
      </c>
      <c r="F1340" s="35">
        <v>28000</v>
      </c>
      <c r="G1340" s="35">
        <v>3909000</v>
      </c>
      <c r="H1340" s="35">
        <v>3937000</v>
      </c>
      <c r="I1340" s="35">
        <v>25047000</v>
      </c>
      <c r="Q1340" s="9">
        <v>3.9625499999999998</v>
      </c>
      <c r="R1340" s="9">
        <v>34.977789479999998</v>
      </c>
      <c r="U1340" s="64">
        <v>7.7837109999999996E-3</v>
      </c>
      <c r="V1340" s="64">
        <v>20.210406089999999</v>
      </c>
      <c r="X1340" s="9">
        <v>235.16779389999999</v>
      </c>
    </row>
    <row r="1341" spans="2:24" x14ac:dyDescent="0.2">
      <c r="B1341" s="20">
        <v>39450</v>
      </c>
      <c r="C1341" s="9">
        <v>0.56655</v>
      </c>
      <c r="D1341" s="9">
        <v>-15.333819999999999</v>
      </c>
      <c r="E1341" s="71">
        <v>2750</v>
      </c>
      <c r="F1341" s="35">
        <v>66000</v>
      </c>
      <c r="G1341" s="35">
        <v>2118000</v>
      </c>
      <c r="H1341" s="35">
        <v>2184000</v>
      </c>
      <c r="I1341" s="35">
        <v>17115000</v>
      </c>
      <c r="Q1341" s="9">
        <v>2.7302749999999998</v>
      </c>
      <c r="R1341" s="9">
        <v>34.916439480000001</v>
      </c>
      <c r="U1341" s="64">
        <v>7.7831439999999997E-3</v>
      </c>
      <c r="V1341" s="64">
        <v>21.70718737</v>
      </c>
      <c r="X1341" s="9">
        <v>237.9176693</v>
      </c>
    </row>
    <row r="1342" spans="2:24" x14ac:dyDescent="0.2">
      <c r="B1342" s="20">
        <v>39450</v>
      </c>
      <c r="C1342" s="9">
        <v>0.56655</v>
      </c>
      <c r="D1342" s="9">
        <v>-15.333819999999999</v>
      </c>
      <c r="E1342" s="71">
        <v>3750</v>
      </c>
      <c r="F1342" s="35">
        <v>169000</v>
      </c>
      <c r="G1342" s="35">
        <v>2357000</v>
      </c>
      <c r="H1342" s="35">
        <v>2526000</v>
      </c>
      <c r="I1342" s="35">
        <v>14950000</v>
      </c>
      <c r="Q1342" s="9">
        <v>2.4014000000000002</v>
      </c>
      <c r="R1342" s="9">
        <v>34.894039480000004</v>
      </c>
      <c r="U1342" s="64">
        <v>7.7830080000000001E-3</v>
      </c>
      <c r="V1342" s="64">
        <v>21.19118413</v>
      </c>
      <c r="X1342" s="9">
        <v>243.7440655</v>
      </c>
    </row>
    <row r="1343" spans="2:24" x14ac:dyDescent="0.2">
      <c r="B1343" s="20">
        <v>39450</v>
      </c>
      <c r="C1343" s="9">
        <v>0.56655</v>
      </c>
      <c r="D1343" s="9">
        <v>-15.333819999999999</v>
      </c>
      <c r="E1343" s="71">
        <v>4600</v>
      </c>
      <c r="F1343" s="35">
        <v>38000</v>
      </c>
      <c r="G1343" s="35">
        <v>183000</v>
      </c>
      <c r="H1343" s="35">
        <v>221000</v>
      </c>
      <c r="I1343" s="35">
        <v>1634000</v>
      </c>
      <c r="Q1343" s="9">
        <v>1.1781333329999999</v>
      </c>
      <c r="R1343" s="9">
        <v>34.764106150000003</v>
      </c>
      <c r="U1343" s="64">
        <v>9.7288670000000004E-3</v>
      </c>
      <c r="V1343" s="64">
        <v>28.155341480000001</v>
      </c>
      <c r="X1343" s="9">
        <v>225.17378429999999</v>
      </c>
    </row>
    <row r="1344" spans="2:24" x14ac:dyDescent="0.2">
      <c r="B1344" s="20">
        <v>39451</v>
      </c>
      <c r="C1344" s="9">
        <v>0.66685000000000005</v>
      </c>
      <c r="D1344" s="9">
        <v>-14.33342</v>
      </c>
      <c r="E1344" s="71">
        <v>3550</v>
      </c>
      <c r="F1344" s="35">
        <v>18000</v>
      </c>
      <c r="H1344" s="35">
        <v>18000</v>
      </c>
      <c r="I1344" s="35">
        <v>2061000</v>
      </c>
      <c r="Q1344" s="9">
        <v>2.4307666669999999</v>
      </c>
      <c r="R1344" s="9">
        <v>34.894972809999999</v>
      </c>
      <c r="U1344" s="64">
        <v>1.0701673E-2</v>
      </c>
      <c r="V1344" s="64">
        <v>21.488846089999999</v>
      </c>
      <c r="X1344" s="9">
        <v>240.34746960000001</v>
      </c>
    </row>
    <row r="1345" spans="2:24" x14ac:dyDescent="0.2">
      <c r="B1345" s="20">
        <v>39451</v>
      </c>
      <c r="C1345" s="9">
        <v>0.66685000000000005</v>
      </c>
      <c r="D1345" s="9">
        <v>-14.33342</v>
      </c>
      <c r="E1345" s="71">
        <v>3750</v>
      </c>
      <c r="F1345" s="35">
        <v>34000</v>
      </c>
      <c r="G1345" s="35">
        <v>438000</v>
      </c>
      <c r="H1345" s="35">
        <v>472000</v>
      </c>
      <c r="I1345" s="35">
        <v>2646000</v>
      </c>
      <c r="Q1345" s="9">
        <v>2.3475666670000002</v>
      </c>
      <c r="R1345" s="9">
        <v>34.889706150000002</v>
      </c>
      <c r="U1345" s="64">
        <v>1.070163E-2</v>
      </c>
      <c r="V1345" s="64">
        <v>21.218205229999999</v>
      </c>
      <c r="X1345" s="9">
        <v>242.7250794</v>
      </c>
    </row>
    <row r="1346" spans="2:24" x14ac:dyDescent="0.2">
      <c r="B1346" s="20">
        <v>39451</v>
      </c>
      <c r="C1346" s="9">
        <v>0.66685000000000005</v>
      </c>
      <c r="D1346" s="9">
        <v>-14.33342</v>
      </c>
      <c r="E1346" s="71">
        <v>3950</v>
      </c>
      <c r="F1346" s="35">
        <v>62000</v>
      </c>
      <c r="G1346" s="35">
        <v>926000</v>
      </c>
      <c r="H1346" s="35">
        <v>988000</v>
      </c>
      <c r="I1346" s="35">
        <v>6548000</v>
      </c>
      <c r="Q1346" s="9">
        <v>2.2511000000000001</v>
      </c>
      <c r="R1346" s="9">
        <v>34.882039480000003</v>
      </c>
      <c r="U1346" s="64">
        <v>1.0701598E-2</v>
      </c>
      <c r="V1346" s="64">
        <v>21.005564010000001</v>
      </c>
      <c r="X1346" s="9">
        <v>246.8924437</v>
      </c>
    </row>
    <row r="1347" spans="2:24" x14ac:dyDescent="0.2">
      <c r="B1347" s="20">
        <v>39451</v>
      </c>
      <c r="C1347" s="9">
        <v>0.66685000000000005</v>
      </c>
      <c r="D1347" s="9">
        <v>-14.33342</v>
      </c>
      <c r="E1347" s="71">
        <v>4150</v>
      </c>
      <c r="F1347" s="35">
        <v>162000</v>
      </c>
      <c r="G1347" s="35">
        <v>1634000</v>
      </c>
      <c r="H1347" s="35">
        <v>1796000</v>
      </c>
      <c r="I1347" s="35">
        <v>9200000</v>
      </c>
      <c r="Q1347" s="9">
        <v>1.8841333330000001</v>
      </c>
      <c r="R1347" s="9">
        <v>34.842806150000001</v>
      </c>
      <c r="U1347" s="64">
        <v>9.7287490000000001E-3</v>
      </c>
      <c r="V1347" s="64">
        <v>23.209677360000001</v>
      </c>
      <c r="X1347" s="9">
        <v>241.39228829999999</v>
      </c>
    </row>
    <row r="1348" spans="2:24" x14ac:dyDescent="0.2">
      <c r="B1348" s="20">
        <v>39451</v>
      </c>
      <c r="C1348" s="9">
        <v>0.66685000000000005</v>
      </c>
      <c r="D1348" s="9">
        <v>-14.33342</v>
      </c>
      <c r="E1348" s="71">
        <v>4350</v>
      </c>
      <c r="F1348" s="35">
        <v>194000</v>
      </c>
      <c r="G1348" s="35">
        <v>1787000</v>
      </c>
      <c r="H1348" s="35">
        <v>1981000</v>
      </c>
      <c r="I1348" s="35">
        <v>15791000</v>
      </c>
      <c r="Q1348" s="9">
        <v>1.5314000000000001</v>
      </c>
      <c r="R1348" s="9">
        <v>34.804406149999998</v>
      </c>
      <c r="U1348" s="64">
        <v>8.7559149999999995E-3</v>
      </c>
      <c r="V1348" s="64">
        <v>25.4525094</v>
      </c>
      <c r="X1348" s="9">
        <v>234.31158679999999</v>
      </c>
    </row>
    <row r="1349" spans="2:24" x14ac:dyDescent="0.2">
      <c r="B1349" s="20">
        <v>39451</v>
      </c>
      <c r="C1349" s="9">
        <v>0.66685000000000005</v>
      </c>
      <c r="D1349" s="9">
        <v>-14.33342</v>
      </c>
      <c r="E1349" s="71">
        <v>4550</v>
      </c>
      <c r="F1349" s="35">
        <v>62000</v>
      </c>
      <c r="G1349" s="35">
        <v>394000</v>
      </c>
      <c r="H1349" s="35">
        <v>456000</v>
      </c>
      <c r="I1349" s="35">
        <v>2540000</v>
      </c>
      <c r="Q1349" s="9">
        <v>1.3052250000000001</v>
      </c>
      <c r="R1349" s="9">
        <v>34.777889479999999</v>
      </c>
      <c r="U1349" s="64">
        <v>1.1674608E-2</v>
      </c>
      <c r="V1349" s="64">
        <v>27.18900841</v>
      </c>
      <c r="X1349" s="9">
        <v>228.16781209999999</v>
      </c>
    </row>
    <row r="1350" spans="2:24" x14ac:dyDescent="0.2">
      <c r="B1350" s="20">
        <v>39302</v>
      </c>
      <c r="C1350" s="9">
        <v>78.95</v>
      </c>
      <c r="D1350" s="9">
        <v>11.916666666666666</v>
      </c>
      <c r="E1350" s="71">
        <v>300</v>
      </c>
      <c r="F1350" s="35">
        <v>13144444.444444399</v>
      </c>
      <c r="G1350" s="35">
        <v>600</v>
      </c>
      <c r="H1350" s="35">
        <v>13100000</v>
      </c>
      <c r="I1350" s="35">
        <v>1691666.66666667</v>
      </c>
      <c r="R1350" s="9">
        <v>34.89</v>
      </c>
      <c r="T1350" s="64">
        <v>1.1910000000000001</v>
      </c>
      <c r="U1350" s="64">
        <v>0.46500000000000002</v>
      </c>
      <c r="V1350" s="64">
        <v>9.85</v>
      </c>
    </row>
    <row r="1351" spans="2:24" x14ac:dyDescent="0.2">
      <c r="B1351" s="20">
        <v>39302</v>
      </c>
      <c r="C1351" s="9">
        <v>78.95</v>
      </c>
      <c r="D1351" s="9">
        <v>11.916666666666666</v>
      </c>
      <c r="E1351" s="71">
        <v>50</v>
      </c>
      <c r="F1351" s="35">
        <v>179400</v>
      </c>
      <c r="G1351" s="35">
        <v>100</v>
      </c>
      <c r="H1351" s="35">
        <v>180000</v>
      </c>
      <c r="I1351" s="35">
        <v>315943.33333333296</v>
      </c>
      <c r="R1351" s="9">
        <v>34.56</v>
      </c>
      <c r="T1351" s="64">
        <v>1.401</v>
      </c>
      <c r="U1351" s="64">
        <v>2.3E-2</v>
      </c>
      <c r="V1351" s="64">
        <v>0.25</v>
      </c>
    </row>
    <row r="1352" spans="2:24" x14ac:dyDescent="0.2">
      <c r="B1352" s="20">
        <v>39302</v>
      </c>
      <c r="C1352" s="9">
        <v>78.95</v>
      </c>
      <c r="D1352" s="9">
        <v>11.916666666666666</v>
      </c>
      <c r="E1352" s="71">
        <v>1</v>
      </c>
      <c r="F1352" s="35">
        <v>38828.222222222204</v>
      </c>
      <c r="G1352" s="35">
        <v>2</v>
      </c>
      <c r="H1352" s="35">
        <v>38800</v>
      </c>
      <c r="I1352" s="35">
        <v>65182</v>
      </c>
      <c r="R1352" s="9">
        <v>29.2</v>
      </c>
      <c r="T1352" s="64">
        <v>1.123</v>
      </c>
      <c r="U1352" s="64">
        <v>9.4E-2</v>
      </c>
      <c r="V1352" s="64">
        <v>0.65</v>
      </c>
    </row>
    <row r="1353" spans="2:24" x14ac:dyDescent="0.2">
      <c r="B1353" s="20">
        <v>39302</v>
      </c>
      <c r="C1353" s="9">
        <v>78.933333333333337</v>
      </c>
      <c r="D1353" s="9">
        <v>12.016666666666667</v>
      </c>
      <c r="E1353" s="71">
        <v>200</v>
      </c>
      <c r="F1353" s="35">
        <v>2949333.3333333298</v>
      </c>
      <c r="G1353" s="35">
        <v>400</v>
      </c>
      <c r="H1353" s="35">
        <v>2950000</v>
      </c>
      <c r="I1353" s="35">
        <v>5376000</v>
      </c>
      <c r="R1353" s="9">
        <v>34.82</v>
      </c>
      <c r="T1353" s="64">
        <v>1.762</v>
      </c>
      <c r="U1353" s="64">
        <v>0.28100000000000003</v>
      </c>
      <c r="V1353" s="64">
        <v>7.86</v>
      </c>
    </row>
    <row r="1354" spans="2:24" x14ac:dyDescent="0.2">
      <c r="B1354" s="20">
        <v>39302</v>
      </c>
      <c r="C1354" s="9">
        <v>78.933333333333337</v>
      </c>
      <c r="D1354" s="9">
        <v>12.016666666666667</v>
      </c>
      <c r="E1354" s="71">
        <v>50</v>
      </c>
      <c r="F1354" s="35">
        <v>25777.777777777799</v>
      </c>
      <c r="G1354" s="35">
        <v>100</v>
      </c>
      <c r="H1354" s="35">
        <v>25900</v>
      </c>
      <c r="I1354" s="35">
        <v>66916.666666666701</v>
      </c>
      <c r="R1354" s="9">
        <v>34.5</v>
      </c>
      <c r="T1354" s="64">
        <v>1.5</v>
      </c>
      <c r="U1354" s="64">
        <v>3.5000000000000003E-2</v>
      </c>
      <c r="V1354" s="64">
        <v>0.31</v>
      </c>
    </row>
    <row r="1355" spans="2:24" x14ac:dyDescent="0.2">
      <c r="B1355" s="20">
        <v>39302</v>
      </c>
      <c r="C1355" s="9">
        <v>78.933333333333337</v>
      </c>
      <c r="D1355" s="9">
        <v>12.016666666666667</v>
      </c>
      <c r="E1355" s="71">
        <v>1</v>
      </c>
      <c r="F1355" s="35">
        <v>10697.555555555598</v>
      </c>
      <c r="G1355" s="35">
        <v>2</v>
      </c>
      <c r="H1355" s="35">
        <v>10700</v>
      </c>
      <c r="I1355" s="35">
        <v>27248</v>
      </c>
      <c r="R1355" s="9">
        <v>29.44</v>
      </c>
      <c r="T1355" s="64">
        <v>1.367</v>
      </c>
      <c r="U1355" s="64">
        <v>0.23499999999999999</v>
      </c>
      <c r="V1355" s="64">
        <v>0.73</v>
      </c>
    </row>
    <row r="1356" spans="2:24" x14ac:dyDescent="0.2">
      <c r="B1356" s="20">
        <v>39302</v>
      </c>
      <c r="C1356" s="9">
        <v>78.916666666666671</v>
      </c>
      <c r="D1356" s="9">
        <v>12.116666666666667</v>
      </c>
      <c r="E1356" s="71">
        <v>100</v>
      </c>
      <c r="F1356" s="35">
        <v>785677.77777777798</v>
      </c>
      <c r="G1356" s="35">
        <v>200</v>
      </c>
      <c r="H1356" s="35">
        <v>786000</v>
      </c>
      <c r="I1356" s="35">
        <v>528033.33333333291</v>
      </c>
      <c r="R1356" s="9">
        <v>34.69</v>
      </c>
      <c r="T1356" s="64">
        <v>2.5840000000000001</v>
      </c>
      <c r="U1356" s="64">
        <v>0.27500000000000002</v>
      </c>
      <c r="V1356" s="64">
        <v>2.81</v>
      </c>
    </row>
    <row r="1357" spans="2:24" x14ac:dyDescent="0.2">
      <c r="B1357" s="20">
        <v>39302</v>
      </c>
      <c r="C1357" s="9">
        <v>78.916666666666671</v>
      </c>
      <c r="D1357" s="9">
        <v>12.116666666666667</v>
      </c>
      <c r="E1357" s="71">
        <v>50</v>
      </c>
      <c r="F1357" s="35">
        <v>3902.7777777777801</v>
      </c>
      <c r="G1357" s="35">
        <v>100</v>
      </c>
      <c r="H1357" s="35">
        <v>4000</v>
      </c>
      <c r="I1357" s="35">
        <v>12875</v>
      </c>
      <c r="R1357" s="9">
        <v>34.369999999999997</v>
      </c>
      <c r="T1357" s="64">
        <v>1.4610000000000001</v>
      </c>
      <c r="U1357" s="64">
        <v>3.1E-2</v>
      </c>
      <c r="V1357" s="64">
        <v>0.28999999999999998</v>
      </c>
    </row>
    <row r="1358" spans="2:24" x14ac:dyDescent="0.2">
      <c r="B1358" s="20">
        <v>39302</v>
      </c>
      <c r="C1358" s="9">
        <v>78.916666666666671</v>
      </c>
      <c r="D1358" s="9">
        <v>12.116666666666667</v>
      </c>
      <c r="E1358" s="71">
        <v>1</v>
      </c>
      <c r="F1358" s="35">
        <v>834.57777777777699</v>
      </c>
      <c r="G1358" s="35">
        <v>2</v>
      </c>
      <c r="H1358" s="35">
        <v>837</v>
      </c>
      <c r="I1358" s="35">
        <v>3106.0033333333299</v>
      </c>
      <c r="R1358" s="9">
        <v>30.36</v>
      </c>
      <c r="T1358" s="64">
        <v>1.4319999999999999</v>
      </c>
      <c r="U1358" s="64">
        <v>0.08</v>
      </c>
      <c r="V1358" s="64">
        <v>0.63</v>
      </c>
    </row>
    <row r="1359" spans="2:24" x14ac:dyDescent="0.2">
      <c r="B1359" s="20">
        <v>39302</v>
      </c>
      <c r="C1359" s="9">
        <v>78.900000000000006</v>
      </c>
      <c r="D1359" s="9">
        <v>12.2</v>
      </c>
      <c r="E1359" s="71">
        <v>50</v>
      </c>
      <c r="F1359" s="35">
        <v>237116.444444444</v>
      </c>
      <c r="G1359" s="35">
        <v>100</v>
      </c>
      <c r="H1359" s="35">
        <v>237000</v>
      </c>
      <c r="I1359" s="35">
        <v>236269.6</v>
      </c>
      <c r="R1359" s="9">
        <v>34.43</v>
      </c>
      <c r="T1359" s="64">
        <v>1.6040000000000001</v>
      </c>
      <c r="U1359" s="64">
        <v>5.7000000000000002E-2</v>
      </c>
      <c r="V1359" s="64">
        <v>0.53</v>
      </c>
    </row>
    <row r="1360" spans="2:24" x14ac:dyDescent="0.2">
      <c r="B1360" s="20">
        <v>39302</v>
      </c>
      <c r="C1360" s="9">
        <v>78.900000000000006</v>
      </c>
      <c r="D1360" s="9">
        <v>12.2</v>
      </c>
      <c r="E1360" s="71">
        <v>20</v>
      </c>
      <c r="F1360" s="35">
        <v>15957.333333333301</v>
      </c>
      <c r="G1360" s="35">
        <v>40</v>
      </c>
      <c r="H1360" s="35">
        <v>16000</v>
      </c>
      <c r="I1360" s="35">
        <v>17440.866666666701</v>
      </c>
      <c r="R1360" s="9">
        <v>33.5</v>
      </c>
      <c r="T1360" s="64">
        <v>0.97599999999999998</v>
      </c>
      <c r="U1360" s="64">
        <v>0.01</v>
      </c>
      <c r="V1360" s="64">
        <v>7.0000000000000007E-2</v>
      </c>
    </row>
    <row r="1361" spans="1:24" x14ac:dyDescent="0.2">
      <c r="B1361" s="20">
        <v>39302</v>
      </c>
      <c r="C1361" s="9">
        <v>78.900000000000006</v>
      </c>
      <c r="D1361" s="9">
        <v>12.2</v>
      </c>
      <c r="E1361" s="71">
        <v>1</v>
      </c>
      <c r="F1361" s="35">
        <v>6254.9644444444502</v>
      </c>
      <c r="G1361" s="35">
        <v>2</v>
      </c>
      <c r="H1361" s="35">
        <v>6260</v>
      </c>
      <c r="I1361" s="35">
        <v>20840.039999999997</v>
      </c>
      <c r="R1361" s="9">
        <v>29.11</v>
      </c>
      <c r="T1361" s="64">
        <v>1.5149999999999999</v>
      </c>
      <c r="U1361" s="64">
        <v>0.106</v>
      </c>
      <c r="V1361" s="64">
        <v>0.65</v>
      </c>
    </row>
    <row r="1362" spans="1:24" x14ac:dyDescent="0.2">
      <c r="B1362" s="20">
        <v>39303</v>
      </c>
      <c r="C1362" s="9">
        <v>78.983333333333334</v>
      </c>
      <c r="D1362" s="9">
        <v>11.5</v>
      </c>
      <c r="E1362" s="71">
        <v>270</v>
      </c>
      <c r="F1362" s="35">
        <v>3957000</v>
      </c>
      <c r="G1362" s="35">
        <v>540</v>
      </c>
      <c r="H1362" s="35">
        <v>3960000</v>
      </c>
      <c r="I1362" s="35">
        <v>526500</v>
      </c>
      <c r="R1362" s="9">
        <v>34.89</v>
      </c>
      <c r="T1362" s="64">
        <v>1.258</v>
      </c>
      <c r="U1362" s="64">
        <v>0.52200000000000002</v>
      </c>
      <c r="V1362" s="64">
        <v>8.98</v>
      </c>
    </row>
    <row r="1363" spans="1:24" x14ac:dyDescent="0.2">
      <c r="B1363" s="20">
        <v>39303</v>
      </c>
      <c r="C1363" s="9">
        <v>78.983333333333334</v>
      </c>
      <c r="D1363" s="9">
        <v>11.5</v>
      </c>
      <c r="E1363" s="71">
        <v>50</v>
      </c>
      <c r="F1363" s="35">
        <v>49271.111111111095</v>
      </c>
      <c r="G1363" s="35">
        <v>100</v>
      </c>
      <c r="H1363" s="35">
        <v>49400</v>
      </c>
      <c r="I1363" s="35">
        <v>54126.666666666701</v>
      </c>
      <c r="R1363" s="9">
        <v>34.49</v>
      </c>
      <c r="T1363" s="64">
        <v>1.3480000000000001</v>
      </c>
      <c r="U1363" s="64">
        <v>2.9000000000000001E-2</v>
      </c>
      <c r="V1363" s="64">
        <v>0.22</v>
      </c>
    </row>
    <row r="1364" spans="1:24" x14ac:dyDescent="0.2">
      <c r="B1364" s="20">
        <v>39303</v>
      </c>
      <c r="C1364" s="9">
        <v>78.983333333333334</v>
      </c>
      <c r="D1364" s="9">
        <v>11.5</v>
      </c>
      <c r="E1364" s="71">
        <v>1</v>
      </c>
      <c r="F1364" s="35">
        <v>10332</v>
      </c>
      <c r="G1364" s="35">
        <v>2</v>
      </c>
      <c r="H1364" s="35">
        <v>10300</v>
      </c>
      <c r="I1364" s="35">
        <v>12861</v>
      </c>
      <c r="R1364" s="9">
        <v>32.130000000000003</v>
      </c>
      <c r="T1364" s="64">
        <v>9.0999999999999998E-2</v>
      </c>
      <c r="U1364" s="64">
        <v>5.0999999999999997E-2</v>
      </c>
      <c r="V1364" s="64">
        <v>7.0000000000000007E-2</v>
      </c>
    </row>
    <row r="1365" spans="1:24" x14ac:dyDescent="0.2">
      <c r="B1365" s="20">
        <v>39303</v>
      </c>
      <c r="C1365" s="9">
        <v>78.966666666666669</v>
      </c>
      <c r="D1365" s="9">
        <v>11.65</v>
      </c>
      <c r="E1365" s="71">
        <v>270</v>
      </c>
      <c r="F1365" s="35">
        <v>25713333.333333299</v>
      </c>
      <c r="G1365" s="35">
        <v>540</v>
      </c>
      <c r="H1365" s="35">
        <v>25700000</v>
      </c>
      <c r="I1365" s="35">
        <v>1088466.66666667</v>
      </c>
      <c r="R1365" s="9">
        <v>34.89</v>
      </c>
      <c r="T1365" s="64">
        <v>1.262</v>
      </c>
      <c r="U1365" s="64">
        <v>0.505</v>
      </c>
      <c r="V1365" s="64">
        <v>9.11</v>
      </c>
    </row>
    <row r="1366" spans="1:24" x14ac:dyDescent="0.2">
      <c r="B1366" s="20">
        <v>39303</v>
      </c>
      <c r="C1366" s="9">
        <v>78.966666666666669</v>
      </c>
      <c r="D1366" s="9">
        <v>11.65</v>
      </c>
      <c r="E1366" s="71">
        <v>50</v>
      </c>
      <c r="F1366" s="35">
        <v>694200</v>
      </c>
      <c r="G1366" s="35">
        <v>100</v>
      </c>
      <c r="H1366" s="35">
        <v>694000</v>
      </c>
      <c r="I1366" s="35">
        <v>563333.33333333302</v>
      </c>
      <c r="R1366" s="9">
        <v>34.549999999999997</v>
      </c>
      <c r="T1366" s="64">
        <v>0.77400000000000002</v>
      </c>
      <c r="U1366" s="64">
        <v>6.2E-2</v>
      </c>
      <c r="V1366" s="64">
        <v>0.86</v>
      </c>
    </row>
    <row r="1367" spans="1:24" x14ac:dyDescent="0.2">
      <c r="B1367" s="20">
        <v>39303</v>
      </c>
      <c r="C1367" s="9">
        <v>78.966666666666669</v>
      </c>
      <c r="D1367" s="9">
        <v>11.65</v>
      </c>
      <c r="E1367" s="71">
        <v>1</v>
      </c>
      <c r="F1367" s="35">
        <v>33811.111111111102</v>
      </c>
      <c r="G1367" s="35">
        <v>2</v>
      </c>
      <c r="H1367" s="35">
        <v>33800</v>
      </c>
      <c r="I1367" s="35">
        <v>46772.666666666701</v>
      </c>
      <c r="R1367" s="9">
        <v>31.87</v>
      </c>
      <c r="T1367" s="64">
        <v>0.33800000000000002</v>
      </c>
      <c r="U1367" s="64">
        <v>1.9E-2</v>
      </c>
      <c r="V1367" s="64">
        <v>0.16</v>
      </c>
    </row>
    <row r="1368" spans="1:24" x14ac:dyDescent="0.2">
      <c r="B1368" s="20">
        <v>39303</v>
      </c>
      <c r="C1368" s="9">
        <v>78.966666666666669</v>
      </c>
      <c r="D1368" s="9">
        <v>11.816666666666666</v>
      </c>
      <c r="E1368" s="71">
        <v>270</v>
      </c>
      <c r="F1368" s="35">
        <v>5537888.8888888899</v>
      </c>
      <c r="G1368" s="35">
        <v>540</v>
      </c>
      <c r="H1368" s="35">
        <v>5540000</v>
      </c>
      <c r="I1368" s="35">
        <v>538200</v>
      </c>
      <c r="R1368" s="9">
        <v>34.869999999999997</v>
      </c>
      <c r="T1368" s="64">
        <v>1.2909999999999999</v>
      </c>
      <c r="U1368" s="64">
        <v>0.46700000000000003</v>
      </c>
      <c r="V1368" s="64">
        <v>9.25</v>
      </c>
    </row>
    <row r="1369" spans="1:24" x14ac:dyDescent="0.2">
      <c r="B1369" s="20">
        <v>39303</v>
      </c>
      <c r="C1369" s="9">
        <v>78.966666666666669</v>
      </c>
      <c r="D1369" s="9">
        <v>11.816666666666666</v>
      </c>
      <c r="E1369" s="71">
        <v>50</v>
      </c>
      <c r="F1369" s="35">
        <v>82824.444444444394</v>
      </c>
      <c r="G1369" s="35">
        <v>100</v>
      </c>
      <c r="H1369" s="35">
        <v>82900</v>
      </c>
      <c r="I1369" s="35">
        <v>173073.33333333302</v>
      </c>
      <c r="R1369" s="9">
        <v>34.58</v>
      </c>
      <c r="T1369" s="64">
        <v>1.028</v>
      </c>
      <c r="U1369" s="64">
        <v>6.4000000000000001E-2</v>
      </c>
      <c r="V1369" s="64">
        <v>0.86</v>
      </c>
    </row>
    <row r="1370" spans="1:24" x14ac:dyDescent="0.2">
      <c r="B1370" s="20">
        <v>39303</v>
      </c>
      <c r="C1370" s="9">
        <v>78.966666666666669</v>
      </c>
      <c r="D1370" s="9">
        <v>11.816666666666666</v>
      </c>
      <c r="E1370" s="71">
        <v>1</v>
      </c>
      <c r="F1370" s="35">
        <v>13786.666666666701</v>
      </c>
      <c r="G1370" s="35">
        <v>2</v>
      </c>
      <c r="H1370" s="35">
        <v>13800</v>
      </c>
      <c r="I1370" s="35">
        <v>16121.6</v>
      </c>
      <c r="R1370" s="9">
        <v>29.77</v>
      </c>
      <c r="T1370" s="64">
        <v>0.29499999999999998</v>
      </c>
      <c r="U1370" s="64">
        <v>3.3000000000000002E-2</v>
      </c>
      <c r="V1370" s="64">
        <v>0.19</v>
      </c>
    </row>
    <row r="1371" spans="1:24" x14ac:dyDescent="0.2">
      <c r="B1371" s="20">
        <v>39303</v>
      </c>
      <c r="C1371" s="9">
        <v>78.95</v>
      </c>
      <c r="D1371" s="9">
        <v>11.883333333333333</v>
      </c>
      <c r="E1371" s="71">
        <v>300</v>
      </c>
      <c r="F1371" s="35">
        <v>3342555.5555555602</v>
      </c>
      <c r="G1371" s="35">
        <v>600</v>
      </c>
      <c r="H1371" s="35">
        <v>3340000</v>
      </c>
      <c r="I1371" s="35">
        <v>625110</v>
      </c>
      <c r="R1371" s="9">
        <v>34.89</v>
      </c>
      <c r="T1371" s="64">
        <v>1.2569999999999999</v>
      </c>
      <c r="U1371" s="64">
        <v>0.495</v>
      </c>
      <c r="V1371" s="64">
        <v>9.31</v>
      </c>
    </row>
    <row r="1372" spans="1:24" x14ac:dyDescent="0.2">
      <c r="B1372" s="20">
        <v>39303</v>
      </c>
      <c r="C1372" s="9">
        <v>78.95</v>
      </c>
      <c r="D1372" s="9">
        <v>11.883333333333333</v>
      </c>
      <c r="E1372" s="71">
        <v>50</v>
      </c>
      <c r="F1372" s="35">
        <v>19122.222222222197</v>
      </c>
      <c r="G1372" s="35" t="s">
        <v>361</v>
      </c>
      <c r="H1372" s="35">
        <v>19100</v>
      </c>
      <c r="I1372" s="35">
        <v>14083.333333333299</v>
      </c>
      <c r="R1372" s="9">
        <v>34.56</v>
      </c>
      <c r="T1372" s="64">
        <v>1.5580000000000001</v>
      </c>
      <c r="U1372" s="64">
        <v>5.2999999999999999E-2</v>
      </c>
      <c r="V1372" s="64">
        <v>0.62</v>
      </c>
    </row>
    <row r="1373" spans="1:24" s="21" customFormat="1" x14ac:dyDescent="0.2">
      <c r="B1373" s="25">
        <v>39303</v>
      </c>
      <c r="C1373" s="13">
        <v>78.95</v>
      </c>
      <c r="D1373" s="13">
        <v>11.883333333333333</v>
      </c>
      <c r="E1373" s="72">
        <v>1</v>
      </c>
      <c r="F1373" s="37">
        <v>4623.8222222222203</v>
      </c>
      <c r="G1373" s="37" t="s">
        <v>361</v>
      </c>
      <c r="H1373" s="37">
        <v>4620</v>
      </c>
      <c r="I1373" s="37">
        <v>14929.6</v>
      </c>
      <c r="J1373" s="37"/>
      <c r="K1373" s="37"/>
      <c r="L1373" s="37"/>
      <c r="M1373" s="37"/>
      <c r="N1373" s="37"/>
      <c r="O1373" s="13"/>
      <c r="P1373" s="104"/>
      <c r="Q1373" s="13"/>
      <c r="R1373" s="13">
        <v>28.44</v>
      </c>
      <c r="S1373" s="13"/>
      <c r="T1373" s="68">
        <v>1.3420000000000001</v>
      </c>
      <c r="U1373" s="68">
        <v>8.6999999999999994E-2</v>
      </c>
      <c r="V1373" s="68">
        <v>0.69999999999999896</v>
      </c>
      <c r="W1373" s="13"/>
      <c r="X1373" s="13"/>
    </row>
    <row r="1374" spans="1:24" x14ac:dyDescent="0.2">
      <c r="A1374" s="18" t="s">
        <v>255</v>
      </c>
      <c r="B1374" s="20">
        <v>40300.653877314813</v>
      </c>
      <c r="C1374" s="9">
        <v>63.999899999999997</v>
      </c>
      <c r="D1374" s="9">
        <v>-34.250540000000001</v>
      </c>
      <c r="E1374" s="71">
        <v>2148.3000000000002</v>
      </c>
      <c r="F1374" s="35">
        <v>104000</v>
      </c>
      <c r="G1374" s="35">
        <v>38300</v>
      </c>
      <c r="H1374" s="35">
        <v>142300</v>
      </c>
      <c r="I1374" s="35">
        <v>172631.57889999999</v>
      </c>
      <c r="Q1374" s="9">
        <v>2.0369999999999999</v>
      </c>
      <c r="R1374" s="9">
        <v>34.878999999999998</v>
      </c>
      <c r="U1374" s="64">
        <v>3.6999999999999998E-2</v>
      </c>
      <c r="V1374" s="64">
        <v>13.66</v>
      </c>
      <c r="X1374" s="9">
        <v>269.89</v>
      </c>
    </row>
    <row r="1375" spans="1:24" x14ac:dyDescent="0.2">
      <c r="B1375" s="20">
        <v>40300.653877314813</v>
      </c>
      <c r="C1375" s="9">
        <v>63.999899999999997</v>
      </c>
      <c r="D1375" s="9">
        <v>-34.250540000000001</v>
      </c>
      <c r="E1375" s="71">
        <v>1746.4</v>
      </c>
      <c r="F1375" s="35">
        <v>115000</v>
      </c>
      <c r="G1375" s="35">
        <v>978000</v>
      </c>
      <c r="H1375" s="35">
        <v>1093000</v>
      </c>
      <c r="I1375" s="35">
        <v>3143859.6490000002</v>
      </c>
      <c r="Q1375" s="9">
        <v>3.407</v>
      </c>
      <c r="R1375" s="9">
        <v>34.935000000000002</v>
      </c>
      <c r="U1375" s="64">
        <v>2.7E-2</v>
      </c>
      <c r="V1375" s="64">
        <v>16.57</v>
      </c>
      <c r="X1375" s="9">
        <v>246.31</v>
      </c>
    </row>
    <row r="1376" spans="1:24" x14ac:dyDescent="0.2">
      <c r="A1376" s="18" t="s">
        <v>116</v>
      </c>
      <c r="B1376" s="20">
        <v>40300.653877314813</v>
      </c>
      <c r="C1376" s="9">
        <v>63.999899999999997</v>
      </c>
      <c r="D1376" s="9">
        <v>-34.250540000000001</v>
      </c>
      <c r="E1376" s="71">
        <v>1248.9000000000001</v>
      </c>
      <c r="F1376" s="35">
        <v>72800</v>
      </c>
      <c r="G1376" s="35">
        <v>272000</v>
      </c>
      <c r="H1376" s="35">
        <v>344800</v>
      </c>
      <c r="I1376" s="35">
        <v>690526.31579999998</v>
      </c>
      <c r="Q1376" s="9">
        <v>3.9279999999999999</v>
      </c>
      <c r="R1376" s="9">
        <v>34.959000000000003</v>
      </c>
      <c r="U1376" s="64">
        <v>2.9000000000000001E-2</v>
      </c>
      <c r="V1376" s="64">
        <v>16.600000000000001</v>
      </c>
      <c r="X1376" s="9">
        <v>241.24</v>
      </c>
    </row>
    <row r="1377" spans="1:24" x14ac:dyDescent="0.2">
      <c r="A1377" s="18" t="s">
        <v>262</v>
      </c>
      <c r="B1377" s="20">
        <v>40300.653877314813</v>
      </c>
      <c r="C1377" s="9">
        <v>63.999899999999997</v>
      </c>
      <c r="D1377" s="9">
        <v>-34.250540000000001</v>
      </c>
      <c r="E1377" s="71">
        <v>800</v>
      </c>
      <c r="F1377" s="35">
        <v>714000</v>
      </c>
      <c r="G1377" s="35">
        <v>620000</v>
      </c>
      <c r="H1377" s="35">
        <v>1334000</v>
      </c>
      <c r="I1377" s="35">
        <v>1492210.5260000001</v>
      </c>
      <c r="Q1377" s="9">
        <v>4.1539999999999999</v>
      </c>
      <c r="R1377" s="9">
        <v>34.927999999999997</v>
      </c>
      <c r="U1377" s="64">
        <v>3.1E-2</v>
      </c>
      <c r="V1377" s="64">
        <v>16.399999999999999</v>
      </c>
      <c r="X1377" s="9">
        <v>252.04</v>
      </c>
    </row>
    <row r="1378" spans="1:24" x14ac:dyDescent="0.2">
      <c r="B1378" s="20">
        <v>40300.653877314813</v>
      </c>
      <c r="C1378" s="9">
        <v>63.999899999999997</v>
      </c>
      <c r="D1378" s="9">
        <v>-34.250540000000001</v>
      </c>
      <c r="E1378" s="71">
        <v>599.20000000000005</v>
      </c>
      <c r="F1378" s="35">
        <v>323000</v>
      </c>
      <c r="G1378" s="35">
        <v>356000</v>
      </c>
      <c r="H1378" s="35">
        <v>679000</v>
      </c>
      <c r="I1378" s="35">
        <v>939789.47369999997</v>
      </c>
      <c r="Q1378" s="9">
        <v>4.7290000000000001</v>
      </c>
      <c r="R1378" s="9">
        <v>34.978000000000002</v>
      </c>
      <c r="U1378" s="64">
        <v>3.2000000000000001E-2</v>
      </c>
      <c r="V1378" s="64">
        <v>16.84</v>
      </c>
      <c r="X1378" s="9">
        <v>238.54</v>
      </c>
    </row>
    <row r="1379" spans="1:24" x14ac:dyDescent="0.2">
      <c r="B1379" s="20">
        <v>40300.653877314813</v>
      </c>
      <c r="C1379" s="9">
        <v>63.999899999999997</v>
      </c>
      <c r="D1379" s="9">
        <v>-34.250540000000001</v>
      </c>
      <c r="E1379" s="71">
        <v>251.3</v>
      </c>
      <c r="F1379" s="35">
        <v>934000</v>
      </c>
      <c r="G1379" s="35">
        <v>80000</v>
      </c>
      <c r="H1379" s="35">
        <v>1014000</v>
      </c>
      <c r="I1379" s="35">
        <v>303157.8947</v>
      </c>
      <c r="Q1379" s="9">
        <v>6.47</v>
      </c>
      <c r="R1379" s="9">
        <v>35.116999999999997</v>
      </c>
      <c r="U1379" s="64">
        <v>7.9000000000000001E-2</v>
      </c>
      <c r="V1379" s="64">
        <v>14.82</v>
      </c>
      <c r="X1379" s="9">
        <v>245.85</v>
      </c>
    </row>
    <row r="1380" spans="1:24" x14ac:dyDescent="0.2">
      <c r="B1380" s="20">
        <v>40300.653877314813</v>
      </c>
      <c r="C1380" s="9">
        <v>63.999899999999997</v>
      </c>
      <c r="D1380" s="9">
        <v>-34.250540000000001</v>
      </c>
      <c r="E1380" s="71">
        <v>49.5</v>
      </c>
      <c r="F1380" s="35">
        <v>1000000</v>
      </c>
      <c r="G1380" s="35">
        <v>45400</v>
      </c>
      <c r="H1380" s="35">
        <v>1045400</v>
      </c>
      <c r="I1380" s="35">
        <v>945185.18519999995</v>
      </c>
      <c r="Q1380" s="9">
        <v>6.7210000000000001</v>
      </c>
      <c r="R1380" s="9">
        <v>35.146000000000001</v>
      </c>
      <c r="U1380" s="64">
        <v>0.14599999999999999</v>
      </c>
      <c r="V1380" s="64">
        <v>13.78</v>
      </c>
      <c r="X1380" s="9">
        <v>245.59</v>
      </c>
    </row>
    <row r="1381" spans="1:24" x14ac:dyDescent="0.2">
      <c r="B1381" s="20">
        <v>40301.883171296293</v>
      </c>
      <c r="C1381" s="9">
        <v>62.344880000000003</v>
      </c>
      <c r="D1381" s="9">
        <v>-35.998159999999999</v>
      </c>
      <c r="E1381" s="71">
        <v>2499</v>
      </c>
      <c r="F1381" s="35">
        <v>562000</v>
      </c>
      <c r="G1381" s="35">
        <v>138000</v>
      </c>
      <c r="H1381" s="35">
        <v>700000</v>
      </c>
      <c r="I1381" s="35">
        <v>1610000</v>
      </c>
      <c r="Q1381" s="9">
        <v>2.2639999999999998</v>
      </c>
      <c r="R1381" s="9">
        <v>34.896999999999998</v>
      </c>
      <c r="U1381" s="64">
        <v>2.3E-2</v>
      </c>
      <c r="V1381" s="64">
        <v>14.51</v>
      </c>
      <c r="X1381" s="9">
        <v>264.43</v>
      </c>
    </row>
    <row r="1382" spans="1:24" x14ac:dyDescent="0.2">
      <c r="B1382" s="20">
        <v>40301.883171296293</v>
      </c>
      <c r="C1382" s="9">
        <v>62.344880000000003</v>
      </c>
      <c r="D1382" s="9">
        <v>-35.998159999999999</v>
      </c>
      <c r="E1382" s="71">
        <v>2000.6</v>
      </c>
      <c r="F1382" s="35">
        <v>170000</v>
      </c>
      <c r="G1382" s="35">
        <v>595000</v>
      </c>
      <c r="H1382" s="35">
        <v>765000</v>
      </c>
      <c r="I1382" s="35">
        <v>3930000</v>
      </c>
      <c r="Q1382" s="9">
        <v>3.2069999999999999</v>
      </c>
      <c r="R1382" s="9">
        <v>34.93</v>
      </c>
      <c r="X1382" s="9">
        <v>248.6</v>
      </c>
    </row>
    <row r="1383" spans="1:24" x14ac:dyDescent="0.2">
      <c r="B1383" s="20">
        <v>40301.883171296293</v>
      </c>
      <c r="C1383" s="9">
        <v>62.344880000000003</v>
      </c>
      <c r="D1383" s="9">
        <v>-35.998159999999999</v>
      </c>
      <c r="E1383" s="71">
        <v>1267.0999999999999</v>
      </c>
      <c r="F1383" s="35">
        <v>432000</v>
      </c>
      <c r="G1383" s="35">
        <v>577000</v>
      </c>
      <c r="H1383" s="35">
        <v>1009000</v>
      </c>
      <c r="I1383" s="35">
        <v>5790000</v>
      </c>
      <c r="Q1383" s="9">
        <v>3.7719999999999998</v>
      </c>
      <c r="R1383" s="9">
        <v>34.930999999999997</v>
      </c>
      <c r="U1383" s="64">
        <v>0.02</v>
      </c>
      <c r="V1383" s="64">
        <v>16.8</v>
      </c>
      <c r="X1383" s="9">
        <v>244.31</v>
      </c>
    </row>
    <row r="1384" spans="1:24" x14ac:dyDescent="0.2">
      <c r="B1384" s="20">
        <v>40301.883171296293</v>
      </c>
      <c r="C1384" s="9">
        <v>62.344880000000003</v>
      </c>
      <c r="D1384" s="9">
        <v>-35.998159999999999</v>
      </c>
      <c r="E1384" s="71">
        <v>799</v>
      </c>
      <c r="F1384" s="35">
        <v>855000</v>
      </c>
      <c r="G1384" s="35">
        <v>170000</v>
      </c>
      <c r="H1384" s="35">
        <v>1025000</v>
      </c>
      <c r="I1384" s="35">
        <v>1970000</v>
      </c>
      <c r="Q1384" s="9">
        <v>3.887</v>
      </c>
      <c r="R1384" s="9">
        <v>34.9</v>
      </c>
      <c r="U1384" s="64">
        <v>1.9E-2</v>
      </c>
      <c r="V1384" s="64">
        <v>16.55</v>
      </c>
      <c r="X1384" s="9">
        <v>254.9</v>
      </c>
    </row>
    <row r="1385" spans="1:24" x14ac:dyDescent="0.2">
      <c r="B1385" s="20">
        <v>40301.883171296293</v>
      </c>
      <c r="C1385" s="9">
        <v>62.344880000000003</v>
      </c>
      <c r="D1385" s="9">
        <v>-35.998159999999999</v>
      </c>
      <c r="E1385" s="71">
        <v>432.5</v>
      </c>
      <c r="F1385" s="35">
        <v>8200000</v>
      </c>
      <c r="G1385" s="35">
        <v>1130000</v>
      </c>
      <c r="H1385" s="35">
        <v>9330000</v>
      </c>
      <c r="I1385" s="35">
        <v>9310000</v>
      </c>
      <c r="Q1385" s="9">
        <v>4.569</v>
      </c>
      <c r="R1385" s="9">
        <v>34.957000000000001</v>
      </c>
      <c r="U1385" s="64">
        <v>2.9000000000000001E-2</v>
      </c>
      <c r="V1385" s="64">
        <v>16.850000000000001</v>
      </c>
      <c r="X1385" s="9">
        <v>243.37</v>
      </c>
    </row>
    <row r="1386" spans="1:24" x14ac:dyDescent="0.2">
      <c r="B1386" s="20">
        <v>40301.883171296293</v>
      </c>
      <c r="C1386" s="9">
        <v>62.344880000000003</v>
      </c>
      <c r="D1386" s="9">
        <v>-35.998159999999999</v>
      </c>
      <c r="E1386" s="71">
        <v>249.7</v>
      </c>
      <c r="F1386" s="35">
        <v>3260000</v>
      </c>
      <c r="G1386" s="35">
        <v>45800</v>
      </c>
      <c r="H1386" s="35">
        <v>3305800</v>
      </c>
      <c r="I1386" s="35">
        <v>937000</v>
      </c>
      <c r="Q1386" s="9">
        <v>5.1849999999999996</v>
      </c>
      <c r="R1386" s="9">
        <v>35.005000000000003</v>
      </c>
      <c r="U1386" s="64">
        <v>5.0999999999999997E-2</v>
      </c>
      <c r="V1386" s="64">
        <v>15.66</v>
      </c>
      <c r="X1386" s="9">
        <v>254.14</v>
      </c>
    </row>
    <row r="1387" spans="1:24" x14ac:dyDescent="0.2">
      <c r="B1387" s="20">
        <v>40301.883171296293</v>
      </c>
      <c r="C1387" s="9">
        <v>62.344880000000003</v>
      </c>
      <c r="D1387" s="9">
        <v>-35.998159999999999</v>
      </c>
      <c r="E1387" s="71">
        <v>49.4</v>
      </c>
      <c r="F1387" s="35">
        <v>690000</v>
      </c>
      <c r="G1387" s="35">
        <v>10400</v>
      </c>
      <c r="H1387" s="35">
        <v>700400</v>
      </c>
      <c r="I1387" s="35">
        <v>324000</v>
      </c>
      <c r="Q1387" s="9">
        <v>5.2519999999999998</v>
      </c>
      <c r="R1387" s="9">
        <v>34.966999999999999</v>
      </c>
      <c r="U1387" s="64">
        <v>0.17499999999999999</v>
      </c>
      <c r="V1387" s="64">
        <v>13.39</v>
      </c>
      <c r="X1387" s="9">
        <v>262.41000000000003</v>
      </c>
    </row>
    <row r="1388" spans="1:24" x14ac:dyDescent="0.2">
      <c r="B1388" s="20">
        <v>40302.735451388886</v>
      </c>
      <c r="C1388" s="9">
        <v>60.425840000000001</v>
      </c>
      <c r="D1388" s="9">
        <v>-37.910739999999997</v>
      </c>
      <c r="E1388" s="71">
        <v>2799.8</v>
      </c>
      <c r="F1388" s="35">
        <v>1310000</v>
      </c>
      <c r="G1388" s="35">
        <v>355000</v>
      </c>
      <c r="H1388" s="35">
        <v>1665000</v>
      </c>
      <c r="I1388" s="35">
        <v>2760000</v>
      </c>
      <c r="Q1388" s="9">
        <v>2.1760000000000002</v>
      </c>
      <c r="R1388" s="9">
        <v>34.896000000000001</v>
      </c>
      <c r="U1388" s="64">
        <v>2.1000000000000001E-2</v>
      </c>
      <c r="V1388" s="64">
        <v>14.44</v>
      </c>
      <c r="X1388" s="9">
        <v>264.70999999999998</v>
      </c>
    </row>
    <row r="1389" spans="1:24" x14ac:dyDescent="0.2">
      <c r="B1389" s="20">
        <v>40302.735451388886</v>
      </c>
      <c r="C1389" s="9">
        <v>60.425840000000001</v>
      </c>
      <c r="D1389" s="9">
        <v>-37.910739999999997</v>
      </c>
      <c r="E1389" s="71">
        <v>1992.2</v>
      </c>
      <c r="F1389" s="35">
        <v>177000</v>
      </c>
      <c r="G1389" s="35">
        <v>1110000</v>
      </c>
      <c r="H1389" s="35">
        <v>1287000</v>
      </c>
      <c r="I1389" s="35">
        <v>9590000</v>
      </c>
      <c r="Q1389" s="9">
        <v>3.2280000000000002</v>
      </c>
      <c r="R1389" s="9">
        <v>34.923999999999999</v>
      </c>
      <c r="U1389" s="64">
        <v>2.1000000000000001E-2</v>
      </c>
      <c r="V1389" s="64">
        <v>16.52</v>
      </c>
      <c r="X1389" s="9">
        <v>249.25</v>
      </c>
    </row>
    <row r="1390" spans="1:24" x14ac:dyDescent="0.2">
      <c r="B1390" s="20">
        <v>40302.735451388886</v>
      </c>
      <c r="C1390" s="9">
        <v>60.425840000000001</v>
      </c>
      <c r="D1390" s="9">
        <v>-37.910739999999997</v>
      </c>
      <c r="E1390" s="71">
        <v>1239.8</v>
      </c>
      <c r="F1390" s="35">
        <v>1130000</v>
      </c>
      <c r="G1390" s="35">
        <v>1550000</v>
      </c>
      <c r="H1390" s="35">
        <v>2680000</v>
      </c>
      <c r="Q1390" s="9">
        <v>3.6739999999999999</v>
      </c>
      <c r="R1390" s="9">
        <v>34.905999999999999</v>
      </c>
      <c r="U1390" s="64">
        <v>1.7999999999999999E-2</v>
      </c>
      <c r="V1390" s="64">
        <v>16.71</v>
      </c>
      <c r="X1390" s="9">
        <v>247.72</v>
      </c>
    </row>
    <row r="1391" spans="1:24" x14ac:dyDescent="0.2">
      <c r="B1391" s="20">
        <v>40302.735451388886</v>
      </c>
      <c r="C1391" s="9">
        <v>60.425840000000001</v>
      </c>
      <c r="D1391" s="9">
        <v>-37.910739999999997</v>
      </c>
      <c r="E1391" s="71">
        <v>798.8</v>
      </c>
      <c r="F1391" s="35">
        <v>2100000</v>
      </c>
      <c r="G1391" s="35">
        <v>418000</v>
      </c>
      <c r="H1391" s="35">
        <v>2518000</v>
      </c>
      <c r="I1391" s="35">
        <v>3370000</v>
      </c>
      <c r="Q1391" s="9">
        <v>3.7250000000000001</v>
      </c>
      <c r="R1391" s="9">
        <v>34.877000000000002</v>
      </c>
      <c r="U1391" s="64">
        <v>0.02</v>
      </c>
      <c r="V1391" s="64">
        <v>16.32</v>
      </c>
      <c r="X1391" s="9">
        <v>255.83</v>
      </c>
    </row>
    <row r="1392" spans="1:24" x14ac:dyDescent="0.2">
      <c r="B1392" s="20">
        <v>40302.735451388886</v>
      </c>
      <c r="C1392" s="9">
        <v>60.425840000000001</v>
      </c>
      <c r="D1392" s="9">
        <v>-37.910739999999997</v>
      </c>
      <c r="E1392" s="71">
        <v>413.9</v>
      </c>
      <c r="F1392" s="35">
        <v>13800000</v>
      </c>
      <c r="G1392" s="35">
        <v>1040000</v>
      </c>
      <c r="H1392" s="35">
        <v>14840000</v>
      </c>
      <c r="I1392" s="35">
        <v>7900000</v>
      </c>
      <c r="Q1392" s="9">
        <v>4.2309999999999999</v>
      </c>
      <c r="R1392" s="9">
        <v>34.92</v>
      </c>
      <c r="U1392" s="64">
        <v>2.7E-2</v>
      </c>
      <c r="V1392" s="64">
        <v>16.510000000000002</v>
      </c>
      <c r="X1392" s="9">
        <v>250.68</v>
      </c>
    </row>
    <row r="1393" spans="2:24" x14ac:dyDescent="0.2">
      <c r="B1393" s="20">
        <v>40302.735451388886</v>
      </c>
      <c r="C1393" s="9">
        <v>60.425840000000001</v>
      </c>
      <c r="D1393" s="9">
        <v>-37.910739999999997</v>
      </c>
      <c r="E1393" s="71">
        <v>250.4</v>
      </c>
      <c r="F1393" s="35">
        <v>9810000</v>
      </c>
      <c r="G1393" s="35">
        <v>174000</v>
      </c>
      <c r="H1393" s="35">
        <v>9984000</v>
      </c>
      <c r="I1393" s="35">
        <v>4580000</v>
      </c>
      <c r="Q1393" s="9">
        <v>4.468</v>
      </c>
      <c r="R1393" s="9">
        <v>34.923000000000002</v>
      </c>
      <c r="U1393" s="64">
        <v>0.03</v>
      </c>
      <c r="V1393" s="64">
        <v>15.62</v>
      </c>
      <c r="X1393" s="9">
        <v>257.56</v>
      </c>
    </row>
    <row r="1394" spans="2:24" x14ac:dyDescent="0.2">
      <c r="B1394" s="20">
        <v>40302.735451388886</v>
      </c>
      <c r="C1394" s="9">
        <v>60.425840000000001</v>
      </c>
      <c r="D1394" s="9">
        <v>-37.910739999999997</v>
      </c>
      <c r="E1394" s="71">
        <v>50</v>
      </c>
      <c r="F1394" s="35">
        <v>1980000</v>
      </c>
      <c r="G1394" s="35">
        <v>7610</v>
      </c>
      <c r="H1394" s="35">
        <v>1987610</v>
      </c>
      <c r="I1394" s="35">
        <v>722000</v>
      </c>
      <c r="Q1394" s="9">
        <v>4.891</v>
      </c>
      <c r="R1394" s="9">
        <v>34.902999999999999</v>
      </c>
      <c r="U1394" s="64">
        <v>0.185</v>
      </c>
      <c r="V1394" s="64">
        <v>12.94</v>
      </c>
      <c r="X1394" s="9">
        <v>269.94</v>
      </c>
    </row>
    <row r="1395" spans="2:24" x14ac:dyDescent="0.2">
      <c r="B1395" s="20">
        <v>40303.549537037034</v>
      </c>
      <c r="C1395" s="9">
        <v>58.603119999999997</v>
      </c>
      <c r="D1395" s="9">
        <v>-39.705680000000001</v>
      </c>
      <c r="E1395" s="71">
        <v>2748.8</v>
      </c>
      <c r="F1395" s="35">
        <v>113000</v>
      </c>
      <c r="G1395" s="35">
        <v>1290000</v>
      </c>
      <c r="H1395" s="35">
        <v>1403000</v>
      </c>
      <c r="I1395" s="35">
        <v>3020350.8769999999</v>
      </c>
      <c r="Q1395" s="9">
        <v>2.6970000000000001</v>
      </c>
      <c r="R1395" s="9">
        <v>34.923000000000002</v>
      </c>
      <c r="U1395" s="64">
        <v>2.1999999999999999E-2</v>
      </c>
      <c r="V1395" s="64">
        <v>15.95</v>
      </c>
      <c r="X1395" s="9">
        <v>253.57</v>
      </c>
    </row>
    <row r="1396" spans="2:24" x14ac:dyDescent="0.2">
      <c r="B1396" s="20">
        <v>40303.549537037034</v>
      </c>
      <c r="C1396" s="9">
        <v>58.603119999999997</v>
      </c>
      <c r="D1396" s="9">
        <v>-39.705680000000001</v>
      </c>
      <c r="E1396" s="71">
        <v>2000.8</v>
      </c>
      <c r="F1396" s="35">
        <v>77200</v>
      </c>
      <c r="G1396" s="35">
        <v>2620000</v>
      </c>
      <c r="H1396" s="35">
        <v>2697200</v>
      </c>
      <c r="I1396" s="35">
        <v>5407092.199</v>
      </c>
      <c r="Q1396" s="9">
        <v>3.17</v>
      </c>
      <c r="R1396" s="9">
        <v>34.917999999999999</v>
      </c>
      <c r="U1396" s="64">
        <v>2.7E-2</v>
      </c>
      <c r="V1396" s="64">
        <v>16.559999999999999</v>
      </c>
      <c r="X1396" s="9">
        <v>249.03</v>
      </c>
    </row>
    <row r="1397" spans="2:24" x14ac:dyDescent="0.2">
      <c r="B1397" s="20">
        <v>40303.549537037034</v>
      </c>
      <c r="C1397" s="9">
        <v>58.603119999999997</v>
      </c>
      <c r="D1397" s="9">
        <v>-39.705680000000001</v>
      </c>
      <c r="E1397" s="71">
        <v>1250.8</v>
      </c>
      <c r="F1397" s="35">
        <v>655000</v>
      </c>
      <c r="G1397" s="35">
        <v>3070000</v>
      </c>
      <c r="H1397" s="35">
        <v>3725000</v>
      </c>
      <c r="I1397" s="35">
        <v>3548070.1749999998</v>
      </c>
      <c r="Q1397" s="9">
        <v>3.5819999999999999</v>
      </c>
      <c r="R1397" s="9">
        <v>34.889000000000003</v>
      </c>
      <c r="U1397" s="64">
        <v>1.7000000000000001E-2</v>
      </c>
      <c r="V1397" s="64">
        <v>16.75</v>
      </c>
      <c r="X1397" s="9">
        <v>252.06</v>
      </c>
    </row>
    <row r="1398" spans="2:24" x14ac:dyDescent="0.2">
      <c r="B1398" s="20">
        <v>40303.549537037034</v>
      </c>
      <c r="C1398" s="9">
        <v>58.603119999999997</v>
      </c>
      <c r="D1398" s="9">
        <v>-39.705680000000001</v>
      </c>
      <c r="E1398" s="71">
        <v>797.7</v>
      </c>
      <c r="F1398" s="35">
        <v>2350000</v>
      </c>
      <c r="G1398" s="35">
        <v>1850000</v>
      </c>
      <c r="H1398" s="35">
        <v>4200000</v>
      </c>
      <c r="I1398" s="35">
        <v>8353684.2110000001</v>
      </c>
      <c r="Q1398" s="9">
        <v>3.5990000000000002</v>
      </c>
      <c r="R1398" s="9">
        <v>34.862000000000002</v>
      </c>
      <c r="U1398" s="64">
        <v>0.02</v>
      </c>
      <c r="V1398" s="64">
        <v>16.329999999999998</v>
      </c>
      <c r="X1398" s="9">
        <v>258.73</v>
      </c>
    </row>
    <row r="1399" spans="2:24" x14ac:dyDescent="0.2">
      <c r="B1399" s="20">
        <v>40303.549537037034</v>
      </c>
      <c r="C1399" s="9">
        <v>58.603119999999997</v>
      </c>
      <c r="D1399" s="9">
        <v>-39.705680000000001</v>
      </c>
      <c r="E1399" s="71">
        <v>395.1</v>
      </c>
      <c r="F1399" s="35">
        <v>6000000</v>
      </c>
      <c r="G1399" s="35">
        <v>2710000</v>
      </c>
      <c r="H1399" s="35">
        <v>8710000</v>
      </c>
      <c r="I1399" s="35">
        <v>7889947.0899999999</v>
      </c>
      <c r="Q1399" s="9">
        <v>4.117</v>
      </c>
      <c r="R1399" s="9">
        <v>34.905999999999999</v>
      </c>
      <c r="U1399" s="64">
        <v>2.4E-2</v>
      </c>
      <c r="V1399" s="64">
        <v>16.66</v>
      </c>
      <c r="X1399" s="9">
        <v>252.43</v>
      </c>
    </row>
    <row r="1400" spans="2:24" x14ac:dyDescent="0.2">
      <c r="B1400" s="20">
        <v>40303.549537037034</v>
      </c>
      <c r="C1400" s="9">
        <v>58.603119999999997</v>
      </c>
      <c r="D1400" s="9">
        <v>-39.705680000000001</v>
      </c>
      <c r="E1400" s="71">
        <v>248.7</v>
      </c>
      <c r="F1400" s="35">
        <v>1460000</v>
      </c>
      <c r="G1400" s="35">
        <v>495000</v>
      </c>
      <c r="H1400" s="35">
        <v>1955000</v>
      </c>
      <c r="I1400" s="35">
        <v>1688888.889</v>
      </c>
      <c r="Q1400" s="9">
        <v>4.3440000000000003</v>
      </c>
      <c r="R1400" s="9">
        <v>34.899000000000001</v>
      </c>
      <c r="U1400" s="64">
        <v>4.1000000000000002E-2</v>
      </c>
      <c r="V1400" s="64">
        <v>16.28</v>
      </c>
      <c r="X1400" s="9">
        <v>248.5</v>
      </c>
    </row>
    <row r="1401" spans="2:24" x14ac:dyDescent="0.2">
      <c r="B1401" s="20">
        <v>40303.549537037034</v>
      </c>
      <c r="C1401" s="9">
        <v>58.603119999999997</v>
      </c>
      <c r="D1401" s="9">
        <v>-39.705680000000001</v>
      </c>
      <c r="E1401" s="71">
        <v>48.5</v>
      </c>
      <c r="F1401" s="35">
        <v>914000</v>
      </c>
      <c r="G1401" s="35">
        <v>42600</v>
      </c>
      <c r="H1401" s="35">
        <v>956600</v>
      </c>
      <c r="I1401" s="35">
        <v>83246.376810000002</v>
      </c>
      <c r="Q1401" s="9">
        <v>5.4029999999999996</v>
      </c>
      <c r="R1401" s="9">
        <v>34.840000000000003</v>
      </c>
      <c r="U1401" s="64">
        <v>0.20599999999999999</v>
      </c>
      <c r="V1401" s="64">
        <v>12.65</v>
      </c>
      <c r="X1401" s="9">
        <v>262.98</v>
      </c>
    </row>
    <row r="1402" spans="2:24" x14ac:dyDescent="0.2">
      <c r="B1402" s="20">
        <v>40305.64880787037</v>
      </c>
      <c r="C1402" s="9">
        <v>54.063899999999997</v>
      </c>
      <c r="D1402" s="9">
        <v>-45.83399</v>
      </c>
      <c r="E1402" s="71">
        <v>3372.2</v>
      </c>
      <c r="F1402" s="35">
        <v>246000</v>
      </c>
      <c r="G1402" s="35">
        <v>496000</v>
      </c>
      <c r="H1402" s="35">
        <v>742000</v>
      </c>
      <c r="I1402" s="35">
        <v>2475789.4739999999</v>
      </c>
      <c r="Q1402" s="9">
        <v>2.3359999999999999</v>
      </c>
      <c r="R1402" s="9">
        <v>34.905999999999999</v>
      </c>
      <c r="U1402" s="64">
        <v>1.6E-2</v>
      </c>
      <c r="V1402" s="64">
        <v>16.04</v>
      </c>
      <c r="X1402" s="9">
        <v>256.37</v>
      </c>
    </row>
    <row r="1403" spans="2:24" x14ac:dyDescent="0.2">
      <c r="B1403" s="20">
        <v>40305.64880787037</v>
      </c>
      <c r="C1403" s="9">
        <v>54.063899999999997</v>
      </c>
      <c r="D1403" s="9">
        <v>-45.83399</v>
      </c>
      <c r="E1403" s="71">
        <v>2752.4</v>
      </c>
      <c r="F1403" s="35">
        <v>28400</v>
      </c>
      <c r="G1403" s="35">
        <v>529000</v>
      </c>
      <c r="H1403" s="35">
        <v>557400</v>
      </c>
      <c r="I1403" s="35">
        <v>3233684.2109999997</v>
      </c>
      <c r="Q1403" s="9">
        <v>2.8570000000000002</v>
      </c>
      <c r="R1403" s="9">
        <v>34.93</v>
      </c>
      <c r="U1403" s="64">
        <v>1.7999999999999999E-2</v>
      </c>
      <c r="V1403" s="64">
        <v>16.440000000000001</v>
      </c>
      <c r="X1403" s="9">
        <v>250.11</v>
      </c>
    </row>
    <row r="1404" spans="2:24" x14ac:dyDescent="0.2">
      <c r="B1404" s="20">
        <v>40305.64880787037</v>
      </c>
      <c r="C1404" s="9">
        <v>54.063899999999997</v>
      </c>
      <c r="D1404" s="9">
        <v>-45.83399</v>
      </c>
      <c r="E1404" s="71">
        <v>1749.1</v>
      </c>
      <c r="F1404" s="35">
        <v>50800</v>
      </c>
      <c r="G1404" s="35">
        <v>693000</v>
      </c>
      <c r="H1404" s="35">
        <v>743800</v>
      </c>
      <c r="I1404" s="35">
        <v>3969122.807</v>
      </c>
      <c r="Q1404" s="9">
        <v>3.4009999999999998</v>
      </c>
      <c r="R1404" s="9">
        <v>34.908000000000001</v>
      </c>
      <c r="U1404" s="64">
        <v>1.7000000000000001E-2</v>
      </c>
      <c r="V1404" s="64">
        <v>16.93</v>
      </c>
      <c r="X1404" s="9">
        <v>249.25</v>
      </c>
    </row>
    <row r="1405" spans="2:24" x14ac:dyDescent="0.2">
      <c r="B1405" s="20">
        <v>40305.64880787037</v>
      </c>
      <c r="C1405" s="9">
        <v>54.063899999999997</v>
      </c>
      <c r="D1405" s="9">
        <v>-45.83399</v>
      </c>
      <c r="E1405" s="71">
        <v>1249.9000000000001</v>
      </c>
      <c r="F1405" s="35">
        <v>208000</v>
      </c>
      <c r="G1405" s="35">
        <v>381000</v>
      </c>
      <c r="H1405" s="35">
        <v>589000</v>
      </c>
      <c r="I1405" s="35">
        <v>1482105.263</v>
      </c>
      <c r="Q1405" s="9">
        <v>3.6150000000000002</v>
      </c>
      <c r="R1405" s="9">
        <v>34.887</v>
      </c>
      <c r="U1405" s="64">
        <v>1.4999999999999999E-2</v>
      </c>
      <c r="V1405" s="64">
        <v>16.82</v>
      </c>
      <c r="X1405" s="9">
        <v>254.15</v>
      </c>
    </row>
    <row r="1406" spans="2:24" x14ac:dyDescent="0.2">
      <c r="B1406" s="20">
        <v>40305.64880787037</v>
      </c>
      <c r="C1406" s="9">
        <v>54.063899999999997</v>
      </c>
      <c r="D1406" s="9">
        <v>-45.83399</v>
      </c>
      <c r="E1406" s="71">
        <v>398.8</v>
      </c>
      <c r="F1406" s="35">
        <v>2820000</v>
      </c>
      <c r="G1406" s="35">
        <v>509000</v>
      </c>
      <c r="H1406" s="35">
        <v>3329000</v>
      </c>
      <c r="I1406" s="35">
        <v>4614736.8420000002</v>
      </c>
      <c r="Q1406" s="9">
        <v>3.8690000000000002</v>
      </c>
      <c r="R1406" s="9">
        <v>34.868000000000002</v>
      </c>
      <c r="U1406" s="64">
        <v>1.7999999999999999E-2</v>
      </c>
      <c r="V1406" s="64">
        <v>16.649999999999999</v>
      </c>
      <c r="X1406" s="9">
        <v>255.68</v>
      </c>
    </row>
    <row r="1407" spans="2:24" x14ac:dyDescent="0.2">
      <c r="B1407" s="20">
        <v>40305.64880787037</v>
      </c>
      <c r="C1407" s="9">
        <v>54.063899999999997</v>
      </c>
      <c r="D1407" s="9">
        <v>-45.83399</v>
      </c>
      <c r="E1407" s="71">
        <v>248.3</v>
      </c>
      <c r="F1407" s="35">
        <v>3310000</v>
      </c>
      <c r="G1407" s="35">
        <v>579000</v>
      </c>
      <c r="H1407" s="35">
        <v>3889000</v>
      </c>
      <c r="I1407" s="35">
        <v>5097543.8599999994</v>
      </c>
      <c r="Q1407" s="9">
        <v>4.1269999999999998</v>
      </c>
      <c r="R1407" s="9">
        <v>34.848999999999997</v>
      </c>
      <c r="U1407" s="64">
        <v>2.5000000000000001E-2</v>
      </c>
      <c r="V1407" s="64">
        <v>16.600000000000001</v>
      </c>
      <c r="X1407" s="9">
        <v>244.84</v>
      </c>
    </row>
    <row r="1408" spans="2:24" x14ac:dyDescent="0.2">
      <c r="B1408" s="20">
        <v>40305.64880787037</v>
      </c>
      <c r="C1408" s="9">
        <v>54.063899999999997</v>
      </c>
      <c r="D1408" s="9">
        <v>-45.83399</v>
      </c>
      <c r="E1408" s="71">
        <v>50.3</v>
      </c>
      <c r="F1408" s="35">
        <v>423000</v>
      </c>
      <c r="G1408" s="35">
        <v>6330</v>
      </c>
      <c r="H1408" s="35">
        <v>429330</v>
      </c>
      <c r="I1408" s="35">
        <v>168444.44440000001</v>
      </c>
      <c r="Q1408" s="9">
        <v>5.1230000000000002</v>
      </c>
      <c r="R1408" s="9">
        <v>34.628</v>
      </c>
      <c r="U1408" s="64">
        <v>0.218</v>
      </c>
      <c r="V1408" s="64">
        <v>10.220000000000001</v>
      </c>
      <c r="X1408" s="9">
        <v>270.73</v>
      </c>
    </row>
    <row r="1409" spans="2:24" x14ac:dyDescent="0.2">
      <c r="B1409" s="20">
        <v>40307.470937500002</v>
      </c>
      <c r="C1409" s="9">
        <v>51.820880000000002</v>
      </c>
      <c r="D1409" s="9">
        <v>-45.729579999999999</v>
      </c>
      <c r="E1409" s="71">
        <v>3747.4</v>
      </c>
      <c r="F1409" s="35">
        <v>1500000</v>
      </c>
      <c r="G1409" s="35">
        <v>355000</v>
      </c>
      <c r="H1409" s="35">
        <v>1855000</v>
      </c>
      <c r="I1409" s="35">
        <v>1530000</v>
      </c>
      <c r="Q1409" s="9">
        <v>2.0190000000000001</v>
      </c>
      <c r="R1409" s="9">
        <v>34.9</v>
      </c>
      <c r="U1409" s="64">
        <v>1.6E-2</v>
      </c>
      <c r="V1409" s="64">
        <v>15.04</v>
      </c>
      <c r="X1409" s="9">
        <v>265.76</v>
      </c>
    </row>
    <row r="1410" spans="2:24" x14ac:dyDescent="0.2">
      <c r="B1410" s="20">
        <v>40307.470937500002</v>
      </c>
      <c r="C1410" s="9">
        <v>51.820880000000002</v>
      </c>
      <c r="D1410" s="9">
        <v>-45.729579999999999</v>
      </c>
      <c r="E1410" s="71">
        <v>1996.4</v>
      </c>
      <c r="F1410" s="35">
        <v>149000</v>
      </c>
      <c r="G1410" s="35">
        <v>1170000</v>
      </c>
      <c r="H1410" s="35">
        <v>1319000</v>
      </c>
      <c r="I1410" s="35">
        <v>5670000</v>
      </c>
      <c r="Q1410" s="9">
        <v>3.2320000000000002</v>
      </c>
      <c r="R1410" s="9">
        <v>34.912999999999997</v>
      </c>
      <c r="U1410" s="64">
        <v>0.02</v>
      </c>
      <c r="V1410" s="64">
        <v>16.82</v>
      </c>
      <c r="X1410" s="9">
        <v>249.28</v>
      </c>
    </row>
    <row r="1411" spans="2:24" x14ac:dyDescent="0.2">
      <c r="B1411" s="20">
        <v>40307.470937500002</v>
      </c>
      <c r="C1411" s="9">
        <v>51.820880000000002</v>
      </c>
      <c r="D1411" s="9">
        <v>-45.729579999999999</v>
      </c>
      <c r="E1411" s="71">
        <v>1759.1</v>
      </c>
      <c r="F1411" s="35">
        <v>173000</v>
      </c>
      <c r="G1411" s="35">
        <v>1310000</v>
      </c>
      <c r="H1411" s="35">
        <v>1483000</v>
      </c>
      <c r="I1411" s="35">
        <v>8670000</v>
      </c>
      <c r="Q1411" s="9">
        <v>3.419</v>
      </c>
      <c r="R1411" s="9">
        <v>34.912999999999997</v>
      </c>
      <c r="U1411" s="64">
        <v>0.02</v>
      </c>
      <c r="V1411" s="64">
        <v>17.05</v>
      </c>
      <c r="X1411" s="9">
        <v>247.55</v>
      </c>
    </row>
    <row r="1412" spans="2:24" x14ac:dyDescent="0.2">
      <c r="B1412" s="20">
        <v>40307.470937500002</v>
      </c>
      <c r="C1412" s="9">
        <v>51.820880000000002</v>
      </c>
      <c r="D1412" s="9">
        <v>-45.729579999999999</v>
      </c>
      <c r="E1412" s="71">
        <v>1252.5</v>
      </c>
      <c r="F1412" s="35">
        <v>1080000</v>
      </c>
      <c r="G1412" s="35">
        <v>1330000</v>
      </c>
      <c r="H1412" s="35">
        <v>2410000</v>
      </c>
      <c r="I1412" s="35">
        <v>5200000</v>
      </c>
      <c r="Q1412" s="9">
        <v>3.6859999999999999</v>
      </c>
      <c r="R1412" s="9">
        <v>34.896999999999998</v>
      </c>
      <c r="U1412" s="64">
        <v>0.02</v>
      </c>
      <c r="V1412" s="64">
        <v>16.91</v>
      </c>
      <c r="X1412" s="9">
        <v>249.96</v>
      </c>
    </row>
    <row r="1413" spans="2:24" x14ac:dyDescent="0.2">
      <c r="B1413" s="20">
        <v>40307.470937500002</v>
      </c>
      <c r="C1413" s="9">
        <v>51.820880000000002</v>
      </c>
      <c r="D1413" s="9">
        <v>-45.729579999999999</v>
      </c>
      <c r="E1413" s="71">
        <v>401.4</v>
      </c>
      <c r="F1413" s="35">
        <v>3050000</v>
      </c>
      <c r="G1413" s="35">
        <v>483000</v>
      </c>
      <c r="H1413" s="35">
        <v>3533000</v>
      </c>
      <c r="I1413" s="35">
        <v>4060000</v>
      </c>
      <c r="Q1413" s="9">
        <v>5.1239999999999997</v>
      </c>
      <c r="R1413" s="9">
        <v>34.927</v>
      </c>
      <c r="U1413" s="64">
        <v>3.5000000000000003E-2</v>
      </c>
      <c r="V1413" s="64">
        <v>17.97</v>
      </c>
      <c r="X1413" s="9">
        <v>214.72</v>
      </c>
    </row>
    <row r="1414" spans="2:24" x14ac:dyDescent="0.2">
      <c r="B1414" s="20">
        <v>40307.470937500002</v>
      </c>
      <c r="C1414" s="9">
        <v>51.820880000000002</v>
      </c>
      <c r="D1414" s="9">
        <v>-45.729579999999999</v>
      </c>
      <c r="E1414" s="71">
        <v>247.1</v>
      </c>
      <c r="F1414" s="35">
        <v>6340000</v>
      </c>
      <c r="G1414" s="35">
        <v>1570000</v>
      </c>
      <c r="H1414" s="35">
        <v>7910000</v>
      </c>
      <c r="I1414" s="35">
        <v>8530000</v>
      </c>
      <c r="Q1414" s="9">
        <v>6.6269999999999998</v>
      </c>
      <c r="R1414" s="9">
        <v>34.936999999999998</v>
      </c>
      <c r="U1414" s="64">
        <v>4.5999999999999999E-2</v>
      </c>
      <c r="V1414" s="64">
        <v>20.23</v>
      </c>
      <c r="X1414" s="9">
        <v>171.46</v>
      </c>
    </row>
    <row r="1415" spans="2:24" x14ac:dyDescent="0.2">
      <c r="B1415" s="20">
        <v>40307.470937500002</v>
      </c>
      <c r="C1415" s="9">
        <v>51.820880000000002</v>
      </c>
      <c r="D1415" s="9">
        <v>-45.729579999999999</v>
      </c>
      <c r="E1415" s="71">
        <v>51.2</v>
      </c>
      <c r="F1415" s="35">
        <v>12600000</v>
      </c>
      <c r="G1415" s="35">
        <v>251000</v>
      </c>
      <c r="H1415" s="35">
        <v>12851000</v>
      </c>
      <c r="I1415" s="35">
        <v>5300000</v>
      </c>
      <c r="Q1415" s="9">
        <v>10.228999999999999</v>
      </c>
      <c r="R1415" s="9">
        <v>35.180999999999997</v>
      </c>
      <c r="U1415" s="64">
        <v>9.1999999999999998E-2</v>
      </c>
      <c r="V1415" s="64">
        <v>11.89</v>
      </c>
      <c r="X1415" s="9">
        <v>199.17</v>
      </c>
    </row>
    <row r="1416" spans="2:24" x14ac:dyDescent="0.2">
      <c r="B1416" s="20">
        <v>40308.55878472222</v>
      </c>
      <c r="C1416" s="9">
        <v>49.725560000000002</v>
      </c>
      <c r="D1416" s="9">
        <v>-42.445779999999999</v>
      </c>
      <c r="E1416" s="71">
        <v>4149.8999999999996</v>
      </c>
      <c r="F1416" s="35">
        <v>512000</v>
      </c>
      <c r="G1416" s="35">
        <v>206000</v>
      </c>
      <c r="H1416" s="35">
        <v>718000</v>
      </c>
      <c r="I1416" s="35">
        <v>1040000</v>
      </c>
      <c r="Q1416" s="9">
        <v>2.125</v>
      </c>
      <c r="R1416" s="9">
        <v>34.901000000000003</v>
      </c>
      <c r="U1416" s="64">
        <v>2.5999999999999999E-2</v>
      </c>
      <c r="V1416" s="64">
        <v>15.07</v>
      </c>
      <c r="X1416" s="9">
        <v>264.8</v>
      </c>
    </row>
    <row r="1417" spans="2:24" x14ac:dyDescent="0.2">
      <c r="B1417" s="20">
        <v>40308.55878472222</v>
      </c>
      <c r="C1417" s="9">
        <v>49.725560000000002</v>
      </c>
      <c r="D1417" s="9">
        <v>-42.445779999999999</v>
      </c>
      <c r="E1417" s="71">
        <v>3496.6</v>
      </c>
      <c r="F1417" s="35">
        <v>212000</v>
      </c>
      <c r="G1417" s="35">
        <v>444000</v>
      </c>
      <c r="H1417" s="35">
        <v>656000</v>
      </c>
      <c r="I1417" s="35">
        <v>2170000</v>
      </c>
      <c r="Q1417" s="9">
        <v>2.3639999999999999</v>
      </c>
      <c r="R1417" s="9">
        <v>34.905000000000001</v>
      </c>
      <c r="X1417" s="9">
        <v>256.26</v>
      </c>
    </row>
    <row r="1418" spans="2:24" x14ac:dyDescent="0.2">
      <c r="B1418" s="20">
        <v>40308.55878472222</v>
      </c>
      <c r="C1418" s="9">
        <v>49.725560000000002</v>
      </c>
      <c r="D1418" s="9">
        <v>-42.445779999999999</v>
      </c>
      <c r="E1418" s="71">
        <v>2493.9</v>
      </c>
      <c r="F1418" s="35">
        <v>77000</v>
      </c>
      <c r="G1418" s="35">
        <v>328000</v>
      </c>
      <c r="H1418" s="35">
        <v>405000</v>
      </c>
      <c r="I1418" s="35">
        <v>3380000</v>
      </c>
      <c r="Q1418" s="9">
        <v>3.1059999999999999</v>
      </c>
      <c r="R1418" s="9">
        <v>34.915999999999997</v>
      </c>
      <c r="U1418" s="64">
        <v>2.5000000000000001E-2</v>
      </c>
      <c r="V1418" s="64">
        <v>16.47</v>
      </c>
      <c r="X1418" s="9">
        <v>250.5</v>
      </c>
    </row>
    <row r="1419" spans="2:24" x14ac:dyDescent="0.2">
      <c r="B1419" s="20">
        <v>40308.55878472222</v>
      </c>
      <c r="C1419" s="9">
        <v>49.725560000000002</v>
      </c>
      <c r="D1419" s="9">
        <v>-42.445779999999999</v>
      </c>
      <c r="E1419" s="71">
        <v>1496.6</v>
      </c>
      <c r="F1419" s="35">
        <v>332000</v>
      </c>
      <c r="G1419" s="35">
        <v>580000</v>
      </c>
      <c r="H1419" s="35">
        <v>912000</v>
      </c>
      <c r="I1419" s="35">
        <v>4510000</v>
      </c>
      <c r="Q1419" s="9">
        <v>3.7730000000000001</v>
      </c>
      <c r="R1419" s="9">
        <v>34.921999999999997</v>
      </c>
      <c r="U1419" s="64">
        <v>2.4E-2</v>
      </c>
      <c r="V1419" s="64">
        <v>17.07</v>
      </c>
      <c r="X1419" s="9">
        <v>243.8</v>
      </c>
    </row>
    <row r="1420" spans="2:24" x14ac:dyDescent="0.2">
      <c r="B1420" s="20">
        <v>40308.55878472222</v>
      </c>
      <c r="C1420" s="9">
        <v>49.725560000000002</v>
      </c>
      <c r="D1420" s="9">
        <v>-42.445779999999999</v>
      </c>
      <c r="E1420" s="71">
        <v>500.6</v>
      </c>
      <c r="F1420" s="35">
        <v>1580000</v>
      </c>
      <c r="G1420" s="35">
        <v>416000</v>
      </c>
      <c r="H1420" s="35">
        <v>1996000</v>
      </c>
      <c r="I1420" s="35">
        <v>4980000</v>
      </c>
      <c r="Q1420" s="9">
        <v>5.4059999999999997</v>
      </c>
      <c r="R1420" s="9">
        <v>34.948</v>
      </c>
      <c r="U1420" s="64">
        <v>2.7E-2</v>
      </c>
      <c r="V1420" s="64">
        <v>18.489999999999998</v>
      </c>
      <c r="X1420" s="9">
        <v>206.15</v>
      </c>
    </row>
    <row r="1421" spans="2:24" x14ac:dyDescent="0.2">
      <c r="B1421" s="20">
        <v>40308.55878472222</v>
      </c>
      <c r="C1421" s="9">
        <v>49.725560000000002</v>
      </c>
      <c r="D1421" s="9">
        <v>-42.445779999999999</v>
      </c>
      <c r="E1421" s="71">
        <v>250.7</v>
      </c>
      <c r="F1421" s="35">
        <v>4830000</v>
      </c>
      <c r="G1421" s="35">
        <v>576000</v>
      </c>
      <c r="H1421" s="35">
        <v>5406000</v>
      </c>
      <c r="I1421" s="35">
        <v>8040000</v>
      </c>
      <c r="Q1421" s="9">
        <v>7.6550000000000002</v>
      </c>
      <c r="R1421" s="9">
        <v>34.917000000000002</v>
      </c>
      <c r="U1421" s="64">
        <v>5.2999999999999999E-2</v>
      </c>
      <c r="V1421" s="64">
        <v>18.760000000000002</v>
      </c>
      <c r="X1421" s="9">
        <v>168.23</v>
      </c>
    </row>
    <row r="1422" spans="2:24" x14ac:dyDescent="0.2">
      <c r="B1422" s="20">
        <v>40308.55878472222</v>
      </c>
      <c r="C1422" s="9">
        <v>49.725560000000002</v>
      </c>
      <c r="D1422" s="9">
        <v>-42.445779999999999</v>
      </c>
      <c r="E1422" s="71">
        <v>50.4</v>
      </c>
      <c r="F1422" s="35">
        <v>368000</v>
      </c>
      <c r="G1422" s="35">
        <v>1320</v>
      </c>
      <c r="H1422" s="35">
        <v>369320</v>
      </c>
      <c r="I1422" s="35">
        <v>217000</v>
      </c>
      <c r="Q1422" s="9">
        <v>11.374000000000001</v>
      </c>
      <c r="R1422" s="9">
        <v>35.200000000000003</v>
      </c>
      <c r="U1422" s="64">
        <v>0.19400000000000001</v>
      </c>
      <c r="V1422" s="64">
        <v>3.34</v>
      </c>
      <c r="X1422" s="9">
        <v>225.03</v>
      </c>
    </row>
    <row r="1423" spans="2:24" x14ac:dyDescent="0.2">
      <c r="B1423" s="20">
        <v>40309.613946759258</v>
      </c>
      <c r="C1423" s="9">
        <v>47.80048</v>
      </c>
      <c r="D1423" s="9">
        <v>-39.399149999999999</v>
      </c>
      <c r="E1423" s="71">
        <v>4245.6000000000004</v>
      </c>
      <c r="F1423" s="35">
        <v>90200</v>
      </c>
      <c r="G1423" s="35">
        <v>186000</v>
      </c>
      <c r="H1423" s="35">
        <v>276200</v>
      </c>
      <c r="I1423" s="35">
        <v>1410000</v>
      </c>
      <c r="Q1423" s="9">
        <v>2.2829999999999999</v>
      </c>
      <c r="R1423" s="9">
        <v>34.898000000000003</v>
      </c>
      <c r="U1423" s="64">
        <v>2.4E-2</v>
      </c>
      <c r="V1423" s="64">
        <v>16.579999999999998</v>
      </c>
      <c r="X1423" s="9">
        <v>255.33</v>
      </c>
    </row>
    <row r="1424" spans="2:24" x14ac:dyDescent="0.2">
      <c r="B1424" s="20">
        <v>40309.613946759258</v>
      </c>
      <c r="C1424" s="9">
        <v>47.80048</v>
      </c>
      <c r="D1424" s="9">
        <v>-39.399149999999999</v>
      </c>
      <c r="E1424" s="71">
        <v>3503.7</v>
      </c>
      <c r="F1424" s="35">
        <v>20300</v>
      </c>
      <c r="G1424" s="35">
        <v>184000</v>
      </c>
      <c r="H1424" s="35">
        <v>204300</v>
      </c>
      <c r="I1424" s="35">
        <v>638000</v>
      </c>
      <c r="Q1424" s="9">
        <v>2.6440000000000001</v>
      </c>
      <c r="R1424" s="9">
        <v>34.914999999999999</v>
      </c>
      <c r="X1424" s="9">
        <v>251.5</v>
      </c>
    </row>
    <row r="1425" spans="2:24" x14ac:dyDescent="0.2">
      <c r="B1425" s="20">
        <v>40309.613946759258</v>
      </c>
      <c r="C1425" s="9">
        <v>47.80048</v>
      </c>
      <c r="D1425" s="9">
        <v>-39.399149999999999</v>
      </c>
      <c r="E1425" s="71">
        <v>2499.1</v>
      </c>
      <c r="F1425" s="35">
        <v>48000</v>
      </c>
      <c r="G1425" s="35">
        <v>1050000</v>
      </c>
      <c r="H1425" s="35">
        <v>1098000</v>
      </c>
      <c r="I1425" s="35">
        <v>3560000</v>
      </c>
      <c r="Q1425" s="9">
        <v>3.2690000000000001</v>
      </c>
      <c r="R1425" s="9">
        <v>34.914999999999999</v>
      </c>
      <c r="U1425" s="64">
        <v>1.9E-2</v>
      </c>
      <c r="V1425" s="64">
        <v>16.899999999999999</v>
      </c>
      <c r="X1425" s="9">
        <v>248.31</v>
      </c>
    </row>
    <row r="1426" spans="2:24" x14ac:dyDescent="0.2">
      <c r="B1426" s="20">
        <v>40309.613946759258</v>
      </c>
      <c r="C1426" s="9">
        <v>47.80048</v>
      </c>
      <c r="D1426" s="9">
        <v>-39.399149999999999</v>
      </c>
      <c r="E1426" s="71">
        <v>1251.4000000000001</v>
      </c>
      <c r="F1426" s="35">
        <v>1380000</v>
      </c>
      <c r="G1426" s="35">
        <v>1770000</v>
      </c>
      <c r="H1426" s="35">
        <v>3150000</v>
      </c>
      <c r="I1426" s="35">
        <v>7060000</v>
      </c>
      <c r="Q1426" s="9">
        <v>4.2519999999999998</v>
      </c>
      <c r="R1426" s="9">
        <v>34.951999999999998</v>
      </c>
      <c r="U1426" s="64">
        <v>1.7000000000000001E-2</v>
      </c>
      <c r="V1426" s="64">
        <v>17.28</v>
      </c>
      <c r="X1426" s="9">
        <v>237.51</v>
      </c>
    </row>
    <row r="1427" spans="2:24" x14ac:dyDescent="0.2">
      <c r="B1427" s="20">
        <v>40309.613946759258</v>
      </c>
      <c r="C1427" s="9">
        <v>47.80048</v>
      </c>
      <c r="D1427" s="9">
        <v>-39.399149999999999</v>
      </c>
      <c r="E1427" s="71">
        <v>397.6</v>
      </c>
      <c r="F1427" s="35">
        <v>4400000</v>
      </c>
      <c r="G1427" s="35">
        <v>808000</v>
      </c>
      <c r="H1427" s="35">
        <v>5208000</v>
      </c>
      <c r="I1427" s="35">
        <v>6410000</v>
      </c>
      <c r="Q1427" s="9">
        <v>10.016999999999999</v>
      </c>
      <c r="R1427" s="9">
        <v>35.137999999999998</v>
      </c>
      <c r="U1427" s="64">
        <v>3.5000000000000003E-2</v>
      </c>
      <c r="V1427" s="64">
        <v>16.54</v>
      </c>
      <c r="X1427" s="9">
        <v>162.16999999999999</v>
      </c>
    </row>
    <row r="1428" spans="2:24" x14ac:dyDescent="0.2">
      <c r="B1428" s="20">
        <v>40309.613946759258</v>
      </c>
      <c r="C1428" s="9">
        <v>47.80048</v>
      </c>
      <c r="D1428" s="9">
        <v>-39.399149999999999</v>
      </c>
      <c r="E1428" s="71">
        <v>240.6</v>
      </c>
      <c r="F1428" s="35">
        <v>1660000</v>
      </c>
      <c r="G1428" s="35">
        <v>26800</v>
      </c>
      <c r="H1428" s="35">
        <v>1686800</v>
      </c>
      <c r="I1428" s="35">
        <v>2480000</v>
      </c>
      <c r="Q1428" s="9">
        <v>13.997</v>
      </c>
      <c r="R1428" s="9">
        <v>35.911999999999999</v>
      </c>
      <c r="U1428" s="64">
        <v>5.2999999999999999E-2</v>
      </c>
      <c r="V1428" s="64">
        <v>8.27</v>
      </c>
      <c r="X1428" s="9">
        <v>195.66</v>
      </c>
    </row>
    <row r="1429" spans="2:24" x14ac:dyDescent="0.2">
      <c r="B1429" s="20">
        <v>40309.613946759258</v>
      </c>
      <c r="C1429" s="9">
        <v>47.80048</v>
      </c>
      <c r="D1429" s="9">
        <v>-39.399149999999999</v>
      </c>
      <c r="E1429" s="71">
        <v>49.8</v>
      </c>
      <c r="F1429" s="35">
        <v>6730000</v>
      </c>
      <c r="G1429" s="35">
        <v>7540</v>
      </c>
      <c r="H1429" s="35">
        <v>6737540</v>
      </c>
      <c r="I1429" s="35">
        <v>2050000</v>
      </c>
      <c r="Q1429" s="9">
        <v>15.009</v>
      </c>
      <c r="R1429" s="9">
        <v>35.994</v>
      </c>
      <c r="U1429" s="64">
        <v>0.29399999999999998</v>
      </c>
      <c r="V1429" s="64">
        <v>3.72</v>
      </c>
      <c r="X1429" s="9">
        <v>201.76</v>
      </c>
    </row>
    <row r="1430" spans="2:24" x14ac:dyDescent="0.2">
      <c r="B1430" s="20">
        <v>40310.912870370368</v>
      </c>
      <c r="C1430" s="9">
        <v>46.317270000000001</v>
      </c>
      <c r="D1430" s="9">
        <v>-39.656320000000001</v>
      </c>
      <c r="E1430" s="71">
        <v>3998.3</v>
      </c>
      <c r="F1430" s="35">
        <v>185000</v>
      </c>
      <c r="G1430" s="35">
        <v>426000</v>
      </c>
      <c r="H1430" s="35">
        <v>611000</v>
      </c>
      <c r="I1430" s="35">
        <v>2621052.6319999998</v>
      </c>
      <c r="Q1430" s="9">
        <v>2.3250000000000002</v>
      </c>
      <c r="R1430" s="9">
        <v>34.9</v>
      </c>
      <c r="U1430" s="64">
        <v>1.6E-2</v>
      </c>
      <c r="V1430" s="64">
        <v>16.78</v>
      </c>
      <c r="X1430" s="9">
        <v>252.8</v>
      </c>
    </row>
    <row r="1431" spans="2:24" x14ac:dyDescent="0.2">
      <c r="B1431" s="20">
        <v>40310.912870370368</v>
      </c>
      <c r="C1431" s="9">
        <v>46.317270000000001</v>
      </c>
      <c r="D1431" s="9">
        <v>-39.656320000000001</v>
      </c>
      <c r="E1431" s="71">
        <v>3000.5</v>
      </c>
      <c r="F1431" s="35">
        <v>20800</v>
      </c>
      <c r="G1431" s="35">
        <v>252000</v>
      </c>
      <c r="H1431" s="35">
        <v>272800</v>
      </c>
      <c r="I1431" s="35">
        <v>1585263.1580000001</v>
      </c>
      <c r="Q1431" s="9">
        <v>2.976</v>
      </c>
      <c r="R1431" s="9">
        <v>34.920999999999999</v>
      </c>
      <c r="U1431" s="64">
        <v>1.7999999999999999E-2</v>
      </c>
      <c r="V1431" s="64">
        <v>16.66</v>
      </c>
      <c r="X1431" s="9">
        <v>248.31</v>
      </c>
    </row>
    <row r="1432" spans="2:24" x14ac:dyDescent="0.2">
      <c r="B1432" s="20">
        <v>40310.912870370368</v>
      </c>
      <c r="C1432" s="9">
        <v>46.317270000000001</v>
      </c>
      <c r="D1432" s="9">
        <v>-39.656320000000001</v>
      </c>
      <c r="E1432" s="71">
        <v>1995.9</v>
      </c>
      <c r="F1432" s="35">
        <v>218000</v>
      </c>
      <c r="G1432" s="35">
        <v>556000</v>
      </c>
      <c r="H1432" s="35">
        <v>774000</v>
      </c>
      <c r="I1432" s="35">
        <v>3115789.4739999999</v>
      </c>
      <c r="Q1432" s="9">
        <v>3.6509999999999998</v>
      </c>
      <c r="R1432" s="9">
        <v>34.926000000000002</v>
      </c>
      <c r="U1432" s="64">
        <v>1.6E-2</v>
      </c>
      <c r="V1432" s="64">
        <v>17.03</v>
      </c>
      <c r="X1432" s="9">
        <v>242.48</v>
      </c>
    </row>
    <row r="1433" spans="2:24" x14ac:dyDescent="0.2">
      <c r="B1433" s="20">
        <v>40310.912870370368</v>
      </c>
      <c r="C1433" s="9">
        <v>46.317270000000001</v>
      </c>
      <c r="D1433" s="9">
        <v>-39.656320000000001</v>
      </c>
      <c r="E1433" s="71">
        <v>1251</v>
      </c>
      <c r="F1433" s="35">
        <v>957000</v>
      </c>
      <c r="G1433" s="35">
        <v>596000</v>
      </c>
      <c r="H1433" s="35">
        <v>1553000</v>
      </c>
      <c r="I1433" s="35">
        <v>4364912.2809999995</v>
      </c>
      <c r="Q1433" s="9">
        <v>4.4729999999999999</v>
      </c>
      <c r="R1433" s="9">
        <v>34.968000000000004</v>
      </c>
      <c r="U1433" s="64">
        <v>2.3E-2</v>
      </c>
      <c r="V1433" s="64">
        <v>17.37</v>
      </c>
      <c r="X1433" s="9">
        <v>232.44</v>
      </c>
    </row>
    <row r="1434" spans="2:24" x14ac:dyDescent="0.2">
      <c r="B1434" s="20">
        <v>40310.912870370368</v>
      </c>
      <c r="C1434" s="9">
        <v>46.317270000000001</v>
      </c>
      <c r="D1434" s="9">
        <v>-39.656320000000001</v>
      </c>
      <c r="E1434" s="71">
        <v>549.6</v>
      </c>
      <c r="F1434" s="35">
        <v>1070000</v>
      </c>
      <c r="G1434" s="35">
        <v>634000</v>
      </c>
      <c r="H1434" s="35">
        <v>1704000</v>
      </c>
      <c r="I1434" s="35">
        <v>5501754.3859999999</v>
      </c>
      <c r="Q1434" s="9">
        <v>9.8960000000000008</v>
      </c>
      <c r="R1434" s="9">
        <v>35.222999999999999</v>
      </c>
      <c r="U1434" s="64">
        <v>3.1E-2</v>
      </c>
      <c r="V1434" s="64">
        <v>19.75</v>
      </c>
      <c r="X1434" s="9">
        <v>145.54</v>
      </c>
    </row>
    <row r="1435" spans="2:24" x14ac:dyDescent="0.2">
      <c r="B1435" s="20">
        <v>40310.912870370368</v>
      </c>
      <c r="C1435" s="9">
        <v>46.317270000000001</v>
      </c>
      <c r="D1435" s="9">
        <v>-39.656320000000001</v>
      </c>
      <c r="E1435" s="71">
        <v>245.9</v>
      </c>
      <c r="F1435" s="35">
        <v>2590000</v>
      </c>
      <c r="G1435" s="35">
        <v>24200</v>
      </c>
      <c r="H1435" s="35">
        <v>2614200</v>
      </c>
      <c r="I1435" s="35">
        <v>4235897.4359999998</v>
      </c>
      <c r="Q1435" s="9">
        <v>13.885</v>
      </c>
      <c r="R1435" s="9">
        <v>35.840000000000003</v>
      </c>
      <c r="U1435" s="64">
        <v>3.3000000000000002E-2</v>
      </c>
      <c r="V1435" s="64">
        <v>8.92</v>
      </c>
      <c r="X1435" s="9">
        <v>189.67</v>
      </c>
    </row>
    <row r="1436" spans="2:24" x14ac:dyDescent="0.2">
      <c r="B1436" s="20">
        <v>40310.912870370368</v>
      </c>
      <c r="C1436" s="9">
        <v>46.317270000000001</v>
      </c>
      <c r="D1436" s="9">
        <v>-39.656320000000001</v>
      </c>
      <c r="E1436" s="71">
        <v>48.8</v>
      </c>
      <c r="F1436" s="35">
        <v>758000</v>
      </c>
      <c r="G1436" s="35">
        <v>1350</v>
      </c>
      <c r="H1436" s="35">
        <v>759350</v>
      </c>
      <c r="I1436" s="35">
        <v>465555.55559999996</v>
      </c>
      <c r="Q1436" s="9">
        <v>15.042999999999999</v>
      </c>
      <c r="R1436" s="9">
        <v>36.058999999999997</v>
      </c>
      <c r="U1436" s="64">
        <v>0.18099999999999999</v>
      </c>
      <c r="V1436" s="64">
        <v>4.5599999999999996</v>
      </c>
      <c r="X1436" s="9">
        <v>200.7</v>
      </c>
    </row>
    <row r="1437" spans="2:24" x14ac:dyDescent="0.2">
      <c r="B1437" s="20">
        <v>40311.825185185182</v>
      </c>
      <c r="C1437" s="9">
        <v>44.844360000000002</v>
      </c>
      <c r="D1437" s="9">
        <v>-42.543619999999997</v>
      </c>
      <c r="E1437" s="71">
        <v>4498.3999999999996</v>
      </c>
      <c r="F1437" s="35">
        <v>187000</v>
      </c>
      <c r="G1437" s="35">
        <v>279000</v>
      </c>
      <c r="H1437" s="35">
        <v>466000</v>
      </c>
      <c r="I1437" s="35">
        <v>820000</v>
      </c>
      <c r="Q1437" s="9">
        <v>2.2469999999999999</v>
      </c>
      <c r="R1437" s="9">
        <v>34.893000000000001</v>
      </c>
      <c r="U1437" s="64">
        <v>8.9999999999999993E-3</v>
      </c>
      <c r="V1437" s="64">
        <v>17.239999999999998</v>
      </c>
      <c r="X1437" s="9">
        <v>252.56</v>
      </c>
    </row>
    <row r="1438" spans="2:24" x14ac:dyDescent="0.2">
      <c r="B1438" s="20">
        <v>40311.825185185182</v>
      </c>
      <c r="C1438" s="9">
        <v>44.844360000000002</v>
      </c>
      <c r="D1438" s="9">
        <v>-42.543619999999997</v>
      </c>
      <c r="E1438" s="71">
        <v>2500.8000000000002</v>
      </c>
      <c r="F1438" s="35">
        <v>8720</v>
      </c>
      <c r="G1438" s="35">
        <v>119000</v>
      </c>
      <c r="H1438" s="35">
        <v>127720</v>
      </c>
      <c r="I1438" s="35">
        <v>2463157.895</v>
      </c>
      <c r="Q1438" s="9">
        <v>3.23</v>
      </c>
      <c r="R1438" s="9">
        <v>34.914999999999999</v>
      </c>
      <c r="U1438" s="64">
        <v>1.7999999999999999E-2</v>
      </c>
      <c r="V1438" s="64">
        <v>17.09</v>
      </c>
      <c r="X1438" s="9">
        <v>247.96</v>
      </c>
    </row>
    <row r="1439" spans="2:24" x14ac:dyDescent="0.2">
      <c r="B1439" s="20">
        <v>40311.825185185182</v>
      </c>
      <c r="C1439" s="9">
        <v>44.844360000000002</v>
      </c>
      <c r="D1439" s="9">
        <v>-42.543619999999997</v>
      </c>
      <c r="E1439" s="71">
        <v>1748</v>
      </c>
      <c r="F1439" s="35">
        <v>54500</v>
      </c>
      <c r="G1439" s="35">
        <v>259000</v>
      </c>
      <c r="H1439" s="35">
        <v>313500</v>
      </c>
      <c r="I1439" s="35">
        <v>1278947.368</v>
      </c>
      <c r="Q1439" s="9">
        <v>3.8940000000000001</v>
      </c>
      <c r="R1439" s="9">
        <v>34.948999999999998</v>
      </c>
      <c r="U1439" s="64">
        <v>2.1000000000000001E-2</v>
      </c>
      <c r="V1439" s="64">
        <v>17.61</v>
      </c>
      <c r="X1439" s="9">
        <v>238.64</v>
      </c>
    </row>
    <row r="1440" spans="2:24" x14ac:dyDescent="0.2">
      <c r="B1440" s="20">
        <v>40311.825185185182</v>
      </c>
      <c r="C1440" s="9">
        <v>44.844360000000002</v>
      </c>
      <c r="D1440" s="9">
        <v>-42.543619999999997</v>
      </c>
      <c r="E1440" s="71">
        <v>1249.9000000000001</v>
      </c>
      <c r="F1440" s="35">
        <v>329000</v>
      </c>
      <c r="G1440" s="35">
        <v>208000</v>
      </c>
      <c r="H1440" s="35">
        <v>537000</v>
      </c>
      <c r="I1440" s="35">
        <v>2208421.0529999998</v>
      </c>
      <c r="Q1440" s="9">
        <v>4.3890000000000002</v>
      </c>
      <c r="R1440" s="9">
        <v>34.968000000000004</v>
      </c>
      <c r="U1440" s="64">
        <v>1.4999999999999999E-2</v>
      </c>
      <c r="V1440" s="64">
        <v>17.53</v>
      </c>
      <c r="X1440" s="9">
        <v>234.29</v>
      </c>
    </row>
    <row r="1441" spans="2:24" x14ac:dyDescent="0.2">
      <c r="B1441" s="20">
        <v>40311.825185185182</v>
      </c>
      <c r="C1441" s="9">
        <v>44.844360000000002</v>
      </c>
      <c r="D1441" s="9">
        <v>-42.543619999999997</v>
      </c>
      <c r="E1441" s="71">
        <v>419.6</v>
      </c>
      <c r="F1441" s="35">
        <v>154000</v>
      </c>
      <c r="G1441" s="35">
        <v>350000</v>
      </c>
      <c r="H1441" s="35">
        <v>504000</v>
      </c>
      <c r="I1441" s="35">
        <v>5124031.0080000004</v>
      </c>
      <c r="Q1441" s="9">
        <v>10.351000000000001</v>
      </c>
      <c r="R1441" s="9">
        <v>35.319000000000003</v>
      </c>
      <c r="U1441" s="64">
        <v>2.1999999999999999E-2</v>
      </c>
      <c r="V1441" s="64">
        <v>21.93</v>
      </c>
      <c r="X1441" s="9">
        <v>127.78</v>
      </c>
    </row>
    <row r="1442" spans="2:24" x14ac:dyDescent="0.2">
      <c r="B1442" s="20">
        <v>40311.825185185182</v>
      </c>
      <c r="C1442" s="9">
        <v>44.844360000000002</v>
      </c>
      <c r="D1442" s="9">
        <v>-42.543619999999997</v>
      </c>
      <c r="E1442" s="71">
        <v>250.5</v>
      </c>
      <c r="F1442" s="35">
        <v>5880000</v>
      </c>
      <c r="G1442" s="35">
        <v>37200</v>
      </c>
      <c r="H1442" s="35">
        <v>5917200</v>
      </c>
      <c r="I1442" s="35">
        <v>4181069.9590000003</v>
      </c>
      <c r="Q1442" s="9">
        <v>12.59</v>
      </c>
      <c r="R1442" s="9">
        <v>35.512</v>
      </c>
      <c r="U1442" s="64">
        <v>0.04</v>
      </c>
      <c r="V1442" s="64">
        <v>10.119999999999999</v>
      </c>
      <c r="X1442" s="9">
        <v>188.82</v>
      </c>
    </row>
    <row r="1443" spans="2:24" x14ac:dyDescent="0.2">
      <c r="B1443" s="20">
        <v>40311.825185185182</v>
      </c>
      <c r="C1443" s="9">
        <v>44.844360000000002</v>
      </c>
      <c r="D1443" s="9">
        <v>-42.543619999999997</v>
      </c>
      <c r="E1443" s="71">
        <v>49.5</v>
      </c>
      <c r="F1443" s="35">
        <v>1280000</v>
      </c>
      <c r="G1443" s="35">
        <v>909</v>
      </c>
      <c r="H1443" s="35">
        <v>1280909</v>
      </c>
      <c r="Q1443" s="9">
        <v>14.677</v>
      </c>
      <c r="R1443" s="9">
        <v>35.93</v>
      </c>
      <c r="U1443" s="64">
        <v>0.34300000000000003</v>
      </c>
      <c r="V1443" s="64">
        <v>3.9</v>
      </c>
      <c r="X1443" s="9">
        <v>202.27</v>
      </c>
    </row>
    <row r="1444" spans="2:24" x14ac:dyDescent="0.2">
      <c r="B1444" s="20">
        <v>40315.501851851855</v>
      </c>
      <c r="C1444" s="9">
        <v>39.496609999999997</v>
      </c>
      <c r="D1444" s="9">
        <v>-48.085459999999998</v>
      </c>
      <c r="E1444" s="71">
        <v>4001.4</v>
      </c>
      <c r="F1444" s="35">
        <v>8660</v>
      </c>
      <c r="G1444" s="35">
        <v>177000</v>
      </c>
      <c r="H1444" s="35">
        <v>185660</v>
      </c>
      <c r="I1444" s="35">
        <v>713684.21049999993</v>
      </c>
      <c r="Q1444" s="9">
        <v>2.3620000000000001</v>
      </c>
      <c r="R1444" s="9">
        <v>34.899000000000001</v>
      </c>
      <c r="U1444" s="64">
        <v>1.2E-2</v>
      </c>
      <c r="V1444" s="64">
        <v>18.48</v>
      </c>
      <c r="X1444" s="9">
        <v>243.13</v>
      </c>
    </row>
    <row r="1445" spans="2:24" x14ac:dyDescent="0.2">
      <c r="B1445" s="20">
        <v>40315.501851851855</v>
      </c>
      <c r="C1445" s="9">
        <v>39.496609999999997</v>
      </c>
      <c r="D1445" s="9">
        <v>-48.085459999999998</v>
      </c>
      <c r="E1445" s="71">
        <v>2998.4</v>
      </c>
      <c r="F1445" s="35">
        <v>11500</v>
      </c>
      <c r="G1445" s="35">
        <v>464000</v>
      </c>
      <c r="H1445" s="35">
        <v>475500</v>
      </c>
      <c r="I1445" s="35">
        <v>2195789.4739999999</v>
      </c>
      <c r="Q1445" s="9">
        <v>3.0369999999999999</v>
      </c>
      <c r="R1445" s="9">
        <v>34.938000000000002</v>
      </c>
      <c r="U1445" s="64">
        <v>1.6E-2</v>
      </c>
      <c r="V1445" s="64">
        <v>17.91</v>
      </c>
      <c r="X1445" s="9">
        <v>237.82</v>
      </c>
    </row>
    <row r="1446" spans="2:24" x14ac:dyDescent="0.2">
      <c r="B1446" s="20">
        <v>40315.501851851855</v>
      </c>
      <c r="C1446" s="9">
        <v>39.496609999999997</v>
      </c>
      <c r="D1446" s="9">
        <v>-48.085459999999998</v>
      </c>
      <c r="E1446" s="71">
        <v>1999.7</v>
      </c>
      <c r="F1446" s="35">
        <v>4760</v>
      </c>
      <c r="G1446" s="35">
        <v>86800</v>
      </c>
      <c r="H1446" s="35">
        <v>91560</v>
      </c>
      <c r="I1446" s="35">
        <v>927719.29820000008</v>
      </c>
      <c r="Q1446" s="9">
        <v>3.7909999999999999</v>
      </c>
      <c r="R1446" s="9">
        <v>34.957000000000001</v>
      </c>
      <c r="U1446" s="64">
        <v>1.2E-2</v>
      </c>
      <c r="V1446" s="64">
        <v>17.690000000000001</v>
      </c>
      <c r="X1446" s="9">
        <v>236.85</v>
      </c>
    </row>
    <row r="1447" spans="2:24" x14ac:dyDescent="0.2">
      <c r="B1447" s="20">
        <v>40315.501851851855</v>
      </c>
      <c r="C1447" s="9">
        <v>39.496609999999997</v>
      </c>
      <c r="D1447" s="9">
        <v>-48.085459999999998</v>
      </c>
      <c r="E1447" s="71">
        <v>1257.9000000000001</v>
      </c>
      <c r="F1447" s="35">
        <v>282000</v>
      </c>
      <c r="G1447" s="35">
        <v>451000</v>
      </c>
      <c r="H1447" s="35">
        <v>733000</v>
      </c>
      <c r="I1447" s="35">
        <v>2926315.7890000003</v>
      </c>
      <c r="Q1447" s="9">
        <v>4.8840000000000003</v>
      </c>
      <c r="R1447" s="9">
        <v>35.003</v>
      </c>
      <c r="U1447" s="64">
        <v>1.0999999999999999E-2</v>
      </c>
      <c r="V1447" s="64">
        <v>18.399999999999999</v>
      </c>
      <c r="X1447" s="9">
        <v>217.89</v>
      </c>
    </row>
    <row r="1448" spans="2:24" x14ac:dyDescent="0.2">
      <c r="B1448" s="20">
        <v>40315.501851851855</v>
      </c>
      <c r="C1448" s="9">
        <v>39.496609999999997</v>
      </c>
      <c r="D1448" s="9">
        <v>-48.085459999999998</v>
      </c>
      <c r="E1448" s="71">
        <v>504.8</v>
      </c>
      <c r="F1448" s="35">
        <v>1000000</v>
      </c>
      <c r="G1448" s="35">
        <v>611000</v>
      </c>
      <c r="H1448" s="35">
        <v>1611000</v>
      </c>
      <c r="I1448" s="35">
        <v>13768421.050000001</v>
      </c>
      <c r="Q1448" s="9">
        <v>14.694000000000001</v>
      </c>
      <c r="R1448" s="9">
        <v>35.959000000000003</v>
      </c>
      <c r="U1448" s="64">
        <v>1.9E-2</v>
      </c>
      <c r="V1448" s="64">
        <v>9.93</v>
      </c>
      <c r="X1448" s="9">
        <v>170.78</v>
      </c>
    </row>
    <row r="1449" spans="2:24" x14ac:dyDescent="0.2">
      <c r="B1449" s="20">
        <v>40315.501851851855</v>
      </c>
      <c r="C1449" s="9">
        <v>39.496609999999997</v>
      </c>
      <c r="D1449" s="9">
        <v>-48.085459999999998</v>
      </c>
      <c r="E1449" s="71">
        <v>252.8</v>
      </c>
      <c r="F1449" s="35">
        <v>8970000</v>
      </c>
      <c r="G1449" s="35">
        <v>169000</v>
      </c>
      <c r="H1449" s="35">
        <v>9139000</v>
      </c>
      <c r="I1449" s="35">
        <v>22564102.559999999</v>
      </c>
      <c r="Q1449" s="9">
        <v>16.8</v>
      </c>
      <c r="R1449" s="9">
        <v>36.378</v>
      </c>
      <c r="U1449" s="64">
        <v>2.5999999999999999E-2</v>
      </c>
      <c r="V1449" s="64">
        <v>4.5599999999999996</v>
      </c>
      <c r="X1449" s="9">
        <v>192.14</v>
      </c>
    </row>
    <row r="1450" spans="2:24" x14ac:dyDescent="0.2">
      <c r="B1450" s="20">
        <v>40315.501851851855</v>
      </c>
      <c r="C1450" s="9">
        <v>39.496609999999997</v>
      </c>
      <c r="D1450" s="9">
        <v>-48.085459999999998</v>
      </c>
      <c r="E1450" s="71">
        <v>76</v>
      </c>
      <c r="F1450" s="35">
        <v>462000</v>
      </c>
      <c r="G1450" s="35">
        <v>699</v>
      </c>
      <c r="H1450" s="35">
        <v>462699</v>
      </c>
      <c r="I1450" s="35">
        <v>681728.39509999997</v>
      </c>
      <c r="Q1450" s="9">
        <v>17.491</v>
      </c>
      <c r="R1450" s="9">
        <v>36.460999999999999</v>
      </c>
      <c r="U1450" s="64">
        <v>0.224</v>
      </c>
      <c r="V1450" s="64">
        <v>1.1399999999999999</v>
      </c>
      <c r="X1450" s="9">
        <v>200.22</v>
      </c>
    </row>
    <row r="1451" spans="2:24" x14ac:dyDescent="0.2">
      <c r="B1451" s="20">
        <v>40316.630393518521</v>
      </c>
      <c r="C1451" s="9">
        <v>37.553959999999996</v>
      </c>
      <c r="D1451" s="9">
        <v>-50.7119</v>
      </c>
      <c r="E1451" s="71">
        <v>4499.3</v>
      </c>
      <c r="F1451" s="35">
        <v>22900</v>
      </c>
      <c r="G1451" s="35">
        <v>245000</v>
      </c>
      <c r="H1451" s="35">
        <v>267900</v>
      </c>
      <c r="I1451" s="35">
        <v>1061052.632</v>
      </c>
      <c r="Q1451" s="9">
        <v>2.2639999999999998</v>
      </c>
      <c r="R1451" s="9">
        <v>34.89</v>
      </c>
      <c r="U1451" s="64">
        <v>5.0000000000000001E-3</v>
      </c>
      <c r="V1451" s="64">
        <v>19.100000000000001</v>
      </c>
      <c r="X1451" s="9">
        <v>242.73</v>
      </c>
    </row>
    <row r="1452" spans="2:24" x14ac:dyDescent="0.2">
      <c r="B1452" s="20">
        <v>40316.630393518521</v>
      </c>
      <c r="C1452" s="9">
        <v>37.553959999999996</v>
      </c>
      <c r="D1452" s="9">
        <v>-50.7119</v>
      </c>
      <c r="E1452" s="71">
        <v>2503</v>
      </c>
      <c r="F1452" s="35">
        <v>3410</v>
      </c>
      <c r="G1452" s="35">
        <v>214000</v>
      </c>
      <c r="H1452" s="35">
        <v>217410</v>
      </c>
      <c r="I1452" s="35">
        <v>354245.614</v>
      </c>
      <c r="Q1452" s="9">
        <v>3.2890000000000001</v>
      </c>
      <c r="R1452" s="9">
        <v>34.944000000000003</v>
      </c>
      <c r="U1452" s="64">
        <v>1.0999999999999999E-2</v>
      </c>
      <c r="V1452" s="64">
        <v>17.75</v>
      </c>
      <c r="X1452" s="9">
        <v>239</v>
      </c>
    </row>
    <row r="1453" spans="2:24" x14ac:dyDescent="0.2">
      <c r="B1453" s="20">
        <v>40316.630393518521</v>
      </c>
      <c r="C1453" s="9">
        <v>37.553959999999996</v>
      </c>
      <c r="D1453" s="9">
        <v>-50.7119</v>
      </c>
      <c r="E1453" s="71">
        <v>1751</v>
      </c>
      <c r="F1453" s="35">
        <v>12600</v>
      </c>
      <c r="G1453" s="35">
        <v>330000</v>
      </c>
      <c r="H1453" s="35">
        <v>342600</v>
      </c>
      <c r="I1453" s="35">
        <v>2492631.5789999999</v>
      </c>
      <c r="Q1453" s="9">
        <v>4.0890000000000004</v>
      </c>
      <c r="R1453" s="9">
        <v>34.997999999999998</v>
      </c>
      <c r="U1453" s="64">
        <v>0.01</v>
      </c>
      <c r="V1453" s="64">
        <v>17.79</v>
      </c>
      <c r="X1453" s="9">
        <v>231.57</v>
      </c>
    </row>
    <row r="1454" spans="2:24" x14ac:dyDescent="0.2">
      <c r="B1454" s="20">
        <v>40316.630393518521</v>
      </c>
      <c r="C1454" s="9">
        <v>37.553959999999996</v>
      </c>
      <c r="D1454" s="9">
        <v>-50.7119</v>
      </c>
      <c r="E1454" s="71">
        <v>1252.8</v>
      </c>
      <c r="F1454" s="35">
        <v>72500</v>
      </c>
      <c r="G1454" s="35">
        <v>302000</v>
      </c>
      <c r="H1454" s="35">
        <v>374500</v>
      </c>
      <c r="I1454" s="35">
        <v>1229473.6840000001</v>
      </c>
      <c r="Q1454" s="9">
        <v>5.0339999999999998</v>
      </c>
      <c r="R1454" s="9">
        <v>35.076999999999998</v>
      </c>
      <c r="U1454" s="64">
        <v>7.0000000000000001E-3</v>
      </c>
      <c r="V1454" s="64">
        <v>18.18</v>
      </c>
      <c r="X1454" s="9">
        <v>217.67</v>
      </c>
    </row>
    <row r="1455" spans="2:24" x14ac:dyDescent="0.2">
      <c r="B1455" s="20">
        <v>40316.630393518521</v>
      </c>
      <c r="C1455" s="9">
        <v>37.553959999999996</v>
      </c>
      <c r="D1455" s="9">
        <v>-50.7119</v>
      </c>
      <c r="E1455" s="71">
        <v>402.7</v>
      </c>
      <c r="F1455" s="35">
        <v>642000</v>
      </c>
      <c r="G1455" s="35">
        <v>1150000</v>
      </c>
      <c r="H1455" s="35">
        <v>1792000</v>
      </c>
      <c r="I1455" s="35">
        <v>4261052.6320000002</v>
      </c>
      <c r="Q1455" s="9">
        <v>14.147</v>
      </c>
      <c r="R1455" s="9">
        <v>35.853000000000002</v>
      </c>
      <c r="U1455" s="64">
        <v>0.01</v>
      </c>
      <c r="V1455" s="64">
        <v>12.65</v>
      </c>
      <c r="X1455" s="9">
        <v>154</v>
      </c>
    </row>
    <row r="1456" spans="2:24" x14ac:dyDescent="0.2">
      <c r="B1456" s="20">
        <v>40316.630393518521</v>
      </c>
      <c r="C1456" s="9">
        <v>37.553959999999996</v>
      </c>
      <c r="D1456" s="9">
        <v>-50.7119</v>
      </c>
      <c r="E1456" s="71">
        <v>248.3</v>
      </c>
      <c r="F1456" s="35">
        <v>15900000</v>
      </c>
      <c r="G1456" s="35">
        <v>809000</v>
      </c>
      <c r="H1456" s="35">
        <v>16709000</v>
      </c>
      <c r="I1456" s="35">
        <v>27037037.039999999</v>
      </c>
      <c r="Q1456" s="9">
        <v>16.478000000000002</v>
      </c>
      <c r="R1456" s="9">
        <v>36.307000000000002</v>
      </c>
      <c r="U1456" s="64">
        <v>1.4E-2</v>
      </c>
      <c r="V1456" s="64">
        <v>5.17</v>
      </c>
      <c r="X1456" s="9">
        <v>185.65</v>
      </c>
    </row>
    <row r="1457" spans="2:24" x14ac:dyDescent="0.2">
      <c r="B1457" s="20">
        <v>40316.630393518521</v>
      </c>
      <c r="C1457" s="9">
        <v>37.553959999999996</v>
      </c>
      <c r="D1457" s="9">
        <v>-50.7119</v>
      </c>
      <c r="E1457" s="71">
        <v>52.3</v>
      </c>
      <c r="F1457" s="35">
        <v>683000</v>
      </c>
      <c r="G1457" s="35">
        <v>2110</v>
      </c>
      <c r="H1457" s="35">
        <v>685110</v>
      </c>
      <c r="I1457" s="35">
        <v>873846.15379999997</v>
      </c>
      <c r="Q1457" s="9">
        <v>17.695</v>
      </c>
      <c r="R1457" s="9">
        <v>36.405999999999999</v>
      </c>
      <c r="U1457" s="64">
        <v>5.8999999999999997E-2</v>
      </c>
      <c r="V1457" s="64">
        <v>0.34</v>
      </c>
      <c r="X1457" s="9">
        <v>197.87</v>
      </c>
    </row>
    <row r="1458" spans="2:24" x14ac:dyDescent="0.2">
      <c r="B1458" s="20">
        <v>40319.622037037036</v>
      </c>
      <c r="C1458" s="9">
        <v>34.318399999999997</v>
      </c>
      <c r="D1458" s="9">
        <v>-55.437080000000002</v>
      </c>
      <c r="E1458" s="71">
        <v>4489.3999999999996</v>
      </c>
      <c r="F1458" s="35">
        <v>3090</v>
      </c>
      <c r="G1458" s="35">
        <v>83900</v>
      </c>
      <c r="H1458" s="35">
        <v>86990</v>
      </c>
      <c r="I1458" s="35">
        <v>314385.96489999996</v>
      </c>
      <c r="Q1458" s="9">
        <v>2.2320000000000002</v>
      </c>
      <c r="R1458" s="9">
        <v>34.887</v>
      </c>
      <c r="U1458" s="64">
        <v>1.6E-2</v>
      </c>
      <c r="V1458" s="64">
        <v>19.78</v>
      </c>
      <c r="X1458" s="9">
        <v>238.54</v>
      </c>
    </row>
    <row r="1459" spans="2:24" x14ac:dyDescent="0.2">
      <c r="B1459" s="20">
        <v>40319.622037037036</v>
      </c>
      <c r="C1459" s="9">
        <v>34.318399999999997</v>
      </c>
      <c r="D1459" s="9">
        <v>-55.437080000000002</v>
      </c>
      <c r="E1459" s="71">
        <v>2499.3000000000002</v>
      </c>
      <c r="F1459" s="35">
        <v>6510</v>
      </c>
      <c r="G1459" s="35">
        <v>733000</v>
      </c>
      <c r="H1459" s="35">
        <v>739510</v>
      </c>
      <c r="I1459" s="35">
        <v>3663157.895</v>
      </c>
      <c r="Q1459" s="9">
        <v>3.371</v>
      </c>
      <c r="R1459" s="9">
        <v>34.966999999999999</v>
      </c>
      <c r="U1459" s="64">
        <v>7.0000000000000001E-3</v>
      </c>
      <c r="V1459" s="64">
        <v>18.48</v>
      </c>
      <c r="X1459" s="9">
        <v>231.65</v>
      </c>
    </row>
    <row r="1460" spans="2:24" x14ac:dyDescent="0.2">
      <c r="B1460" s="20">
        <v>40319.622037037036</v>
      </c>
      <c r="C1460" s="9">
        <v>34.318399999999997</v>
      </c>
      <c r="D1460" s="9">
        <v>-55.437080000000002</v>
      </c>
      <c r="E1460" s="71">
        <v>1749.7</v>
      </c>
      <c r="F1460" s="35">
        <v>54200</v>
      </c>
      <c r="G1460" s="35">
        <v>658000</v>
      </c>
      <c r="H1460" s="35">
        <v>712200</v>
      </c>
      <c r="I1460" s="35">
        <v>4547368.4210000001</v>
      </c>
      <c r="Q1460" s="9">
        <v>3.964</v>
      </c>
      <c r="R1460" s="9">
        <v>34.969000000000001</v>
      </c>
      <c r="U1460" s="64">
        <v>0.01</v>
      </c>
      <c r="V1460" s="64">
        <v>17.760000000000002</v>
      </c>
      <c r="X1460" s="9">
        <v>232.98</v>
      </c>
    </row>
    <row r="1461" spans="2:24" x14ac:dyDescent="0.2">
      <c r="B1461" s="20">
        <v>40319.622037037036</v>
      </c>
      <c r="C1461" s="9">
        <v>34.318399999999997</v>
      </c>
      <c r="D1461" s="9">
        <v>-55.437080000000002</v>
      </c>
      <c r="E1461" s="71">
        <v>1248.9000000000001</v>
      </c>
      <c r="F1461" s="35">
        <v>136000</v>
      </c>
      <c r="G1461" s="35">
        <v>419000</v>
      </c>
      <c r="H1461" s="35">
        <v>555000</v>
      </c>
      <c r="I1461" s="35">
        <v>1738947.368</v>
      </c>
      <c r="Q1461" s="9">
        <v>5.0410000000000004</v>
      </c>
      <c r="R1461" s="9">
        <v>35.046999999999997</v>
      </c>
      <c r="U1461" s="64">
        <v>1E-3</v>
      </c>
      <c r="V1461" s="64">
        <v>18.43</v>
      </c>
      <c r="X1461" s="9">
        <v>215.26</v>
      </c>
    </row>
    <row r="1462" spans="2:24" x14ac:dyDescent="0.2">
      <c r="B1462" s="20">
        <v>40319.622037037036</v>
      </c>
      <c r="C1462" s="9">
        <v>34.318399999999997</v>
      </c>
      <c r="D1462" s="9">
        <v>-55.437080000000002</v>
      </c>
      <c r="E1462" s="71">
        <v>757.4</v>
      </c>
      <c r="F1462" s="35">
        <v>338000</v>
      </c>
      <c r="G1462" s="35">
        <v>2120000</v>
      </c>
      <c r="H1462" s="35">
        <v>2458000</v>
      </c>
      <c r="I1462" s="35">
        <v>10736434.109999999</v>
      </c>
      <c r="Q1462" s="9">
        <v>10.239000000000001</v>
      </c>
      <c r="R1462" s="9">
        <v>35.325000000000003</v>
      </c>
      <c r="U1462" s="64">
        <v>8.0000000000000002E-3</v>
      </c>
      <c r="V1462" s="64">
        <v>20.94</v>
      </c>
      <c r="X1462" s="9">
        <v>136.61000000000001</v>
      </c>
    </row>
    <row r="1463" spans="2:24" x14ac:dyDescent="0.2">
      <c r="B1463" s="20">
        <v>40319.622037037036</v>
      </c>
      <c r="C1463" s="9">
        <v>34.318399999999997</v>
      </c>
      <c r="D1463" s="9">
        <v>-55.437080000000002</v>
      </c>
      <c r="E1463" s="71">
        <v>249.8</v>
      </c>
      <c r="F1463" s="35">
        <v>1070000</v>
      </c>
      <c r="G1463" s="35">
        <v>4920</v>
      </c>
      <c r="H1463" s="35">
        <v>1074920</v>
      </c>
      <c r="I1463" s="35">
        <v>7621052.6320000002</v>
      </c>
      <c r="Q1463" s="9">
        <v>17.36</v>
      </c>
      <c r="R1463" s="9">
        <v>36.485999999999997</v>
      </c>
      <c r="U1463" s="64">
        <v>3.3000000000000002E-2</v>
      </c>
      <c r="V1463" s="64">
        <v>3.72</v>
      </c>
      <c r="X1463" s="9">
        <v>188.92</v>
      </c>
    </row>
    <row r="1464" spans="2:24" x14ac:dyDescent="0.2">
      <c r="B1464" s="20">
        <v>40319.622037037036</v>
      </c>
      <c r="C1464" s="9">
        <v>34.318399999999997</v>
      </c>
      <c r="D1464" s="9">
        <v>-55.437080000000002</v>
      </c>
      <c r="E1464" s="71">
        <v>50.1</v>
      </c>
      <c r="F1464" s="35">
        <v>409000</v>
      </c>
      <c r="G1464" s="35">
        <v>564</v>
      </c>
      <c r="H1464" s="35">
        <v>409564</v>
      </c>
      <c r="I1464" s="35">
        <v>618518.51850000001</v>
      </c>
      <c r="Q1464" s="9">
        <v>18.167000000000002</v>
      </c>
      <c r="R1464" s="9">
        <v>36.523000000000003</v>
      </c>
      <c r="U1464" s="64">
        <v>8.3000000000000004E-2</v>
      </c>
      <c r="V1464" s="64">
        <v>0.24</v>
      </c>
      <c r="X1464" s="9">
        <v>194.63</v>
      </c>
    </row>
    <row r="1465" spans="2:24" x14ac:dyDescent="0.2">
      <c r="B1465" s="20">
        <v>40320.595000000001</v>
      </c>
      <c r="C1465" s="9">
        <v>33.43338</v>
      </c>
      <c r="D1465" s="9">
        <v>-58.050020000000004</v>
      </c>
      <c r="E1465" s="71">
        <v>3998.2</v>
      </c>
      <c r="F1465" s="35">
        <v>66200</v>
      </c>
      <c r="G1465" s="35">
        <v>971000</v>
      </c>
      <c r="H1465" s="35">
        <v>1037200</v>
      </c>
      <c r="I1465" s="35">
        <v>4188070.1749999998</v>
      </c>
      <c r="Q1465" s="9">
        <v>2.25</v>
      </c>
      <c r="R1465" s="9">
        <v>34.89</v>
      </c>
      <c r="U1465" s="64">
        <v>2.9000000000000001E-2</v>
      </c>
      <c r="V1465" s="64">
        <v>18.850000000000001</v>
      </c>
    </row>
    <row r="1466" spans="2:24" x14ac:dyDescent="0.2">
      <c r="B1466" s="20">
        <v>40320.595000000001</v>
      </c>
      <c r="C1466" s="9">
        <v>33.43338</v>
      </c>
      <c r="D1466" s="9">
        <v>-58.050020000000004</v>
      </c>
      <c r="E1466" s="71">
        <v>2998.6</v>
      </c>
      <c r="F1466" s="35">
        <v>12200</v>
      </c>
      <c r="G1466" s="35">
        <v>568000</v>
      </c>
      <c r="H1466" s="35">
        <v>580200</v>
      </c>
      <c r="I1466" s="35">
        <v>402526.31580000004</v>
      </c>
      <c r="Q1466" s="9">
        <v>2.72</v>
      </c>
      <c r="R1466" s="9">
        <v>34.923000000000002</v>
      </c>
      <c r="U1466" s="64">
        <v>3.2000000000000001E-2</v>
      </c>
      <c r="V1466" s="64">
        <v>18.149999999999999</v>
      </c>
    </row>
    <row r="1467" spans="2:24" x14ac:dyDescent="0.2">
      <c r="B1467" s="20">
        <v>40320.595000000001</v>
      </c>
      <c r="C1467" s="9">
        <v>33.43338</v>
      </c>
      <c r="D1467" s="9">
        <v>-58.050020000000004</v>
      </c>
      <c r="E1467" s="71">
        <v>2000</v>
      </c>
      <c r="F1467" s="35">
        <v>13300</v>
      </c>
      <c r="G1467" s="35">
        <v>610000</v>
      </c>
      <c r="H1467" s="35">
        <v>623300</v>
      </c>
      <c r="I1467" s="35">
        <v>1647157.895</v>
      </c>
      <c r="Q1467" s="9">
        <v>3.7480000000000002</v>
      </c>
      <c r="R1467" s="9">
        <v>34.956000000000003</v>
      </c>
      <c r="U1467" s="64">
        <v>3.5000000000000003E-2</v>
      </c>
      <c r="V1467" s="64">
        <v>17.77</v>
      </c>
    </row>
    <row r="1468" spans="2:24" x14ac:dyDescent="0.2">
      <c r="B1468" s="20">
        <v>40320.595000000001</v>
      </c>
      <c r="C1468" s="9">
        <v>33.43338</v>
      </c>
      <c r="D1468" s="9">
        <v>-58.050020000000004</v>
      </c>
      <c r="E1468" s="71">
        <v>1250.2</v>
      </c>
      <c r="F1468" s="35">
        <v>380000</v>
      </c>
      <c r="G1468" s="35">
        <v>1380000</v>
      </c>
      <c r="H1468" s="35">
        <v>1760000</v>
      </c>
      <c r="I1468" s="35">
        <v>2661052.6319999998</v>
      </c>
      <c r="Q1468" s="9">
        <v>5.3040000000000003</v>
      </c>
      <c r="R1468" s="9">
        <v>35.052</v>
      </c>
      <c r="U1468" s="64">
        <v>3.4000000000000002E-2</v>
      </c>
      <c r="V1468" s="64">
        <v>18.72</v>
      </c>
    </row>
    <row r="1469" spans="2:24" x14ac:dyDescent="0.2">
      <c r="B1469" s="20">
        <v>40320.595000000001</v>
      </c>
      <c r="C1469" s="9">
        <v>33.43338</v>
      </c>
      <c r="D1469" s="9">
        <v>-58.050020000000004</v>
      </c>
      <c r="E1469" s="71">
        <v>849.2</v>
      </c>
      <c r="F1469" s="35">
        <v>194000</v>
      </c>
      <c r="G1469" s="35">
        <v>2520000</v>
      </c>
      <c r="H1469" s="35">
        <v>2714000</v>
      </c>
      <c r="I1469" s="35">
        <v>12353684.209999999</v>
      </c>
      <c r="Q1469" s="9">
        <v>10.115</v>
      </c>
      <c r="R1469" s="9">
        <v>35.337000000000003</v>
      </c>
      <c r="U1469" s="64">
        <v>3.2000000000000001E-2</v>
      </c>
      <c r="V1469" s="64">
        <v>20.98</v>
      </c>
      <c r="X1469" s="9">
        <v>138.58000000000001</v>
      </c>
    </row>
    <row r="1470" spans="2:24" x14ac:dyDescent="0.2">
      <c r="B1470" s="20">
        <v>40320.595000000001</v>
      </c>
      <c r="C1470" s="9">
        <v>33.43338</v>
      </c>
      <c r="D1470" s="9">
        <v>-58.050020000000004</v>
      </c>
      <c r="E1470" s="71">
        <v>251</v>
      </c>
      <c r="F1470" s="35">
        <v>12200000</v>
      </c>
      <c r="G1470" s="35">
        <v>660000</v>
      </c>
      <c r="H1470" s="35">
        <v>12860000</v>
      </c>
      <c r="I1470" s="35">
        <v>4225352.1129999999</v>
      </c>
      <c r="Q1470" s="9">
        <v>17.981999999999999</v>
      </c>
      <c r="R1470" s="9">
        <v>36.548000000000002</v>
      </c>
      <c r="U1470" s="64">
        <v>3.6999999999999998E-2</v>
      </c>
      <c r="V1470" s="64">
        <v>3.07</v>
      </c>
      <c r="X1470" s="9">
        <v>185.54</v>
      </c>
    </row>
    <row r="1471" spans="2:24" x14ac:dyDescent="0.2">
      <c r="B1471" s="20">
        <v>40320.595000000001</v>
      </c>
      <c r="C1471" s="9">
        <v>33.43338</v>
      </c>
      <c r="D1471" s="9">
        <v>-58.050020000000004</v>
      </c>
      <c r="E1471" s="71">
        <v>50.9</v>
      </c>
      <c r="F1471" s="35">
        <v>2460000</v>
      </c>
      <c r="G1471" s="35">
        <v>24600</v>
      </c>
      <c r="H1471" s="35">
        <v>2484600</v>
      </c>
      <c r="I1471" s="35">
        <v>1083076.9230000002</v>
      </c>
      <c r="Q1471" s="9">
        <v>18.93</v>
      </c>
      <c r="R1471" s="9">
        <v>36.612000000000002</v>
      </c>
      <c r="U1471" s="64">
        <v>3.9E-2</v>
      </c>
      <c r="V1471" s="64">
        <v>0.01</v>
      </c>
      <c r="X1471" s="9">
        <v>191.12</v>
      </c>
    </row>
    <row r="1472" spans="2:24" x14ac:dyDescent="0.2">
      <c r="B1472" s="20">
        <v>40342.08871527778</v>
      </c>
      <c r="C1472" s="9">
        <v>31.666720000000002</v>
      </c>
      <c r="D1472" s="9">
        <v>-64.166740000000004</v>
      </c>
      <c r="E1472" s="71">
        <v>4251</v>
      </c>
      <c r="F1472" s="35">
        <v>46700</v>
      </c>
      <c r="G1472" s="35">
        <v>881000</v>
      </c>
      <c r="H1472" s="35">
        <v>927700</v>
      </c>
      <c r="I1472" s="35">
        <v>2122105.2629999998</v>
      </c>
      <c r="Q1472" s="9">
        <v>2.2090000000000001</v>
      </c>
      <c r="R1472" s="9">
        <v>34.884999999999998</v>
      </c>
      <c r="U1472" s="64">
        <v>1.9E-2</v>
      </c>
      <c r="V1472" s="64">
        <v>19.55</v>
      </c>
    </row>
    <row r="1473" spans="2:24" x14ac:dyDescent="0.2">
      <c r="B1473" s="20">
        <v>40342.08871527778</v>
      </c>
      <c r="C1473" s="9">
        <v>31.666720000000002</v>
      </c>
      <c r="D1473" s="9">
        <v>-64.166740000000004</v>
      </c>
      <c r="E1473" s="71">
        <v>2500.1999999999998</v>
      </c>
      <c r="F1473" s="35">
        <v>9810</v>
      </c>
      <c r="G1473" s="35">
        <v>535000</v>
      </c>
      <c r="H1473" s="35">
        <v>544810</v>
      </c>
      <c r="I1473" s="35">
        <v>1230222.2220000001</v>
      </c>
      <c r="Q1473" s="9">
        <v>3.19</v>
      </c>
      <c r="R1473" s="9">
        <v>34.959000000000003</v>
      </c>
      <c r="U1473" s="64">
        <v>2.1999999999999999E-2</v>
      </c>
      <c r="V1473" s="64">
        <v>18.600000000000001</v>
      </c>
    </row>
    <row r="1474" spans="2:24" x14ac:dyDescent="0.2">
      <c r="B1474" s="20">
        <v>40342.08871527778</v>
      </c>
      <c r="C1474" s="9">
        <v>31.666720000000002</v>
      </c>
      <c r="D1474" s="9">
        <v>-64.166740000000004</v>
      </c>
      <c r="E1474" s="71">
        <v>1751.1</v>
      </c>
      <c r="F1474" s="35">
        <v>28800</v>
      </c>
      <c r="G1474" s="35">
        <v>702000</v>
      </c>
      <c r="H1474" s="35">
        <v>730800</v>
      </c>
      <c r="I1474" s="35">
        <v>1548912.281</v>
      </c>
      <c r="Q1474" s="9">
        <v>3.8530000000000002</v>
      </c>
      <c r="R1474" s="9">
        <v>34.973999999999997</v>
      </c>
      <c r="U1474" s="64">
        <v>1.7000000000000001E-2</v>
      </c>
      <c r="V1474" s="64">
        <v>17.91</v>
      </c>
    </row>
    <row r="1475" spans="2:24" x14ac:dyDescent="0.2">
      <c r="B1475" s="20">
        <v>40342.08871527778</v>
      </c>
      <c r="C1475" s="9">
        <v>31.666720000000002</v>
      </c>
      <c r="D1475" s="9">
        <v>-64.166740000000004</v>
      </c>
      <c r="E1475" s="71">
        <v>1251.2</v>
      </c>
      <c r="F1475" s="35">
        <v>175000</v>
      </c>
      <c r="G1475" s="35">
        <v>835000</v>
      </c>
      <c r="H1475" s="35">
        <v>1010000</v>
      </c>
      <c r="I1475" s="35">
        <v>1390431.3729999999</v>
      </c>
      <c r="Q1475" s="9">
        <v>4.6749999999999998</v>
      </c>
      <c r="R1475" s="9">
        <v>34.993000000000002</v>
      </c>
      <c r="U1475" s="64">
        <v>4.0000000000000001E-3</v>
      </c>
      <c r="V1475" s="64">
        <v>18.38</v>
      </c>
    </row>
    <row r="1476" spans="2:24" x14ac:dyDescent="0.2">
      <c r="B1476" s="20">
        <v>40342.08871527778</v>
      </c>
      <c r="C1476" s="9">
        <v>31.666720000000002</v>
      </c>
      <c r="D1476" s="9">
        <v>-64.166740000000004</v>
      </c>
      <c r="E1476" s="71">
        <v>401.1</v>
      </c>
      <c r="F1476" s="35">
        <v>9950000</v>
      </c>
      <c r="G1476" s="35">
        <v>2030000</v>
      </c>
      <c r="H1476" s="35">
        <v>11980000</v>
      </c>
      <c r="I1476" s="35">
        <v>16172043.01</v>
      </c>
      <c r="Q1476" s="9">
        <v>17.501000000000001</v>
      </c>
      <c r="R1476" s="9">
        <v>36.473999999999997</v>
      </c>
      <c r="U1476" s="64">
        <v>8.0000000000000002E-3</v>
      </c>
      <c r="V1476" s="64">
        <v>4.72</v>
      </c>
      <c r="X1476" s="9">
        <v>183.21</v>
      </c>
    </row>
    <row r="1477" spans="2:24" x14ac:dyDescent="0.2">
      <c r="B1477" s="20">
        <v>40342.08871527778</v>
      </c>
      <c r="C1477" s="9">
        <v>31.666720000000002</v>
      </c>
      <c r="D1477" s="9">
        <v>-64.166740000000004</v>
      </c>
      <c r="E1477" s="71">
        <v>251.7</v>
      </c>
      <c r="F1477" s="35">
        <v>2610000</v>
      </c>
      <c r="G1477" s="35">
        <v>424000</v>
      </c>
      <c r="H1477" s="35">
        <v>3034000</v>
      </c>
      <c r="I1477" s="35">
        <v>4401777.7779999999</v>
      </c>
      <c r="Q1477" s="9">
        <v>18.02</v>
      </c>
      <c r="R1477" s="9">
        <v>36.56</v>
      </c>
      <c r="U1477" s="64">
        <v>8.0000000000000002E-3</v>
      </c>
      <c r="V1477" s="64">
        <v>3.53</v>
      </c>
      <c r="X1477" s="9">
        <v>182</v>
      </c>
    </row>
    <row r="1478" spans="2:24" x14ac:dyDescent="0.2">
      <c r="B1478" s="20">
        <v>40342.08871527778</v>
      </c>
      <c r="C1478" s="9">
        <v>31.666720000000002</v>
      </c>
      <c r="D1478" s="9">
        <v>-64.166740000000004</v>
      </c>
      <c r="E1478" s="71">
        <v>49.1</v>
      </c>
      <c r="F1478" s="35">
        <v>110000</v>
      </c>
      <c r="G1478" s="35">
        <v>3130</v>
      </c>
      <c r="H1478" s="35">
        <v>113130</v>
      </c>
      <c r="I1478" s="35">
        <v>391733.3333</v>
      </c>
      <c r="Q1478" s="9">
        <v>19.329999999999998</v>
      </c>
      <c r="R1478" s="9">
        <v>36.628</v>
      </c>
      <c r="U1478" s="64">
        <v>1.4999999999999999E-2</v>
      </c>
      <c r="V1478" s="64">
        <v>0.06</v>
      </c>
      <c r="X1478" s="9">
        <v>201.93</v>
      </c>
    </row>
    <row r="1479" spans="2:24" x14ac:dyDescent="0.2">
      <c r="B1479" s="20">
        <v>40343.696053240739</v>
      </c>
      <c r="C1479" s="9">
        <v>29.615559999999999</v>
      </c>
      <c r="D1479" s="9">
        <v>-66.529520000000005</v>
      </c>
      <c r="E1479" s="71">
        <v>4500.2</v>
      </c>
      <c r="F1479" s="35">
        <v>8920</v>
      </c>
      <c r="G1479" s="35">
        <v>446000</v>
      </c>
      <c r="H1479" s="35">
        <v>454920</v>
      </c>
      <c r="I1479" s="35">
        <v>2316296.2960000001</v>
      </c>
      <c r="Q1479" s="9">
        <v>2.2170000000000001</v>
      </c>
      <c r="R1479" s="9">
        <v>34.886000000000003</v>
      </c>
      <c r="U1479" s="64">
        <v>3.1E-2</v>
      </c>
      <c r="V1479" s="64">
        <v>20.07</v>
      </c>
      <c r="X1479" s="9">
        <v>238.38</v>
      </c>
    </row>
    <row r="1480" spans="2:24" x14ac:dyDescent="0.2">
      <c r="B1480" s="20">
        <v>40343.696053240739</v>
      </c>
      <c r="C1480" s="9">
        <v>29.615559999999999</v>
      </c>
      <c r="D1480" s="9">
        <v>-66.529520000000005</v>
      </c>
      <c r="E1480" s="71">
        <v>2497.1999999999998</v>
      </c>
      <c r="F1480" s="35">
        <v>2500</v>
      </c>
      <c r="G1480" s="35">
        <v>227000</v>
      </c>
      <c r="H1480" s="35">
        <v>229500</v>
      </c>
      <c r="I1480" s="35">
        <v>2612765.9569999999</v>
      </c>
      <c r="Q1480" s="9">
        <v>3.0880000000000001</v>
      </c>
      <c r="R1480" s="9">
        <v>34.954999999999998</v>
      </c>
      <c r="U1480" s="64">
        <v>4.2000000000000003E-2</v>
      </c>
      <c r="V1480" s="64">
        <v>18.55</v>
      </c>
      <c r="X1480" s="9">
        <v>235.93</v>
      </c>
    </row>
    <row r="1481" spans="2:24" x14ac:dyDescent="0.2">
      <c r="B1481" s="20">
        <v>40343.696053240739</v>
      </c>
      <c r="C1481" s="9">
        <v>29.615559999999999</v>
      </c>
      <c r="D1481" s="9">
        <v>-66.529520000000005</v>
      </c>
      <c r="E1481" s="71">
        <v>1654.8</v>
      </c>
      <c r="F1481" s="35">
        <v>24800</v>
      </c>
      <c r="G1481" s="35">
        <v>669000</v>
      </c>
      <c r="H1481" s="35">
        <v>693800</v>
      </c>
      <c r="I1481" s="35">
        <v>2462121.2119999998</v>
      </c>
      <c r="Q1481" s="9">
        <v>4.0979999999999999</v>
      </c>
      <c r="R1481" s="9">
        <v>35.01</v>
      </c>
      <c r="U1481" s="64">
        <v>5.5E-2</v>
      </c>
      <c r="V1481" s="64">
        <v>18.190000000000001</v>
      </c>
      <c r="X1481" s="9">
        <v>232.07</v>
      </c>
    </row>
    <row r="1482" spans="2:24" x14ac:dyDescent="0.2">
      <c r="B1482" s="20">
        <v>40343.696053240739</v>
      </c>
      <c r="C1482" s="9">
        <v>29.615559999999999</v>
      </c>
      <c r="D1482" s="9">
        <v>-66.529520000000005</v>
      </c>
      <c r="E1482" s="71">
        <v>759.8</v>
      </c>
      <c r="F1482" s="35">
        <v>8530</v>
      </c>
      <c r="G1482" s="35">
        <v>308000</v>
      </c>
      <c r="H1482" s="35">
        <v>316530</v>
      </c>
      <c r="I1482" s="35">
        <v>3886524.8230000003</v>
      </c>
      <c r="Q1482" s="9">
        <v>10.101000000000001</v>
      </c>
      <c r="R1482" s="9">
        <v>35.329000000000001</v>
      </c>
      <c r="U1482" s="64">
        <v>0.04</v>
      </c>
      <c r="V1482" s="64">
        <v>22.53</v>
      </c>
      <c r="X1482" s="9">
        <v>134.56</v>
      </c>
    </row>
    <row r="1483" spans="2:24" x14ac:dyDescent="0.2">
      <c r="B1483" s="20">
        <v>40343.696053240739</v>
      </c>
      <c r="C1483" s="9">
        <v>29.615559999999999</v>
      </c>
      <c r="D1483" s="9">
        <v>-66.529520000000005</v>
      </c>
      <c r="E1483" s="71">
        <v>399.3</v>
      </c>
      <c r="F1483" s="35">
        <v>107000</v>
      </c>
      <c r="G1483" s="35">
        <v>281000</v>
      </c>
      <c r="H1483" s="35">
        <v>388000</v>
      </c>
      <c r="I1483" s="35">
        <v>8729824.5609999988</v>
      </c>
      <c r="Q1483" s="9">
        <v>17.254999999999999</v>
      </c>
      <c r="R1483" s="9">
        <v>36.405000000000001</v>
      </c>
      <c r="U1483" s="64">
        <v>3.6999999999999998E-2</v>
      </c>
      <c r="V1483" s="64">
        <v>6.73</v>
      </c>
      <c r="X1483" s="9">
        <v>172.92</v>
      </c>
    </row>
    <row r="1484" spans="2:24" x14ac:dyDescent="0.2">
      <c r="B1484" s="20">
        <v>40343.696053240739</v>
      </c>
      <c r="C1484" s="9">
        <v>29.615559999999999</v>
      </c>
      <c r="D1484" s="9">
        <v>-66.529520000000005</v>
      </c>
      <c r="E1484" s="71">
        <v>250.4</v>
      </c>
      <c r="F1484" s="35">
        <v>3220000</v>
      </c>
      <c r="G1484" s="35">
        <v>1560000</v>
      </c>
      <c r="H1484" s="35">
        <v>4780000</v>
      </c>
      <c r="I1484" s="35">
        <v>11598484.850000001</v>
      </c>
      <c r="Q1484" s="9">
        <v>18.222999999999999</v>
      </c>
      <c r="R1484" s="9">
        <v>36.570999999999998</v>
      </c>
      <c r="U1484" s="64">
        <v>3.6999999999999998E-2</v>
      </c>
      <c r="V1484" s="64">
        <v>3.59</v>
      </c>
      <c r="X1484" s="9">
        <v>186.19</v>
      </c>
    </row>
    <row r="1485" spans="2:24" x14ac:dyDescent="0.2">
      <c r="B1485" s="20">
        <v>40343.696053240739</v>
      </c>
      <c r="C1485" s="9">
        <v>29.615559999999999</v>
      </c>
      <c r="D1485" s="9">
        <v>-66.529520000000005</v>
      </c>
      <c r="E1485" s="71">
        <v>48.8</v>
      </c>
      <c r="F1485" s="35">
        <v>21600</v>
      </c>
      <c r="G1485" s="35">
        <v>1250</v>
      </c>
      <c r="H1485" s="35">
        <v>22850</v>
      </c>
      <c r="I1485" s="35">
        <v>52987.654319999994</v>
      </c>
      <c r="Q1485" s="9">
        <v>20.597000000000001</v>
      </c>
      <c r="R1485" s="9">
        <v>36.720999999999997</v>
      </c>
      <c r="U1485" s="64">
        <v>3.4000000000000002E-2</v>
      </c>
      <c r="V1485" s="64">
        <v>0</v>
      </c>
      <c r="X1485" s="9">
        <v>202.09</v>
      </c>
    </row>
    <row r="1486" spans="2:24" x14ac:dyDescent="0.2">
      <c r="B1486" s="20">
        <v>40345.068159722221</v>
      </c>
      <c r="C1486" s="9">
        <v>28.090820000000001</v>
      </c>
      <c r="D1486" s="9">
        <v>-67.502139999999997</v>
      </c>
      <c r="E1486" s="71">
        <v>4500.1000000000004</v>
      </c>
      <c r="F1486" s="35">
        <v>25000</v>
      </c>
      <c r="G1486" s="35">
        <v>743000</v>
      </c>
      <c r="H1486" s="35">
        <v>768000</v>
      </c>
      <c r="I1486" s="35">
        <v>1780210.5260000001</v>
      </c>
      <c r="Q1486" s="9">
        <v>2.2410000000000001</v>
      </c>
      <c r="R1486" s="9">
        <v>34.889000000000003</v>
      </c>
      <c r="U1486" s="64">
        <v>1.9E-2</v>
      </c>
      <c r="V1486" s="64">
        <v>19.61</v>
      </c>
      <c r="X1486" s="9">
        <v>238.98</v>
      </c>
    </row>
    <row r="1487" spans="2:24" x14ac:dyDescent="0.2">
      <c r="B1487" s="20">
        <v>40345.068159722221</v>
      </c>
      <c r="C1487" s="9">
        <v>28.090820000000001</v>
      </c>
      <c r="D1487" s="9">
        <v>-67.502139999999997</v>
      </c>
      <c r="E1487" s="71">
        <v>2499.1</v>
      </c>
      <c r="F1487" s="35">
        <v>6300</v>
      </c>
      <c r="G1487" s="35">
        <v>769000</v>
      </c>
      <c r="H1487" s="35">
        <v>775300</v>
      </c>
      <c r="I1487" s="35">
        <v>2585263.1580000003</v>
      </c>
      <c r="Q1487" s="9">
        <v>3.133</v>
      </c>
      <c r="R1487" s="9">
        <v>34.957000000000001</v>
      </c>
      <c r="U1487" s="64">
        <v>2.1999999999999999E-2</v>
      </c>
      <c r="V1487" s="64">
        <v>18.38</v>
      </c>
      <c r="X1487" s="9">
        <v>236.1</v>
      </c>
    </row>
    <row r="1488" spans="2:24" x14ac:dyDescent="0.2">
      <c r="B1488" s="20">
        <v>40345.068159722221</v>
      </c>
      <c r="C1488" s="9">
        <v>28.090820000000001</v>
      </c>
      <c r="D1488" s="9">
        <v>-67.502139999999997</v>
      </c>
      <c r="E1488" s="71">
        <v>1749.6</v>
      </c>
      <c r="F1488" s="35">
        <v>8360</v>
      </c>
      <c r="G1488" s="35">
        <v>582000</v>
      </c>
      <c r="H1488" s="35">
        <v>590360</v>
      </c>
      <c r="I1488" s="35">
        <v>1768421.0530000001</v>
      </c>
      <c r="Q1488" s="9">
        <v>3.972</v>
      </c>
      <c r="R1488" s="9">
        <v>34.991</v>
      </c>
      <c r="U1488" s="64">
        <v>0.02</v>
      </c>
      <c r="V1488" s="64">
        <v>18.190000000000001</v>
      </c>
      <c r="X1488" s="9">
        <v>234.94</v>
      </c>
    </row>
    <row r="1489" spans="2:24" x14ac:dyDescent="0.2">
      <c r="B1489" s="20">
        <v>40345.068159722221</v>
      </c>
      <c r="C1489" s="9">
        <v>28.090820000000001</v>
      </c>
      <c r="D1489" s="9">
        <v>-67.502139999999997</v>
      </c>
      <c r="E1489" s="71">
        <v>1249.5999999999999</v>
      </c>
      <c r="F1489" s="35">
        <v>31300</v>
      </c>
      <c r="G1489" s="35">
        <v>750000</v>
      </c>
      <c r="H1489" s="35">
        <v>781300</v>
      </c>
      <c r="I1489" s="35">
        <v>1009403.509</v>
      </c>
      <c r="Q1489" s="9">
        <v>5.4770000000000003</v>
      </c>
      <c r="R1489" s="9">
        <v>35.088999999999999</v>
      </c>
      <c r="U1489" s="64">
        <v>1.9E-2</v>
      </c>
      <c r="V1489" s="64">
        <v>19.88</v>
      </c>
      <c r="X1489" s="9">
        <v>204.75</v>
      </c>
    </row>
    <row r="1490" spans="2:24" x14ac:dyDescent="0.2">
      <c r="B1490" s="20">
        <v>40345.068159722221</v>
      </c>
      <c r="C1490" s="9">
        <v>28.090820000000001</v>
      </c>
      <c r="D1490" s="9">
        <v>-67.502139999999997</v>
      </c>
      <c r="E1490" s="71">
        <v>399.8</v>
      </c>
      <c r="F1490" s="35">
        <v>1170000</v>
      </c>
      <c r="G1490" s="35">
        <v>1040000</v>
      </c>
      <c r="H1490" s="35">
        <v>2210000</v>
      </c>
      <c r="I1490" s="35">
        <v>3643508.7720000003</v>
      </c>
      <c r="Q1490" s="9">
        <v>17.952999999999999</v>
      </c>
      <c r="R1490" s="9">
        <v>36.53</v>
      </c>
      <c r="U1490" s="64">
        <v>1.9E-2</v>
      </c>
      <c r="V1490" s="64">
        <v>4.4400000000000004</v>
      </c>
      <c r="X1490" s="9">
        <v>182.96</v>
      </c>
    </row>
    <row r="1491" spans="2:24" x14ac:dyDescent="0.2">
      <c r="B1491" s="20">
        <v>40345.068159722221</v>
      </c>
      <c r="C1491" s="9">
        <v>28.090820000000001</v>
      </c>
      <c r="D1491" s="9">
        <v>-67.502139999999997</v>
      </c>
      <c r="E1491" s="71">
        <v>250.2</v>
      </c>
      <c r="F1491" s="35">
        <v>2320000</v>
      </c>
      <c r="G1491" s="35">
        <v>888000</v>
      </c>
      <c r="H1491" s="35">
        <v>3208000</v>
      </c>
      <c r="I1491" s="35">
        <v>4878596.4910000004</v>
      </c>
      <c r="Q1491" s="9">
        <v>18.652999999999999</v>
      </c>
      <c r="R1491" s="9">
        <v>36.612000000000002</v>
      </c>
      <c r="U1491" s="64">
        <v>2.5999999999999999E-2</v>
      </c>
      <c r="V1491" s="64">
        <v>3.13</v>
      </c>
      <c r="X1491" s="9">
        <v>180.6</v>
      </c>
    </row>
    <row r="1492" spans="2:24" x14ac:dyDescent="0.2">
      <c r="B1492" s="20">
        <v>40345.068159722221</v>
      </c>
      <c r="C1492" s="9">
        <v>28.090820000000001</v>
      </c>
      <c r="D1492" s="9">
        <v>-67.502139999999997</v>
      </c>
      <c r="E1492" s="71">
        <v>50.7</v>
      </c>
      <c r="F1492" s="35">
        <v>318</v>
      </c>
      <c r="G1492" s="35">
        <v>228</v>
      </c>
      <c r="H1492" s="35">
        <v>546</v>
      </c>
      <c r="I1492" s="35">
        <v>2856.296296</v>
      </c>
      <c r="Q1492" s="9">
        <v>23.78</v>
      </c>
      <c r="R1492" s="9">
        <v>36.857999999999997</v>
      </c>
      <c r="U1492" s="64">
        <v>8.9999999999999993E-3</v>
      </c>
      <c r="V1492" s="64">
        <v>0.06</v>
      </c>
      <c r="X1492" s="9">
        <v>190.01</v>
      </c>
    </row>
    <row r="1493" spans="2:24" x14ac:dyDescent="0.2">
      <c r="B1493" s="20">
        <v>40345.797824074078</v>
      </c>
      <c r="C1493" s="9">
        <v>26.238759999999999</v>
      </c>
      <c r="D1493" s="9">
        <v>-67.80444</v>
      </c>
      <c r="E1493" s="71">
        <v>4498.3999999999996</v>
      </c>
      <c r="F1493" s="35">
        <v>18700</v>
      </c>
      <c r="G1493" s="35">
        <v>480000</v>
      </c>
      <c r="H1493" s="35">
        <v>498700</v>
      </c>
      <c r="I1493" s="35">
        <v>2652631.5789999999</v>
      </c>
      <c r="Q1493" s="9">
        <v>2.27</v>
      </c>
      <c r="R1493" s="9">
        <v>34.892000000000003</v>
      </c>
      <c r="U1493" s="64">
        <v>0.01</v>
      </c>
      <c r="V1493" s="64">
        <v>19.45</v>
      </c>
      <c r="X1493" s="9">
        <v>238.56</v>
      </c>
    </row>
    <row r="1494" spans="2:24" x14ac:dyDescent="0.2">
      <c r="B1494" s="20">
        <v>40345.797824074078</v>
      </c>
      <c r="C1494" s="9">
        <v>26.238759999999999</v>
      </c>
      <c r="D1494" s="9">
        <v>-67.80444</v>
      </c>
      <c r="E1494" s="71">
        <v>2499.6</v>
      </c>
      <c r="F1494" s="35">
        <v>7210</v>
      </c>
      <c r="G1494" s="35">
        <v>448000</v>
      </c>
      <c r="H1494" s="35">
        <v>455210</v>
      </c>
      <c r="I1494" s="35">
        <v>2232280.702</v>
      </c>
      <c r="Q1494" s="9">
        <v>3.1469999999999998</v>
      </c>
      <c r="R1494" s="9">
        <v>34.965000000000003</v>
      </c>
      <c r="U1494" s="64">
        <v>4.4999999999999998E-2</v>
      </c>
      <c r="V1494" s="64">
        <v>19.11</v>
      </c>
      <c r="X1494" s="9">
        <v>228.51</v>
      </c>
    </row>
    <row r="1495" spans="2:24" x14ac:dyDescent="0.2">
      <c r="B1495" s="20">
        <v>40345.797824074078</v>
      </c>
      <c r="C1495" s="9">
        <v>26.238759999999999</v>
      </c>
      <c r="D1495" s="9">
        <v>-67.80444</v>
      </c>
      <c r="E1495" s="71">
        <v>1749.6</v>
      </c>
      <c r="F1495" s="35">
        <v>6790</v>
      </c>
      <c r="G1495" s="35">
        <v>462000</v>
      </c>
      <c r="H1495" s="35">
        <v>468790</v>
      </c>
      <c r="I1495" s="35">
        <v>2530526.3160000001</v>
      </c>
      <c r="Q1495" s="9">
        <v>4.09</v>
      </c>
      <c r="R1495" s="9">
        <v>35.014000000000003</v>
      </c>
      <c r="U1495" s="64">
        <v>8.9999999999999993E-3</v>
      </c>
      <c r="V1495" s="64">
        <v>18.690000000000001</v>
      </c>
      <c r="X1495" s="9">
        <v>227.91</v>
      </c>
    </row>
    <row r="1496" spans="2:24" x14ac:dyDescent="0.2">
      <c r="B1496" s="20">
        <v>40345.797824074078</v>
      </c>
      <c r="C1496" s="9">
        <v>26.238759999999999</v>
      </c>
      <c r="D1496" s="9">
        <v>-67.80444</v>
      </c>
      <c r="E1496" s="71">
        <v>840.3</v>
      </c>
      <c r="F1496" s="35">
        <v>14300</v>
      </c>
      <c r="G1496" s="35">
        <v>502000</v>
      </c>
      <c r="H1496" s="35">
        <v>516300</v>
      </c>
      <c r="I1496" s="35">
        <v>1929122.807</v>
      </c>
      <c r="Q1496" s="9">
        <v>10.042999999999999</v>
      </c>
      <c r="R1496" s="9">
        <v>35.323</v>
      </c>
      <c r="U1496" s="64">
        <v>1.7000000000000001E-2</v>
      </c>
      <c r="V1496" s="64">
        <v>22.64</v>
      </c>
      <c r="X1496" s="9">
        <v>135.21</v>
      </c>
    </row>
    <row r="1497" spans="2:24" x14ac:dyDescent="0.2">
      <c r="B1497" s="20">
        <v>40345.797824074078</v>
      </c>
      <c r="C1497" s="9">
        <v>26.238759999999999</v>
      </c>
      <c r="D1497" s="9">
        <v>-67.80444</v>
      </c>
      <c r="E1497" s="71">
        <v>400.6</v>
      </c>
      <c r="F1497" s="35">
        <v>1590000</v>
      </c>
      <c r="G1497" s="35">
        <v>1190000</v>
      </c>
      <c r="H1497" s="35">
        <v>2780000</v>
      </c>
      <c r="I1497" s="35">
        <v>6884210.5259999996</v>
      </c>
      <c r="Q1497" s="9">
        <v>18.076000000000001</v>
      </c>
      <c r="R1497" s="9">
        <v>36.552</v>
      </c>
      <c r="U1497" s="64">
        <v>1.9E-2</v>
      </c>
      <c r="V1497" s="64">
        <v>4.28</v>
      </c>
      <c r="X1497" s="9">
        <v>184.95</v>
      </c>
    </row>
    <row r="1498" spans="2:24" x14ac:dyDescent="0.2">
      <c r="B1498" s="20">
        <v>40345.797824074078</v>
      </c>
      <c r="C1498" s="9">
        <v>26.238759999999999</v>
      </c>
      <c r="D1498" s="9">
        <v>-67.80444</v>
      </c>
      <c r="E1498" s="71">
        <v>251.8</v>
      </c>
      <c r="F1498" s="35">
        <v>2840000</v>
      </c>
      <c r="G1498" s="35">
        <v>932000</v>
      </c>
      <c r="H1498" s="35">
        <v>3772000</v>
      </c>
      <c r="I1498" s="35">
        <v>10217543.859999999</v>
      </c>
      <c r="Q1498" s="9">
        <v>19.303999999999998</v>
      </c>
      <c r="R1498" s="9">
        <v>36.68</v>
      </c>
      <c r="U1498" s="64">
        <v>2.3E-2</v>
      </c>
      <c r="V1498" s="64">
        <v>2.78</v>
      </c>
      <c r="X1498" s="9">
        <v>168.07</v>
      </c>
    </row>
    <row r="1499" spans="2:24" x14ac:dyDescent="0.2">
      <c r="B1499" s="20">
        <v>40345.797824074078</v>
      </c>
      <c r="C1499" s="9">
        <v>26.238759999999999</v>
      </c>
      <c r="D1499" s="9">
        <v>-67.80444</v>
      </c>
      <c r="E1499" s="71">
        <v>50.5</v>
      </c>
      <c r="F1499" s="35">
        <v>5930</v>
      </c>
      <c r="G1499" s="35">
        <v>2240</v>
      </c>
      <c r="H1499" s="35">
        <v>8170</v>
      </c>
      <c r="I1499" s="35">
        <v>24100</v>
      </c>
      <c r="Q1499" s="9">
        <v>25.277000000000001</v>
      </c>
      <c r="R1499" s="9">
        <v>36.822000000000003</v>
      </c>
      <c r="U1499" s="64">
        <v>1.6E-2</v>
      </c>
      <c r="V1499" s="64">
        <v>0.05</v>
      </c>
      <c r="X1499" s="9">
        <v>187.31</v>
      </c>
    </row>
    <row r="1500" spans="2:24" x14ac:dyDescent="0.2">
      <c r="B1500" s="20">
        <v>40346.894386574073</v>
      </c>
      <c r="C1500" s="9">
        <v>24.71462</v>
      </c>
      <c r="D1500" s="9">
        <v>-67.072680000000005</v>
      </c>
      <c r="E1500" s="71">
        <v>4498.8</v>
      </c>
      <c r="F1500" s="35">
        <v>11500</v>
      </c>
      <c r="G1500" s="35">
        <v>476000</v>
      </c>
      <c r="H1500" s="35">
        <v>487500</v>
      </c>
      <c r="I1500" s="35">
        <v>1689473.6840000001</v>
      </c>
      <c r="Q1500" s="9">
        <v>2.2759999999999998</v>
      </c>
      <c r="R1500" s="9">
        <v>34.893999999999998</v>
      </c>
      <c r="U1500" s="64">
        <v>5.0000000000000001E-3</v>
      </c>
      <c r="V1500" s="64">
        <v>19.59</v>
      </c>
      <c r="X1500" s="9">
        <v>238.93</v>
      </c>
    </row>
    <row r="1501" spans="2:24" x14ac:dyDescent="0.2">
      <c r="B1501" s="20">
        <v>40346.894386574073</v>
      </c>
      <c r="C1501" s="9">
        <v>24.71462</v>
      </c>
      <c r="D1501" s="9">
        <v>-67.072680000000005</v>
      </c>
      <c r="E1501" s="71">
        <v>2499.3000000000002</v>
      </c>
      <c r="F1501" s="35">
        <v>4019.9999999999995</v>
      </c>
      <c r="G1501" s="35">
        <v>260000</v>
      </c>
      <c r="H1501" s="35">
        <v>264020</v>
      </c>
      <c r="I1501" s="35">
        <v>1519298.246</v>
      </c>
      <c r="Q1501" s="9">
        <v>3.145</v>
      </c>
      <c r="R1501" s="9">
        <v>34.963000000000001</v>
      </c>
      <c r="U1501" s="64">
        <v>5.0000000000000001E-3</v>
      </c>
      <c r="V1501" s="64">
        <v>19.09</v>
      </c>
      <c r="X1501" s="9">
        <v>230.58</v>
      </c>
    </row>
    <row r="1502" spans="2:24" x14ac:dyDescent="0.2">
      <c r="B1502" s="20">
        <v>40346.894386574073</v>
      </c>
      <c r="C1502" s="9">
        <v>24.71462</v>
      </c>
      <c r="D1502" s="9">
        <v>-67.072680000000005</v>
      </c>
      <c r="E1502" s="71">
        <v>1750.5</v>
      </c>
      <c r="F1502" s="35">
        <v>10900</v>
      </c>
      <c r="G1502" s="35">
        <v>881000</v>
      </c>
      <c r="H1502" s="35">
        <v>891900</v>
      </c>
      <c r="I1502" s="35">
        <v>2828070.1749999998</v>
      </c>
      <c r="Q1502" s="9">
        <v>3.988</v>
      </c>
      <c r="R1502" s="9">
        <v>34.999000000000002</v>
      </c>
      <c r="U1502" s="64">
        <v>7.0000000000000001E-3</v>
      </c>
      <c r="V1502" s="64">
        <v>18.41</v>
      </c>
      <c r="X1502" s="9">
        <v>231.06</v>
      </c>
    </row>
    <row r="1503" spans="2:24" x14ac:dyDescent="0.2">
      <c r="B1503" s="20">
        <v>40346.894386574073</v>
      </c>
      <c r="C1503" s="9">
        <v>24.71462</v>
      </c>
      <c r="D1503" s="9">
        <v>-67.072680000000005</v>
      </c>
      <c r="E1503" s="71">
        <v>764.7</v>
      </c>
      <c r="F1503" s="35">
        <v>4620</v>
      </c>
      <c r="G1503" s="35">
        <v>278000</v>
      </c>
      <c r="H1503" s="35">
        <v>282620</v>
      </c>
      <c r="I1503" s="35">
        <v>1254736.8419999999</v>
      </c>
      <c r="Q1503" s="9">
        <v>9.8119999999999994</v>
      </c>
      <c r="R1503" s="9">
        <v>35.271999999999998</v>
      </c>
      <c r="U1503" s="64">
        <v>1.2999999999999999E-2</v>
      </c>
      <c r="V1503" s="64">
        <v>24.34</v>
      </c>
      <c r="X1503" s="9">
        <v>128.03</v>
      </c>
    </row>
    <row r="1504" spans="2:24" x14ac:dyDescent="0.2">
      <c r="B1504" s="20">
        <v>40346.894386574073</v>
      </c>
      <c r="C1504" s="9">
        <v>24.71462</v>
      </c>
      <c r="D1504" s="9">
        <v>-67.072680000000005</v>
      </c>
      <c r="E1504" s="71">
        <v>401.6</v>
      </c>
      <c r="F1504" s="35">
        <v>107000</v>
      </c>
      <c r="G1504" s="35">
        <v>323000</v>
      </c>
      <c r="H1504" s="35">
        <v>430000</v>
      </c>
      <c r="I1504" s="35">
        <v>3452631.5789999999</v>
      </c>
      <c r="Q1504" s="9">
        <v>17.198</v>
      </c>
      <c r="R1504" s="9">
        <v>36.398000000000003</v>
      </c>
      <c r="U1504" s="64">
        <v>1.6E-2</v>
      </c>
      <c r="V1504" s="64">
        <v>6.78</v>
      </c>
      <c r="X1504" s="9">
        <v>173.37</v>
      </c>
    </row>
    <row r="1505" spans="2:24" x14ac:dyDescent="0.2">
      <c r="B1505" s="20">
        <v>40346.894386574073</v>
      </c>
      <c r="C1505" s="9">
        <v>24.71462</v>
      </c>
      <c r="D1505" s="9">
        <v>-67.072680000000005</v>
      </c>
      <c r="E1505" s="71">
        <v>251.9</v>
      </c>
      <c r="F1505" s="35">
        <v>1590000</v>
      </c>
      <c r="G1505" s="35">
        <v>962000</v>
      </c>
      <c r="H1505" s="35">
        <v>2552000</v>
      </c>
      <c r="I1505" s="35">
        <v>13537777.780000001</v>
      </c>
      <c r="Q1505" s="9">
        <v>18.434999999999999</v>
      </c>
      <c r="R1505" s="9">
        <v>36.579000000000001</v>
      </c>
      <c r="U1505" s="64">
        <v>1.9E-2</v>
      </c>
      <c r="V1505" s="64">
        <v>3.46</v>
      </c>
      <c r="X1505" s="9">
        <v>182.91</v>
      </c>
    </row>
    <row r="1506" spans="2:24" x14ac:dyDescent="0.2">
      <c r="B1506" s="20">
        <v>40346.894386574073</v>
      </c>
      <c r="C1506" s="9">
        <v>24.71462</v>
      </c>
      <c r="D1506" s="9">
        <v>-67.072680000000005</v>
      </c>
      <c r="E1506" s="71">
        <v>50.7</v>
      </c>
      <c r="F1506" s="35">
        <v>912</v>
      </c>
      <c r="G1506" s="35">
        <v>330</v>
      </c>
      <c r="H1506" s="35">
        <v>1242</v>
      </c>
      <c r="I1506" s="35">
        <v>860.71428600000002</v>
      </c>
      <c r="Q1506" s="9">
        <v>24.077000000000002</v>
      </c>
      <c r="R1506" s="9">
        <v>36.911000000000001</v>
      </c>
      <c r="U1506" s="64">
        <v>1.0999999999999999E-2</v>
      </c>
      <c r="V1506" s="64">
        <v>0.06</v>
      </c>
      <c r="X1506" s="9">
        <v>188.21</v>
      </c>
    </row>
    <row r="1507" spans="2:24" x14ac:dyDescent="0.2">
      <c r="B1507" s="20">
        <v>40347.741956018515</v>
      </c>
      <c r="C1507" s="9">
        <v>23.274799999999999</v>
      </c>
      <c r="D1507" s="9">
        <v>-65.553120000000007</v>
      </c>
      <c r="E1507" s="71">
        <v>4497</v>
      </c>
      <c r="F1507" s="35">
        <v>2070</v>
      </c>
      <c r="G1507" s="35">
        <v>31000</v>
      </c>
      <c r="H1507" s="35">
        <v>33070</v>
      </c>
      <c r="I1507" s="35">
        <v>56355.555560000001</v>
      </c>
      <c r="Q1507" s="9">
        <v>2.2749999999999999</v>
      </c>
      <c r="R1507" s="9">
        <v>34.893000000000001</v>
      </c>
      <c r="U1507" s="64">
        <v>1.6E-2</v>
      </c>
      <c r="V1507" s="64">
        <v>19.559999999999999</v>
      </c>
      <c r="X1507" s="9">
        <v>238.35</v>
      </c>
    </row>
    <row r="1508" spans="2:24" x14ac:dyDescent="0.2">
      <c r="B1508" s="20">
        <v>40347.741956018515</v>
      </c>
      <c r="C1508" s="9">
        <v>23.274799999999999</v>
      </c>
      <c r="D1508" s="9">
        <v>-65.553120000000007</v>
      </c>
      <c r="E1508" s="71">
        <v>2500.6999999999998</v>
      </c>
      <c r="F1508" s="35">
        <v>1680</v>
      </c>
      <c r="G1508" s="35">
        <v>207000</v>
      </c>
      <c r="H1508" s="35">
        <v>208680</v>
      </c>
      <c r="I1508" s="35">
        <v>346385.96489999996</v>
      </c>
      <c r="Q1508" s="9">
        <v>3.1070000000000002</v>
      </c>
      <c r="R1508" s="9">
        <v>34.963000000000001</v>
      </c>
      <c r="U1508" s="64">
        <v>1.2E-2</v>
      </c>
      <c r="V1508" s="64">
        <v>19.37</v>
      </c>
      <c r="X1508" s="9">
        <v>228.35</v>
      </c>
    </row>
    <row r="1509" spans="2:24" x14ac:dyDescent="0.2">
      <c r="B1509" s="20">
        <v>40347.741956018515</v>
      </c>
      <c r="C1509" s="9">
        <v>23.274799999999999</v>
      </c>
      <c r="D1509" s="9">
        <v>-65.553120000000007</v>
      </c>
      <c r="E1509" s="71">
        <v>1751.3</v>
      </c>
      <c r="F1509" s="35">
        <v>1340</v>
      </c>
      <c r="G1509" s="35">
        <v>133000</v>
      </c>
      <c r="H1509" s="35">
        <v>134340</v>
      </c>
      <c r="I1509" s="35">
        <v>391578.9474</v>
      </c>
      <c r="Q1509" s="9">
        <v>4.056</v>
      </c>
      <c r="R1509" s="9">
        <v>35.021999999999998</v>
      </c>
      <c r="U1509" s="64">
        <v>1.2999999999999999E-2</v>
      </c>
      <c r="V1509" s="64">
        <v>18.84</v>
      </c>
      <c r="X1509" s="9">
        <v>226.12</v>
      </c>
    </row>
    <row r="1510" spans="2:24" x14ac:dyDescent="0.2">
      <c r="B1510" s="20">
        <v>40347.741956018515</v>
      </c>
      <c r="C1510" s="9">
        <v>23.274799999999999</v>
      </c>
      <c r="D1510" s="9">
        <v>-65.553120000000007</v>
      </c>
      <c r="E1510" s="71">
        <v>1251.0999999999999</v>
      </c>
      <c r="F1510" s="35">
        <v>6920</v>
      </c>
      <c r="G1510" s="35">
        <v>497000</v>
      </c>
      <c r="H1510" s="35">
        <v>503920</v>
      </c>
      <c r="I1510" s="35">
        <v>1093052.632</v>
      </c>
      <c r="Q1510" s="9">
        <v>5.3079999999999998</v>
      </c>
      <c r="R1510" s="9">
        <v>35.061</v>
      </c>
      <c r="U1510" s="64">
        <v>1.2E-2</v>
      </c>
      <c r="V1510" s="64">
        <v>20.71</v>
      </c>
      <c r="X1510" s="9">
        <v>200.22</v>
      </c>
    </row>
    <row r="1511" spans="2:24" x14ac:dyDescent="0.2">
      <c r="B1511" s="20">
        <v>40347.741956018515</v>
      </c>
      <c r="C1511" s="9">
        <v>23.274799999999999</v>
      </c>
      <c r="D1511" s="9">
        <v>-65.553120000000007</v>
      </c>
      <c r="E1511" s="71">
        <v>400.1</v>
      </c>
      <c r="F1511" s="35">
        <v>176000</v>
      </c>
      <c r="G1511" s="35">
        <v>1100000</v>
      </c>
      <c r="H1511" s="35">
        <v>1276000</v>
      </c>
      <c r="I1511" s="35">
        <v>3907368.4210000001</v>
      </c>
      <c r="Q1511" s="9">
        <v>17.111000000000001</v>
      </c>
      <c r="R1511" s="9">
        <v>36.380000000000003</v>
      </c>
      <c r="U1511" s="64">
        <v>0.02</v>
      </c>
      <c r="V1511" s="64">
        <v>7.45</v>
      </c>
      <c r="X1511" s="9">
        <v>171.16</v>
      </c>
    </row>
    <row r="1512" spans="2:24" x14ac:dyDescent="0.2">
      <c r="B1512" s="20">
        <v>40347.741956018515</v>
      </c>
      <c r="C1512" s="9">
        <v>23.274799999999999</v>
      </c>
      <c r="D1512" s="9">
        <v>-65.553120000000007</v>
      </c>
      <c r="E1512" s="71">
        <v>250.4</v>
      </c>
      <c r="F1512" s="35">
        <v>713000</v>
      </c>
      <c r="G1512" s="35">
        <v>1470000</v>
      </c>
      <c r="H1512" s="35">
        <v>2183000</v>
      </c>
      <c r="I1512" s="35">
        <v>4966233.7659999998</v>
      </c>
      <c r="Q1512" s="9">
        <v>18.734000000000002</v>
      </c>
      <c r="R1512" s="9">
        <v>36.61</v>
      </c>
      <c r="U1512" s="64">
        <v>2.4E-2</v>
      </c>
      <c r="V1512" s="64">
        <v>3.69</v>
      </c>
      <c r="X1512" s="9">
        <v>172.67</v>
      </c>
    </row>
    <row r="1513" spans="2:24" x14ac:dyDescent="0.2">
      <c r="B1513" s="20">
        <v>40347.741956018515</v>
      </c>
      <c r="C1513" s="9">
        <v>23.274799999999999</v>
      </c>
      <c r="D1513" s="9">
        <v>-65.553120000000007</v>
      </c>
      <c r="E1513" s="71">
        <v>52.2</v>
      </c>
      <c r="F1513" s="35">
        <v>42200</v>
      </c>
      <c r="G1513" s="35">
        <v>262000</v>
      </c>
      <c r="H1513" s="35">
        <v>304200</v>
      </c>
      <c r="I1513" s="35">
        <v>1149333.3330000001</v>
      </c>
      <c r="Q1513" s="9">
        <v>25.97</v>
      </c>
      <c r="R1513" s="9">
        <v>36.515000000000001</v>
      </c>
      <c r="U1513" s="64">
        <v>1.9E-2</v>
      </c>
      <c r="V1513" s="64">
        <v>0.04</v>
      </c>
      <c r="X1513" s="9">
        <v>184.21</v>
      </c>
    </row>
    <row r="1514" spans="2:24" x14ac:dyDescent="0.2">
      <c r="B1514" s="20">
        <v>40348.969340277778</v>
      </c>
      <c r="C1514" s="9">
        <v>22.340959999999999</v>
      </c>
      <c r="D1514" s="9">
        <v>-63.583440000000003</v>
      </c>
      <c r="E1514" s="71">
        <v>4498.8999999999996</v>
      </c>
      <c r="F1514" s="35">
        <v>10700</v>
      </c>
      <c r="G1514" s="35">
        <v>439000</v>
      </c>
      <c r="H1514" s="35">
        <v>449700</v>
      </c>
      <c r="I1514" s="35">
        <v>1355087.719</v>
      </c>
      <c r="Q1514" s="9">
        <v>2.2879999999999998</v>
      </c>
      <c r="R1514" s="9">
        <v>34.893999999999998</v>
      </c>
      <c r="U1514" s="64">
        <v>1.6E-2</v>
      </c>
      <c r="V1514" s="64">
        <v>19.28</v>
      </c>
      <c r="X1514" s="9">
        <v>239.12</v>
      </c>
    </row>
    <row r="1515" spans="2:24" x14ac:dyDescent="0.2">
      <c r="B1515" s="20">
        <v>40348.969340277778</v>
      </c>
      <c r="C1515" s="9">
        <v>22.340959999999999</v>
      </c>
      <c r="D1515" s="9">
        <v>-63.583440000000003</v>
      </c>
      <c r="E1515" s="71">
        <v>2502.1</v>
      </c>
      <c r="F1515" s="35">
        <v>5710</v>
      </c>
      <c r="G1515" s="35">
        <v>262000</v>
      </c>
      <c r="H1515" s="35">
        <v>267710</v>
      </c>
      <c r="I1515" s="35">
        <v>1129122.807</v>
      </c>
      <c r="Q1515" s="9">
        <v>3.0470000000000002</v>
      </c>
      <c r="R1515" s="9">
        <v>34.951999999999998</v>
      </c>
      <c r="U1515" s="64">
        <v>1.4999999999999999E-2</v>
      </c>
      <c r="V1515" s="64">
        <v>18.66</v>
      </c>
      <c r="X1515" s="9">
        <v>233.24</v>
      </c>
    </row>
    <row r="1516" spans="2:24" x14ac:dyDescent="0.2">
      <c r="B1516" s="20">
        <v>40348.969340277778</v>
      </c>
      <c r="C1516" s="9">
        <v>22.340959999999999</v>
      </c>
      <c r="D1516" s="9">
        <v>-63.583440000000003</v>
      </c>
      <c r="E1516" s="71">
        <v>1750</v>
      </c>
      <c r="F1516" s="35">
        <v>8720</v>
      </c>
      <c r="G1516" s="35">
        <v>475000</v>
      </c>
      <c r="H1516" s="35">
        <v>483720</v>
      </c>
      <c r="I1516" s="35">
        <v>2322807.0180000002</v>
      </c>
      <c r="Q1516" s="9">
        <v>3.8490000000000002</v>
      </c>
      <c r="R1516" s="9">
        <v>34.981000000000002</v>
      </c>
      <c r="U1516" s="64">
        <v>1.2E-2</v>
      </c>
      <c r="V1516" s="64">
        <v>18.16</v>
      </c>
      <c r="X1516" s="9">
        <v>233.71</v>
      </c>
    </row>
    <row r="1517" spans="2:24" x14ac:dyDescent="0.2">
      <c r="B1517" s="20">
        <v>40348.969340277778</v>
      </c>
      <c r="C1517" s="9">
        <v>22.340959999999999</v>
      </c>
      <c r="D1517" s="9">
        <v>-63.583440000000003</v>
      </c>
      <c r="E1517" s="71">
        <v>768.5</v>
      </c>
      <c r="F1517" s="35">
        <v>8260</v>
      </c>
      <c r="G1517" s="35">
        <v>705000</v>
      </c>
      <c r="H1517" s="35">
        <v>713260</v>
      </c>
      <c r="I1517" s="35">
        <v>3705263.1580000003</v>
      </c>
      <c r="Q1517" s="9">
        <v>8.7089999999999996</v>
      </c>
      <c r="R1517" s="9">
        <v>35.140999999999998</v>
      </c>
      <c r="U1517" s="64">
        <v>1.0999999999999999E-2</v>
      </c>
      <c r="V1517" s="64">
        <v>26.45</v>
      </c>
      <c r="X1517" s="9">
        <v>125.93</v>
      </c>
    </row>
    <row r="1518" spans="2:24" x14ac:dyDescent="0.2">
      <c r="B1518" s="20">
        <v>40348.969340277778</v>
      </c>
      <c r="C1518" s="9">
        <v>22.340959999999999</v>
      </c>
      <c r="D1518" s="9">
        <v>-63.583440000000003</v>
      </c>
      <c r="E1518" s="71">
        <v>396.1</v>
      </c>
      <c r="F1518" s="35">
        <v>61100</v>
      </c>
      <c r="G1518" s="35">
        <v>349000</v>
      </c>
      <c r="H1518" s="35">
        <v>410100</v>
      </c>
      <c r="I1518" s="35">
        <v>2208421.0529999998</v>
      </c>
      <c r="Q1518" s="9">
        <v>16.747</v>
      </c>
      <c r="R1518" s="9">
        <v>36.320999999999998</v>
      </c>
      <c r="U1518" s="64">
        <v>1.6E-2</v>
      </c>
      <c r="V1518" s="64">
        <v>8</v>
      </c>
      <c r="X1518" s="9">
        <v>167.42</v>
      </c>
    </row>
    <row r="1519" spans="2:24" x14ac:dyDescent="0.2">
      <c r="B1519" s="20">
        <v>40348.969340277778</v>
      </c>
      <c r="C1519" s="9">
        <v>22.340959999999999</v>
      </c>
      <c r="D1519" s="9">
        <v>-63.583440000000003</v>
      </c>
      <c r="E1519" s="71">
        <v>251.5</v>
      </c>
      <c r="F1519" s="35">
        <v>1820000</v>
      </c>
      <c r="G1519" s="35">
        <v>843000</v>
      </c>
      <c r="H1519" s="35">
        <v>2663000</v>
      </c>
      <c r="I1519" s="35">
        <v>9466666.6669999994</v>
      </c>
      <c r="Q1519" s="9">
        <v>18.459</v>
      </c>
      <c r="R1519" s="9">
        <v>36.591999999999999</v>
      </c>
      <c r="U1519" s="64">
        <v>2.1999999999999999E-2</v>
      </c>
      <c r="V1519" s="64">
        <v>3.52</v>
      </c>
      <c r="X1519" s="9">
        <v>181.35</v>
      </c>
    </row>
    <row r="1520" spans="2:24" x14ac:dyDescent="0.2">
      <c r="B1520" s="20">
        <v>40348.969340277778</v>
      </c>
      <c r="C1520" s="9">
        <v>22.340959999999999</v>
      </c>
      <c r="D1520" s="9">
        <v>-63.583440000000003</v>
      </c>
      <c r="E1520" s="71">
        <v>51.5</v>
      </c>
      <c r="F1520" s="35">
        <v>1670</v>
      </c>
      <c r="G1520" s="35">
        <v>719</v>
      </c>
      <c r="H1520" s="35">
        <v>2389</v>
      </c>
      <c r="I1520" s="35">
        <v>4630</v>
      </c>
      <c r="Q1520" s="9">
        <v>24.803999999999998</v>
      </c>
      <c r="R1520" s="9">
        <v>36.825000000000003</v>
      </c>
      <c r="U1520" s="64">
        <v>1.4999999999999999E-2</v>
      </c>
      <c r="V1520" s="64">
        <v>0.01</v>
      </c>
      <c r="X1520" s="9">
        <v>188.48</v>
      </c>
    </row>
    <row r="1521" spans="2:24" x14ac:dyDescent="0.2">
      <c r="B1521" s="20">
        <v>40349.654178240744</v>
      </c>
      <c r="C1521" s="9">
        <v>21.776579999999999</v>
      </c>
      <c r="D1521" s="9">
        <v>-61.843559999999997</v>
      </c>
      <c r="E1521" s="71">
        <v>4500.6000000000004</v>
      </c>
      <c r="F1521" s="35">
        <v>9070</v>
      </c>
      <c r="G1521" s="35">
        <v>322000</v>
      </c>
      <c r="H1521" s="35">
        <v>331070</v>
      </c>
      <c r="I1521" s="35">
        <v>1493333.3330000001</v>
      </c>
      <c r="Q1521" s="9">
        <v>2.2829999999999999</v>
      </c>
      <c r="R1521" s="9">
        <v>34.893999999999998</v>
      </c>
      <c r="U1521" s="64">
        <v>1.4999999999999999E-2</v>
      </c>
      <c r="V1521" s="64">
        <v>19.21</v>
      </c>
      <c r="X1521" s="9">
        <v>239.22</v>
      </c>
    </row>
    <row r="1522" spans="2:24" x14ac:dyDescent="0.2">
      <c r="B1522" s="20">
        <v>40349.654178240744</v>
      </c>
      <c r="C1522" s="9">
        <v>21.776579999999999</v>
      </c>
      <c r="D1522" s="9">
        <v>-61.843559999999997</v>
      </c>
      <c r="E1522" s="71">
        <v>2500.8000000000002</v>
      </c>
      <c r="F1522" s="35">
        <v>4180</v>
      </c>
      <c r="G1522" s="35">
        <v>213000</v>
      </c>
      <c r="H1522" s="35">
        <v>217180</v>
      </c>
      <c r="I1522" s="35">
        <v>1819480.5189999999</v>
      </c>
      <c r="Q1522" s="9">
        <v>3.0449999999999999</v>
      </c>
      <c r="R1522" s="9">
        <v>34.954999999999998</v>
      </c>
      <c r="U1522" s="64">
        <v>1.7000000000000001E-2</v>
      </c>
      <c r="V1522" s="64">
        <v>18.670000000000002</v>
      </c>
      <c r="X1522" s="9">
        <v>231.53</v>
      </c>
    </row>
    <row r="1523" spans="2:24" x14ac:dyDescent="0.2">
      <c r="B1523" s="20">
        <v>40349.654178240744</v>
      </c>
      <c r="C1523" s="9">
        <v>21.776579999999999</v>
      </c>
      <c r="D1523" s="9">
        <v>-61.843559999999997</v>
      </c>
      <c r="E1523" s="71">
        <v>1751.8</v>
      </c>
      <c r="F1523" s="35">
        <v>5650</v>
      </c>
      <c r="G1523" s="35">
        <v>446000</v>
      </c>
      <c r="H1523" s="35">
        <v>451650</v>
      </c>
      <c r="I1523" s="35">
        <v>1669333.3330000001</v>
      </c>
      <c r="Q1523" s="9">
        <v>3.8410000000000002</v>
      </c>
      <c r="R1523" s="9">
        <v>34.987000000000002</v>
      </c>
      <c r="U1523" s="64">
        <v>0.01</v>
      </c>
      <c r="V1523" s="64">
        <v>18.28</v>
      </c>
      <c r="X1523" s="9">
        <v>232.11</v>
      </c>
    </row>
    <row r="1524" spans="2:24" x14ac:dyDescent="0.2">
      <c r="B1524" s="20">
        <v>40349.654178240744</v>
      </c>
      <c r="C1524" s="9">
        <v>21.776579999999999</v>
      </c>
      <c r="D1524" s="9">
        <v>-61.843559999999997</v>
      </c>
      <c r="E1524" s="71">
        <v>784.6</v>
      </c>
      <c r="F1524" s="35">
        <v>20900</v>
      </c>
      <c r="G1524" s="35">
        <v>1950000</v>
      </c>
      <c r="H1524" s="35">
        <v>1970900</v>
      </c>
      <c r="I1524" s="35">
        <v>6100358.4229999995</v>
      </c>
      <c r="Q1524" s="9">
        <v>8.3559999999999999</v>
      </c>
      <c r="R1524" s="9">
        <v>35.109000000000002</v>
      </c>
      <c r="U1524" s="64">
        <v>1.4999999999999999E-2</v>
      </c>
      <c r="V1524" s="64">
        <v>26.99</v>
      </c>
      <c r="X1524" s="9">
        <v>125.63</v>
      </c>
    </row>
    <row r="1525" spans="2:24" x14ac:dyDescent="0.2">
      <c r="B1525" s="20">
        <v>40349.654178240744</v>
      </c>
      <c r="C1525" s="9">
        <v>21.776579999999999</v>
      </c>
      <c r="D1525" s="9">
        <v>-61.843559999999997</v>
      </c>
      <c r="E1525" s="71">
        <v>401.2</v>
      </c>
      <c r="F1525" s="35">
        <v>108000</v>
      </c>
      <c r="G1525" s="35">
        <v>829000</v>
      </c>
      <c r="H1525" s="35">
        <v>937000</v>
      </c>
      <c r="I1525" s="35">
        <v>5080701.7539999997</v>
      </c>
      <c r="Q1525" s="9">
        <v>16.23</v>
      </c>
      <c r="R1525" s="9">
        <v>36.231999999999999</v>
      </c>
      <c r="U1525" s="64">
        <v>1.7000000000000001E-2</v>
      </c>
      <c r="V1525" s="64">
        <v>8.92</v>
      </c>
      <c r="X1525" s="9">
        <v>166.31</v>
      </c>
    </row>
    <row r="1526" spans="2:24" x14ac:dyDescent="0.2">
      <c r="B1526" s="20">
        <v>40349.654178240744</v>
      </c>
      <c r="C1526" s="9">
        <v>21.776579999999999</v>
      </c>
      <c r="D1526" s="9">
        <v>-61.843559999999997</v>
      </c>
      <c r="E1526" s="71">
        <v>250.7</v>
      </c>
      <c r="F1526" s="35">
        <v>288000</v>
      </c>
      <c r="G1526" s="35">
        <v>747000</v>
      </c>
      <c r="H1526" s="35">
        <v>1035000</v>
      </c>
      <c r="I1526" s="35">
        <v>6392982.4559999993</v>
      </c>
      <c r="Q1526" s="9">
        <v>18.279</v>
      </c>
      <c r="R1526" s="9">
        <v>36.578000000000003</v>
      </c>
      <c r="U1526" s="64">
        <v>0.02</v>
      </c>
      <c r="V1526" s="64">
        <v>4.38</v>
      </c>
      <c r="X1526" s="9">
        <v>173.72</v>
      </c>
    </row>
    <row r="1527" spans="2:24" x14ac:dyDescent="0.2">
      <c r="B1527" s="20">
        <v>40349.654178240744</v>
      </c>
      <c r="C1527" s="9">
        <v>21.776579999999999</v>
      </c>
      <c r="D1527" s="9">
        <v>-61.843559999999997</v>
      </c>
      <c r="E1527" s="71">
        <v>49.3</v>
      </c>
      <c r="F1527" s="35">
        <v>77</v>
      </c>
      <c r="G1527" s="35">
        <v>367</v>
      </c>
      <c r="H1527" s="35">
        <v>444</v>
      </c>
      <c r="I1527" s="35">
        <v>1559.2592590000002</v>
      </c>
      <c r="Q1527" s="9">
        <v>24.971</v>
      </c>
      <c r="R1527" s="9">
        <v>36.920999999999999</v>
      </c>
      <c r="U1527" s="64">
        <v>1.2999999999999999E-2</v>
      </c>
      <c r="V1527" s="64">
        <v>0.01</v>
      </c>
      <c r="X1527" s="9">
        <v>187.71</v>
      </c>
    </row>
    <row r="1528" spans="2:24" x14ac:dyDescent="0.2">
      <c r="B1528" s="20">
        <v>40351.620567129627</v>
      </c>
      <c r="C1528" s="9">
        <v>18.572120000000002</v>
      </c>
      <c r="D1528" s="9">
        <v>-57.61224</v>
      </c>
      <c r="E1528" s="71">
        <v>4498.2</v>
      </c>
      <c r="F1528" s="35">
        <v>3190</v>
      </c>
      <c r="G1528" s="35">
        <v>529000</v>
      </c>
      <c r="H1528" s="35">
        <v>532190</v>
      </c>
      <c r="I1528" s="35">
        <v>691631.20570000005</v>
      </c>
      <c r="Q1528" s="9">
        <v>2.1560000000000001</v>
      </c>
      <c r="R1528" s="9">
        <v>34.877000000000002</v>
      </c>
      <c r="U1528" s="64">
        <v>1.4E-2</v>
      </c>
      <c r="V1528" s="64">
        <v>21.2</v>
      </c>
      <c r="X1528" s="9">
        <v>231.34</v>
      </c>
    </row>
    <row r="1529" spans="2:24" x14ac:dyDescent="0.2">
      <c r="B1529" s="20">
        <v>40351.620567129627</v>
      </c>
      <c r="C1529" s="9">
        <v>18.572120000000002</v>
      </c>
      <c r="D1529" s="9">
        <v>-57.61224</v>
      </c>
      <c r="E1529" s="71">
        <v>2501.3000000000002</v>
      </c>
      <c r="F1529" s="35">
        <v>653</v>
      </c>
      <c r="G1529" s="35">
        <v>132000</v>
      </c>
      <c r="H1529" s="35">
        <v>132653</v>
      </c>
      <c r="I1529" s="35">
        <v>126232.55810000001</v>
      </c>
      <c r="Q1529" s="9">
        <v>3.0270000000000001</v>
      </c>
      <c r="R1529" s="9">
        <v>34.953000000000003</v>
      </c>
      <c r="U1529" s="64">
        <v>1.4999999999999999E-2</v>
      </c>
      <c r="V1529" s="64">
        <v>19.27</v>
      </c>
      <c r="X1529" s="9">
        <v>229.95</v>
      </c>
    </row>
    <row r="1530" spans="2:24" x14ac:dyDescent="0.2">
      <c r="B1530" s="20">
        <v>40351.620567129627</v>
      </c>
      <c r="C1530" s="9">
        <v>18.572120000000002</v>
      </c>
      <c r="D1530" s="9">
        <v>-57.61224</v>
      </c>
      <c r="E1530" s="71">
        <v>1750.5</v>
      </c>
      <c r="F1530" s="35">
        <v>2680</v>
      </c>
      <c r="G1530" s="35">
        <v>413000</v>
      </c>
      <c r="H1530" s="35">
        <v>415680</v>
      </c>
      <c r="I1530" s="35">
        <v>389696.96970000002</v>
      </c>
      <c r="Q1530" s="9">
        <v>3.9510000000000001</v>
      </c>
      <c r="R1530" s="9">
        <v>34.999000000000002</v>
      </c>
      <c r="U1530" s="64">
        <v>1.4999999999999999E-2</v>
      </c>
      <c r="V1530" s="64">
        <v>18.809999999999999</v>
      </c>
      <c r="X1530" s="9">
        <v>227.98</v>
      </c>
    </row>
    <row r="1531" spans="2:24" x14ac:dyDescent="0.2">
      <c r="B1531" s="20">
        <v>40351.620567129627</v>
      </c>
      <c r="C1531" s="9">
        <v>18.572120000000002</v>
      </c>
      <c r="D1531" s="9">
        <v>-57.61224</v>
      </c>
      <c r="E1531" s="71">
        <v>1248.8</v>
      </c>
      <c r="F1531" s="35">
        <v>3870</v>
      </c>
      <c r="G1531" s="35">
        <v>464000</v>
      </c>
      <c r="H1531" s="35">
        <v>467870</v>
      </c>
      <c r="I1531" s="35">
        <v>804637.68119999999</v>
      </c>
      <c r="Q1531" s="9">
        <v>5.0960000000000001</v>
      </c>
      <c r="R1531" s="9">
        <v>35.03</v>
      </c>
      <c r="U1531" s="64">
        <v>1.6E-2</v>
      </c>
      <c r="V1531" s="64">
        <v>20.96</v>
      </c>
      <c r="X1531" s="9">
        <v>200.13</v>
      </c>
    </row>
    <row r="1532" spans="2:24" x14ac:dyDescent="0.2">
      <c r="B1532" s="20">
        <v>40351.620567129627</v>
      </c>
      <c r="C1532" s="9">
        <v>18.572120000000002</v>
      </c>
      <c r="D1532" s="9">
        <v>-57.61224</v>
      </c>
      <c r="E1532" s="71">
        <v>400</v>
      </c>
      <c r="F1532" s="35">
        <v>48500</v>
      </c>
      <c r="G1532" s="35">
        <v>643000</v>
      </c>
      <c r="H1532" s="35">
        <v>691500</v>
      </c>
      <c r="I1532" s="35">
        <v>578064.51610000001</v>
      </c>
      <c r="Q1532" s="9">
        <v>14.606</v>
      </c>
      <c r="R1532" s="9">
        <v>35.942999999999998</v>
      </c>
      <c r="U1532" s="64">
        <v>0.02</v>
      </c>
      <c r="V1532" s="64">
        <v>16.079999999999998</v>
      </c>
      <c r="X1532" s="9">
        <v>126.11</v>
      </c>
    </row>
    <row r="1533" spans="2:24" x14ac:dyDescent="0.2">
      <c r="B1533" s="20">
        <v>40351.620567129627</v>
      </c>
      <c r="C1533" s="9">
        <v>18.572120000000002</v>
      </c>
      <c r="D1533" s="9">
        <v>-57.61224</v>
      </c>
      <c r="E1533" s="71">
        <v>250</v>
      </c>
      <c r="F1533" s="35">
        <v>2180000</v>
      </c>
      <c r="G1533" s="35">
        <v>2870000</v>
      </c>
      <c r="H1533" s="35">
        <v>5050000</v>
      </c>
      <c r="I1533" s="35">
        <v>9111646.5860000011</v>
      </c>
      <c r="Q1533" s="9">
        <v>18.888000000000002</v>
      </c>
      <c r="R1533" s="9">
        <v>36.695</v>
      </c>
      <c r="U1533" s="64">
        <v>2.1000000000000001E-2</v>
      </c>
      <c r="V1533" s="64">
        <v>7.14</v>
      </c>
      <c r="X1533" s="9">
        <v>143.63999999999999</v>
      </c>
    </row>
    <row r="1534" spans="2:24" x14ac:dyDescent="0.2">
      <c r="B1534" s="20">
        <v>40351.620567129627</v>
      </c>
      <c r="C1534" s="9">
        <v>18.572120000000002</v>
      </c>
      <c r="D1534" s="9">
        <v>-57.61224</v>
      </c>
      <c r="E1534" s="71">
        <v>50.8</v>
      </c>
      <c r="F1534" s="35">
        <v>23200</v>
      </c>
      <c r="G1534" s="35">
        <v>54100</v>
      </c>
      <c r="H1534" s="35">
        <v>77300</v>
      </c>
      <c r="I1534" s="35">
        <v>413333.3333</v>
      </c>
      <c r="Q1534" s="9">
        <v>27.268999999999998</v>
      </c>
      <c r="R1534" s="9">
        <v>36.4</v>
      </c>
      <c r="U1534" s="64">
        <v>1.7000000000000001E-2</v>
      </c>
      <c r="V1534" s="64">
        <v>0</v>
      </c>
      <c r="X1534" s="9">
        <v>180.91</v>
      </c>
    </row>
    <row r="1535" spans="2:24" x14ac:dyDescent="0.2">
      <c r="B1535" s="20">
        <v>40353.694085648145</v>
      </c>
      <c r="C1535" s="9">
        <v>16.831620000000001</v>
      </c>
      <c r="D1535" s="9">
        <v>-56.268680000000003</v>
      </c>
      <c r="E1535" s="71">
        <v>4500.2</v>
      </c>
      <c r="F1535" s="35">
        <v>4840</v>
      </c>
      <c r="G1535" s="35">
        <v>376000</v>
      </c>
      <c r="H1535" s="35">
        <v>380840</v>
      </c>
      <c r="I1535" s="35">
        <v>734035.08769999992</v>
      </c>
      <c r="Q1535" s="9">
        <v>2.1190000000000002</v>
      </c>
      <c r="R1535" s="9">
        <v>34.872999999999998</v>
      </c>
      <c r="U1535" s="64">
        <v>8.9999999999999993E-3</v>
      </c>
      <c r="V1535" s="64">
        <v>21.71</v>
      </c>
      <c r="X1535" s="9">
        <v>229.6</v>
      </c>
    </row>
    <row r="1536" spans="2:24" x14ac:dyDescent="0.2">
      <c r="B1536" s="20">
        <v>40353.694085648145</v>
      </c>
      <c r="C1536" s="9">
        <v>16.831620000000001</v>
      </c>
      <c r="D1536" s="9">
        <v>-56.268680000000003</v>
      </c>
      <c r="E1536" s="71">
        <v>2501.6999999999998</v>
      </c>
      <c r="F1536" s="35">
        <v>2220</v>
      </c>
      <c r="G1536" s="35">
        <v>220000</v>
      </c>
      <c r="H1536" s="35">
        <v>222220</v>
      </c>
      <c r="I1536" s="35">
        <v>366315.78950000001</v>
      </c>
      <c r="Q1536" s="9">
        <v>3.0670000000000002</v>
      </c>
      <c r="R1536" s="9">
        <v>34.954999999999998</v>
      </c>
      <c r="U1536" s="64">
        <v>1.0999999999999999E-2</v>
      </c>
      <c r="V1536" s="64">
        <v>19.22</v>
      </c>
      <c r="X1536" s="9">
        <v>229.21</v>
      </c>
    </row>
    <row r="1537" spans="2:24" x14ac:dyDescent="0.2">
      <c r="B1537" s="20">
        <v>40353.694085648145</v>
      </c>
      <c r="C1537" s="9">
        <v>16.831620000000001</v>
      </c>
      <c r="D1537" s="9">
        <v>-56.268680000000003</v>
      </c>
      <c r="E1537" s="71">
        <v>1749.8</v>
      </c>
      <c r="F1537" s="35">
        <v>9010</v>
      </c>
      <c r="G1537" s="35">
        <v>906000</v>
      </c>
      <c r="H1537" s="35">
        <v>915010</v>
      </c>
      <c r="I1537" s="35">
        <v>567692.3077</v>
      </c>
      <c r="Q1537" s="9">
        <v>4.01</v>
      </c>
      <c r="R1537" s="9">
        <v>34.993000000000002</v>
      </c>
      <c r="U1537" s="64">
        <v>8.9999999999999993E-3</v>
      </c>
      <c r="V1537" s="64">
        <v>18.68</v>
      </c>
      <c r="X1537" s="9">
        <v>228.93</v>
      </c>
    </row>
    <row r="1538" spans="2:24" x14ac:dyDescent="0.2">
      <c r="B1538" s="20">
        <v>40353.694085648145</v>
      </c>
      <c r="C1538" s="9">
        <v>16.831620000000001</v>
      </c>
      <c r="D1538" s="9">
        <v>-56.268680000000003</v>
      </c>
      <c r="E1538" s="71">
        <v>750.9</v>
      </c>
      <c r="F1538" s="35">
        <v>14000</v>
      </c>
      <c r="G1538" s="35">
        <v>973000</v>
      </c>
      <c r="H1538" s="35">
        <v>987000</v>
      </c>
      <c r="I1538" s="35">
        <v>1645185.1850000001</v>
      </c>
      <c r="Q1538" s="9">
        <v>7.0970000000000004</v>
      </c>
      <c r="R1538" s="9">
        <v>34.877000000000002</v>
      </c>
      <c r="U1538" s="64">
        <v>1.4E-2</v>
      </c>
      <c r="V1538" s="64">
        <v>31.42</v>
      </c>
      <c r="X1538" s="9">
        <v>115.77</v>
      </c>
    </row>
    <row r="1539" spans="2:24" x14ac:dyDescent="0.2">
      <c r="B1539" s="20">
        <v>40353.694085648145</v>
      </c>
      <c r="C1539" s="9">
        <v>16.831620000000001</v>
      </c>
      <c r="D1539" s="9">
        <v>-56.268680000000003</v>
      </c>
      <c r="E1539" s="71">
        <v>560.70000000000005</v>
      </c>
      <c r="F1539" s="35">
        <v>19800</v>
      </c>
      <c r="G1539" s="35">
        <v>1020000</v>
      </c>
      <c r="H1539" s="35">
        <v>1039800</v>
      </c>
      <c r="I1539" s="35">
        <v>2484210.5260000001</v>
      </c>
      <c r="Q1539" s="9">
        <v>10.06</v>
      </c>
      <c r="R1539" s="9">
        <v>35.261000000000003</v>
      </c>
      <c r="U1539" s="64">
        <v>1.4E-2</v>
      </c>
      <c r="V1539" s="64">
        <v>26.45</v>
      </c>
      <c r="X1539" s="9">
        <v>110.76</v>
      </c>
    </row>
    <row r="1540" spans="2:24" x14ac:dyDescent="0.2">
      <c r="B1540" s="20">
        <v>40353.694085648145</v>
      </c>
      <c r="C1540" s="9">
        <v>16.831620000000001</v>
      </c>
      <c r="D1540" s="9">
        <v>-56.268680000000003</v>
      </c>
      <c r="E1540" s="71">
        <v>250.1</v>
      </c>
      <c r="F1540" s="35">
        <v>2560000</v>
      </c>
      <c r="G1540" s="35">
        <v>4230000</v>
      </c>
      <c r="H1540" s="35">
        <v>6790000</v>
      </c>
      <c r="I1540" s="35">
        <v>16769230.769999998</v>
      </c>
      <c r="Q1540" s="9">
        <v>17.855</v>
      </c>
      <c r="R1540" s="9">
        <v>36.515999999999998</v>
      </c>
      <c r="U1540" s="64">
        <v>1.7999999999999999E-2</v>
      </c>
      <c r="V1540" s="64">
        <v>9.66</v>
      </c>
      <c r="X1540" s="9">
        <v>135.6</v>
      </c>
    </row>
    <row r="1541" spans="2:24" x14ac:dyDescent="0.2">
      <c r="B1541" s="20">
        <v>40353.694085648145</v>
      </c>
      <c r="C1541" s="9">
        <v>16.831620000000001</v>
      </c>
      <c r="D1541" s="9">
        <v>-56.268680000000003</v>
      </c>
      <c r="E1541" s="71">
        <v>51.2</v>
      </c>
      <c r="F1541" s="35">
        <v>907000</v>
      </c>
      <c r="G1541" s="35">
        <v>2400</v>
      </c>
      <c r="H1541" s="35">
        <v>909400</v>
      </c>
      <c r="I1541" s="35">
        <v>975000</v>
      </c>
      <c r="Q1541" s="9">
        <v>27.733000000000001</v>
      </c>
      <c r="R1541" s="9">
        <v>36.130000000000003</v>
      </c>
      <c r="U1541" s="64">
        <v>4.4999999999999998E-2</v>
      </c>
      <c r="V1541" s="64">
        <v>0.03</v>
      </c>
      <c r="X1541" s="9">
        <v>172.34</v>
      </c>
    </row>
    <row r="1542" spans="2:24" x14ac:dyDescent="0.2">
      <c r="B1542" s="20">
        <v>40354.542905092596</v>
      </c>
      <c r="C1542" s="9">
        <v>14.880039999999999</v>
      </c>
      <c r="D1542" s="9">
        <v>-54.802999999999997</v>
      </c>
      <c r="E1542" s="71">
        <v>4501</v>
      </c>
      <c r="F1542" s="35">
        <v>4450</v>
      </c>
      <c r="G1542" s="35">
        <v>301000</v>
      </c>
      <c r="H1542" s="35">
        <v>305450</v>
      </c>
      <c r="I1542" s="35">
        <v>388070.17540000001</v>
      </c>
      <c r="Q1542" s="9">
        <v>2.218</v>
      </c>
      <c r="R1542" s="9">
        <v>34.886000000000003</v>
      </c>
      <c r="U1542" s="64">
        <v>1.7000000000000001E-2</v>
      </c>
      <c r="V1542" s="64">
        <v>20.29</v>
      </c>
      <c r="X1542" s="9">
        <v>234.66</v>
      </c>
    </row>
    <row r="1543" spans="2:24" x14ac:dyDescent="0.2">
      <c r="B1543" s="20">
        <v>40354.542905092596</v>
      </c>
      <c r="C1543" s="9">
        <v>14.880039999999999</v>
      </c>
      <c r="D1543" s="9">
        <v>-54.802999999999997</v>
      </c>
      <c r="E1543" s="71">
        <v>2501.6999999999998</v>
      </c>
      <c r="F1543" s="35">
        <v>5060</v>
      </c>
      <c r="G1543" s="35">
        <v>402000</v>
      </c>
      <c r="H1543" s="35">
        <v>407060</v>
      </c>
      <c r="I1543" s="35">
        <v>418947.36840000004</v>
      </c>
      <c r="Q1543" s="9">
        <v>3.0190000000000001</v>
      </c>
      <c r="R1543" s="9">
        <v>34.951000000000001</v>
      </c>
      <c r="U1543" s="64">
        <v>1.2E-2</v>
      </c>
      <c r="V1543" s="64">
        <v>19.05</v>
      </c>
      <c r="X1543" s="9">
        <v>231.01</v>
      </c>
    </row>
    <row r="1544" spans="2:24" x14ac:dyDescent="0.2">
      <c r="B1544" s="20">
        <v>40354.542905092596</v>
      </c>
      <c r="C1544" s="9">
        <v>14.880039999999999</v>
      </c>
      <c r="D1544" s="9">
        <v>-54.802999999999997</v>
      </c>
      <c r="E1544" s="71">
        <v>1751</v>
      </c>
      <c r="F1544" s="35">
        <v>7370</v>
      </c>
      <c r="G1544" s="35">
        <v>562000</v>
      </c>
      <c r="H1544" s="35">
        <v>569370</v>
      </c>
      <c r="I1544" s="35">
        <v>956862.74509999994</v>
      </c>
      <c r="Q1544" s="9">
        <v>3.9950000000000001</v>
      </c>
      <c r="R1544" s="9">
        <v>34.991</v>
      </c>
      <c r="U1544" s="64">
        <v>1.0999999999999999E-2</v>
      </c>
      <c r="V1544" s="64">
        <v>18.760000000000002</v>
      </c>
      <c r="X1544" s="9">
        <v>228.61</v>
      </c>
    </row>
    <row r="1545" spans="2:24" x14ac:dyDescent="0.2">
      <c r="B1545" s="20">
        <v>40354.542905092596</v>
      </c>
      <c r="C1545" s="9">
        <v>14.880039999999999</v>
      </c>
      <c r="D1545" s="9">
        <v>-54.802999999999997</v>
      </c>
      <c r="E1545" s="71">
        <v>750.9</v>
      </c>
      <c r="F1545" s="35">
        <v>10400</v>
      </c>
      <c r="G1545" s="35">
        <v>1120000</v>
      </c>
      <c r="H1545" s="35">
        <v>1130400</v>
      </c>
      <c r="I1545" s="35">
        <v>3789473.6839999999</v>
      </c>
      <c r="Q1545" s="9">
        <v>6.343</v>
      </c>
      <c r="R1545" s="9">
        <v>34.762</v>
      </c>
      <c r="U1545" s="64">
        <v>0.02</v>
      </c>
      <c r="V1545" s="64">
        <v>33.06</v>
      </c>
      <c r="X1545" s="9">
        <v>115.29</v>
      </c>
    </row>
    <row r="1546" spans="2:24" x14ac:dyDescent="0.2">
      <c r="B1546" s="20">
        <v>40354.542905092596</v>
      </c>
      <c r="C1546" s="9">
        <v>14.880039999999999</v>
      </c>
      <c r="D1546" s="9">
        <v>-54.802999999999997</v>
      </c>
      <c r="E1546" s="71">
        <v>501.9</v>
      </c>
      <c r="F1546" s="35">
        <v>25200</v>
      </c>
      <c r="G1546" s="35">
        <v>1550000</v>
      </c>
      <c r="H1546" s="35">
        <v>1575200</v>
      </c>
      <c r="I1546" s="35">
        <v>4000000</v>
      </c>
      <c r="Q1546" s="9">
        <v>9.99</v>
      </c>
      <c r="R1546" s="9">
        <v>35.231000000000002</v>
      </c>
      <c r="U1546" s="64">
        <v>1.4999999999999999E-2</v>
      </c>
      <c r="V1546" s="64">
        <v>26.88</v>
      </c>
      <c r="X1546" s="9">
        <v>107.01</v>
      </c>
    </row>
    <row r="1547" spans="2:24" x14ac:dyDescent="0.2">
      <c r="B1547" s="20">
        <v>40354.542905092596</v>
      </c>
      <c r="C1547" s="9">
        <v>14.880039999999999</v>
      </c>
      <c r="D1547" s="9">
        <v>-54.802999999999997</v>
      </c>
      <c r="E1547" s="71">
        <v>251.4</v>
      </c>
      <c r="F1547" s="35">
        <v>977000</v>
      </c>
      <c r="G1547" s="35">
        <v>3410000</v>
      </c>
      <c r="H1547" s="35">
        <v>4387000</v>
      </c>
      <c r="I1547" s="35">
        <v>10274509.800000001</v>
      </c>
      <c r="Q1547" s="9">
        <v>17.477</v>
      </c>
      <c r="R1547" s="9">
        <v>36.454999999999998</v>
      </c>
      <c r="U1547" s="64">
        <v>0.02</v>
      </c>
      <c r="V1547" s="64">
        <v>7.81</v>
      </c>
      <c r="X1547" s="9">
        <v>157.87</v>
      </c>
    </row>
    <row r="1548" spans="2:24" x14ac:dyDescent="0.2">
      <c r="B1548" s="20">
        <v>40354.542905092596</v>
      </c>
      <c r="C1548" s="9">
        <v>14.880039999999999</v>
      </c>
      <c r="D1548" s="9">
        <v>-54.802999999999997</v>
      </c>
      <c r="E1548" s="71">
        <v>49.8</v>
      </c>
      <c r="F1548" s="35">
        <v>3600</v>
      </c>
      <c r="G1548" s="35">
        <v>2020</v>
      </c>
      <c r="H1548" s="35">
        <v>5620</v>
      </c>
      <c r="I1548" s="35">
        <v>9777.7777780000015</v>
      </c>
      <c r="Q1548" s="9">
        <v>27.670999999999999</v>
      </c>
      <c r="R1548" s="9">
        <v>36.527999999999999</v>
      </c>
      <c r="U1548" s="64">
        <v>1.9E-2</v>
      </c>
      <c r="V1548" s="64">
        <v>0.02</v>
      </c>
      <c r="X1548" s="9">
        <v>166.84</v>
      </c>
    </row>
    <row r="1549" spans="2:24" x14ac:dyDescent="0.2">
      <c r="B1549" s="20">
        <v>40355.608298611114</v>
      </c>
      <c r="C1549" s="9">
        <v>13.16188</v>
      </c>
      <c r="D1549" s="9">
        <v>-53.420859999999998</v>
      </c>
      <c r="E1549" s="71">
        <v>4500.7</v>
      </c>
      <c r="F1549" s="35">
        <v>8490</v>
      </c>
      <c r="G1549" s="35">
        <v>504000</v>
      </c>
      <c r="H1549" s="35">
        <v>512490</v>
      </c>
      <c r="I1549" s="35">
        <v>421894.73679999996</v>
      </c>
      <c r="Q1549" s="9">
        <v>2.194</v>
      </c>
      <c r="R1549" s="9">
        <v>34.883000000000003</v>
      </c>
      <c r="U1549" s="64">
        <v>1.0999999999999999E-2</v>
      </c>
      <c r="V1549" s="64">
        <v>20.45</v>
      </c>
      <c r="X1549" s="9">
        <v>235.1</v>
      </c>
    </row>
    <row r="1550" spans="2:24" x14ac:dyDescent="0.2">
      <c r="B1550" s="20">
        <v>40355.608298611114</v>
      </c>
      <c r="C1550" s="9">
        <v>13.16188</v>
      </c>
      <c r="D1550" s="9">
        <v>-53.420859999999998</v>
      </c>
      <c r="E1550" s="71">
        <v>2499.4</v>
      </c>
      <c r="F1550" s="35">
        <v>3740</v>
      </c>
      <c r="G1550" s="35">
        <v>287000</v>
      </c>
      <c r="H1550" s="35">
        <v>290740</v>
      </c>
      <c r="I1550" s="35">
        <v>794947.36839999992</v>
      </c>
      <c r="Q1550" s="9">
        <v>3.0760000000000001</v>
      </c>
      <c r="R1550" s="9">
        <v>34.953000000000003</v>
      </c>
      <c r="U1550" s="64">
        <v>0.01</v>
      </c>
      <c r="V1550" s="64">
        <v>18.78</v>
      </c>
      <c r="X1550" s="9">
        <v>231.69</v>
      </c>
    </row>
    <row r="1551" spans="2:24" x14ac:dyDescent="0.2">
      <c r="B1551" s="20">
        <v>40355.608298611114</v>
      </c>
      <c r="C1551" s="9">
        <v>13.16188</v>
      </c>
      <c r="D1551" s="9">
        <v>-53.420859999999998</v>
      </c>
      <c r="E1551" s="71">
        <v>1751.2</v>
      </c>
      <c r="F1551" s="35">
        <v>638</v>
      </c>
      <c r="G1551" s="35">
        <v>339000</v>
      </c>
      <c r="H1551" s="35">
        <v>339638</v>
      </c>
      <c r="I1551" s="35">
        <v>271058.8235</v>
      </c>
      <c r="Q1551" s="9">
        <v>3.911</v>
      </c>
      <c r="R1551" s="9">
        <v>34.984999999999999</v>
      </c>
      <c r="U1551" s="64">
        <v>1.0999999999999999E-2</v>
      </c>
      <c r="V1551" s="64">
        <v>18.690000000000001</v>
      </c>
      <c r="X1551" s="9">
        <v>229.34</v>
      </c>
    </row>
    <row r="1552" spans="2:24" x14ac:dyDescent="0.2">
      <c r="B1552" s="20">
        <v>40355.608298611114</v>
      </c>
      <c r="C1552" s="9">
        <v>13.16188</v>
      </c>
      <c r="D1552" s="9">
        <v>-53.420859999999998</v>
      </c>
      <c r="E1552" s="71">
        <v>1250.8</v>
      </c>
      <c r="F1552" s="35">
        <v>2670</v>
      </c>
      <c r="G1552" s="35">
        <v>1100000</v>
      </c>
      <c r="H1552" s="35">
        <v>1102670</v>
      </c>
      <c r="I1552" s="35">
        <v>623058.82350000006</v>
      </c>
      <c r="Q1552" s="9">
        <v>5.0780000000000003</v>
      </c>
      <c r="R1552" s="9">
        <v>34.965000000000003</v>
      </c>
      <c r="U1552" s="64">
        <v>7.0000000000000001E-3</v>
      </c>
      <c r="V1552" s="64">
        <v>24.89</v>
      </c>
      <c r="X1552" s="9">
        <v>175.29</v>
      </c>
    </row>
    <row r="1553" spans="2:24" x14ac:dyDescent="0.2">
      <c r="B1553" s="20">
        <v>40355.608298611114</v>
      </c>
      <c r="C1553" s="9">
        <v>13.16188</v>
      </c>
      <c r="D1553" s="9">
        <v>-53.420859999999998</v>
      </c>
      <c r="E1553" s="71">
        <v>403.6</v>
      </c>
      <c r="F1553" s="35">
        <v>86200</v>
      </c>
      <c r="G1553" s="35">
        <v>3780000</v>
      </c>
      <c r="H1553" s="35">
        <v>3866200</v>
      </c>
      <c r="I1553" s="35">
        <v>5894736.8420000002</v>
      </c>
      <c r="Q1553" s="9">
        <v>10.516999999999999</v>
      </c>
      <c r="R1553" s="9">
        <v>35.18</v>
      </c>
      <c r="U1553" s="64">
        <v>1.6E-2</v>
      </c>
      <c r="V1553" s="64">
        <v>25.84</v>
      </c>
      <c r="X1553" s="9">
        <v>108.4</v>
      </c>
    </row>
    <row r="1554" spans="2:24" x14ac:dyDescent="0.2">
      <c r="B1554" s="20">
        <v>40355.608298611114</v>
      </c>
      <c r="C1554" s="9">
        <v>13.16188</v>
      </c>
      <c r="D1554" s="9">
        <v>-53.420859999999998</v>
      </c>
      <c r="E1554" s="71">
        <v>249.9</v>
      </c>
      <c r="F1554" s="35">
        <v>1110000</v>
      </c>
      <c r="G1554" s="35">
        <v>5230000</v>
      </c>
      <c r="H1554" s="35">
        <v>6340000</v>
      </c>
      <c r="I1554" s="35">
        <v>10133333.33</v>
      </c>
      <c r="Q1554" s="9">
        <v>14.345000000000001</v>
      </c>
      <c r="R1554" s="9">
        <v>35.786999999999999</v>
      </c>
      <c r="U1554" s="64">
        <v>1.7000000000000001E-2</v>
      </c>
      <c r="V1554" s="64">
        <v>19.72</v>
      </c>
      <c r="X1554" s="9">
        <v>104.72</v>
      </c>
    </row>
    <row r="1555" spans="2:24" x14ac:dyDescent="0.2">
      <c r="B1555" s="20">
        <v>40355.608298611114</v>
      </c>
      <c r="C1555" s="9">
        <v>13.16188</v>
      </c>
      <c r="D1555" s="9">
        <v>-53.420859999999998</v>
      </c>
      <c r="E1555" s="71">
        <v>49.6</v>
      </c>
      <c r="F1555" s="35">
        <v>7410000</v>
      </c>
      <c r="G1555" s="35">
        <v>17300</v>
      </c>
      <c r="H1555" s="35">
        <v>7427300</v>
      </c>
      <c r="I1555" s="35">
        <v>3544888.889</v>
      </c>
      <c r="Q1555" s="9">
        <v>28.163</v>
      </c>
      <c r="R1555" s="9">
        <v>35.997999999999998</v>
      </c>
      <c r="U1555" s="64">
        <v>0.36199999999999999</v>
      </c>
      <c r="V1555" s="64">
        <v>7.0000000000000007E-2</v>
      </c>
      <c r="X1555" s="9">
        <v>166.35</v>
      </c>
    </row>
    <row r="1556" spans="2:24" x14ac:dyDescent="0.2">
      <c r="B1556" s="20">
        <v>40356.782546296294</v>
      </c>
      <c r="C1556" s="9">
        <v>11.37242</v>
      </c>
      <c r="D1556" s="9">
        <v>-52.045200000000001</v>
      </c>
      <c r="E1556" s="71">
        <v>4500.1000000000004</v>
      </c>
      <c r="F1556" s="35">
        <v>6710</v>
      </c>
      <c r="G1556" s="35">
        <v>231000</v>
      </c>
      <c r="H1556" s="35">
        <v>237710</v>
      </c>
      <c r="I1556" s="35">
        <v>343859.64910000004</v>
      </c>
      <c r="Q1556" s="9">
        <v>2.2629999999999999</v>
      </c>
      <c r="R1556" s="9">
        <v>34.89</v>
      </c>
      <c r="U1556" s="64">
        <v>8.0000000000000002E-3</v>
      </c>
      <c r="V1556" s="64">
        <v>19.920000000000002</v>
      </c>
      <c r="X1556" s="9">
        <v>235.9</v>
      </c>
    </row>
    <row r="1557" spans="2:24" x14ac:dyDescent="0.2">
      <c r="B1557" s="20">
        <v>40356.782546296294</v>
      </c>
      <c r="C1557" s="9">
        <v>11.37242</v>
      </c>
      <c r="D1557" s="9">
        <v>-52.045200000000001</v>
      </c>
      <c r="E1557" s="71">
        <v>3499.5</v>
      </c>
      <c r="I1557" s="35">
        <v>783157.89470000006</v>
      </c>
      <c r="Q1557" s="9">
        <v>2.5209999999999999</v>
      </c>
      <c r="R1557" s="9">
        <v>34.914000000000001</v>
      </c>
      <c r="U1557" s="64">
        <v>8.9999999999999993E-3</v>
      </c>
      <c r="V1557" s="64">
        <v>20.27</v>
      </c>
      <c r="X1557" s="9">
        <v>228.84</v>
      </c>
    </row>
    <row r="1558" spans="2:24" x14ac:dyDescent="0.2">
      <c r="B1558" s="20">
        <v>40356.782546296294</v>
      </c>
      <c r="C1558" s="9">
        <v>11.37242</v>
      </c>
      <c r="D1558" s="9">
        <v>-52.045200000000001</v>
      </c>
      <c r="E1558" s="71">
        <v>2498.6999999999998</v>
      </c>
      <c r="F1558" s="35">
        <v>4690</v>
      </c>
      <c r="G1558" s="35">
        <v>340000</v>
      </c>
      <c r="H1558" s="35">
        <v>344690</v>
      </c>
      <c r="I1558" s="35">
        <v>694035.08769999992</v>
      </c>
      <c r="Q1558" s="9">
        <v>3.044</v>
      </c>
      <c r="R1558" s="9">
        <v>34.951999999999998</v>
      </c>
      <c r="U1558" s="64">
        <v>5.0000000000000001E-3</v>
      </c>
      <c r="V1558" s="64">
        <v>19.11</v>
      </c>
      <c r="X1558" s="9">
        <v>230.94</v>
      </c>
    </row>
    <row r="1559" spans="2:24" x14ac:dyDescent="0.2">
      <c r="B1559" s="20">
        <v>40356.782546296294</v>
      </c>
      <c r="C1559" s="9">
        <v>11.37242</v>
      </c>
      <c r="D1559" s="9">
        <v>-52.045200000000001</v>
      </c>
      <c r="E1559" s="71">
        <v>1747.1</v>
      </c>
      <c r="F1559" s="35">
        <v>12900</v>
      </c>
      <c r="G1559" s="35">
        <v>742000</v>
      </c>
      <c r="H1559" s="35">
        <v>754900</v>
      </c>
      <c r="I1559" s="35">
        <v>2224561.4040000001</v>
      </c>
      <c r="Q1559" s="9">
        <v>4.1429999999999998</v>
      </c>
      <c r="R1559" s="9">
        <v>34.996000000000002</v>
      </c>
      <c r="U1559" s="64">
        <v>3.0000000000000001E-3</v>
      </c>
      <c r="V1559" s="64">
        <v>19.02</v>
      </c>
      <c r="X1559" s="9">
        <v>225.81</v>
      </c>
    </row>
    <row r="1560" spans="2:24" x14ac:dyDescent="0.2">
      <c r="B1560" s="20">
        <v>40356.782546296294</v>
      </c>
      <c r="C1560" s="9">
        <v>11.37242</v>
      </c>
      <c r="D1560" s="9">
        <v>-52.045200000000001</v>
      </c>
      <c r="E1560" s="71">
        <v>749.6</v>
      </c>
      <c r="F1560" s="35">
        <v>24500</v>
      </c>
      <c r="G1560" s="35">
        <v>1880000</v>
      </c>
      <c r="H1560" s="35">
        <v>1904500</v>
      </c>
      <c r="I1560" s="35">
        <v>4470175.4389999993</v>
      </c>
      <c r="Q1560" s="9">
        <v>6.04</v>
      </c>
      <c r="R1560" s="9">
        <v>34.622</v>
      </c>
      <c r="U1560" s="64">
        <v>3.0000000000000001E-3</v>
      </c>
      <c r="V1560" s="64">
        <v>34.450000000000003</v>
      </c>
      <c r="X1560" s="9">
        <v>118.45</v>
      </c>
    </row>
    <row r="1561" spans="2:24" x14ac:dyDescent="0.2">
      <c r="B1561" s="20">
        <v>40356.782546296294</v>
      </c>
      <c r="C1561" s="9">
        <v>11.37242</v>
      </c>
      <c r="D1561" s="9">
        <v>-52.045200000000001</v>
      </c>
      <c r="E1561" s="71">
        <v>501.1</v>
      </c>
      <c r="F1561" s="35">
        <v>45000</v>
      </c>
      <c r="G1561" s="35">
        <v>2190000</v>
      </c>
      <c r="H1561" s="35">
        <v>2235000</v>
      </c>
      <c r="I1561" s="35">
        <v>6575438.5959999999</v>
      </c>
      <c r="Q1561" s="9">
        <v>8.0579999999999998</v>
      </c>
      <c r="R1561" s="9">
        <v>34.79</v>
      </c>
      <c r="U1561" s="64">
        <v>4.0000000000000001E-3</v>
      </c>
      <c r="V1561" s="64">
        <v>31.57</v>
      </c>
      <c r="X1561" s="9">
        <v>108.31</v>
      </c>
    </row>
    <row r="1562" spans="2:24" x14ac:dyDescent="0.2">
      <c r="B1562" s="20">
        <v>40356.782546296294</v>
      </c>
      <c r="C1562" s="9">
        <v>11.37242</v>
      </c>
      <c r="D1562" s="9">
        <v>-52.045200000000001</v>
      </c>
      <c r="E1562" s="71">
        <v>249.9</v>
      </c>
      <c r="F1562" s="35">
        <v>481000</v>
      </c>
      <c r="G1562" s="35">
        <v>2490000</v>
      </c>
      <c r="H1562" s="35">
        <v>2971000</v>
      </c>
      <c r="I1562" s="35">
        <v>10000000</v>
      </c>
      <c r="Q1562" s="9">
        <v>11.852</v>
      </c>
      <c r="R1562" s="9">
        <v>35.322000000000003</v>
      </c>
      <c r="U1562" s="64">
        <v>4.0000000000000001E-3</v>
      </c>
      <c r="V1562" s="64">
        <v>24.77</v>
      </c>
      <c r="X1562" s="9">
        <v>97.52</v>
      </c>
    </row>
    <row r="1563" spans="2:24" x14ac:dyDescent="0.2">
      <c r="B1563" s="20">
        <v>40356.782546296294</v>
      </c>
      <c r="C1563" s="9">
        <v>11.37242</v>
      </c>
      <c r="D1563" s="9">
        <v>-52.045200000000001</v>
      </c>
      <c r="E1563" s="71">
        <v>50.2</v>
      </c>
      <c r="F1563" s="35">
        <v>1410</v>
      </c>
      <c r="G1563" s="35">
        <v>987</v>
      </c>
      <c r="H1563" s="35">
        <v>2397</v>
      </c>
      <c r="I1563" s="35">
        <v>2264.4444440000002</v>
      </c>
      <c r="Q1563" s="9">
        <v>28.041</v>
      </c>
      <c r="R1563" s="9">
        <v>36.340000000000003</v>
      </c>
      <c r="U1563" s="64">
        <v>3.0000000000000001E-3</v>
      </c>
      <c r="V1563" s="64" t="s">
        <v>361</v>
      </c>
      <c r="X1563" s="9">
        <v>175.61</v>
      </c>
    </row>
    <row r="1564" spans="2:24" x14ac:dyDescent="0.2">
      <c r="B1564" s="20">
        <v>40357.664479166669</v>
      </c>
      <c r="C1564" s="9">
        <v>9.5457599999999996</v>
      </c>
      <c r="D1564" s="9">
        <v>-50.469059999999999</v>
      </c>
      <c r="E1564" s="71">
        <v>4498.8999999999996</v>
      </c>
      <c r="F1564" s="35">
        <v>14400</v>
      </c>
      <c r="G1564" s="35">
        <v>300000</v>
      </c>
      <c r="H1564" s="35">
        <v>314400</v>
      </c>
      <c r="I1564" s="35">
        <v>656140.35090000008</v>
      </c>
      <c r="Q1564" s="9">
        <v>2.2109999999999999</v>
      </c>
      <c r="R1564" s="9">
        <v>34.884</v>
      </c>
      <c r="U1564" s="64">
        <v>1.6E-2</v>
      </c>
      <c r="V1564" s="64">
        <v>20.440000000000001</v>
      </c>
      <c r="X1564" s="9">
        <v>233.11</v>
      </c>
    </row>
    <row r="1565" spans="2:24" x14ac:dyDescent="0.2">
      <c r="B1565" s="20">
        <v>40357.664479166669</v>
      </c>
      <c r="C1565" s="9">
        <v>9.5457599999999996</v>
      </c>
      <c r="D1565" s="9">
        <v>-50.469059999999999</v>
      </c>
      <c r="E1565" s="71">
        <v>2499.3000000000002</v>
      </c>
      <c r="F1565" s="35">
        <v>11400</v>
      </c>
      <c r="G1565" s="35">
        <v>524000</v>
      </c>
      <c r="H1565" s="35">
        <v>535400</v>
      </c>
      <c r="I1565" s="35">
        <v>1185964.912</v>
      </c>
      <c r="Q1565" s="9">
        <v>3.0990000000000002</v>
      </c>
      <c r="R1565" s="9">
        <v>34.954000000000001</v>
      </c>
      <c r="U1565" s="64">
        <v>0.01</v>
      </c>
      <c r="V1565" s="64">
        <v>18.79</v>
      </c>
      <c r="X1565" s="9">
        <v>231.25</v>
      </c>
    </row>
    <row r="1566" spans="2:24" x14ac:dyDescent="0.2">
      <c r="B1566" s="20">
        <v>40357.664479166669</v>
      </c>
      <c r="C1566" s="9">
        <v>9.5457599999999996</v>
      </c>
      <c r="D1566" s="9">
        <v>-50.469059999999999</v>
      </c>
      <c r="E1566" s="71">
        <v>1750.5</v>
      </c>
      <c r="F1566" s="35">
        <v>12900</v>
      </c>
      <c r="G1566" s="35">
        <v>952000</v>
      </c>
      <c r="H1566" s="35">
        <v>964900</v>
      </c>
      <c r="I1566" s="35">
        <v>1854035.088</v>
      </c>
      <c r="Q1566" s="9">
        <v>3.99</v>
      </c>
      <c r="R1566" s="9">
        <v>34.988</v>
      </c>
      <c r="U1566" s="64">
        <v>8.9999999999999993E-3</v>
      </c>
      <c r="V1566" s="64">
        <v>19.04</v>
      </c>
      <c r="X1566" s="9">
        <v>225.56</v>
      </c>
    </row>
    <row r="1567" spans="2:24" x14ac:dyDescent="0.2">
      <c r="B1567" s="20">
        <v>40357.664479166669</v>
      </c>
      <c r="C1567" s="9">
        <v>9.5457599999999996</v>
      </c>
      <c r="D1567" s="9">
        <v>-50.469059999999999</v>
      </c>
      <c r="E1567" s="71">
        <v>749.5</v>
      </c>
      <c r="F1567" s="35">
        <v>14100</v>
      </c>
      <c r="G1567" s="35">
        <v>896000</v>
      </c>
      <c r="H1567" s="35">
        <v>910100</v>
      </c>
      <c r="I1567" s="35">
        <v>3010526.3160000001</v>
      </c>
      <c r="Q1567" s="9">
        <v>6.133</v>
      </c>
      <c r="R1567" s="9">
        <v>34.658999999999999</v>
      </c>
      <c r="U1567" s="64">
        <v>8.9999999999999993E-3</v>
      </c>
      <c r="V1567" s="64">
        <v>35.01</v>
      </c>
      <c r="X1567" s="9">
        <v>108.29</v>
      </c>
    </row>
    <row r="1568" spans="2:24" x14ac:dyDescent="0.2">
      <c r="B1568" s="20">
        <v>40357.664479166669</v>
      </c>
      <c r="C1568" s="9">
        <v>9.5457599999999996</v>
      </c>
      <c r="D1568" s="9">
        <v>-50.469059999999999</v>
      </c>
      <c r="E1568" s="71">
        <v>499.4</v>
      </c>
      <c r="F1568" s="35">
        <v>93200</v>
      </c>
      <c r="G1568" s="35">
        <v>3670000</v>
      </c>
      <c r="H1568" s="35">
        <v>3763200</v>
      </c>
      <c r="I1568" s="35">
        <v>12168421.050000001</v>
      </c>
      <c r="Q1568" s="9">
        <v>8.2639999999999993</v>
      </c>
      <c r="R1568" s="9">
        <v>34.840000000000003</v>
      </c>
      <c r="U1568" s="64">
        <v>8.9999999999999993E-3</v>
      </c>
      <c r="V1568" s="64">
        <v>33.909999999999997</v>
      </c>
      <c r="X1568" s="9">
        <v>86.79</v>
      </c>
    </row>
    <row r="1569" spans="2:24" x14ac:dyDescent="0.2">
      <c r="B1569" s="20">
        <v>40357.664479166669</v>
      </c>
      <c r="C1569" s="9">
        <v>9.5457599999999996</v>
      </c>
      <c r="D1569" s="9">
        <v>-50.469059999999999</v>
      </c>
      <c r="E1569" s="71">
        <v>250.2</v>
      </c>
      <c r="F1569" s="35">
        <v>1120000</v>
      </c>
      <c r="G1569" s="35">
        <v>9270000</v>
      </c>
      <c r="H1569" s="35">
        <v>10390000</v>
      </c>
      <c r="I1569" s="35">
        <v>28701754.389999997</v>
      </c>
      <c r="Q1569" s="9">
        <v>10.641999999999999</v>
      </c>
      <c r="R1569" s="9">
        <v>35.085999999999999</v>
      </c>
      <c r="U1569" s="64">
        <v>1.2999999999999999E-2</v>
      </c>
      <c r="V1569" s="64">
        <v>27.59</v>
      </c>
      <c r="X1569" s="9">
        <v>91.75</v>
      </c>
    </row>
    <row r="1570" spans="2:24" x14ac:dyDescent="0.2">
      <c r="B1570" s="20">
        <v>40357.664479166669</v>
      </c>
      <c r="C1570" s="9">
        <v>9.5457599999999996</v>
      </c>
      <c r="D1570" s="9">
        <v>-50.469059999999999</v>
      </c>
      <c r="E1570" s="71">
        <v>51.2</v>
      </c>
      <c r="F1570" s="35">
        <v>814</v>
      </c>
      <c r="G1570" s="35">
        <v>8700</v>
      </c>
      <c r="H1570" s="35">
        <v>9514</v>
      </c>
      <c r="I1570" s="35">
        <v>24111.111109999998</v>
      </c>
      <c r="Q1570" s="9">
        <v>28.561</v>
      </c>
      <c r="R1570" s="9">
        <v>35.768000000000001</v>
      </c>
      <c r="U1570" s="64">
        <v>1.4E-2</v>
      </c>
      <c r="V1570" s="64">
        <v>0.02</v>
      </c>
      <c r="X1570" s="9">
        <v>171.81</v>
      </c>
    </row>
    <row r="1571" spans="2:24" x14ac:dyDescent="0.2">
      <c r="B1571" s="20">
        <v>40358.765798611108</v>
      </c>
      <c r="C1571" s="9">
        <v>7.7665600000000001</v>
      </c>
      <c r="D1571" s="9">
        <v>-48.883580000000002</v>
      </c>
      <c r="E1571" s="71">
        <v>4249.7</v>
      </c>
      <c r="F1571" s="35">
        <v>2180</v>
      </c>
      <c r="G1571" s="35">
        <v>185000</v>
      </c>
      <c r="H1571" s="35">
        <v>187180</v>
      </c>
      <c r="I1571" s="35">
        <v>276771.92979999998</v>
      </c>
      <c r="Q1571" s="9">
        <v>2.1869999999999998</v>
      </c>
      <c r="R1571" s="9">
        <v>34.881</v>
      </c>
      <c r="U1571" s="64">
        <v>1.2999999999999999E-2</v>
      </c>
      <c r="V1571" s="64">
        <v>20.34</v>
      </c>
      <c r="X1571" s="9">
        <v>231.77</v>
      </c>
    </row>
    <row r="1572" spans="2:24" x14ac:dyDescent="0.2">
      <c r="B1572" s="20">
        <v>40358.765798611108</v>
      </c>
      <c r="C1572" s="9">
        <v>7.7665600000000001</v>
      </c>
      <c r="D1572" s="9">
        <v>-48.883580000000002</v>
      </c>
      <c r="E1572" s="71">
        <v>2500.6</v>
      </c>
      <c r="F1572" s="35">
        <v>2480</v>
      </c>
      <c r="G1572" s="35">
        <v>700000</v>
      </c>
      <c r="H1572" s="35">
        <v>702480</v>
      </c>
      <c r="I1572" s="35">
        <v>848280.70179999992</v>
      </c>
      <c r="Q1572" s="9">
        <v>3.089</v>
      </c>
      <c r="R1572" s="9">
        <v>34.951000000000001</v>
      </c>
      <c r="U1572" s="64">
        <v>1.7000000000000001E-2</v>
      </c>
      <c r="V1572" s="64">
        <v>18.97</v>
      </c>
      <c r="X1572" s="9">
        <v>234.22</v>
      </c>
    </row>
    <row r="1573" spans="2:24" x14ac:dyDescent="0.2">
      <c r="B1573" s="20">
        <v>40358.765798611108</v>
      </c>
      <c r="C1573" s="9">
        <v>7.7665600000000001</v>
      </c>
      <c r="D1573" s="9">
        <v>-48.883580000000002</v>
      </c>
      <c r="E1573" s="71">
        <v>1750.3</v>
      </c>
      <c r="F1573" s="35">
        <v>1680</v>
      </c>
      <c r="G1573" s="35">
        <v>800000</v>
      </c>
      <c r="H1573" s="35">
        <v>801680</v>
      </c>
      <c r="I1573" s="35">
        <v>696888.88890000002</v>
      </c>
      <c r="Q1573" s="9">
        <v>4.0209999999999999</v>
      </c>
      <c r="R1573" s="9">
        <v>34.987000000000002</v>
      </c>
      <c r="U1573" s="64">
        <v>1.6E-2</v>
      </c>
      <c r="V1573" s="64">
        <v>18.899999999999999</v>
      </c>
      <c r="X1573" s="9">
        <v>230.52</v>
      </c>
    </row>
    <row r="1574" spans="2:24" x14ac:dyDescent="0.2">
      <c r="B1574" s="20">
        <v>40358.765798611108</v>
      </c>
      <c r="C1574" s="9">
        <v>7.7665600000000001</v>
      </c>
      <c r="D1574" s="9">
        <v>-48.883580000000002</v>
      </c>
      <c r="E1574" s="71">
        <v>1250.5</v>
      </c>
      <c r="F1574" s="35">
        <v>1730</v>
      </c>
      <c r="G1574" s="35">
        <v>732000</v>
      </c>
      <c r="H1574" s="35">
        <v>733730</v>
      </c>
      <c r="I1574" s="35">
        <v>634947.36839999992</v>
      </c>
      <c r="Q1574" s="9">
        <v>4.851</v>
      </c>
      <c r="R1574" s="9">
        <v>34.881</v>
      </c>
      <c r="U1574" s="64">
        <v>2.1000000000000001E-2</v>
      </c>
      <c r="V1574" s="64">
        <v>27.04</v>
      </c>
      <c r="X1574" s="9">
        <v>166.36</v>
      </c>
    </row>
    <row r="1575" spans="2:24" x14ac:dyDescent="0.2">
      <c r="B1575" s="20">
        <v>40358.765798611108</v>
      </c>
      <c r="C1575" s="9">
        <v>7.7665600000000001</v>
      </c>
      <c r="D1575" s="9">
        <v>-48.883580000000002</v>
      </c>
      <c r="E1575" s="71">
        <v>401.5</v>
      </c>
      <c r="F1575" s="35">
        <v>5460</v>
      </c>
      <c r="G1575" s="35">
        <v>1430000</v>
      </c>
      <c r="H1575" s="35">
        <v>1435460</v>
      </c>
      <c r="I1575" s="35">
        <v>5315555.5559999999</v>
      </c>
      <c r="Q1575" s="9">
        <v>7.7839999999999998</v>
      </c>
      <c r="R1575" s="9">
        <v>34.722000000000001</v>
      </c>
      <c r="U1575" s="64">
        <v>1.7999999999999999E-2</v>
      </c>
      <c r="V1575" s="64">
        <v>31.2</v>
      </c>
      <c r="X1575" s="9">
        <v>113.37</v>
      </c>
    </row>
    <row r="1576" spans="2:24" x14ac:dyDescent="0.2">
      <c r="B1576" s="20">
        <v>40358.765798611108</v>
      </c>
      <c r="C1576" s="9">
        <v>7.7665600000000001</v>
      </c>
      <c r="D1576" s="9">
        <v>-48.883580000000002</v>
      </c>
      <c r="E1576" s="71">
        <v>250.7</v>
      </c>
      <c r="F1576" s="35">
        <v>185000</v>
      </c>
      <c r="G1576" s="35">
        <v>9270000</v>
      </c>
      <c r="H1576" s="35">
        <v>9455000</v>
      </c>
      <c r="I1576" s="35">
        <v>7023589.7439999999</v>
      </c>
      <c r="Q1576" s="9">
        <v>9.2620000000000005</v>
      </c>
      <c r="R1576" s="9">
        <v>34.86</v>
      </c>
      <c r="U1576" s="64">
        <v>1.6E-2</v>
      </c>
      <c r="V1576" s="64">
        <v>27.92</v>
      </c>
      <c r="X1576" s="9">
        <v>111.27</v>
      </c>
    </row>
    <row r="1577" spans="2:24" x14ac:dyDescent="0.2">
      <c r="B1577" s="20">
        <v>40358.765798611108</v>
      </c>
      <c r="C1577" s="9">
        <v>7.7665600000000001</v>
      </c>
      <c r="D1577" s="9">
        <v>-48.883580000000002</v>
      </c>
      <c r="E1577" s="71">
        <v>49.8</v>
      </c>
      <c r="F1577" s="35">
        <v>1500</v>
      </c>
      <c r="G1577" s="35">
        <v>36900</v>
      </c>
      <c r="H1577" s="35">
        <v>38400</v>
      </c>
      <c r="I1577" s="35">
        <v>55857.777779999997</v>
      </c>
      <c r="Q1577" s="9">
        <v>28.382999999999999</v>
      </c>
      <c r="R1577" s="9">
        <v>35.942999999999998</v>
      </c>
      <c r="U1577" s="64">
        <v>1.4999999999999999E-2</v>
      </c>
      <c r="V1577" s="64">
        <v>0.08</v>
      </c>
      <c r="X1577" s="9">
        <v>180.11</v>
      </c>
    </row>
    <row r="1578" spans="2:24" x14ac:dyDescent="0.2">
      <c r="B1578" s="20">
        <v>40360.62395833333</v>
      </c>
      <c r="C1578" s="9">
        <v>5.97736</v>
      </c>
      <c r="D1578" s="9">
        <v>-46.416829999999997</v>
      </c>
      <c r="E1578" s="71">
        <v>3498.5</v>
      </c>
      <c r="F1578" s="35">
        <v>31100</v>
      </c>
      <c r="G1578" s="35">
        <v>526000</v>
      </c>
      <c r="H1578" s="35">
        <v>557100</v>
      </c>
      <c r="I1578" s="35">
        <v>1454035.088</v>
      </c>
      <c r="Q1578" s="9">
        <v>2.4089999999999998</v>
      </c>
      <c r="R1578" s="9">
        <v>34.908000000000001</v>
      </c>
      <c r="U1578" s="64">
        <v>8.9999999999999993E-3</v>
      </c>
      <c r="V1578" s="64">
        <v>19.13</v>
      </c>
      <c r="X1578" s="9">
        <v>235.8</v>
      </c>
    </row>
    <row r="1579" spans="2:24" x14ac:dyDescent="0.2">
      <c r="B1579" s="20">
        <v>40360.62395833333</v>
      </c>
      <c r="C1579" s="9">
        <v>5.97736</v>
      </c>
      <c r="D1579" s="9">
        <v>-46.416829999999997</v>
      </c>
      <c r="E1579" s="71">
        <v>2500.1</v>
      </c>
      <c r="F1579" s="35">
        <v>5320</v>
      </c>
      <c r="G1579" s="35">
        <v>264000</v>
      </c>
      <c r="H1579" s="35">
        <v>269320</v>
      </c>
      <c r="I1579" s="35">
        <v>547368.42109999992</v>
      </c>
      <c r="Q1579" s="9">
        <v>2.8439999999999999</v>
      </c>
      <c r="R1579" s="9">
        <v>34.94</v>
      </c>
      <c r="U1579" s="64">
        <v>6.0000000000000001E-3</v>
      </c>
      <c r="V1579" s="64">
        <v>19.29</v>
      </c>
      <c r="X1579" s="9">
        <v>231.8</v>
      </c>
    </row>
    <row r="1580" spans="2:24" x14ac:dyDescent="0.2">
      <c r="B1580" s="20">
        <v>40360.62395833333</v>
      </c>
      <c r="C1580" s="9">
        <v>5.97736</v>
      </c>
      <c r="D1580" s="9">
        <v>-46.416829999999997</v>
      </c>
      <c r="E1580" s="71">
        <v>1753.3</v>
      </c>
      <c r="F1580" s="35">
        <v>35400</v>
      </c>
      <c r="G1580" s="35">
        <v>1540000</v>
      </c>
      <c r="H1580" s="35">
        <v>1575400</v>
      </c>
      <c r="I1580" s="35">
        <v>4449122.807</v>
      </c>
      <c r="Q1580" s="9">
        <v>4.3739999999999997</v>
      </c>
      <c r="R1580" s="9">
        <v>34.997999999999998</v>
      </c>
      <c r="U1580" s="64">
        <v>6.0000000000000001E-3</v>
      </c>
      <c r="V1580" s="64">
        <v>20.2</v>
      </c>
      <c r="X1580" s="9">
        <v>215.12</v>
      </c>
    </row>
    <row r="1581" spans="2:24" x14ac:dyDescent="0.2">
      <c r="B1581" s="20">
        <v>40360.62395833333</v>
      </c>
      <c r="C1581" s="9">
        <v>5.97736</v>
      </c>
      <c r="D1581" s="9">
        <v>-46.416829999999997</v>
      </c>
      <c r="E1581" s="71">
        <v>751.5</v>
      </c>
      <c r="F1581" s="35">
        <v>37800</v>
      </c>
      <c r="G1581" s="35">
        <v>1910000</v>
      </c>
      <c r="H1581" s="35">
        <v>1947800</v>
      </c>
      <c r="I1581" s="35">
        <v>5761403.5089999996</v>
      </c>
      <c r="Q1581" s="9">
        <v>4.8419999999999996</v>
      </c>
      <c r="R1581" s="9">
        <v>34.585999999999999</v>
      </c>
      <c r="U1581" s="64">
        <v>8.0000000000000002E-3</v>
      </c>
      <c r="V1581" s="64">
        <v>34.200000000000003</v>
      </c>
      <c r="X1581" s="9">
        <v>135.88999999999999</v>
      </c>
    </row>
    <row r="1582" spans="2:24" x14ac:dyDescent="0.2">
      <c r="B1582" s="20">
        <v>40360.62395833333</v>
      </c>
      <c r="C1582" s="9">
        <v>5.97736</v>
      </c>
      <c r="D1582" s="9">
        <v>-46.416829999999997</v>
      </c>
      <c r="E1582" s="71">
        <v>501.1</v>
      </c>
      <c r="F1582" s="35">
        <v>93300</v>
      </c>
      <c r="G1582" s="35">
        <v>4680000</v>
      </c>
      <c r="H1582" s="35">
        <v>4773300</v>
      </c>
      <c r="I1582" s="35">
        <v>13115789.469999999</v>
      </c>
      <c r="Q1582" s="9">
        <v>6.7510000000000003</v>
      </c>
      <c r="R1582" s="9">
        <v>34.628</v>
      </c>
      <c r="U1582" s="64">
        <v>8.0000000000000002E-3</v>
      </c>
      <c r="V1582" s="64">
        <v>33.909999999999997</v>
      </c>
      <c r="X1582" s="9">
        <v>114.9</v>
      </c>
    </row>
    <row r="1583" spans="2:24" x14ac:dyDescent="0.2">
      <c r="B1583" s="20">
        <v>40360.62395833333</v>
      </c>
      <c r="C1583" s="9">
        <v>5.97736</v>
      </c>
      <c r="D1583" s="9">
        <v>-46.416829999999997</v>
      </c>
      <c r="E1583" s="71">
        <v>250.2</v>
      </c>
      <c r="F1583" s="35">
        <v>747000</v>
      </c>
      <c r="G1583" s="35">
        <v>5760000</v>
      </c>
      <c r="H1583" s="35">
        <v>6507000</v>
      </c>
      <c r="I1583" s="35">
        <v>16315789.469999999</v>
      </c>
      <c r="Q1583" s="9">
        <v>9.9749999999999996</v>
      </c>
      <c r="R1583" s="9">
        <v>34.921999999999997</v>
      </c>
      <c r="U1583" s="64">
        <v>1.2999999999999999E-2</v>
      </c>
      <c r="V1583" s="64">
        <v>25.36</v>
      </c>
      <c r="X1583" s="9">
        <v>125.89</v>
      </c>
    </row>
    <row r="1584" spans="2:24" x14ac:dyDescent="0.2">
      <c r="B1584" s="20">
        <v>40360.62395833333</v>
      </c>
      <c r="C1584" s="9">
        <v>5.97736</v>
      </c>
      <c r="D1584" s="9">
        <v>-46.416829999999997</v>
      </c>
      <c r="E1584" s="71">
        <v>50.7</v>
      </c>
      <c r="F1584" s="35">
        <v>442000</v>
      </c>
      <c r="G1584" s="35">
        <v>2070</v>
      </c>
      <c r="H1584" s="35">
        <v>444070</v>
      </c>
      <c r="I1584" s="35">
        <v>524444.44439999992</v>
      </c>
      <c r="Q1584" s="9">
        <v>27.469000000000001</v>
      </c>
      <c r="R1584" s="9">
        <v>36.094000000000001</v>
      </c>
      <c r="U1584" s="64">
        <v>2.4E-2</v>
      </c>
      <c r="V1584" s="64">
        <v>0.08</v>
      </c>
      <c r="X1584" s="9">
        <v>172.46</v>
      </c>
    </row>
    <row r="1585" spans="2:24" x14ac:dyDescent="0.2">
      <c r="B1585" s="20">
        <v>40361.748287037037</v>
      </c>
      <c r="C1585" s="9">
        <v>3.97464</v>
      </c>
      <c r="D1585" s="9">
        <v>-43.752679999999998</v>
      </c>
      <c r="E1585" s="71">
        <v>3495.9</v>
      </c>
      <c r="F1585" s="35">
        <v>13911.578950000001</v>
      </c>
      <c r="G1585" s="35">
        <v>120000</v>
      </c>
      <c r="H1585" s="35">
        <v>133911.57895</v>
      </c>
      <c r="I1585" s="35">
        <v>11300</v>
      </c>
      <c r="Q1585" s="9">
        <v>2.4140000000000001</v>
      </c>
      <c r="R1585" s="9">
        <v>34.908000000000001</v>
      </c>
      <c r="U1585" s="64">
        <v>1.6E-2</v>
      </c>
      <c r="V1585" s="64">
        <v>19.350000000000001</v>
      </c>
      <c r="X1585" s="9">
        <v>233.18</v>
      </c>
    </row>
    <row r="1586" spans="2:24" x14ac:dyDescent="0.2">
      <c r="B1586" s="20">
        <v>40361.748287037037</v>
      </c>
      <c r="C1586" s="9">
        <v>3.97464</v>
      </c>
      <c r="D1586" s="9">
        <v>-43.752679999999998</v>
      </c>
      <c r="E1586" s="71">
        <v>2499.6999999999998</v>
      </c>
      <c r="F1586" s="35">
        <v>12463.15789</v>
      </c>
      <c r="G1586" s="35">
        <v>353000</v>
      </c>
      <c r="H1586" s="35">
        <v>365463.15788999997</v>
      </c>
      <c r="I1586" s="35">
        <v>197000</v>
      </c>
      <c r="Q1586" s="9">
        <v>3.08</v>
      </c>
      <c r="R1586" s="9">
        <v>34.953000000000003</v>
      </c>
      <c r="U1586" s="64">
        <v>0.02</v>
      </c>
      <c r="V1586" s="64">
        <v>18.77</v>
      </c>
      <c r="X1586" s="9">
        <v>232.18</v>
      </c>
    </row>
    <row r="1587" spans="2:24" x14ac:dyDescent="0.2">
      <c r="B1587" s="20">
        <v>40361.748287037037</v>
      </c>
      <c r="C1587" s="9">
        <v>3.97464</v>
      </c>
      <c r="D1587" s="9">
        <v>-43.752679999999998</v>
      </c>
      <c r="E1587" s="71">
        <v>1746</v>
      </c>
      <c r="F1587" s="35">
        <v>9600</v>
      </c>
      <c r="G1587" s="35">
        <v>346000</v>
      </c>
      <c r="H1587" s="35">
        <v>355600</v>
      </c>
      <c r="I1587" s="35">
        <v>198000</v>
      </c>
      <c r="Q1587" s="9">
        <v>3.8719999999999999</v>
      </c>
      <c r="R1587" s="9">
        <v>34.981000000000002</v>
      </c>
      <c r="U1587" s="64">
        <v>0.02</v>
      </c>
      <c r="V1587" s="64">
        <v>19.57</v>
      </c>
      <c r="X1587" s="9">
        <v>223.2</v>
      </c>
    </row>
    <row r="1588" spans="2:24" x14ac:dyDescent="0.2">
      <c r="B1588" s="20">
        <v>40361.748287037037</v>
      </c>
      <c r="C1588" s="9">
        <v>3.97464</v>
      </c>
      <c r="D1588" s="9">
        <v>-43.752679999999998</v>
      </c>
      <c r="E1588" s="71">
        <v>748.9</v>
      </c>
      <c r="F1588" s="35">
        <v>79270.175440000006</v>
      </c>
      <c r="G1588" s="35">
        <v>3340000</v>
      </c>
      <c r="H1588" s="35">
        <v>3419270.1754399999</v>
      </c>
      <c r="I1588" s="35">
        <v>345000</v>
      </c>
      <c r="Q1588" s="9">
        <v>5.4630000000000001</v>
      </c>
      <c r="R1588" s="9">
        <v>34.555999999999997</v>
      </c>
      <c r="U1588" s="64">
        <v>1.9E-2</v>
      </c>
      <c r="V1588" s="64">
        <v>35.479999999999997</v>
      </c>
      <c r="X1588" s="9">
        <v>119.14</v>
      </c>
    </row>
    <row r="1589" spans="2:24" x14ac:dyDescent="0.2">
      <c r="B1589" s="20">
        <v>40361.748287037037</v>
      </c>
      <c r="C1589" s="9">
        <v>3.97464</v>
      </c>
      <c r="D1589" s="9">
        <v>-43.752679999999998</v>
      </c>
      <c r="E1589" s="71">
        <v>546.4</v>
      </c>
      <c r="F1589" s="35">
        <v>188070.17540000001</v>
      </c>
      <c r="G1589" s="35">
        <v>5600000</v>
      </c>
      <c r="H1589" s="35">
        <v>5788070.1754000001</v>
      </c>
      <c r="I1589" s="35">
        <v>484000</v>
      </c>
      <c r="Q1589" s="9">
        <v>7.7450000000000001</v>
      </c>
      <c r="R1589" s="9">
        <v>34.722999999999999</v>
      </c>
      <c r="U1589" s="64">
        <v>2.1000000000000001E-2</v>
      </c>
      <c r="V1589" s="64">
        <v>34</v>
      </c>
      <c r="X1589" s="9">
        <v>94.21</v>
      </c>
    </row>
    <row r="1590" spans="2:24" x14ac:dyDescent="0.2">
      <c r="B1590" s="20">
        <v>40361.748287037037</v>
      </c>
      <c r="C1590" s="9">
        <v>3.97464</v>
      </c>
      <c r="D1590" s="9">
        <v>-43.752679999999998</v>
      </c>
      <c r="E1590" s="71">
        <v>249.4</v>
      </c>
      <c r="F1590" s="35">
        <v>2011508.7719999999</v>
      </c>
      <c r="G1590" s="35">
        <v>11100000</v>
      </c>
      <c r="H1590" s="35">
        <v>13111508.772</v>
      </c>
      <c r="I1590" s="35">
        <v>2500000</v>
      </c>
      <c r="Q1590" s="9">
        <v>9.5990000000000002</v>
      </c>
      <c r="R1590" s="9">
        <v>34.847000000000001</v>
      </c>
      <c r="U1590" s="64">
        <v>1.7999999999999999E-2</v>
      </c>
      <c r="V1590" s="64">
        <v>24.43</v>
      </c>
      <c r="X1590" s="9">
        <v>139.13999999999999</v>
      </c>
    </row>
    <row r="1591" spans="2:24" x14ac:dyDescent="0.2">
      <c r="B1591" s="20">
        <v>40361.748287037037</v>
      </c>
      <c r="C1591" s="9">
        <v>3.97464</v>
      </c>
      <c r="D1591" s="9">
        <v>-43.752679999999998</v>
      </c>
      <c r="E1591" s="71">
        <v>50.6</v>
      </c>
      <c r="F1591" s="35">
        <v>3024000</v>
      </c>
      <c r="G1591" s="35">
        <v>69900</v>
      </c>
      <c r="H1591" s="35">
        <v>3093900</v>
      </c>
      <c r="I1591" s="35">
        <v>531000</v>
      </c>
      <c r="Q1591" s="9">
        <v>28.373000000000001</v>
      </c>
      <c r="R1591" s="9">
        <v>36.207000000000001</v>
      </c>
      <c r="U1591" s="64">
        <v>2.1999999999999999E-2</v>
      </c>
      <c r="V1591" s="64">
        <v>0.06</v>
      </c>
      <c r="X1591" s="9">
        <v>171.48</v>
      </c>
    </row>
    <row r="1592" spans="2:24" x14ac:dyDescent="0.2">
      <c r="B1592" s="20">
        <v>40362.763055555559</v>
      </c>
      <c r="C1592" s="9">
        <v>2.5445799999999998</v>
      </c>
      <c r="D1592" s="9">
        <v>-41.699539999999999</v>
      </c>
      <c r="E1592" s="71">
        <v>3250</v>
      </c>
      <c r="F1592" s="35">
        <v>2320</v>
      </c>
      <c r="G1592" s="35">
        <v>2307.3684210000001</v>
      </c>
      <c r="H1592" s="35">
        <v>4627.3684210000001</v>
      </c>
      <c r="I1592" s="35">
        <v>1620</v>
      </c>
      <c r="Q1592" s="9">
        <v>2.5939999999999999</v>
      </c>
      <c r="R1592" s="9">
        <v>34.920999999999999</v>
      </c>
      <c r="U1592" s="64">
        <v>1.9E-2</v>
      </c>
      <c r="V1592" s="64">
        <v>19.690000000000001</v>
      </c>
      <c r="X1592" s="9">
        <v>230.09</v>
      </c>
    </row>
    <row r="1593" spans="2:24" x14ac:dyDescent="0.2">
      <c r="B1593" s="20">
        <v>40362.763055555559</v>
      </c>
      <c r="C1593" s="9">
        <v>2.5445799999999998</v>
      </c>
      <c r="D1593" s="9">
        <v>-41.699539999999999</v>
      </c>
      <c r="E1593" s="71">
        <v>748.2</v>
      </c>
      <c r="F1593" s="35">
        <v>179000</v>
      </c>
      <c r="G1593" s="35">
        <v>5524210.5259999996</v>
      </c>
      <c r="H1593" s="35">
        <v>5703210.5259999996</v>
      </c>
      <c r="I1593" s="35">
        <v>3470000</v>
      </c>
      <c r="Q1593" s="9">
        <v>5.3760000000000003</v>
      </c>
      <c r="R1593" s="9">
        <v>34.514000000000003</v>
      </c>
      <c r="U1593" s="64">
        <v>2.1000000000000001E-2</v>
      </c>
      <c r="V1593" s="64">
        <v>34.159999999999997</v>
      </c>
      <c r="X1593" s="9">
        <v>135.32</v>
      </c>
    </row>
    <row r="1594" spans="2:24" x14ac:dyDescent="0.2">
      <c r="B1594" s="20">
        <v>40362.763055555559</v>
      </c>
      <c r="C1594" s="9">
        <v>2.5445799999999998</v>
      </c>
      <c r="D1594" s="9">
        <v>-41.699539999999999</v>
      </c>
      <c r="E1594" s="71">
        <v>400.8</v>
      </c>
      <c r="F1594" s="35">
        <v>386000</v>
      </c>
      <c r="G1594" s="35">
        <v>3541333.3330000001</v>
      </c>
      <c r="H1594" s="35">
        <v>3927333.3330000001</v>
      </c>
      <c r="I1594" s="35">
        <v>3170000</v>
      </c>
      <c r="Q1594" s="9">
        <v>8.1389999999999993</v>
      </c>
      <c r="R1594" s="9">
        <v>34.713999999999999</v>
      </c>
      <c r="U1594" s="64">
        <v>1.7999999999999999E-2</v>
      </c>
      <c r="V1594" s="64">
        <v>29.61</v>
      </c>
      <c r="X1594" s="9">
        <v>124.74</v>
      </c>
    </row>
    <row r="1595" spans="2:24" x14ac:dyDescent="0.2">
      <c r="B1595" s="20">
        <v>40362.763055555559</v>
      </c>
      <c r="C1595" s="9">
        <v>2.5445799999999998</v>
      </c>
      <c r="D1595" s="9">
        <v>-41.699539999999999</v>
      </c>
      <c r="E1595" s="71">
        <v>251</v>
      </c>
      <c r="F1595" s="35">
        <v>373000</v>
      </c>
      <c r="G1595" s="35">
        <v>1848470.588</v>
      </c>
      <c r="H1595" s="35">
        <v>2221470.588</v>
      </c>
      <c r="I1595" s="35">
        <v>1170000</v>
      </c>
      <c r="Q1595" s="9">
        <v>9.7080000000000002</v>
      </c>
      <c r="R1595" s="9">
        <v>34.866</v>
      </c>
      <c r="U1595" s="64">
        <v>0.02</v>
      </c>
      <c r="V1595" s="64">
        <v>24.38</v>
      </c>
      <c r="X1595" s="9">
        <v>139.29</v>
      </c>
    </row>
    <row r="1596" spans="2:24" x14ac:dyDescent="0.2">
      <c r="B1596" s="20">
        <v>40362.763055555559</v>
      </c>
      <c r="C1596" s="9">
        <v>2.5445799999999998</v>
      </c>
      <c r="D1596" s="9">
        <v>-41.699539999999999</v>
      </c>
      <c r="E1596" s="71">
        <v>50.1</v>
      </c>
      <c r="F1596" s="35">
        <v>15000000</v>
      </c>
      <c r="G1596" s="35">
        <v>32520.000000000004</v>
      </c>
      <c r="H1596" s="35">
        <v>15032520</v>
      </c>
      <c r="I1596" s="35">
        <v>3510000</v>
      </c>
      <c r="Q1596" s="9">
        <v>27.423999999999999</v>
      </c>
      <c r="R1596" s="9">
        <v>36.201999999999998</v>
      </c>
      <c r="U1596" s="64">
        <v>1.4999999999999999E-2</v>
      </c>
      <c r="V1596" s="64">
        <v>0.1</v>
      </c>
      <c r="X1596" s="9">
        <v>172.18</v>
      </c>
    </row>
    <row r="1597" spans="2:24" x14ac:dyDescent="0.2">
      <c r="B1597" s="20">
        <v>40629</v>
      </c>
      <c r="C1597" s="9">
        <v>-0.1915</v>
      </c>
      <c r="D1597" s="9">
        <v>-32.874499999999998</v>
      </c>
      <c r="E1597" s="71">
        <v>3498</v>
      </c>
      <c r="F1597" s="35">
        <v>42900</v>
      </c>
      <c r="G1597" s="35">
        <v>1730000</v>
      </c>
      <c r="H1597" s="35">
        <v>1772900</v>
      </c>
      <c r="I1597" s="35">
        <v>6080000</v>
      </c>
      <c r="Q1597" s="9">
        <v>2.444</v>
      </c>
      <c r="R1597" s="9">
        <v>34.904600000000002</v>
      </c>
      <c r="U1597" s="64">
        <v>4.0000000000000001E-3</v>
      </c>
      <c r="V1597" s="64">
        <v>19.690000000000001</v>
      </c>
      <c r="X1597" s="9">
        <v>262.3</v>
      </c>
    </row>
    <row r="1598" spans="2:24" x14ac:dyDescent="0.2">
      <c r="B1598" s="20">
        <v>40629</v>
      </c>
      <c r="C1598" s="9">
        <v>-0.1915</v>
      </c>
      <c r="D1598" s="9">
        <v>-32.874499999999998</v>
      </c>
      <c r="E1598" s="71">
        <v>3000</v>
      </c>
      <c r="F1598" s="35">
        <v>35000</v>
      </c>
      <c r="G1598" s="35">
        <v>1930000</v>
      </c>
      <c r="H1598" s="35">
        <v>1965000</v>
      </c>
      <c r="I1598" s="35">
        <v>9029333.3330000006</v>
      </c>
      <c r="Q1598" s="9">
        <v>2.6735000000000002</v>
      </c>
      <c r="R1598" s="9">
        <v>34.918199999999999</v>
      </c>
      <c r="U1598" s="64">
        <v>8.0000000000000002E-3</v>
      </c>
      <c r="V1598" s="64">
        <v>20.38</v>
      </c>
      <c r="X1598" s="9">
        <v>255.7</v>
      </c>
    </row>
    <row r="1599" spans="2:24" x14ac:dyDescent="0.2">
      <c r="B1599" s="20">
        <v>40629</v>
      </c>
      <c r="C1599" s="9">
        <v>-0.1915</v>
      </c>
      <c r="D1599" s="9">
        <v>-32.874499999999998</v>
      </c>
      <c r="E1599" s="71">
        <v>2500</v>
      </c>
      <c r="F1599" s="35">
        <v>25600</v>
      </c>
      <c r="G1599" s="35">
        <v>1420000</v>
      </c>
      <c r="H1599" s="35">
        <v>1445600</v>
      </c>
      <c r="I1599" s="35">
        <v>21386666.669999998</v>
      </c>
      <c r="Q1599" s="9">
        <v>3.0184000000000002</v>
      </c>
      <c r="R1599" s="9">
        <v>34.9407</v>
      </c>
      <c r="U1599" s="64">
        <v>1.4E-2</v>
      </c>
      <c r="V1599" s="64">
        <v>19.87</v>
      </c>
      <c r="X1599" s="9">
        <v>256.10000000000002</v>
      </c>
    </row>
    <row r="1600" spans="2:24" x14ac:dyDescent="0.2">
      <c r="B1600" s="20">
        <v>40629</v>
      </c>
      <c r="C1600" s="9">
        <v>-0.1915</v>
      </c>
      <c r="D1600" s="9">
        <v>-32.874499999999998</v>
      </c>
      <c r="E1600" s="71">
        <v>1749</v>
      </c>
      <c r="F1600" s="35">
        <v>99600</v>
      </c>
      <c r="G1600" s="35">
        <v>4150000</v>
      </c>
      <c r="H1600" s="35">
        <v>4249600</v>
      </c>
      <c r="I1600" s="35">
        <v>8629333.3330000006</v>
      </c>
      <c r="Q1600" s="9">
        <v>3.9384000000000001</v>
      </c>
      <c r="R1600" s="9">
        <v>34.977800000000002</v>
      </c>
      <c r="U1600" s="64">
        <v>8.9999999999999993E-3</v>
      </c>
      <c r="V1600" s="64">
        <v>19.7</v>
      </c>
      <c r="X1600" s="9">
        <v>249.7</v>
      </c>
    </row>
    <row r="1601" spans="2:24" x14ac:dyDescent="0.2">
      <c r="B1601" s="20">
        <v>40629</v>
      </c>
      <c r="C1601" s="9">
        <v>-0.1915</v>
      </c>
      <c r="D1601" s="9">
        <v>-32.874499999999998</v>
      </c>
      <c r="E1601" s="71">
        <v>1250</v>
      </c>
      <c r="F1601" s="35">
        <v>93000</v>
      </c>
      <c r="G1601" s="35">
        <v>4300000</v>
      </c>
      <c r="H1601" s="35">
        <v>4393000</v>
      </c>
      <c r="I1601" s="35">
        <v>77760000</v>
      </c>
      <c r="Q1601" s="9">
        <v>4.5904999999999996</v>
      </c>
      <c r="R1601" s="9">
        <v>34.862299999999998</v>
      </c>
      <c r="U1601" s="64">
        <v>6.0000000000000001E-3</v>
      </c>
      <c r="V1601" s="64">
        <v>26.68</v>
      </c>
      <c r="X1601" s="9">
        <v>193.6</v>
      </c>
    </row>
    <row r="1602" spans="2:24" x14ac:dyDescent="0.2">
      <c r="B1602" s="20">
        <v>40629</v>
      </c>
      <c r="C1602" s="9">
        <v>-0.1915</v>
      </c>
      <c r="D1602" s="9">
        <v>-32.874499999999998</v>
      </c>
      <c r="E1602" s="71">
        <v>499</v>
      </c>
      <c r="F1602" s="35">
        <v>405000</v>
      </c>
      <c r="G1602" s="35">
        <v>18100000</v>
      </c>
      <c r="H1602" s="35">
        <v>18505000</v>
      </c>
      <c r="I1602" s="35">
        <v>92294736.840000004</v>
      </c>
      <c r="Q1602" s="9">
        <v>6.9965999999999999</v>
      </c>
      <c r="R1602" s="9">
        <v>34.609299999999998</v>
      </c>
      <c r="U1602" s="64">
        <v>1.2999999999999999E-2</v>
      </c>
      <c r="V1602" s="64">
        <v>32.43</v>
      </c>
      <c r="X1602" s="9">
        <v>133.80000000000001</v>
      </c>
    </row>
    <row r="1603" spans="2:24" x14ac:dyDescent="0.2">
      <c r="B1603" s="20">
        <v>40629</v>
      </c>
      <c r="C1603" s="9">
        <v>-0.1915</v>
      </c>
      <c r="D1603" s="9">
        <v>-32.874499999999998</v>
      </c>
      <c r="E1603" s="71">
        <v>245</v>
      </c>
      <c r="F1603" s="35">
        <v>3990000</v>
      </c>
      <c r="G1603" s="35">
        <v>21800000</v>
      </c>
      <c r="H1603" s="35">
        <v>25790000</v>
      </c>
      <c r="I1603" s="35">
        <v>17403508.77</v>
      </c>
      <c r="Q1603" s="9">
        <v>12.1623</v>
      </c>
      <c r="R1603" s="9">
        <v>35.166699999999999</v>
      </c>
      <c r="U1603" s="64">
        <v>1.9E-2</v>
      </c>
      <c r="V1603" s="64">
        <v>24.01</v>
      </c>
      <c r="X1603" s="9">
        <v>113.2</v>
      </c>
    </row>
    <row r="1604" spans="2:24" x14ac:dyDescent="0.2">
      <c r="B1604" s="20">
        <v>40629</v>
      </c>
      <c r="C1604" s="9">
        <v>-0.1915</v>
      </c>
      <c r="D1604" s="9">
        <v>-32.874499999999998</v>
      </c>
      <c r="E1604" s="71">
        <v>61</v>
      </c>
      <c r="F1604" s="35">
        <v>4250000</v>
      </c>
      <c r="G1604" s="35">
        <v>31400</v>
      </c>
      <c r="H1604" s="35">
        <v>4281400</v>
      </c>
      <c r="I1604" s="35">
        <v>9686821.7050000001</v>
      </c>
      <c r="Q1604" s="9">
        <v>25.823699999999999</v>
      </c>
      <c r="R1604" s="9">
        <v>36.499600000000001</v>
      </c>
      <c r="U1604" s="64">
        <v>5.8000000000000003E-2</v>
      </c>
      <c r="V1604" s="64" t="s">
        <v>361</v>
      </c>
      <c r="X1604" s="9">
        <v>199.4</v>
      </c>
    </row>
    <row r="1605" spans="2:24" x14ac:dyDescent="0.2">
      <c r="B1605" s="20">
        <v>40627</v>
      </c>
      <c r="C1605" s="9">
        <v>-2.6505000000000001</v>
      </c>
      <c r="D1605" s="9">
        <v>-28.917200000000001</v>
      </c>
      <c r="E1605" s="71">
        <v>4499</v>
      </c>
      <c r="F1605" s="35">
        <v>27400</v>
      </c>
      <c r="G1605" s="35">
        <v>1580000</v>
      </c>
      <c r="H1605" s="35">
        <v>1607400</v>
      </c>
      <c r="I1605" s="35">
        <v>6234074.074</v>
      </c>
      <c r="Q1605" s="9">
        <v>0.96640000000000004</v>
      </c>
      <c r="R1605" s="9">
        <v>34.739100000000001</v>
      </c>
      <c r="U1605" s="64">
        <v>1.0999999999999999E-2</v>
      </c>
      <c r="V1605" s="64">
        <v>29.58</v>
      </c>
      <c r="X1605" s="9">
        <v>230.2</v>
      </c>
    </row>
    <row r="1606" spans="2:24" x14ac:dyDescent="0.2">
      <c r="B1606" s="20">
        <v>40627</v>
      </c>
      <c r="C1606" s="9">
        <v>-2.6505000000000001</v>
      </c>
      <c r="D1606" s="9">
        <v>-28.917200000000001</v>
      </c>
      <c r="E1606" s="71">
        <v>3500</v>
      </c>
      <c r="F1606" s="35">
        <v>23300</v>
      </c>
      <c r="G1606" s="35">
        <v>841000</v>
      </c>
      <c r="H1606" s="35">
        <v>864300</v>
      </c>
      <c r="I1606" s="35">
        <v>4029629.63</v>
      </c>
      <c r="Q1606" s="9">
        <v>2.4725999999999999</v>
      </c>
      <c r="R1606" s="9">
        <v>34.906799999999997</v>
      </c>
      <c r="U1606" s="64">
        <v>0.02</v>
      </c>
      <c r="V1606" s="64">
        <v>19.61</v>
      </c>
      <c r="X1606" s="9">
        <v>261.89999999999998</v>
      </c>
    </row>
    <row r="1607" spans="2:24" x14ac:dyDescent="0.2">
      <c r="B1607" s="20">
        <v>40627</v>
      </c>
      <c r="C1607" s="9">
        <v>-2.6505000000000001</v>
      </c>
      <c r="D1607" s="9">
        <v>-28.917200000000001</v>
      </c>
      <c r="E1607" s="71">
        <v>2500</v>
      </c>
      <c r="F1607" s="35">
        <v>38000</v>
      </c>
      <c r="G1607" s="35">
        <v>1820000</v>
      </c>
      <c r="H1607" s="35">
        <v>1858000</v>
      </c>
      <c r="I1607" s="35">
        <v>7562666.6670000004</v>
      </c>
      <c r="Q1607" s="9">
        <v>2.9312</v>
      </c>
      <c r="R1607" s="9">
        <v>34.924599999999998</v>
      </c>
      <c r="U1607" s="64">
        <v>1.7999999999999999E-2</v>
      </c>
      <c r="V1607" s="64">
        <v>21.38</v>
      </c>
      <c r="X1607" s="9">
        <v>245.8</v>
      </c>
    </row>
    <row r="1608" spans="2:24" x14ac:dyDescent="0.2">
      <c r="B1608" s="20">
        <v>40627</v>
      </c>
      <c r="C1608" s="9">
        <v>-2.6505000000000001</v>
      </c>
      <c r="D1608" s="9">
        <v>-28.917200000000001</v>
      </c>
      <c r="E1608" s="71">
        <v>1750</v>
      </c>
      <c r="F1608" s="35">
        <v>24400</v>
      </c>
      <c r="G1608" s="35">
        <v>1330000</v>
      </c>
      <c r="H1608" s="35">
        <v>1354400</v>
      </c>
      <c r="I1608" s="35">
        <v>4528000</v>
      </c>
      <c r="Q1608" s="9">
        <v>3.8494999999999999</v>
      </c>
      <c r="R1608" s="9">
        <v>34.975099999999998</v>
      </c>
      <c r="U1608" s="64">
        <v>1.2999999999999999E-2</v>
      </c>
      <c r="V1608" s="64">
        <v>19.649999999999999</v>
      </c>
      <c r="X1608" s="9">
        <v>250.7</v>
      </c>
    </row>
    <row r="1609" spans="2:24" x14ac:dyDescent="0.2">
      <c r="B1609" s="20">
        <v>40627</v>
      </c>
      <c r="C1609" s="9">
        <v>-2.6505000000000001</v>
      </c>
      <c r="D1609" s="9">
        <v>-28.917200000000001</v>
      </c>
      <c r="E1609" s="71">
        <v>1248</v>
      </c>
      <c r="F1609" s="35">
        <v>54200</v>
      </c>
      <c r="G1609" s="35">
        <v>2420000</v>
      </c>
      <c r="H1609" s="35">
        <v>2474200</v>
      </c>
      <c r="I1609" s="35">
        <v>10224000</v>
      </c>
      <c r="Q1609" s="9">
        <v>4.4915000000000003</v>
      </c>
      <c r="R1609" s="9">
        <v>34.859000000000002</v>
      </c>
      <c r="U1609" s="64">
        <v>0.01</v>
      </c>
      <c r="V1609" s="64">
        <v>26.4</v>
      </c>
      <c r="X1609" s="9">
        <v>196.2</v>
      </c>
    </row>
    <row r="1610" spans="2:24" x14ac:dyDescent="0.2">
      <c r="B1610" s="20">
        <v>40627</v>
      </c>
      <c r="C1610" s="9">
        <v>-2.6505000000000001</v>
      </c>
      <c r="D1610" s="9">
        <v>-28.917200000000001</v>
      </c>
      <c r="E1610" s="71">
        <v>375</v>
      </c>
      <c r="F1610" s="35">
        <v>1270000</v>
      </c>
      <c r="G1610" s="35">
        <v>21000000</v>
      </c>
      <c r="H1610" s="35">
        <v>22270000</v>
      </c>
      <c r="I1610" s="35">
        <v>109280000</v>
      </c>
      <c r="Q1610" s="9">
        <v>10.3757</v>
      </c>
      <c r="R1610" s="9">
        <v>34.956400000000002</v>
      </c>
      <c r="U1610" s="64">
        <v>2.1999999999999999E-2</v>
      </c>
      <c r="V1610" s="64">
        <v>30.73</v>
      </c>
      <c r="X1610" s="9">
        <v>80.2</v>
      </c>
    </row>
    <row r="1611" spans="2:24" x14ac:dyDescent="0.2">
      <c r="B1611" s="20">
        <v>40627</v>
      </c>
      <c r="C1611" s="9">
        <v>-2.6505000000000001</v>
      </c>
      <c r="D1611" s="9">
        <v>-28.917200000000001</v>
      </c>
      <c r="E1611" s="71">
        <v>250</v>
      </c>
      <c r="F1611" s="35">
        <v>2230000</v>
      </c>
      <c r="G1611" s="35">
        <v>17200000</v>
      </c>
      <c r="H1611" s="35">
        <v>19430000</v>
      </c>
      <c r="I1611" s="35">
        <v>84693333.329999998</v>
      </c>
      <c r="Q1611" s="9">
        <v>12.17</v>
      </c>
      <c r="R1611" s="9">
        <v>35.167299999999997</v>
      </c>
      <c r="U1611" s="64">
        <v>1.9E-2</v>
      </c>
      <c r="V1611" s="64">
        <v>25.14</v>
      </c>
      <c r="X1611" s="9">
        <v>101.3</v>
      </c>
    </row>
    <row r="1612" spans="2:24" x14ac:dyDescent="0.2">
      <c r="B1612" s="20">
        <v>40627</v>
      </c>
      <c r="C1612" s="9">
        <v>-2.6505000000000001</v>
      </c>
      <c r="D1612" s="9">
        <v>-28.917200000000001</v>
      </c>
      <c r="E1612" s="71">
        <v>65</v>
      </c>
      <c r="F1612" s="35">
        <v>3480000</v>
      </c>
      <c r="G1612" s="35">
        <v>43700</v>
      </c>
      <c r="H1612" s="35">
        <v>3523700</v>
      </c>
      <c r="I1612" s="35">
        <v>8066666.6670000004</v>
      </c>
      <c r="Q1612" s="9">
        <v>21.077100000000002</v>
      </c>
      <c r="R1612" s="9">
        <v>35.945700000000002</v>
      </c>
      <c r="U1612" s="64">
        <v>0.25800000000000001</v>
      </c>
      <c r="V1612" s="64">
        <v>5.76</v>
      </c>
      <c r="X1612" s="9">
        <v>163.30000000000001</v>
      </c>
    </row>
    <row r="1613" spans="2:24" x14ac:dyDescent="0.2">
      <c r="B1613" s="20">
        <v>40626</v>
      </c>
      <c r="C1613" s="9">
        <v>-5.6666999999999996</v>
      </c>
      <c r="D1613" s="9">
        <v>-28.4572</v>
      </c>
      <c r="E1613" s="71">
        <v>4499</v>
      </c>
      <c r="F1613" s="35">
        <v>14400</v>
      </c>
      <c r="G1613" s="35">
        <v>758000</v>
      </c>
      <c r="H1613" s="35">
        <v>772400</v>
      </c>
      <c r="I1613" s="35">
        <v>4136000</v>
      </c>
      <c r="Q1613" s="9">
        <v>0.94189999999999996</v>
      </c>
      <c r="R1613" s="9">
        <v>34.737699999999997</v>
      </c>
      <c r="U1613" s="64">
        <v>3.1E-2</v>
      </c>
      <c r="V1613" s="64">
        <v>29.72</v>
      </c>
      <c r="X1613" s="9">
        <v>230.2</v>
      </c>
    </row>
    <row r="1614" spans="2:24" x14ac:dyDescent="0.2">
      <c r="B1614" s="20">
        <v>40626</v>
      </c>
      <c r="C1614" s="9">
        <v>-5.6666999999999996</v>
      </c>
      <c r="D1614" s="9">
        <v>-28.4572</v>
      </c>
      <c r="E1614" s="71">
        <v>3500</v>
      </c>
      <c r="F1614" s="35">
        <v>31000</v>
      </c>
      <c r="G1614" s="35">
        <v>2110000</v>
      </c>
      <c r="H1614" s="35">
        <v>2141000</v>
      </c>
      <c r="I1614" s="35">
        <v>11029333.33</v>
      </c>
      <c r="Q1614" s="9">
        <v>2.5346000000000002</v>
      </c>
      <c r="R1614" s="9">
        <v>34.909700000000001</v>
      </c>
      <c r="U1614" s="64">
        <v>2.8000000000000001E-2</v>
      </c>
      <c r="V1614" s="64">
        <v>19.920000000000002</v>
      </c>
      <c r="X1614" s="9">
        <v>259.3</v>
      </c>
    </row>
    <row r="1615" spans="2:24" x14ac:dyDescent="0.2">
      <c r="B1615" s="20">
        <v>40626</v>
      </c>
      <c r="C1615" s="9">
        <v>-5.6666999999999996</v>
      </c>
      <c r="D1615" s="9">
        <v>-28.4572</v>
      </c>
      <c r="E1615" s="71">
        <v>2500</v>
      </c>
      <c r="F1615" s="35">
        <v>29900</v>
      </c>
      <c r="G1615" s="35">
        <v>2310000</v>
      </c>
      <c r="H1615" s="35">
        <v>2339900</v>
      </c>
      <c r="I1615" s="35">
        <v>16042666.67</v>
      </c>
      <c r="Q1615" s="9">
        <v>2.8871000000000002</v>
      </c>
      <c r="R1615" s="9">
        <v>34.919899999999998</v>
      </c>
      <c r="U1615" s="64">
        <v>2.1999999999999999E-2</v>
      </c>
      <c r="V1615" s="64">
        <v>21.51</v>
      </c>
      <c r="X1615" s="9">
        <v>245</v>
      </c>
    </row>
    <row r="1616" spans="2:24" x14ac:dyDescent="0.2">
      <c r="B1616" s="20">
        <v>40626</v>
      </c>
      <c r="C1616" s="9">
        <v>-5.6666999999999996</v>
      </c>
      <c r="D1616" s="9">
        <v>-28.4572</v>
      </c>
      <c r="E1616" s="71">
        <v>1751</v>
      </c>
      <c r="F1616" s="35">
        <v>10200</v>
      </c>
      <c r="G1616" s="35">
        <v>506000</v>
      </c>
      <c r="H1616" s="35">
        <v>516200</v>
      </c>
      <c r="I1616" s="35">
        <v>1699200</v>
      </c>
      <c r="Q1616" s="9">
        <v>3.9205000000000001</v>
      </c>
      <c r="R1616" s="9">
        <v>34.969799999999999</v>
      </c>
      <c r="U1616" s="64">
        <v>0.02</v>
      </c>
      <c r="V1616" s="64">
        <v>20.3</v>
      </c>
      <c r="X1616" s="9">
        <v>244.7</v>
      </c>
    </row>
    <row r="1617" spans="2:24" x14ac:dyDescent="0.2">
      <c r="B1617" s="20">
        <v>40626</v>
      </c>
      <c r="C1617" s="9">
        <v>-5.6666999999999996</v>
      </c>
      <c r="D1617" s="9">
        <v>-28.4572</v>
      </c>
      <c r="E1617" s="71">
        <v>1247</v>
      </c>
      <c r="F1617" s="35">
        <v>46900</v>
      </c>
      <c r="G1617" s="35">
        <v>2280000</v>
      </c>
      <c r="H1617" s="35">
        <v>2326900</v>
      </c>
      <c r="I1617" s="35">
        <v>13088000</v>
      </c>
      <c r="Q1617" s="9">
        <v>4.3507999999999996</v>
      </c>
      <c r="R1617" s="9">
        <v>34.820300000000003</v>
      </c>
      <c r="U1617" s="64">
        <v>0.03</v>
      </c>
      <c r="V1617" s="64">
        <v>27.53</v>
      </c>
      <c r="X1617" s="9">
        <v>190.8</v>
      </c>
    </row>
    <row r="1618" spans="2:24" x14ac:dyDescent="0.2">
      <c r="B1618" s="20">
        <v>40626</v>
      </c>
      <c r="C1618" s="9">
        <v>-5.6666999999999996</v>
      </c>
      <c r="D1618" s="9">
        <v>-28.4572</v>
      </c>
      <c r="E1618" s="71">
        <v>376</v>
      </c>
      <c r="F1618" s="35">
        <v>285000</v>
      </c>
      <c r="G1618" s="35">
        <v>8270000</v>
      </c>
      <c r="H1618" s="35">
        <v>8555000</v>
      </c>
      <c r="I1618" s="35">
        <v>56053333.329999998</v>
      </c>
      <c r="Q1618" s="9">
        <v>8.4452999999999996</v>
      </c>
      <c r="R1618" s="9">
        <v>34.751600000000003</v>
      </c>
      <c r="U1618" s="64">
        <v>2.1000000000000001E-2</v>
      </c>
      <c r="V1618" s="64">
        <v>34.619999999999997</v>
      </c>
      <c r="X1618" s="9">
        <v>81.3</v>
      </c>
    </row>
    <row r="1619" spans="2:24" x14ac:dyDescent="0.2">
      <c r="B1619" s="20">
        <v>40626</v>
      </c>
      <c r="C1619" s="9">
        <v>-5.6666999999999996</v>
      </c>
      <c r="D1619" s="9">
        <v>-28.4572</v>
      </c>
      <c r="E1619" s="71">
        <v>250</v>
      </c>
      <c r="F1619" s="35">
        <v>643000</v>
      </c>
      <c r="G1619" s="35">
        <v>4860000</v>
      </c>
      <c r="H1619" s="35">
        <v>5503000</v>
      </c>
      <c r="I1619" s="35">
        <v>31413333.330000002</v>
      </c>
      <c r="Q1619" s="9">
        <v>10.2539</v>
      </c>
      <c r="R1619" s="9">
        <v>34.943100000000001</v>
      </c>
      <c r="U1619" s="64">
        <v>1.9E-2</v>
      </c>
      <c r="V1619" s="64">
        <v>28.54</v>
      </c>
      <c r="X1619" s="9">
        <v>100.9</v>
      </c>
    </row>
    <row r="1620" spans="2:24" x14ac:dyDescent="0.2">
      <c r="B1620" s="20">
        <v>40626</v>
      </c>
      <c r="C1620" s="9">
        <v>-5.6666999999999996</v>
      </c>
      <c r="D1620" s="9">
        <v>-28.4572</v>
      </c>
      <c r="E1620" s="71">
        <v>50</v>
      </c>
      <c r="F1620" s="35">
        <v>990</v>
      </c>
      <c r="G1620" s="35">
        <v>15300</v>
      </c>
      <c r="H1620" s="35">
        <v>16290</v>
      </c>
      <c r="I1620" s="35">
        <v>98285.714290000004</v>
      </c>
      <c r="Q1620" s="9">
        <v>28.6675</v>
      </c>
      <c r="R1620" s="9">
        <v>36.442999999999998</v>
      </c>
      <c r="U1620" s="64">
        <v>2.1999999999999999E-2</v>
      </c>
      <c r="V1620" s="64" t="s">
        <v>361</v>
      </c>
      <c r="X1620" s="9">
        <v>200.6</v>
      </c>
    </row>
    <row r="1621" spans="2:24" x14ac:dyDescent="0.2">
      <c r="B1621" s="20">
        <v>40625</v>
      </c>
      <c r="C1621" s="9">
        <v>-9.1608000000000001</v>
      </c>
      <c r="D1621" s="9">
        <v>-28.001200000000001</v>
      </c>
      <c r="E1621" s="71">
        <v>5000</v>
      </c>
      <c r="F1621" s="35">
        <v>3180</v>
      </c>
      <c r="G1621" s="35">
        <v>305000</v>
      </c>
      <c r="H1621" s="35">
        <v>308180</v>
      </c>
      <c r="I1621" s="35">
        <v>1930666.6669999999</v>
      </c>
      <c r="Q1621" s="9">
        <v>0.80089999999999995</v>
      </c>
      <c r="R1621" s="9">
        <v>34.716900000000003</v>
      </c>
      <c r="U1621" s="64">
        <v>8.9999999999999993E-3</v>
      </c>
      <c r="V1621" s="64">
        <v>30.76</v>
      </c>
      <c r="X1621" s="9">
        <v>228.3</v>
      </c>
    </row>
    <row r="1622" spans="2:24" x14ac:dyDescent="0.2">
      <c r="B1622" s="20">
        <v>40625</v>
      </c>
      <c r="C1622" s="9">
        <v>-9.1608000000000001</v>
      </c>
      <c r="D1622" s="9">
        <v>-28.001200000000001</v>
      </c>
      <c r="E1622" s="71">
        <v>4500</v>
      </c>
      <c r="F1622" s="35">
        <v>5410</v>
      </c>
      <c r="G1622" s="35">
        <v>422000</v>
      </c>
      <c r="H1622" s="35">
        <v>427410</v>
      </c>
      <c r="I1622" s="35">
        <v>2122666.6669999999</v>
      </c>
      <c r="Q1622" s="9">
        <v>1.0324</v>
      </c>
      <c r="R1622" s="9">
        <v>34.746600000000001</v>
      </c>
      <c r="U1622" s="64">
        <v>1.2E-2</v>
      </c>
      <c r="V1622" s="64">
        <v>29.35</v>
      </c>
      <c r="X1622" s="9">
        <v>231.6</v>
      </c>
    </row>
    <row r="1623" spans="2:24" x14ac:dyDescent="0.2">
      <c r="B1623" s="20">
        <v>40625</v>
      </c>
      <c r="C1623" s="9">
        <v>-9.1608000000000001</v>
      </c>
      <c r="D1623" s="9">
        <v>-28.001200000000001</v>
      </c>
      <c r="E1623" s="71">
        <v>2500</v>
      </c>
      <c r="F1623" s="35">
        <v>14900</v>
      </c>
      <c r="G1623" s="35">
        <v>1400000</v>
      </c>
      <c r="H1623" s="35">
        <v>1414900</v>
      </c>
      <c r="I1623" s="35">
        <v>6272000</v>
      </c>
      <c r="Q1623" s="9">
        <v>2.9670000000000001</v>
      </c>
      <c r="R1623" s="9">
        <v>34.926000000000002</v>
      </c>
      <c r="U1623" s="64">
        <v>2E-3</v>
      </c>
      <c r="V1623" s="64">
        <v>21.08</v>
      </c>
      <c r="X1623" s="9">
        <v>247.4</v>
      </c>
    </row>
    <row r="1624" spans="2:24" x14ac:dyDescent="0.2">
      <c r="B1624" s="20">
        <v>40625</v>
      </c>
      <c r="C1624" s="9">
        <v>-9.1608000000000001</v>
      </c>
      <c r="D1624" s="9">
        <v>-28.001200000000001</v>
      </c>
      <c r="E1624" s="71">
        <v>1750</v>
      </c>
      <c r="F1624" s="35">
        <v>18500</v>
      </c>
      <c r="G1624" s="35">
        <v>906000</v>
      </c>
      <c r="H1624" s="35">
        <v>924500</v>
      </c>
      <c r="I1624" s="35">
        <v>5792000</v>
      </c>
      <c r="Q1624" s="9">
        <v>3.8054000000000001</v>
      </c>
      <c r="R1624" s="9">
        <v>34.963799999999999</v>
      </c>
      <c r="U1624" s="64">
        <v>4.0000000000000001E-3</v>
      </c>
      <c r="V1624" s="64">
        <v>20.46</v>
      </c>
      <c r="X1624" s="9">
        <v>244.8</v>
      </c>
    </row>
    <row r="1625" spans="2:24" x14ac:dyDescent="0.2">
      <c r="B1625" s="20">
        <v>40625</v>
      </c>
      <c r="C1625" s="9">
        <v>-9.1608000000000001</v>
      </c>
      <c r="D1625" s="9">
        <v>-28.001200000000001</v>
      </c>
      <c r="E1625" s="71">
        <v>1249</v>
      </c>
      <c r="F1625" s="35">
        <v>47400</v>
      </c>
      <c r="G1625" s="35">
        <v>2290000</v>
      </c>
      <c r="H1625" s="35">
        <v>2337400</v>
      </c>
      <c r="I1625" s="35">
        <v>14837333.33</v>
      </c>
      <c r="Q1625" s="9">
        <v>4.2308000000000003</v>
      </c>
      <c r="R1625" s="9">
        <v>34.800400000000003</v>
      </c>
      <c r="U1625" s="64">
        <v>1.2E-2</v>
      </c>
      <c r="V1625" s="64">
        <v>27.81</v>
      </c>
      <c r="X1625" s="9">
        <v>191.9</v>
      </c>
    </row>
    <row r="1626" spans="2:24" x14ac:dyDescent="0.2">
      <c r="B1626" s="20">
        <v>40625</v>
      </c>
      <c r="C1626" s="9">
        <v>-9.1608000000000001</v>
      </c>
      <c r="D1626" s="9">
        <v>-28.001200000000001</v>
      </c>
      <c r="E1626" s="71">
        <v>290</v>
      </c>
      <c r="F1626" s="35">
        <v>379000</v>
      </c>
      <c r="G1626" s="35">
        <v>5030000</v>
      </c>
      <c r="H1626" s="35">
        <v>5409000</v>
      </c>
      <c r="I1626" s="35">
        <v>34640000</v>
      </c>
      <c r="Q1626" s="9">
        <v>9.8225999999999996</v>
      </c>
      <c r="R1626" s="9">
        <v>34.901800000000001</v>
      </c>
      <c r="U1626" s="64">
        <v>3.0000000000000001E-3</v>
      </c>
      <c r="V1626" s="64">
        <v>29.88</v>
      </c>
      <c r="X1626" s="9">
        <v>95.2</v>
      </c>
    </row>
    <row r="1627" spans="2:24" x14ac:dyDescent="0.2">
      <c r="B1627" s="20">
        <v>40625</v>
      </c>
      <c r="C1627" s="9">
        <v>-9.1608000000000001</v>
      </c>
      <c r="D1627" s="9">
        <v>-28.001200000000001</v>
      </c>
      <c r="E1627" s="71">
        <v>50</v>
      </c>
      <c r="F1627" s="35">
        <v>308</v>
      </c>
      <c r="G1627" s="35">
        <v>5330</v>
      </c>
      <c r="H1627" s="35">
        <v>5638</v>
      </c>
      <c r="I1627" s="35">
        <v>21173.333329999998</v>
      </c>
      <c r="Q1627" s="9">
        <v>28.091000000000001</v>
      </c>
      <c r="R1627" s="9">
        <v>36.817100000000003</v>
      </c>
      <c r="U1627" s="64">
        <v>1.4999999999999999E-2</v>
      </c>
      <c r="V1627" s="64" t="s">
        <v>361</v>
      </c>
      <c r="X1627" s="9">
        <v>203.8</v>
      </c>
    </row>
    <row r="1628" spans="2:24" x14ac:dyDescent="0.2">
      <c r="B1628" s="20">
        <v>40625</v>
      </c>
      <c r="C1628" s="9">
        <v>-12.8957</v>
      </c>
      <c r="D1628" s="9">
        <v>-29.233499999999999</v>
      </c>
      <c r="E1628" s="71">
        <v>4999</v>
      </c>
      <c r="F1628" s="35">
        <v>23400</v>
      </c>
      <c r="G1628" s="35">
        <v>686000</v>
      </c>
      <c r="H1628" s="35">
        <v>709400</v>
      </c>
      <c r="I1628" s="35">
        <v>3536000</v>
      </c>
      <c r="Q1628" s="9">
        <v>0.76129999999999998</v>
      </c>
      <c r="R1628" s="9">
        <v>34.711300000000001</v>
      </c>
      <c r="U1628" s="64">
        <v>8.0000000000000002E-3</v>
      </c>
      <c r="V1628" s="64">
        <v>31.05</v>
      </c>
      <c r="X1628" s="9">
        <v>227.7</v>
      </c>
    </row>
    <row r="1629" spans="2:24" x14ac:dyDescent="0.2">
      <c r="B1629" s="20">
        <v>40624</v>
      </c>
      <c r="C1629" s="9">
        <v>-12.8957</v>
      </c>
      <c r="D1629" s="9">
        <v>-29.233499999999999</v>
      </c>
      <c r="E1629" s="71">
        <v>4501</v>
      </c>
      <c r="F1629" s="35">
        <v>3560</v>
      </c>
      <c r="G1629" s="35">
        <v>218000</v>
      </c>
      <c r="H1629" s="35">
        <v>221560</v>
      </c>
      <c r="I1629" s="35">
        <v>1316266.6670000001</v>
      </c>
      <c r="Q1629" s="9">
        <v>1.0458000000000001</v>
      </c>
      <c r="R1629" s="9">
        <v>34.745800000000003</v>
      </c>
      <c r="U1629" s="64">
        <v>0.01</v>
      </c>
      <c r="V1629" s="64">
        <v>29.35</v>
      </c>
      <c r="X1629" s="9">
        <v>231.6</v>
      </c>
    </row>
    <row r="1630" spans="2:24" x14ac:dyDescent="0.2">
      <c r="B1630" s="20">
        <v>40624</v>
      </c>
      <c r="C1630" s="9">
        <v>-12.8957</v>
      </c>
      <c r="D1630" s="9">
        <v>-29.233499999999999</v>
      </c>
      <c r="E1630" s="71">
        <v>3499</v>
      </c>
      <c r="F1630" s="35">
        <v>4550</v>
      </c>
      <c r="G1630" s="35">
        <v>545000</v>
      </c>
      <c r="H1630" s="35">
        <v>549550</v>
      </c>
      <c r="I1630" s="35">
        <v>4021333.3330000001</v>
      </c>
      <c r="Q1630" s="9">
        <v>2.4075000000000002</v>
      </c>
      <c r="R1630" s="9">
        <v>34.888800000000003</v>
      </c>
      <c r="U1630" s="64">
        <v>2.1000000000000001E-2</v>
      </c>
      <c r="V1630" s="64">
        <v>21.75</v>
      </c>
      <c r="X1630" s="9">
        <v>251</v>
      </c>
    </row>
    <row r="1631" spans="2:24" x14ac:dyDescent="0.2">
      <c r="B1631" s="20">
        <v>40624</v>
      </c>
      <c r="C1631" s="9">
        <v>-12.8957</v>
      </c>
      <c r="D1631" s="9">
        <v>-29.233499999999999</v>
      </c>
      <c r="E1631" s="71">
        <v>2501</v>
      </c>
      <c r="F1631" s="35">
        <v>6990</v>
      </c>
      <c r="G1631" s="35">
        <v>564000</v>
      </c>
      <c r="H1631" s="35">
        <v>570990</v>
      </c>
      <c r="I1631" s="35">
        <v>3786666.6669999999</v>
      </c>
      <c r="Q1631" s="9">
        <v>2.8268</v>
      </c>
      <c r="R1631" s="9">
        <v>34.908799999999999</v>
      </c>
      <c r="U1631" s="64">
        <v>1.9E-2</v>
      </c>
      <c r="V1631" s="64">
        <v>21.89</v>
      </c>
      <c r="X1631" s="9">
        <v>245</v>
      </c>
    </row>
    <row r="1632" spans="2:24" x14ac:dyDescent="0.2">
      <c r="B1632" s="20">
        <v>40624</v>
      </c>
      <c r="C1632" s="9">
        <v>-12.8957</v>
      </c>
      <c r="D1632" s="9">
        <v>-29.233499999999999</v>
      </c>
      <c r="E1632" s="71">
        <v>1749</v>
      </c>
      <c r="F1632" s="35">
        <v>22700</v>
      </c>
      <c r="G1632" s="35">
        <v>1170000</v>
      </c>
      <c r="H1632" s="35">
        <v>1192700</v>
      </c>
      <c r="I1632" s="35">
        <v>8853333.3330000006</v>
      </c>
      <c r="Q1632" s="9">
        <v>3.7572999999999999</v>
      </c>
      <c r="R1632" s="9">
        <v>34.954900000000002</v>
      </c>
      <c r="U1632" s="64">
        <v>1.2999999999999999E-2</v>
      </c>
      <c r="V1632" s="64">
        <v>20.7</v>
      </c>
      <c r="X1632" s="9">
        <v>244.6</v>
      </c>
    </row>
    <row r="1633" spans="2:24" x14ac:dyDescent="0.2">
      <c r="B1633" s="20">
        <v>40624</v>
      </c>
      <c r="C1633" s="9">
        <v>-12.8957</v>
      </c>
      <c r="D1633" s="9">
        <v>-29.233499999999999</v>
      </c>
      <c r="E1633" s="71">
        <v>1250</v>
      </c>
      <c r="F1633" s="35">
        <v>20800</v>
      </c>
      <c r="G1633" s="35">
        <v>1070000</v>
      </c>
      <c r="H1633" s="35">
        <v>1090800</v>
      </c>
      <c r="I1633" s="35">
        <v>7386666.6670000004</v>
      </c>
      <c r="Q1633" s="9">
        <v>4.0903</v>
      </c>
      <c r="R1633" s="9">
        <v>34.7468</v>
      </c>
      <c r="U1633" s="64">
        <v>1.2999999999999999E-2</v>
      </c>
      <c r="V1633" s="64">
        <v>29.01</v>
      </c>
      <c r="X1633" s="9">
        <v>187.9</v>
      </c>
    </row>
    <row r="1634" spans="2:24" x14ac:dyDescent="0.2">
      <c r="B1634" s="20">
        <v>40624</v>
      </c>
      <c r="C1634" s="9">
        <v>-12.8957</v>
      </c>
      <c r="D1634" s="9">
        <v>-29.233499999999999</v>
      </c>
      <c r="E1634" s="71">
        <v>300</v>
      </c>
      <c r="F1634" s="35">
        <v>1020000</v>
      </c>
      <c r="G1634" s="35">
        <v>2580000</v>
      </c>
      <c r="H1634" s="35">
        <v>3600000</v>
      </c>
      <c r="I1634" s="35">
        <v>19140740.740000002</v>
      </c>
      <c r="Q1634" s="9">
        <v>11.989800000000001</v>
      </c>
      <c r="R1634" s="9">
        <v>35.116900000000001</v>
      </c>
      <c r="U1634" s="64">
        <v>1.9E-2</v>
      </c>
      <c r="V1634" s="64">
        <v>23.3</v>
      </c>
      <c r="X1634" s="9">
        <v>116.7</v>
      </c>
    </row>
    <row r="1635" spans="2:24" x14ac:dyDescent="0.2">
      <c r="B1635" s="20">
        <v>40624</v>
      </c>
      <c r="C1635" s="9">
        <v>-12.8957</v>
      </c>
      <c r="D1635" s="9">
        <v>-29.233499999999999</v>
      </c>
      <c r="E1635" s="71">
        <v>49</v>
      </c>
      <c r="F1635" s="35">
        <v>783</v>
      </c>
      <c r="G1635" s="35">
        <v>4850</v>
      </c>
      <c r="H1635" s="35">
        <v>5633</v>
      </c>
      <c r="I1635" s="35">
        <v>39619.047620000005</v>
      </c>
      <c r="Q1635" s="9">
        <v>27.265899999999998</v>
      </c>
      <c r="R1635" s="9">
        <v>37.217599999999997</v>
      </c>
      <c r="U1635" s="64">
        <v>1.7999999999999999E-2</v>
      </c>
      <c r="V1635" s="64" t="s">
        <v>361</v>
      </c>
      <c r="X1635" s="9">
        <v>205.8</v>
      </c>
    </row>
    <row r="1636" spans="2:24" x14ac:dyDescent="0.2">
      <c r="B1636" s="20">
        <v>40622</v>
      </c>
      <c r="C1636" s="9">
        <v>-17.017299999999999</v>
      </c>
      <c r="D1636" s="9">
        <v>-30.6052</v>
      </c>
      <c r="E1636" s="71">
        <v>4841</v>
      </c>
      <c r="F1636" s="35">
        <v>103000</v>
      </c>
      <c r="G1636" s="35">
        <v>787000</v>
      </c>
      <c r="H1636" s="35">
        <v>890000</v>
      </c>
      <c r="I1636" s="35">
        <v>4874666.6670000004</v>
      </c>
      <c r="Q1636" s="9">
        <v>0.43769999999999998</v>
      </c>
      <c r="R1636" s="9">
        <v>34.682099999999998</v>
      </c>
      <c r="U1636" s="64">
        <v>0</v>
      </c>
      <c r="V1636" s="64">
        <v>32.57</v>
      </c>
      <c r="X1636" s="9">
        <v>223.7</v>
      </c>
    </row>
    <row r="1637" spans="2:24" x14ac:dyDescent="0.2">
      <c r="B1637" s="20">
        <v>40622</v>
      </c>
      <c r="C1637" s="9">
        <v>-17.017299999999999</v>
      </c>
      <c r="D1637" s="9">
        <v>-30.6052</v>
      </c>
      <c r="E1637" s="71">
        <v>3500</v>
      </c>
      <c r="F1637" s="35">
        <v>1960</v>
      </c>
      <c r="G1637" s="35">
        <v>133000</v>
      </c>
      <c r="H1637" s="35">
        <v>134960</v>
      </c>
      <c r="I1637" s="35">
        <v>783466.66670000006</v>
      </c>
      <c r="Q1637" s="9">
        <v>2.4398</v>
      </c>
      <c r="R1637" s="9">
        <v>34.890999999999998</v>
      </c>
      <c r="U1637" s="64">
        <v>0</v>
      </c>
      <c r="V1637" s="64">
        <v>21.81</v>
      </c>
      <c r="X1637" s="9">
        <v>251.7</v>
      </c>
    </row>
    <row r="1638" spans="2:24" x14ac:dyDescent="0.2">
      <c r="B1638" s="20">
        <v>40622</v>
      </c>
      <c r="C1638" s="9">
        <v>-17.017299999999999</v>
      </c>
      <c r="D1638" s="9">
        <v>-30.6052</v>
      </c>
      <c r="E1638" s="71">
        <v>2499</v>
      </c>
      <c r="F1638" s="35">
        <v>19000</v>
      </c>
      <c r="G1638" s="35">
        <v>962000</v>
      </c>
      <c r="H1638" s="35">
        <v>981000</v>
      </c>
      <c r="I1638" s="35">
        <v>5802666.6670000004</v>
      </c>
      <c r="Q1638" s="9">
        <v>2.8683999999999998</v>
      </c>
      <c r="R1638" s="9">
        <v>34.918300000000002</v>
      </c>
      <c r="U1638" s="64">
        <v>6.0000000000000001E-3</v>
      </c>
      <c r="V1638" s="64">
        <v>21.32</v>
      </c>
      <c r="X1638" s="9">
        <v>248.7</v>
      </c>
    </row>
    <row r="1639" spans="2:24" x14ac:dyDescent="0.2">
      <c r="B1639" s="20">
        <v>40622</v>
      </c>
      <c r="C1639" s="9">
        <v>-17.017299999999999</v>
      </c>
      <c r="D1639" s="9">
        <v>-30.6052</v>
      </c>
      <c r="E1639" s="71">
        <v>1749</v>
      </c>
      <c r="F1639" s="35">
        <v>29900</v>
      </c>
      <c r="G1639" s="35">
        <v>1050000</v>
      </c>
      <c r="H1639" s="35">
        <v>1079900</v>
      </c>
      <c r="I1639" s="35">
        <v>7392000</v>
      </c>
      <c r="Q1639" s="9">
        <v>3.4823</v>
      </c>
      <c r="R1639" s="9">
        <v>34.919199999999996</v>
      </c>
      <c r="U1639" s="64">
        <v>1E-3</v>
      </c>
      <c r="V1639" s="64">
        <v>22.09</v>
      </c>
      <c r="X1639" s="9">
        <v>238.6</v>
      </c>
    </row>
    <row r="1640" spans="2:24" x14ac:dyDescent="0.2">
      <c r="B1640" s="20">
        <v>40622</v>
      </c>
      <c r="C1640" s="9">
        <v>-17.017299999999999</v>
      </c>
      <c r="D1640" s="9">
        <v>-30.6052</v>
      </c>
      <c r="E1640" s="71">
        <v>1249</v>
      </c>
      <c r="F1640" s="35">
        <v>50600</v>
      </c>
      <c r="G1640" s="35">
        <v>1530000</v>
      </c>
      <c r="H1640" s="35">
        <v>1580600</v>
      </c>
      <c r="I1640" s="35">
        <v>9605333.3330000006</v>
      </c>
      <c r="Q1640" s="9">
        <v>3.9544000000000001</v>
      </c>
      <c r="R1640" s="9">
        <v>34.748899999999999</v>
      </c>
      <c r="U1640" s="64">
        <v>0</v>
      </c>
      <c r="V1640" s="64">
        <v>28.52</v>
      </c>
      <c r="X1640" s="9">
        <v>195.5</v>
      </c>
    </row>
    <row r="1641" spans="2:24" x14ac:dyDescent="0.2">
      <c r="B1641" s="20">
        <v>40622</v>
      </c>
      <c r="C1641" s="9">
        <v>-17.017299999999999</v>
      </c>
      <c r="D1641" s="9">
        <v>-30.6052</v>
      </c>
      <c r="E1641" s="71">
        <v>499</v>
      </c>
      <c r="F1641" s="35">
        <v>174000</v>
      </c>
      <c r="G1641" s="35">
        <v>3370000</v>
      </c>
      <c r="H1641" s="35">
        <v>3544000</v>
      </c>
      <c r="I1641" s="35">
        <v>25973333.330000002</v>
      </c>
      <c r="Q1641" s="9">
        <v>8.0304000000000002</v>
      </c>
      <c r="R1641" s="9">
        <v>34.641599999999997</v>
      </c>
      <c r="U1641" s="64">
        <v>7.0000000000000001E-3</v>
      </c>
      <c r="V1641" s="64">
        <v>27.85</v>
      </c>
      <c r="X1641" s="9">
        <v>153.4</v>
      </c>
    </row>
    <row r="1642" spans="2:24" x14ac:dyDescent="0.2">
      <c r="B1642" s="20">
        <v>40622</v>
      </c>
      <c r="C1642" s="9">
        <v>-17.017299999999999</v>
      </c>
      <c r="D1642" s="9">
        <v>-30.6052</v>
      </c>
      <c r="E1642" s="71">
        <v>250</v>
      </c>
      <c r="F1642" s="35">
        <v>4320000</v>
      </c>
      <c r="G1642" s="35">
        <v>1850000</v>
      </c>
      <c r="H1642" s="35">
        <v>6170000</v>
      </c>
      <c r="I1642" s="35">
        <v>41120000</v>
      </c>
      <c r="Q1642" s="9">
        <v>15.882999999999999</v>
      </c>
      <c r="R1642" s="9">
        <v>35.567</v>
      </c>
      <c r="U1642" s="64">
        <v>1.2E-2</v>
      </c>
      <c r="V1642" s="64">
        <v>6.83</v>
      </c>
      <c r="X1642" s="9">
        <v>196.7</v>
      </c>
    </row>
    <row r="1643" spans="2:24" x14ac:dyDescent="0.2">
      <c r="B1643" s="20">
        <v>40622</v>
      </c>
      <c r="C1643" s="9">
        <v>-17.017299999999999</v>
      </c>
      <c r="D1643" s="9">
        <v>-30.6052</v>
      </c>
      <c r="E1643" s="71">
        <v>49</v>
      </c>
      <c r="F1643" s="35">
        <v>4019.9999999999995</v>
      </c>
      <c r="G1643" s="35">
        <v>2070</v>
      </c>
      <c r="H1643" s="35">
        <v>6090</v>
      </c>
      <c r="I1643" s="35">
        <v>55733.333330000001</v>
      </c>
      <c r="Q1643" s="9">
        <v>27.6432</v>
      </c>
      <c r="R1643" s="9">
        <v>37.479799999999997</v>
      </c>
      <c r="U1643" s="64">
        <v>0</v>
      </c>
      <c r="V1643" s="64" t="s">
        <v>361</v>
      </c>
      <c r="X1643" s="9">
        <v>205.9</v>
      </c>
    </row>
    <row r="1644" spans="2:24" x14ac:dyDescent="0.2">
      <c r="B1644" s="20">
        <v>40620</v>
      </c>
      <c r="C1644" s="9">
        <v>-22.473199999999999</v>
      </c>
      <c r="D1644" s="9">
        <v>-32.748699999999999</v>
      </c>
      <c r="E1644" s="71">
        <v>3499</v>
      </c>
      <c r="F1644" s="35">
        <v>20100</v>
      </c>
      <c r="G1644" s="35">
        <v>857000</v>
      </c>
      <c r="H1644" s="35">
        <v>877100</v>
      </c>
      <c r="I1644" s="35">
        <v>2512592.5929999999</v>
      </c>
      <c r="Q1644" s="9">
        <v>2.3075999999999999</v>
      </c>
      <c r="R1644" s="9">
        <v>34.881300000000003</v>
      </c>
      <c r="U1644" s="64">
        <v>0</v>
      </c>
      <c r="V1644" s="64">
        <v>21.99</v>
      </c>
      <c r="X1644" s="9">
        <v>253</v>
      </c>
    </row>
    <row r="1645" spans="2:24" x14ac:dyDescent="0.2">
      <c r="B1645" s="20">
        <v>40620</v>
      </c>
      <c r="C1645" s="9">
        <v>-22.473199999999999</v>
      </c>
      <c r="D1645" s="9">
        <v>-32.748699999999999</v>
      </c>
      <c r="E1645" s="71">
        <v>2999</v>
      </c>
      <c r="F1645" s="35">
        <v>10300</v>
      </c>
      <c r="G1645" s="35">
        <v>491000</v>
      </c>
      <c r="H1645" s="35">
        <v>501300</v>
      </c>
      <c r="I1645" s="35">
        <v>5536000</v>
      </c>
      <c r="Q1645" s="9">
        <v>2.7515000000000001</v>
      </c>
      <c r="R1645" s="9">
        <v>34.917999999999999</v>
      </c>
      <c r="U1645" s="64">
        <v>2E-3</v>
      </c>
      <c r="V1645" s="64">
        <v>20.68</v>
      </c>
      <c r="X1645" s="9">
        <v>254.3</v>
      </c>
    </row>
    <row r="1646" spans="2:24" x14ac:dyDescent="0.2">
      <c r="B1646" s="20">
        <v>40620</v>
      </c>
      <c r="C1646" s="9">
        <v>-22.473199999999999</v>
      </c>
      <c r="D1646" s="9">
        <v>-32.748699999999999</v>
      </c>
      <c r="E1646" s="71">
        <v>2500</v>
      </c>
      <c r="F1646" s="35">
        <v>9080</v>
      </c>
      <c r="G1646" s="35">
        <v>409000</v>
      </c>
      <c r="H1646" s="35">
        <v>418080</v>
      </c>
      <c r="I1646" s="35">
        <v>1627733.3329999999</v>
      </c>
      <c r="Q1646" s="9">
        <v>3.0129999999999999</v>
      </c>
      <c r="R1646" s="9">
        <v>34.933700000000002</v>
      </c>
      <c r="U1646" s="64">
        <v>6.0000000000000001E-3</v>
      </c>
      <c r="V1646" s="64">
        <v>20.38</v>
      </c>
      <c r="X1646" s="9">
        <v>253.2</v>
      </c>
    </row>
    <row r="1647" spans="2:24" x14ac:dyDescent="0.2">
      <c r="B1647" s="20">
        <v>40620</v>
      </c>
      <c r="C1647" s="9">
        <v>-22.473199999999999</v>
      </c>
      <c r="D1647" s="9">
        <v>-32.748699999999999</v>
      </c>
      <c r="E1647" s="71">
        <v>1750</v>
      </c>
      <c r="F1647" s="35">
        <v>29000</v>
      </c>
      <c r="G1647" s="35">
        <v>1180000</v>
      </c>
      <c r="H1647" s="35">
        <v>1209000</v>
      </c>
      <c r="I1647" s="35">
        <v>6327017.5440000007</v>
      </c>
      <c r="Q1647" s="9">
        <v>3.7090999999999998</v>
      </c>
      <c r="R1647" s="9">
        <v>34.948099999999997</v>
      </c>
      <c r="U1647" s="64">
        <v>2E-3</v>
      </c>
      <c r="V1647" s="64">
        <v>20.84</v>
      </c>
      <c r="X1647" s="9">
        <v>244.4</v>
      </c>
    </row>
    <row r="1648" spans="2:24" x14ac:dyDescent="0.2">
      <c r="B1648" s="20">
        <v>40620</v>
      </c>
      <c r="C1648" s="9">
        <v>-22.473199999999999</v>
      </c>
      <c r="D1648" s="9">
        <v>-32.748699999999999</v>
      </c>
      <c r="E1648" s="71">
        <v>1251</v>
      </c>
      <c r="F1648" s="35">
        <v>32700.000000000004</v>
      </c>
      <c r="G1648" s="35">
        <v>1390000</v>
      </c>
      <c r="H1648" s="35">
        <v>1422700</v>
      </c>
      <c r="I1648" s="35">
        <v>5322666.6670000004</v>
      </c>
      <c r="Q1648" s="9">
        <v>3.4356</v>
      </c>
      <c r="R1648" s="9">
        <v>34.646000000000001</v>
      </c>
      <c r="U1648" s="64">
        <v>0</v>
      </c>
      <c r="V1648" s="64">
        <v>30.41</v>
      </c>
      <c r="X1648" s="9">
        <v>193.3</v>
      </c>
    </row>
    <row r="1649" spans="2:24" x14ac:dyDescent="0.2">
      <c r="B1649" s="20">
        <v>40620</v>
      </c>
      <c r="C1649" s="9">
        <v>-22.473199999999999</v>
      </c>
      <c r="D1649" s="9">
        <v>-32.748699999999999</v>
      </c>
      <c r="E1649" s="71">
        <v>749</v>
      </c>
      <c r="F1649" s="35">
        <v>164000</v>
      </c>
      <c r="G1649" s="35">
        <v>3190000</v>
      </c>
      <c r="H1649" s="35">
        <v>3354000</v>
      </c>
      <c r="I1649" s="35">
        <v>12256000</v>
      </c>
      <c r="Q1649" s="9">
        <v>5.2190000000000003</v>
      </c>
      <c r="R1649" s="9">
        <v>34.384599999999999</v>
      </c>
      <c r="U1649" s="64">
        <v>1E-3</v>
      </c>
      <c r="V1649" s="64">
        <v>30.2</v>
      </c>
      <c r="X1649" s="9">
        <v>197.9</v>
      </c>
    </row>
    <row r="1650" spans="2:24" x14ac:dyDescent="0.2">
      <c r="B1650" s="20">
        <v>40620</v>
      </c>
      <c r="C1650" s="9">
        <v>-22.473199999999999</v>
      </c>
      <c r="D1650" s="9">
        <v>-32.748699999999999</v>
      </c>
      <c r="E1650" s="71">
        <v>250</v>
      </c>
      <c r="F1650" s="35">
        <v>12400000</v>
      </c>
      <c r="G1650" s="35">
        <v>2340000</v>
      </c>
      <c r="H1650" s="35">
        <v>14740000</v>
      </c>
      <c r="I1650" s="35">
        <v>52800000</v>
      </c>
      <c r="Q1650" s="9">
        <v>16.149000000000001</v>
      </c>
      <c r="R1650" s="9">
        <v>35.640300000000003</v>
      </c>
      <c r="U1650" s="64">
        <v>0.01</v>
      </c>
      <c r="V1650" s="64">
        <v>3.8</v>
      </c>
      <c r="X1650" s="9">
        <v>216.4</v>
      </c>
    </row>
    <row r="1651" spans="2:24" x14ac:dyDescent="0.2">
      <c r="B1651" s="20">
        <v>40620</v>
      </c>
      <c r="C1651" s="9">
        <v>-22.473199999999999</v>
      </c>
      <c r="D1651" s="9">
        <v>-32.748699999999999</v>
      </c>
      <c r="E1651" s="71">
        <v>49</v>
      </c>
      <c r="F1651" s="35">
        <v>37900</v>
      </c>
      <c r="G1651" s="35">
        <v>7020</v>
      </c>
      <c r="H1651" s="35">
        <v>44920</v>
      </c>
      <c r="I1651" s="35">
        <v>225828.57139999999</v>
      </c>
      <c r="Q1651" s="9">
        <v>24.709199999999999</v>
      </c>
      <c r="R1651" s="9">
        <v>36.598199999999999</v>
      </c>
      <c r="U1651" s="64">
        <v>8.0000000000000002E-3</v>
      </c>
      <c r="V1651" s="64" t="s">
        <v>361</v>
      </c>
      <c r="X1651" s="9">
        <v>229.5</v>
      </c>
    </row>
    <row r="1652" spans="2:24" x14ac:dyDescent="0.2">
      <c r="B1652" s="20">
        <v>40618</v>
      </c>
      <c r="C1652" s="9">
        <v>-26.0867</v>
      </c>
      <c r="D1652" s="9">
        <v>-34.258499999999998</v>
      </c>
      <c r="E1652" s="71">
        <v>3493</v>
      </c>
      <c r="F1652" s="35">
        <v>4740</v>
      </c>
      <c r="G1652" s="35">
        <v>298000</v>
      </c>
      <c r="H1652" s="35">
        <v>302740</v>
      </c>
      <c r="I1652" s="35">
        <v>1850666.6669999999</v>
      </c>
      <c r="Q1652" s="9">
        <v>2.3210000000000002</v>
      </c>
      <c r="R1652" s="9">
        <v>34.882100000000001</v>
      </c>
      <c r="U1652" s="64">
        <v>6.6000000000000003E-2</v>
      </c>
      <c r="V1652" s="64">
        <v>22.03</v>
      </c>
      <c r="X1652" s="9">
        <v>252.9</v>
      </c>
    </row>
    <row r="1653" spans="2:24" x14ac:dyDescent="0.2">
      <c r="B1653" s="20">
        <v>40618</v>
      </c>
      <c r="C1653" s="9">
        <v>-26.0867</v>
      </c>
      <c r="D1653" s="9">
        <v>-34.258499999999998</v>
      </c>
      <c r="E1653" s="71">
        <v>3000</v>
      </c>
      <c r="F1653" s="35">
        <v>11100</v>
      </c>
      <c r="G1653" s="35">
        <v>649000</v>
      </c>
      <c r="H1653" s="35">
        <v>660100</v>
      </c>
      <c r="I1653" s="35">
        <v>4186666.6670000004</v>
      </c>
      <c r="Q1653" s="9">
        <v>2.7374999999999998</v>
      </c>
      <c r="R1653" s="9">
        <v>34.916800000000002</v>
      </c>
      <c r="U1653" s="64">
        <v>0.14699999999999999</v>
      </c>
      <c r="V1653" s="64">
        <v>20.59</v>
      </c>
      <c r="X1653" s="9">
        <v>254.6</v>
      </c>
    </row>
    <row r="1654" spans="2:24" x14ac:dyDescent="0.2">
      <c r="B1654" s="20">
        <v>40618</v>
      </c>
      <c r="C1654" s="9">
        <v>-26.0867</v>
      </c>
      <c r="D1654" s="9">
        <v>-34.258499999999998</v>
      </c>
      <c r="E1654" s="71">
        <v>2503</v>
      </c>
      <c r="F1654" s="35">
        <v>7380</v>
      </c>
      <c r="G1654" s="35">
        <v>480000</v>
      </c>
      <c r="H1654" s="35">
        <v>487380</v>
      </c>
      <c r="I1654" s="35">
        <v>5066666.6670000004</v>
      </c>
      <c r="Q1654" s="9">
        <v>3.0285000000000002</v>
      </c>
      <c r="R1654" s="9">
        <v>34.931699999999999</v>
      </c>
      <c r="U1654" s="64">
        <v>0.154</v>
      </c>
      <c r="V1654" s="64">
        <v>20.36</v>
      </c>
      <c r="X1654" s="9">
        <v>252.9</v>
      </c>
    </row>
    <row r="1655" spans="2:24" x14ac:dyDescent="0.2">
      <c r="B1655" s="20">
        <v>40618</v>
      </c>
      <c r="C1655" s="9">
        <v>-26.0867</v>
      </c>
      <c r="D1655" s="9">
        <v>-34.258499999999998</v>
      </c>
      <c r="E1655" s="71">
        <v>1749</v>
      </c>
      <c r="F1655" s="35">
        <v>14200</v>
      </c>
      <c r="G1655" s="35">
        <v>543000</v>
      </c>
      <c r="H1655" s="35">
        <v>557200</v>
      </c>
      <c r="I1655" s="35">
        <v>3301333.3330000001</v>
      </c>
      <c r="Q1655" s="9">
        <v>3.3795999999999999</v>
      </c>
      <c r="R1655" s="9">
        <v>34.878100000000003</v>
      </c>
      <c r="U1655" s="64">
        <v>0.11700000000000001</v>
      </c>
      <c r="V1655" s="64">
        <v>23.33</v>
      </c>
      <c r="X1655" s="9">
        <v>231.5</v>
      </c>
    </row>
    <row r="1656" spans="2:24" x14ac:dyDescent="0.2">
      <c r="B1656" s="20">
        <v>40618</v>
      </c>
      <c r="C1656" s="9">
        <v>-26.0867</v>
      </c>
      <c r="D1656" s="9">
        <v>-34.258499999999998</v>
      </c>
      <c r="E1656" s="71">
        <v>1249</v>
      </c>
      <c r="F1656" s="35">
        <v>39000</v>
      </c>
      <c r="G1656" s="35">
        <v>1680000</v>
      </c>
      <c r="H1656" s="35">
        <v>1719000</v>
      </c>
      <c r="I1656" s="35">
        <v>10352000</v>
      </c>
      <c r="Q1656" s="9">
        <v>3.1295999999999999</v>
      </c>
      <c r="R1656" s="9">
        <v>34.532600000000002</v>
      </c>
      <c r="U1656" s="64">
        <v>8.7999999999999995E-2</v>
      </c>
      <c r="V1656" s="64">
        <v>32.28</v>
      </c>
      <c r="X1656" s="9">
        <v>190.9</v>
      </c>
    </row>
    <row r="1657" spans="2:24" x14ac:dyDescent="0.2">
      <c r="B1657" s="20">
        <v>40618</v>
      </c>
      <c r="C1657" s="9">
        <v>-26.0867</v>
      </c>
      <c r="D1657" s="9">
        <v>-34.258499999999998</v>
      </c>
      <c r="E1657" s="71">
        <v>501</v>
      </c>
      <c r="F1657" s="35">
        <v>929000</v>
      </c>
      <c r="G1657" s="35">
        <v>3530000</v>
      </c>
      <c r="H1657" s="35">
        <v>4459000</v>
      </c>
      <c r="I1657" s="35">
        <v>21386666.669999998</v>
      </c>
      <c r="Q1657" s="9">
        <v>10.9107</v>
      </c>
      <c r="R1657" s="9">
        <v>34.915300000000002</v>
      </c>
      <c r="U1657" s="64">
        <v>0.16900000000000001</v>
      </c>
      <c r="V1657" s="64">
        <v>15.65</v>
      </c>
      <c r="X1657" s="9">
        <v>206.5</v>
      </c>
    </row>
    <row r="1658" spans="2:24" x14ac:dyDescent="0.2">
      <c r="B1658" s="20">
        <v>40618</v>
      </c>
      <c r="C1658" s="9">
        <v>-26.0867</v>
      </c>
      <c r="D1658" s="9">
        <v>-34.258499999999998</v>
      </c>
      <c r="E1658" s="71">
        <v>249</v>
      </c>
      <c r="F1658" s="35">
        <v>9090000</v>
      </c>
      <c r="G1658" s="35">
        <v>2330000</v>
      </c>
      <c r="H1658" s="35">
        <v>11420000</v>
      </c>
      <c r="I1658" s="35">
        <v>60480000</v>
      </c>
      <c r="Q1658" s="9">
        <v>16.017900000000001</v>
      </c>
      <c r="R1658" s="9">
        <v>35.614100000000001</v>
      </c>
      <c r="U1658" s="64">
        <v>0.23400000000000001</v>
      </c>
      <c r="V1658" s="64">
        <v>4.1100000000000003</v>
      </c>
      <c r="X1658" s="9">
        <v>211.6</v>
      </c>
    </row>
    <row r="1659" spans="2:24" x14ac:dyDescent="0.2">
      <c r="B1659" s="20">
        <v>40618</v>
      </c>
      <c r="C1659" s="9">
        <v>-26.0867</v>
      </c>
      <c r="D1659" s="9">
        <v>-34.258499999999998</v>
      </c>
      <c r="E1659" s="71">
        <v>50</v>
      </c>
      <c r="F1659" s="35">
        <v>42900</v>
      </c>
      <c r="G1659" s="35">
        <v>10500</v>
      </c>
      <c r="H1659" s="35">
        <v>53400</v>
      </c>
      <c r="I1659" s="35">
        <v>170133.3333</v>
      </c>
      <c r="Q1659" s="9">
        <v>23.052199999999999</v>
      </c>
      <c r="R1659" s="9">
        <v>36.735599999999998</v>
      </c>
      <c r="U1659" s="64">
        <v>0.183</v>
      </c>
      <c r="V1659" s="64" t="s">
        <v>361</v>
      </c>
      <c r="X1659" s="9">
        <v>236.2</v>
      </c>
    </row>
    <row r="1660" spans="2:24" x14ac:dyDescent="0.2">
      <c r="B1660" s="20">
        <v>40617</v>
      </c>
      <c r="C1660" s="9">
        <v>-29.053799999999999</v>
      </c>
      <c r="D1660" s="9">
        <v>-35.8078</v>
      </c>
      <c r="E1660" s="71">
        <v>3502</v>
      </c>
      <c r="F1660" s="35">
        <v>7410</v>
      </c>
      <c r="G1660" s="35">
        <v>456000</v>
      </c>
      <c r="H1660" s="35">
        <v>463410</v>
      </c>
      <c r="I1660" s="35">
        <v>1565629.63</v>
      </c>
      <c r="Q1660" s="9">
        <v>2.0476999999999999</v>
      </c>
      <c r="R1660" s="9">
        <v>34.853200000000001</v>
      </c>
      <c r="U1660" s="64">
        <v>2E-3</v>
      </c>
      <c r="V1660" s="64">
        <v>23.68</v>
      </c>
      <c r="X1660" s="9">
        <v>247.5</v>
      </c>
    </row>
    <row r="1661" spans="2:24" x14ac:dyDescent="0.2">
      <c r="B1661" s="20">
        <v>40617</v>
      </c>
      <c r="C1661" s="9">
        <v>-29.053799999999999</v>
      </c>
      <c r="D1661" s="9">
        <v>-35.8078</v>
      </c>
      <c r="E1661" s="71">
        <v>3002</v>
      </c>
      <c r="F1661" s="35">
        <v>8750</v>
      </c>
      <c r="G1661" s="35">
        <v>603000</v>
      </c>
      <c r="H1661" s="35">
        <v>611750</v>
      </c>
      <c r="I1661" s="35">
        <v>3585185.1849999996</v>
      </c>
      <c r="Q1661" s="9">
        <v>2.6678999999999999</v>
      </c>
      <c r="R1661" s="9">
        <v>34.906999999999996</v>
      </c>
      <c r="U1661" s="64">
        <v>8.0000000000000002E-3</v>
      </c>
      <c r="V1661" s="64">
        <v>21.23</v>
      </c>
      <c r="X1661" s="9">
        <v>252.9</v>
      </c>
    </row>
    <row r="1662" spans="2:24" x14ac:dyDescent="0.2">
      <c r="B1662" s="20">
        <v>40617</v>
      </c>
      <c r="C1662" s="9">
        <v>-29.053799999999999</v>
      </c>
      <c r="D1662" s="9">
        <v>-35.8078</v>
      </c>
      <c r="E1662" s="71">
        <v>2546</v>
      </c>
      <c r="F1662" s="35">
        <v>10800</v>
      </c>
      <c r="G1662" s="35">
        <v>604000</v>
      </c>
      <c r="H1662" s="35">
        <v>614800</v>
      </c>
      <c r="I1662" s="35">
        <v>5621333.3329999996</v>
      </c>
      <c r="Q1662" s="9">
        <v>2.8917999999999999</v>
      </c>
      <c r="R1662" s="9">
        <v>34.912100000000002</v>
      </c>
      <c r="U1662" s="64">
        <v>4.0000000000000001E-3</v>
      </c>
      <c r="V1662" s="64">
        <v>21.36</v>
      </c>
      <c r="X1662" s="9">
        <v>250</v>
      </c>
    </row>
    <row r="1663" spans="2:24" x14ac:dyDescent="0.2">
      <c r="B1663" s="20">
        <v>40617</v>
      </c>
      <c r="C1663" s="9">
        <v>-29.053799999999999</v>
      </c>
      <c r="D1663" s="9">
        <v>-35.8078</v>
      </c>
      <c r="E1663" s="71">
        <v>1499</v>
      </c>
      <c r="F1663" s="35">
        <v>12000</v>
      </c>
      <c r="G1663" s="35">
        <v>516000</v>
      </c>
      <c r="H1663" s="35">
        <v>528000</v>
      </c>
      <c r="I1663" s="35">
        <v>2634666.6669999999</v>
      </c>
      <c r="Q1663" s="9">
        <v>2.9150999999999998</v>
      </c>
      <c r="R1663" s="9">
        <v>34.649799999999999</v>
      </c>
      <c r="U1663" s="64">
        <v>0</v>
      </c>
      <c r="V1663" s="64">
        <v>30.66</v>
      </c>
      <c r="X1663" s="9">
        <v>196.7</v>
      </c>
    </row>
    <row r="1664" spans="2:24" x14ac:dyDescent="0.2">
      <c r="B1664" s="20">
        <v>40617</v>
      </c>
      <c r="C1664" s="9">
        <v>-29.053799999999999</v>
      </c>
      <c r="D1664" s="9">
        <v>-35.8078</v>
      </c>
      <c r="E1664" s="71">
        <v>1293</v>
      </c>
      <c r="F1664" s="35">
        <v>42300</v>
      </c>
      <c r="G1664" s="35">
        <v>1490000</v>
      </c>
      <c r="H1664" s="35">
        <v>1532300</v>
      </c>
      <c r="I1664" s="35">
        <v>7626666.6670000004</v>
      </c>
      <c r="Q1664" s="9">
        <v>3.0505</v>
      </c>
      <c r="R1664" s="9">
        <v>34.537999999999997</v>
      </c>
      <c r="U1664" s="64">
        <v>0</v>
      </c>
      <c r="V1664" s="64">
        <v>32.43</v>
      </c>
      <c r="X1664" s="9">
        <v>190.8</v>
      </c>
    </row>
    <row r="1665" spans="2:24" x14ac:dyDescent="0.2">
      <c r="B1665" s="20">
        <v>40617</v>
      </c>
      <c r="C1665" s="9">
        <v>-29.053799999999999</v>
      </c>
      <c r="D1665" s="9">
        <v>-35.8078</v>
      </c>
      <c r="E1665" s="71">
        <v>500</v>
      </c>
      <c r="F1665" s="35">
        <v>926000</v>
      </c>
      <c r="G1665" s="35">
        <v>3530000</v>
      </c>
      <c r="H1665" s="35">
        <v>4456000</v>
      </c>
      <c r="I1665" s="35">
        <v>24586666.669999998</v>
      </c>
      <c r="Q1665" s="9">
        <v>9.8217999999999996</v>
      </c>
      <c r="R1665" s="9">
        <v>34.7883</v>
      </c>
      <c r="U1665" s="64">
        <v>8.9999999999999993E-3</v>
      </c>
      <c r="V1665" s="64">
        <v>18.13</v>
      </c>
      <c r="X1665" s="9">
        <v>212.6</v>
      </c>
    </row>
    <row r="1666" spans="2:24" x14ac:dyDescent="0.2">
      <c r="B1666" s="20">
        <v>40617</v>
      </c>
      <c r="C1666" s="9">
        <v>-29.053799999999999</v>
      </c>
      <c r="D1666" s="9">
        <v>-35.8078</v>
      </c>
      <c r="E1666" s="71">
        <v>249</v>
      </c>
      <c r="F1666" s="35">
        <v>8890000</v>
      </c>
      <c r="G1666" s="35">
        <v>2360000</v>
      </c>
      <c r="H1666" s="35">
        <v>11250000</v>
      </c>
      <c r="I1666" s="35">
        <v>51280000</v>
      </c>
      <c r="Q1666" s="9">
        <v>14.601599999999999</v>
      </c>
      <c r="R1666" s="9">
        <v>35.518099999999997</v>
      </c>
      <c r="U1666" s="64">
        <v>8.9999999999999993E-3</v>
      </c>
      <c r="V1666" s="64">
        <v>6.34</v>
      </c>
      <c r="X1666" s="9">
        <v>221.3</v>
      </c>
    </row>
    <row r="1667" spans="2:24" x14ac:dyDescent="0.2">
      <c r="B1667" s="20">
        <v>40617</v>
      </c>
      <c r="C1667" s="9">
        <v>-29.053799999999999</v>
      </c>
      <c r="D1667" s="9">
        <v>-35.8078</v>
      </c>
      <c r="E1667" s="71">
        <v>50</v>
      </c>
      <c r="F1667" s="35">
        <v>27900</v>
      </c>
      <c r="G1667" s="35">
        <v>7280</v>
      </c>
      <c r="H1667" s="35">
        <v>35180</v>
      </c>
      <c r="I1667" s="35">
        <v>208000</v>
      </c>
      <c r="Q1667" s="9">
        <v>20.1312</v>
      </c>
      <c r="R1667" s="9">
        <v>35.838200000000001</v>
      </c>
      <c r="U1667" s="64">
        <v>0</v>
      </c>
      <c r="V1667" s="64" t="s">
        <v>361</v>
      </c>
      <c r="X1667" s="9">
        <v>246.5</v>
      </c>
    </row>
    <row r="1668" spans="2:24" x14ac:dyDescent="0.2">
      <c r="B1668" s="20">
        <v>40616</v>
      </c>
      <c r="C1668" s="9">
        <v>-32.091999999999999</v>
      </c>
      <c r="D1668" s="9">
        <v>-37.456299999999999</v>
      </c>
      <c r="E1668" s="71">
        <v>3500</v>
      </c>
      <c r="F1668" s="35">
        <v>17700</v>
      </c>
      <c r="G1668" s="35">
        <v>1380000</v>
      </c>
      <c r="H1668" s="35">
        <v>1397700</v>
      </c>
      <c r="I1668" s="35">
        <v>1146400</v>
      </c>
      <c r="Q1668" s="9">
        <v>1.8634999999999999</v>
      </c>
      <c r="R1668" s="9">
        <v>34.825800000000001</v>
      </c>
      <c r="U1668" s="64">
        <v>6.0000000000000001E-3</v>
      </c>
      <c r="V1668" s="64">
        <v>25.57</v>
      </c>
      <c r="X1668" s="9">
        <v>239.9</v>
      </c>
    </row>
    <row r="1669" spans="2:24" x14ac:dyDescent="0.2">
      <c r="B1669" s="20">
        <v>40616</v>
      </c>
      <c r="C1669" s="9">
        <v>-32.091999999999999</v>
      </c>
      <c r="D1669" s="9">
        <v>-37.456299999999999</v>
      </c>
      <c r="E1669" s="71">
        <v>3000</v>
      </c>
      <c r="F1669" s="35">
        <v>17900</v>
      </c>
      <c r="G1669" s="35">
        <v>771000</v>
      </c>
      <c r="H1669" s="35">
        <v>788900</v>
      </c>
      <c r="I1669" s="35">
        <v>1461333.3330000001</v>
      </c>
      <c r="Q1669" s="9">
        <v>2.7056</v>
      </c>
      <c r="R1669" s="9">
        <v>34.905500000000004</v>
      </c>
      <c r="U1669" s="64">
        <v>3.0000000000000001E-3</v>
      </c>
      <c r="V1669" s="64">
        <v>21.75</v>
      </c>
      <c r="X1669" s="9">
        <v>250.9</v>
      </c>
    </row>
    <row r="1670" spans="2:24" x14ac:dyDescent="0.2">
      <c r="B1670" s="20">
        <v>40616</v>
      </c>
      <c r="C1670" s="9">
        <v>-32.091999999999999</v>
      </c>
      <c r="D1670" s="9">
        <v>-37.456299999999999</v>
      </c>
      <c r="E1670" s="71">
        <v>2501</v>
      </c>
      <c r="F1670" s="35">
        <v>23500</v>
      </c>
      <c r="G1670" s="35">
        <v>1280000</v>
      </c>
      <c r="H1670" s="35">
        <v>1303500</v>
      </c>
      <c r="I1670" s="35">
        <v>2389333.3330000001</v>
      </c>
      <c r="Q1670" s="9">
        <v>3.0264000000000002</v>
      </c>
      <c r="R1670" s="9">
        <v>34.916600000000003</v>
      </c>
      <c r="U1670" s="64">
        <v>8.0000000000000002E-3</v>
      </c>
      <c r="V1670" s="64">
        <v>21.68</v>
      </c>
      <c r="X1670" s="9">
        <v>247.9</v>
      </c>
    </row>
    <row r="1671" spans="2:24" x14ac:dyDescent="0.2">
      <c r="B1671" s="20">
        <v>40616</v>
      </c>
      <c r="C1671" s="9">
        <v>-32.091999999999999</v>
      </c>
      <c r="D1671" s="9">
        <v>-37.456299999999999</v>
      </c>
      <c r="E1671" s="71">
        <v>1501</v>
      </c>
      <c r="F1671" s="35">
        <v>63100</v>
      </c>
      <c r="G1671" s="35">
        <v>1880000</v>
      </c>
      <c r="H1671" s="35">
        <v>1943100</v>
      </c>
      <c r="I1671" s="35">
        <v>4904000</v>
      </c>
      <c r="Q1671" s="9">
        <v>2.9474</v>
      </c>
      <c r="R1671" s="9">
        <v>34.575600000000001</v>
      </c>
      <c r="U1671" s="64">
        <v>1.2999999999999999E-2</v>
      </c>
      <c r="V1671" s="64">
        <v>32.14</v>
      </c>
      <c r="X1671" s="9">
        <v>192</v>
      </c>
    </row>
    <row r="1672" spans="2:24" x14ac:dyDescent="0.2">
      <c r="B1672" s="20">
        <v>40616</v>
      </c>
      <c r="C1672" s="9">
        <v>-32.091999999999999</v>
      </c>
      <c r="D1672" s="9">
        <v>-37.456299999999999</v>
      </c>
      <c r="E1672" s="71">
        <v>1249</v>
      </c>
      <c r="F1672" s="35">
        <v>140000</v>
      </c>
      <c r="G1672" s="35">
        <v>1940000</v>
      </c>
      <c r="H1672" s="35">
        <v>2080000</v>
      </c>
      <c r="I1672" s="35">
        <v>3112000</v>
      </c>
      <c r="Q1672" s="9">
        <v>3.2227999999999999</v>
      </c>
      <c r="R1672" s="9">
        <v>34.4221</v>
      </c>
      <c r="U1672" s="64">
        <v>8.9999999999999993E-3</v>
      </c>
      <c r="V1672" s="64">
        <v>32.92</v>
      </c>
      <c r="X1672" s="9">
        <v>198.2</v>
      </c>
    </row>
    <row r="1673" spans="2:24" x14ac:dyDescent="0.2">
      <c r="B1673" s="20">
        <v>40616</v>
      </c>
      <c r="C1673" s="9">
        <v>-32.091999999999999</v>
      </c>
      <c r="D1673" s="9">
        <v>-37.456299999999999</v>
      </c>
      <c r="E1673" s="71">
        <v>501</v>
      </c>
      <c r="F1673" s="35">
        <v>2150000</v>
      </c>
      <c r="G1673" s="35">
        <v>3830000</v>
      </c>
      <c r="H1673" s="35">
        <v>5980000</v>
      </c>
      <c r="I1673" s="35">
        <v>9320000</v>
      </c>
      <c r="Q1673" s="9">
        <v>10.815899999999999</v>
      </c>
      <c r="R1673" s="9">
        <v>34.917099999999998</v>
      </c>
      <c r="U1673" s="64">
        <v>5.0000000000000001E-3</v>
      </c>
      <c r="V1673" s="64">
        <v>15.66</v>
      </c>
      <c r="X1673" s="9">
        <v>212.7</v>
      </c>
    </row>
    <row r="1674" spans="2:24" x14ac:dyDescent="0.2">
      <c r="B1674" s="20">
        <v>40616</v>
      </c>
      <c r="C1674" s="9">
        <v>-32.091999999999999</v>
      </c>
      <c r="D1674" s="9">
        <v>-37.456299999999999</v>
      </c>
      <c r="E1674" s="71">
        <v>250</v>
      </c>
      <c r="F1674" s="35">
        <v>14600000</v>
      </c>
      <c r="G1674" s="35">
        <v>2080000</v>
      </c>
      <c r="H1674" s="35">
        <v>16680000</v>
      </c>
      <c r="I1674" s="35">
        <v>9925614.0350000001</v>
      </c>
      <c r="Q1674" s="9">
        <v>14.954700000000001</v>
      </c>
      <c r="R1674" s="9">
        <v>35.580399999999997</v>
      </c>
      <c r="U1674" s="64">
        <v>1.4E-2</v>
      </c>
      <c r="V1674" s="64">
        <v>5.45</v>
      </c>
      <c r="X1674" s="9">
        <v>224.4</v>
      </c>
    </row>
    <row r="1675" spans="2:24" x14ac:dyDescent="0.2">
      <c r="B1675" s="20">
        <v>40616</v>
      </c>
      <c r="C1675" s="9">
        <v>-32.091999999999999</v>
      </c>
      <c r="D1675" s="9">
        <v>-37.456299999999999</v>
      </c>
      <c r="E1675" s="71">
        <v>50</v>
      </c>
      <c r="F1675" s="35">
        <v>35300</v>
      </c>
      <c r="G1675" s="35">
        <v>5080</v>
      </c>
      <c r="H1675" s="35">
        <v>40380</v>
      </c>
      <c r="I1675" s="35">
        <v>1426666.6669999999</v>
      </c>
      <c r="Q1675" s="9">
        <v>20.447399999999998</v>
      </c>
      <c r="R1675" s="9">
        <v>35.880899999999997</v>
      </c>
      <c r="U1675" s="64">
        <v>7.0000000000000001E-3</v>
      </c>
      <c r="V1675" s="64" t="s">
        <v>361</v>
      </c>
      <c r="X1675" s="9">
        <v>249</v>
      </c>
    </row>
    <row r="1676" spans="2:24" x14ac:dyDescent="0.2">
      <c r="B1676" s="20">
        <v>40615</v>
      </c>
      <c r="C1676" s="9">
        <v>-35.009300000000003</v>
      </c>
      <c r="D1676" s="9">
        <v>-39.430999999999997</v>
      </c>
      <c r="E1676" s="71">
        <v>4498</v>
      </c>
      <c r="F1676" s="35">
        <v>134000</v>
      </c>
      <c r="G1676" s="35">
        <v>1020000</v>
      </c>
      <c r="H1676" s="35">
        <v>1154000</v>
      </c>
      <c r="I1676" s="35">
        <v>1470400</v>
      </c>
      <c r="Q1676" s="9">
        <v>0.3019</v>
      </c>
      <c r="R1676" s="9">
        <v>34.6736</v>
      </c>
      <c r="U1676" s="64">
        <v>2.9000000000000001E-2</v>
      </c>
      <c r="V1676" s="64">
        <v>32.9</v>
      </c>
      <c r="X1676" s="9">
        <v>225.2</v>
      </c>
    </row>
    <row r="1677" spans="2:24" x14ac:dyDescent="0.2">
      <c r="B1677" s="20">
        <v>40615</v>
      </c>
      <c r="C1677" s="9">
        <v>-35.009300000000003</v>
      </c>
      <c r="D1677" s="9">
        <v>-39.430999999999997</v>
      </c>
      <c r="E1677" s="71">
        <v>3500</v>
      </c>
      <c r="F1677" s="35">
        <v>40300</v>
      </c>
      <c r="G1677" s="35">
        <v>1590000</v>
      </c>
      <c r="H1677" s="35">
        <v>1630300</v>
      </c>
      <c r="I1677" s="35">
        <v>4320000</v>
      </c>
      <c r="Q1677" s="9">
        <v>1.7479</v>
      </c>
      <c r="R1677" s="9">
        <v>34.7941</v>
      </c>
      <c r="U1677" s="64">
        <v>2.3E-2</v>
      </c>
      <c r="V1677" s="64">
        <v>27.59</v>
      </c>
      <c r="X1677" s="9">
        <v>227.3</v>
      </c>
    </row>
    <row r="1678" spans="2:24" x14ac:dyDescent="0.2">
      <c r="B1678" s="20">
        <v>40615</v>
      </c>
      <c r="C1678" s="9">
        <v>-35.009300000000003</v>
      </c>
      <c r="D1678" s="9">
        <v>-39.430999999999997</v>
      </c>
      <c r="E1678" s="71">
        <v>2499</v>
      </c>
      <c r="F1678" s="35">
        <v>26100</v>
      </c>
      <c r="G1678" s="35">
        <v>1230000</v>
      </c>
      <c r="H1678" s="35">
        <v>1256100</v>
      </c>
      <c r="I1678" s="35">
        <v>2757333.3330000001</v>
      </c>
      <c r="Q1678" s="9">
        <v>3.1400999999999999</v>
      </c>
      <c r="R1678" s="9">
        <v>34.918999999999997</v>
      </c>
      <c r="U1678" s="64">
        <v>2.9000000000000001E-2</v>
      </c>
      <c r="V1678" s="64">
        <v>21.48</v>
      </c>
      <c r="X1678" s="9">
        <v>247.1</v>
      </c>
    </row>
    <row r="1679" spans="2:24" x14ac:dyDescent="0.2">
      <c r="B1679" s="20">
        <v>40615</v>
      </c>
      <c r="C1679" s="9">
        <v>-35.009300000000003</v>
      </c>
      <c r="D1679" s="9">
        <v>-39.430999999999997</v>
      </c>
      <c r="E1679" s="71">
        <v>1502</v>
      </c>
      <c r="F1679" s="35">
        <v>271000</v>
      </c>
      <c r="G1679" s="35">
        <v>1890000</v>
      </c>
      <c r="H1679" s="35">
        <v>2161000</v>
      </c>
      <c r="I1679" s="35">
        <v>5045333.3329999996</v>
      </c>
      <c r="Q1679" s="9">
        <v>2.9207000000000001</v>
      </c>
      <c r="R1679" s="9">
        <v>34.544899999999998</v>
      </c>
      <c r="U1679" s="64">
        <v>3.1E-2</v>
      </c>
      <c r="V1679" s="64">
        <v>32.61</v>
      </c>
      <c r="X1679" s="9">
        <v>188.7</v>
      </c>
    </row>
    <row r="1680" spans="2:24" x14ac:dyDescent="0.2">
      <c r="B1680" s="20">
        <v>40615</v>
      </c>
      <c r="C1680" s="9">
        <v>-35.009300000000003</v>
      </c>
      <c r="D1680" s="9">
        <v>-39.430999999999997</v>
      </c>
      <c r="E1680" s="71">
        <v>1251</v>
      </c>
      <c r="F1680" s="35">
        <v>696000</v>
      </c>
      <c r="G1680" s="35">
        <v>3780000</v>
      </c>
      <c r="H1680" s="35">
        <v>4476000</v>
      </c>
      <c r="I1680" s="35">
        <v>6917333.3329999996</v>
      </c>
      <c r="Q1680" s="9">
        <v>3.1894999999999998</v>
      </c>
      <c r="R1680" s="9">
        <v>34.378700000000002</v>
      </c>
      <c r="U1680" s="64">
        <v>0.03</v>
      </c>
      <c r="V1680" s="64">
        <v>32.770000000000003</v>
      </c>
      <c r="X1680" s="9">
        <v>203.5</v>
      </c>
    </row>
    <row r="1681" spans="2:24" x14ac:dyDescent="0.2">
      <c r="B1681" s="20">
        <v>40615</v>
      </c>
      <c r="C1681" s="9">
        <v>-35.009300000000003</v>
      </c>
      <c r="D1681" s="9">
        <v>-39.430999999999997</v>
      </c>
      <c r="E1681" s="71">
        <v>500</v>
      </c>
      <c r="F1681" s="35">
        <v>3270000</v>
      </c>
      <c r="G1681" s="35">
        <v>4420000</v>
      </c>
      <c r="H1681" s="35">
        <v>7690000</v>
      </c>
      <c r="I1681" s="35">
        <v>17792000</v>
      </c>
      <c r="Q1681" s="9">
        <v>11.1556</v>
      </c>
      <c r="R1681" s="9">
        <v>34.967799999999997</v>
      </c>
      <c r="U1681" s="64">
        <v>2.5000000000000001E-2</v>
      </c>
      <c r="V1681" s="64">
        <v>14.66</v>
      </c>
      <c r="X1681" s="9">
        <v>213.6</v>
      </c>
    </row>
    <row r="1682" spans="2:24" x14ac:dyDescent="0.2">
      <c r="B1682" s="20">
        <v>40615</v>
      </c>
      <c r="C1682" s="9">
        <v>-35.009300000000003</v>
      </c>
      <c r="D1682" s="9">
        <v>-39.430999999999997</v>
      </c>
      <c r="E1682" s="71">
        <v>248</v>
      </c>
      <c r="F1682" s="35">
        <v>14400000</v>
      </c>
      <c r="G1682" s="35">
        <v>722000</v>
      </c>
      <c r="H1682" s="35">
        <v>15122000</v>
      </c>
      <c r="I1682" s="35">
        <v>8581333.3330000006</v>
      </c>
      <c r="Q1682" s="9">
        <v>15.367599999999999</v>
      </c>
      <c r="R1682" s="9">
        <v>35.6708</v>
      </c>
      <c r="U1682" s="64">
        <v>3.2000000000000001E-2</v>
      </c>
      <c r="V1682" s="64">
        <v>4.5199999999999996</v>
      </c>
      <c r="X1682" s="9">
        <v>227.3</v>
      </c>
    </row>
    <row r="1683" spans="2:24" x14ac:dyDescent="0.2">
      <c r="B1683" s="20">
        <v>40615</v>
      </c>
      <c r="C1683" s="9">
        <v>-35.009300000000003</v>
      </c>
      <c r="D1683" s="9">
        <v>-39.430999999999997</v>
      </c>
      <c r="E1683" s="71">
        <v>49</v>
      </c>
      <c r="F1683" s="35">
        <v>7800</v>
      </c>
      <c r="G1683" s="35">
        <v>2960</v>
      </c>
      <c r="H1683" s="35">
        <v>10760</v>
      </c>
      <c r="I1683" s="35">
        <v>14552.380950000001</v>
      </c>
      <c r="Q1683" s="9">
        <v>21.949400000000001</v>
      </c>
      <c r="R1683" s="9">
        <v>35.727899999999998</v>
      </c>
      <c r="U1683" s="64">
        <v>2.1999999999999999E-2</v>
      </c>
      <c r="V1683" s="64" t="s">
        <v>361</v>
      </c>
      <c r="X1683" s="9">
        <v>226.5</v>
      </c>
    </row>
    <row r="1684" spans="2:24" x14ac:dyDescent="0.2">
      <c r="B1684" s="20">
        <v>40614</v>
      </c>
      <c r="C1684" s="9">
        <v>-37.830500000000001</v>
      </c>
      <c r="D1684" s="9">
        <v>-41.1248</v>
      </c>
      <c r="E1684" s="71">
        <v>4499</v>
      </c>
      <c r="F1684" s="35">
        <v>87300</v>
      </c>
      <c r="G1684" s="35">
        <v>651000</v>
      </c>
      <c r="H1684" s="35">
        <v>738300</v>
      </c>
      <c r="I1684" s="35">
        <v>1171200</v>
      </c>
      <c r="Q1684" s="9">
        <v>0.31559999999999999</v>
      </c>
      <c r="R1684" s="9">
        <v>34.674599999999998</v>
      </c>
      <c r="U1684" s="64">
        <v>8.9999999999999993E-3</v>
      </c>
      <c r="V1684" s="64">
        <v>32.81</v>
      </c>
      <c r="X1684" s="9">
        <v>225</v>
      </c>
    </row>
    <row r="1685" spans="2:24" x14ac:dyDescent="0.2">
      <c r="B1685" s="20">
        <v>40614</v>
      </c>
      <c r="C1685" s="9">
        <v>-37.830500000000001</v>
      </c>
      <c r="D1685" s="9">
        <v>-41.1248</v>
      </c>
      <c r="E1685" s="71">
        <v>3500</v>
      </c>
      <c r="F1685" s="35">
        <v>50300</v>
      </c>
      <c r="G1685" s="35">
        <v>999000</v>
      </c>
      <c r="H1685" s="35">
        <v>1049300</v>
      </c>
      <c r="I1685" s="35">
        <v>1309866.6669999999</v>
      </c>
      <c r="Q1685" s="9">
        <v>1.2481</v>
      </c>
      <c r="R1685" s="9">
        <v>34.725299999999997</v>
      </c>
      <c r="U1685" s="64">
        <v>1.2E-2</v>
      </c>
      <c r="V1685" s="64">
        <v>31.52</v>
      </c>
      <c r="X1685" s="9">
        <v>209.1</v>
      </c>
    </row>
    <row r="1686" spans="2:24" x14ac:dyDescent="0.2">
      <c r="B1686" s="20">
        <v>40614</v>
      </c>
      <c r="C1686" s="9">
        <v>-37.830500000000001</v>
      </c>
      <c r="D1686" s="9">
        <v>-41.1248</v>
      </c>
      <c r="E1686" s="71">
        <v>2501</v>
      </c>
      <c r="F1686" s="35">
        <v>301000</v>
      </c>
      <c r="G1686" s="35">
        <v>3690000</v>
      </c>
      <c r="H1686" s="35">
        <v>3991000</v>
      </c>
      <c r="I1686" s="35">
        <v>6064000</v>
      </c>
      <c r="Q1686" s="9">
        <v>2.6696</v>
      </c>
      <c r="R1686" s="9">
        <v>34.822600000000001</v>
      </c>
      <c r="U1686" s="64">
        <v>1.9E-2</v>
      </c>
      <c r="V1686" s="64">
        <v>26.65</v>
      </c>
      <c r="X1686" s="9">
        <v>216</v>
      </c>
    </row>
    <row r="1687" spans="2:24" x14ac:dyDescent="0.2">
      <c r="B1687" s="20">
        <v>40614</v>
      </c>
      <c r="C1687" s="9">
        <v>-37.830500000000001</v>
      </c>
      <c r="D1687" s="9">
        <v>-41.1248</v>
      </c>
      <c r="E1687" s="71">
        <v>1748</v>
      </c>
      <c r="F1687" s="35">
        <v>533000</v>
      </c>
      <c r="G1687" s="35">
        <v>2180000</v>
      </c>
      <c r="H1687" s="35">
        <v>2713000</v>
      </c>
      <c r="I1687" s="35">
        <v>6064000</v>
      </c>
      <c r="Q1687" s="9">
        <v>2.859</v>
      </c>
      <c r="R1687" s="9">
        <v>34.641300000000001</v>
      </c>
      <c r="U1687" s="64">
        <v>1.6E-2</v>
      </c>
      <c r="V1687" s="64">
        <v>31.94</v>
      </c>
      <c r="X1687" s="9">
        <v>184.9</v>
      </c>
    </row>
    <row r="1688" spans="2:24" x14ac:dyDescent="0.2">
      <c r="B1688" s="20">
        <v>40614</v>
      </c>
      <c r="C1688" s="9">
        <v>-37.830500000000001</v>
      </c>
      <c r="D1688" s="9">
        <v>-41.1248</v>
      </c>
      <c r="E1688" s="71">
        <v>1249</v>
      </c>
      <c r="F1688" s="35">
        <v>1600000</v>
      </c>
      <c r="G1688" s="35">
        <v>2820000</v>
      </c>
      <c r="H1688" s="35">
        <v>4420000</v>
      </c>
      <c r="I1688" s="35">
        <v>5930666.6670000004</v>
      </c>
      <c r="Q1688" s="9">
        <v>3.0958999999999999</v>
      </c>
      <c r="R1688" s="9">
        <v>34.360399999999998</v>
      </c>
      <c r="U1688" s="64">
        <v>1.4E-2</v>
      </c>
      <c r="V1688" s="64">
        <v>33.1</v>
      </c>
      <c r="X1688" s="9">
        <v>203.5</v>
      </c>
    </row>
    <row r="1689" spans="2:24" x14ac:dyDescent="0.2">
      <c r="B1689" s="20">
        <v>40614</v>
      </c>
      <c r="C1689" s="9">
        <v>-37.830500000000001</v>
      </c>
      <c r="D1689" s="9">
        <v>-41.1248</v>
      </c>
      <c r="E1689" s="71">
        <v>409</v>
      </c>
      <c r="F1689" s="35">
        <v>6160000</v>
      </c>
      <c r="G1689" s="35">
        <v>2760000</v>
      </c>
      <c r="H1689" s="35">
        <v>8920000</v>
      </c>
      <c r="I1689" s="35">
        <v>8565333.3330000006</v>
      </c>
      <c r="Q1689" s="9">
        <v>10.872</v>
      </c>
      <c r="R1689" s="9">
        <v>34.905299999999997</v>
      </c>
      <c r="U1689" s="64">
        <v>1.4E-2</v>
      </c>
      <c r="V1689" s="64">
        <v>14.83</v>
      </c>
      <c r="X1689" s="9">
        <v>217.7</v>
      </c>
    </row>
    <row r="1690" spans="2:24" x14ac:dyDescent="0.2">
      <c r="B1690" s="20">
        <v>40614</v>
      </c>
      <c r="C1690" s="9">
        <v>-37.830500000000001</v>
      </c>
      <c r="D1690" s="9">
        <v>-41.1248</v>
      </c>
      <c r="E1690" s="71">
        <v>249</v>
      </c>
      <c r="F1690" s="35">
        <v>19000000</v>
      </c>
      <c r="G1690" s="35">
        <v>934000</v>
      </c>
      <c r="H1690" s="35">
        <v>19934000</v>
      </c>
      <c r="I1690" s="35">
        <v>15298245.609999999</v>
      </c>
      <c r="Q1690" s="9">
        <v>14.3834</v>
      </c>
      <c r="R1690" s="9">
        <v>35.517699999999998</v>
      </c>
      <c r="U1690" s="64">
        <v>0.02</v>
      </c>
      <c r="V1690" s="64">
        <v>6.46</v>
      </c>
      <c r="X1690" s="9">
        <v>227.5</v>
      </c>
    </row>
    <row r="1691" spans="2:24" x14ac:dyDescent="0.2">
      <c r="B1691" s="20">
        <v>40614</v>
      </c>
      <c r="C1691" s="9">
        <v>-37.830500000000001</v>
      </c>
      <c r="D1691" s="9">
        <v>-41.1248</v>
      </c>
      <c r="E1691" s="71">
        <v>50</v>
      </c>
      <c r="F1691" s="35">
        <v>66000</v>
      </c>
      <c r="G1691" s="35">
        <v>2350</v>
      </c>
      <c r="H1691" s="35">
        <v>68350</v>
      </c>
      <c r="I1691" s="35">
        <v>43057.777780000004</v>
      </c>
      <c r="Q1691" s="9">
        <v>19.7364</v>
      </c>
      <c r="R1691" s="9">
        <v>35.583399999999997</v>
      </c>
      <c r="U1691" s="64">
        <v>0.01</v>
      </c>
      <c r="V1691" s="64" t="s">
        <v>361</v>
      </c>
      <c r="X1691" s="9">
        <v>237.7</v>
      </c>
    </row>
    <row r="1692" spans="2:24" x14ac:dyDescent="0.2">
      <c r="B1692" s="20">
        <v>40613</v>
      </c>
      <c r="C1692" s="9">
        <v>-39.964799999999997</v>
      </c>
      <c r="D1692" s="9">
        <v>-42.423200000000001</v>
      </c>
      <c r="E1692" s="71">
        <v>4498</v>
      </c>
      <c r="F1692" s="35">
        <v>15500</v>
      </c>
      <c r="G1692" s="35">
        <v>197000</v>
      </c>
      <c r="H1692" s="35">
        <v>212500</v>
      </c>
      <c r="I1692" s="35">
        <v>306400</v>
      </c>
      <c r="Q1692" s="9">
        <v>0.2954</v>
      </c>
      <c r="R1692" s="9">
        <v>34.6738</v>
      </c>
      <c r="U1692" s="64">
        <v>3.2000000000000001E-2</v>
      </c>
      <c r="V1692" s="64">
        <v>33.020000000000003</v>
      </c>
      <c r="X1692" s="9">
        <v>225.6</v>
      </c>
    </row>
    <row r="1693" spans="2:24" x14ac:dyDescent="0.2">
      <c r="B1693" s="20">
        <v>40613</v>
      </c>
      <c r="C1693" s="9">
        <v>-39.964799999999997</v>
      </c>
      <c r="D1693" s="9">
        <v>-42.423200000000001</v>
      </c>
      <c r="E1693" s="71">
        <v>3501</v>
      </c>
      <c r="F1693" s="35">
        <v>221000</v>
      </c>
      <c r="G1693" s="35">
        <v>3730000</v>
      </c>
      <c r="H1693" s="35">
        <v>3951000</v>
      </c>
      <c r="I1693" s="35">
        <v>7029333.3329999996</v>
      </c>
      <c r="Q1693" s="9">
        <v>1.0616000000000001</v>
      </c>
      <c r="R1693" s="9">
        <v>34.7164</v>
      </c>
      <c r="U1693" s="64">
        <v>1.6E-2</v>
      </c>
      <c r="V1693" s="64">
        <v>31.86</v>
      </c>
      <c r="X1693" s="9">
        <v>211.3</v>
      </c>
    </row>
    <row r="1694" spans="2:24" x14ac:dyDescent="0.2">
      <c r="B1694" s="20">
        <v>40613</v>
      </c>
      <c r="C1694" s="9">
        <v>-39.964799999999997</v>
      </c>
      <c r="D1694" s="9">
        <v>-42.423200000000001</v>
      </c>
      <c r="E1694" s="71">
        <v>3002</v>
      </c>
      <c r="F1694" s="35">
        <v>236000</v>
      </c>
      <c r="G1694" s="35">
        <v>3460000</v>
      </c>
      <c r="H1694" s="35">
        <v>3696000</v>
      </c>
      <c r="I1694" s="35">
        <v>6656000</v>
      </c>
      <c r="Q1694" s="9">
        <v>1.6702999999999999</v>
      </c>
      <c r="R1694" s="9">
        <v>34.751899999999999</v>
      </c>
      <c r="U1694" s="64">
        <v>8.9999999999999993E-3</v>
      </c>
      <c r="V1694" s="64">
        <v>30.32</v>
      </c>
      <c r="X1694" s="9">
        <v>206.8</v>
      </c>
    </row>
    <row r="1695" spans="2:24" x14ac:dyDescent="0.2">
      <c r="B1695" s="20">
        <v>40613</v>
      </c>
      <c r="C1695" s="9">
        <v>-39.964799999999997</v>
      </c>
      <c r="D1695" s="9">
        <v>-42.423200000000001</v>
      </c>
      <c r="E1695" s="71">
        <v>2001</v>
      </c>
      <c r="F1695" s="35">
        <v>111000</v>
      </c>
      <c r="G1695" s="35">
        <v>1310000</v>
      </c>
      <c r="H1695" s="35">
        <v>1421000</v>
      </c>
      <c r="I1695" s="35">
        <v>2768000</v>
      </c>
      <c r="Q1695" s="9">
        <v>3.0758000000000001</v>
      </c>
      <c r="R1695" s="9">
        <v>34.824599999999997</v>
      </c>
      <c r="U1695" s="64">
        <v>7.0000000000000001E-3</v>
      </c>
      <c r="V1695" s="64">
        <v>26.49</v>
      </c>
      <c r="X1695" s="9">
        <v>215.5</v>
      </c>
    </row>
    <row r="1696" spans="2:24" x14ac:dyDescent="0.2">
      <c r="B1696" s="20">
        <v>40613</v>
      </c>
      <c r="C1696" s="9">
        <v>-39.964799999999997</v>
      </c>
      <c r="D1696" s="9">
        <v>-42.423200000000001</v>
      </c>
      <c r="E1696" s="71">
        <v>1396</v>
      </c>
      <c r="F1696" s="35">
        <v>535000</v>
      </c>
      <c r="G1696" s="35">
        <v>2970000</v>
      </c>
      <c r="H1696" s="35">
        <v>3505000</v>
      </c>
      <c r="I1696" s="35">
        <v>4384000</v>
      </c>
      <c r="Q1696" s="9">
        <v>2.8881000000000001</v>
      </c>
      <c r="R1696" s="9">
        <v>34.5687</v>
      </c>
      <c r="U1696" s="64">
        <v>6.0000000000000001E-3</v>
      </c>
      <c r="V1696" s="64">
        <v>32.86</v>
      </c>
      <c r="X1696" s="9">
        <v>185.6</v>
      </c>
    </row>
    <row r="1697" spans="2:24" x14ac:dyDescent="0.2">
      <c r="B1697" s="20">
        <v>40613</v>
      </c>
      <c r="C1697" s="9">
        <v>-39.964799999999997</v>
      </c>
      <c r="D1697" s="9">
        <v>-42.423200000000001</v>
      </c>
      <c r="E1697" s="71">
        <v>749</v>
      </c>
      <c r="F1697" s="35">
        <v>7660000</v>
      </c>
      <c r="G1697" s="35">
        <v>6230000</v>
      </c>
      <c r="H1697" s="35">
        <v>13890000</v>
      </c>
      <c r="I1697" s="35">
        <v>12602666.67</v>
      </c>
      <c r="Q1697" s="9">
        <v>3.6852</v>
      </c>
      <c r="R1697" s="9">
        <v>34.233899999999998</v>
      </c>
      <c r="U1697" s="64">
        <v>4.0000000000000001E-3</v>
      </c>
      <c r="V1697" s="64">
        <v>30.17</v>
      </c>
      <c r="X1697" s="9">
        <v>239.2</v>
      </c>
    </row>
    <row r="1698" spans="2:24" x14ac:dyDescent="0.2">
      <c r="B1698" s="20">
        <v>40613</v>
      </c>
      <c r="C1698" s="9">
        <v>-39.964799999999997</v>
      </c>
      <c r="D1698" s="9">
        <v>-42.423200000000001</v>
      </c>
      <c r="E1698" s="71">
        <v>250</v>
      </c>
      <c r="F1698" s="35">
        <v>24900000</v>
      </c>
      <c r="G1698" s="35">
        <v>3540000</v>
      </c>
      <c r="H1698" s="35">
        <v>28440000</v>
      </c>
      <c r="I1698" s="35">
        <v>14634666.67</v>
      </c>
      <c r="Q1698" s="9">
        <v>7.3498000000000001</v>
      </c>
      <c r="R1698" s="9">
        <v>34.4101</v>
      </c>
      <c r="U1698" s="64">
        <v>1.2999999999999999E-2</v>
      </c>
      <c r="V1698" s="64">
        <v>21.22</v>
      </c>
      <c r="X1698" s="9">
        <v>240.5</v>
      </c>
    </row>
    <row r="1699" spans="2:24" x14ac:dyDescent="0.2">
      <c r="B1699" s="20">
        <v>40613</v>
      </c>
      <c r="C1699" s="9">
        <v>-39.964799999999997</v>
      </c>
      <c r="D1699" s="9">
        <v>-42.423200000000001</v>
      </c>
      <c r="E1699" s="71">
        <v>50</v>
      </c>
      <c r="F1699" s="35">
        <v>5540000</v>
      </c>
      <c r="G1699" s="35">
        <v>4800</v>
      </c>
      <c r="H1699" s="35">
        <v>5544800</v>
      </c>
      <c r="I1699" s="35">
        <v>1542400</v>
      </c>
      <c r="Q1699" s="9">
        <v>18.959</v>
      </c>
      <c r="R1699" s="9">
        <v>35.234999999999999</v>
      </c>
      <c r="U1699" s="64">
        <v>4.4999999999999998E-2</v>
      </c>
      <c r="V1699" s="64">
        <v>0.08</v>
      </c>
      <c r="X1699" s="9">
        <v>240.3</v>
      </c>
    </row>
    <row r="1700" spans="2:24" x14ac:dyDescent="0.2">
      <c r="B1700" s="20">
        <v>40612</v>
      </c>
      <c r="C1700" s="9">
        <v>-42.363999999999997</v>
      </c>
      <c r="D1700" s="9">
        <v>-44.031799999999997</v>
      </c>
      <c r="E1700" s="71">
        <v>4499</v>
      </c>
      <c r="F1700" s="35">
        <v>122000</v>
      </c>
      <c r="G1700" s="35">
        <v>1240000</v>
      </c>
      <c r="H1700" s="35">
        <v>1362000</v>
      </c>
      <c r="I1700" s="35">
        <v>2325333.3330000001</v>
      </c>
      <c r="Q1700" s="9">
        <v>0.31559999999999999</v>
      </c>
      <c r="R1700" s="9">
        <v>34.674799999999998</v>
      </c>
      <c r="U1700" s="64">
        <v>1.9E-2</v>
      </c>
      <c r="V1700" s="64">
        <v>32.619999999999997</v>
      </c>
      <c r="X1700" s="9">
        <v>225.3</v>
      </c>
    </row>
    <row r="1701" spans="2:24" x14ac:dyDescent="0.2">
      <c r="B1701" s="20">
        <v>40612</v>
      </c>
      <c r="C1701" s="9">
        <v>-42.363999999999997</v>
      </c>
      <c r="D1701" s="9">
        <v>-44.031799999999997</v>
      </c>
      <c r="E1701" s="71">
        <v>3500</v>
      </c>
      <c r="F1701" s="35">
        <v>71000</v>
      </c>
      <c r="G1701" s="35">
        <v>1650000</v>
      </c>
      <c r="H1701" s="35">
        <v>1721000</v>
      </c>
      <c r="I1701" s="35">
        <v>3968000</v>
      </c>
      <c r="Q1701" s="9">
        <v>1.0522</v>
      </c>
      <c r="R1701" s="9">
        <v>34.719299999999997</v>
      </c>
      <c r="U1701" s="64">
        <v>1.2E-2</v>
      </c>
      <c r="V1701" s="64">
        <v>31.29</v>
      </c>
      <c r="X1701" s="9">
        <v>212.8</v>
      </c>
    </row>
    <row r="1702" spans="2:24" x14ac:dyDescent="0.2">
      <c r="B1702" s="20">
        <v>40612</v>
      </c>
      <c r="C1702" s="9">
        <v>-42.363999999999997</v>
      </c>
      <c r="D1702" s="9">
        <v>-44.031799999999997</v>
      </c>
      <c r="E1702" s="71">
        <v>2500</v>
      </c>
      <c r="F1702" s="35">
        <v>244000</v>
      </c>
      <c r="G1702" s="35">
        <v>4490000</v>
      </c>
      <c r="H1702" s="35">
        <v>4734000</v>
      </c>
      <c r="I1702" s="35">
        <v>8848000</v>
      </c>
      <c r="Q1702" s="9">
        <v>2.4047000000000001</v>
      </c>
      <c r="R1702" s="9">
        <v>34.8217</v>
      </c>
      <c r="U1702" s="64">
        <v>1.4E-2</v>
      </c>
      <c r="V1702" s="64">
        <v>26.49</v>
      </c>
      <c r="X1702" s="9">
        <v>218.7</v>
      </c>
    </row>
    <row r="1703" spans="2:24" x14ac:dyDescent="0.2">
      <c r="B1703" s="20">
        <v>40612</v>
      </c>
      <c r="C1703" s="9">
        <v>-42.363999999999997</v>
      </c>
      <c r="D1703" s="9">
        <v>-44.031799999999997</v>
      </c>
      <c r="E1703" s="71">
        <v>1750</v>
      </c>
      <c r="F1703" s="35">
        <v>1040000</v>
      </c>
      <c r="G1703" s="35">
        <v>5500000</v>
      </c>
      <c r="H1703" s="35">
        <v>6540000</v>
      </c>
      <c r="I1703" s="35">
        <v>8560000</v>
      </c>
      <c r="Q1703" s="9">
        <v>2.6314000000000002</v>
      </c>
      <c r="R1703" s="9">
        <v>34.7072</v>
      </c>
      <c r="U1703" s="64">
        <v>1.4999999999999999E-2</v>
      </c>
      <c r="V1703" s="64">
        <v>30.99</v>
      </c>
      <c r="X1703" s="9">
        <v>188</v>
      </c>
    </row>
    <row r="1704" spans="2:24" x14ac:dyDescent="0.2">
      <c r="B1704" s="20">
        <v>40612</v>
      </c>
      <c r="C1704" s="9">
        <v>-42.363999999999997</v>
      </c>
      <c r="D1704" s="9">
        <v>-44.031799999999997</v>
      </c>
      <c r="E1704" s="71">
        <v>1311</v>
      </c>
      <c r="F1704" s="35">
        <v>2620000</v>
      </c>
      <c r="G1704" s="35">
        <v>5960000</v>
      </c>
      <c r="H1704" s="35">
        <v>8580000</v>
      </c>
      <c r="I1704" s="35">
        <v>13168000</v>
      </c>
      <c r="Q1704" s="9">
        <v>2.7004999999999999</v>
      </c>
      <c r="R1704" s="9">
        <v>34.549799999999998</v>
      </c>
      <c r="U1704" s="64">
        <v>2.1000000000000001E-2</v>
      </c>
      <c r="V1704" s="64">
        <v>33.799999999999997</v>
      </c>
      <c r="X1704" s="9">
        <v>179.2</v>
      </c>
    </row>
    <row r="1705" spans="2:24" x14ac:dyDescent="0.2">
      <c r="B1705" s="20">
        <v>40612</v>
      </c>
      <c r="C1705" s="9">
        <v>-42.363999999999997</v>
      </c>
      <c r="D1705" s="9">
        <v>-44.031799999999997</v>
      </c>
      <c r="E1705" s="71">
        <v>501</v>
      </c>
      <c r="F1705" s="35">
        <v>25900000</v>
      </c>
      <c r="G1705" s="35">
        <v>4370000</v>
      </c>
      <c r="H1705" s="35">
        <v>30270000</v>
      </c>
      <c r="I1705" s="35">
        <v>10776000</v>
      </c>
      <c r="Q1705" s="9">
        <v>4.0014000000000003</v>
      </c>
      <c r="R1705" s="9">
        <v>34.148699999999998</v>
      </c>
      <c r="U1705" s="64">
        <v>1.7999999999999999E-2</v>
      </c>
      <c r="V1705" s="64">
        <v>27.06</v>
      </c>
      <c r="X1705" s="9">
        <v>271.3</v>
      </c>
    </row>
    <row r="1706" spans="2:24" x14ac:dyDescent="0.2">
      <c r="B1706" s="20">
        <v>40612</v>
      </c>
      <c r="C1706" s="9">
        <v>-42.363999999999997</v>
      </c>
      <c r="D1706" s="9">
        <v>-44.031799999999997</v>
      </c>
      <c r="E1706" s="71">
        <v>250</v>
      </c>
      <c r="F1706" s="35">
        <v>54700000</v>
      </c>
      <c r="G1706" s="35">
        <v>3830000</v>
      </c>
      <c r="H1706" s="35">
        <v>58530000</v>
      </c>
      <c r="I1706" s="35">
        <v>22986666.669999998</v>
      </c>
      <c r="Q1706" s="9">
        <v>6.476</v>
      </c>
      <c r="R1706" s="9">
        <v>34.334200000000003</v>
      </c>
      <c r="U1706" s="64">
        <v>1.7000000000000001E-2</v>
      </c>
      <c r="V1706" s="64">
        <v>22.62</v>
      </c>
      <c r="X1706" s="9">
        <v>253.8</v>
      </c>
    </row>
    <row r="1707" spans="2:24" x14ac:dyDescent="0.2">
      <c r="B1707" s="20">
        <v>40612</v>
      </c>
      <c r="C1707" s="9">
        <v>-42.363999999999997</v>
      </c>
      <c r="D1707" s="9">
        <v>-44.031799999999997</v>
      </c>
      <c r="E1707" s="71">
        <v>50</v>
      </c>
      <c r="F1707" s="35">
        <v>9460000</v>
      </c>
      <c r="G1707" s="35">
        <v>5750</v>
      </c>
      <c r="H1707" s="35">
        <v>9465750</v>
      </c>
      <c r="I1707" s="35">
        <v>1251555.5560000001</v>
      </c>
      <c r="Q1707" s="9">
        <v>13.4598</v>
      </c>
      <c r="R1707" s="9">
        <v>34.593499999999999</v>
      </c>
      <c r="U1707" s="64">
        <v>0.35199999999999998</v>
      </c>
      <c r="V1707" s="64">
        <v>3.57</v>
      </c>
      <c r="X1707" s="9">
        <v>254.6</v>
      </c>
    </row>
    <row r="1708" spans="2:24" x14ac:dyDescent="0.2">
      <c r="B1708" s="20">
        <v>40611</v>
      </c>
      <c r="C1708" s="9">
        <v>-44.7117</v>
      </c>
      <c r="D1708" s="9">
        <v>-45.526499999999999</v>
      </c>
      <c r="E1708" s="71">
        <v>5001</v>
      </c>
      <c r="F1708" s="35">
        <v>31000</v>
      </c>
      <c r="G1708" s="35">
        <v>965000</v>
      </c>
      <c r="H1708" s="35">
        <v>996000</v>
      </c>
      <c r="I1708" s="35">
        <v>1828800</v>
      </c>
      <c r="Q1708" s="9">
        <v>0.26300000000000001</v>
      </c>
      <c r="R1708" s="9">
        <v>34.669899999999998</v>
      </c>
      <c r="U1708" s="64">
        <v>7.0000000000000001E-3</v>
      </c>
      <c r="V1708" s="64">
        <v>32.979999999999997</v>
      </c>
      <c r="X1708" s="9">
        <v>227.6</v>
      </c>
    </row>
    <row r="1709" spans="2:24" x14ac:dyDescent="0.2">
      <c r="B1709" s="20">
        <v>40611</v>
      </c>
      <c r="C1709" s="9">
        <v>-44.7117</v>
      </c>
      <c r="D1709" s="9">
        <v>-45.526499999999999</v>
      </c>
      <c r="E1709" s="71">
        <v>3501</v>
      </c>
      <c r="F1709" s="35">
        <v>54700</v>
      </c>
      <c r="G1709" s="35">
        <v>1880000</v>
      </c>
      <c r="H1709" s="35">
        <v>1934700</v>
      </c>
      <c r="I1709" s="35">
        <v>5210666.6670000004</v>
      </c>
      <c r="Q1709" s="9">
        <v>0.96660000000000001</v>
      </c>
      <c r="R1709" s="9">
        <v>34.7119</v>
      </c>
      <c r="U1709" s="64">
        <v>1.0999999999999999E-2</v>
      </c>
      <c r="V1709" s="64">
        <v>31.91</v>
      </c>
      <c r="X1709" s="9">
        <v>212.5</v>
      </c>
    </row>
    <row r="1710" spans="2:24" x14ac:dyDescent="0.2">
      <c r="B1710" s="20">
        <v>40611</v>
      </c>
      <c r="C1710" s="9">
        <v>-44.7117</v>
      </c>
      <c r="D1710" s="9">
        <v>-45.526499999999999</v>
      </c>
      <c r="E1710" s="71">
        <v>2501</v>
      </c>
      <c r="F1710" s="35">
        <v>140000</v>
      </c>
      <c r="G1710" s="35">
        <v>3250000</v>
      </c>
      <c r="H1710" s="35">
        <v>3390000</v>
      </c>
      <c r="I1710" s="35">
        <v>5840000</v>
      </c>
      <c r="Q1710" s="9">
        <v>2.2361</v>
      </c>
      <c r="R1710" s="9">
        <v>34.809100000000001</v>
      </c>
      <c r="U1710" s="64">
        <v>0.01</v>
      </c>
      <c r="V1710" s="64">
        <v>27.24</v>
      </c>
      <c r="X1710" s="9">
        <v>216.6</v>
      </c>
    </row>
    <row r="1711" spans="2:24" x14ac:dyDescent="0.2">
      <c r="B1711" s="20">
        <v>40611</v>
      </c>
      <c r="C1711" s="9">
        <v>-44.7117</v>
      </c>
      <c r="D1711" s="9">
        <v>-45.526499999999999</v>
      </c>
      <c r="E1711" s="71">
        <v>1750</v>
      </c>
      <c r="F1711" s="35">
        <v>697000</v>
      </c>
      <c r="G1711" s="35">
        <v>5330000</v>
      </c>
      <c r="H1711" s="35">
        <v>6027000</v>
      </c>
      <c r="I1711" s="35">
        <v>10613333.33</v>
      </c>
      <c r="Q1711" s="9">
        <v>2.7339000000000002</v>
      </c>
      <c r="R1711" s="9">
        <v>34.755299999999998</v>
      </c>
      <c r="U1711" s="64">
        <v>1.0999999999999999E-2</v>
      </c>
      <c r="V1711" s="64">
        <v>29.41</v>
      </c>
      <c r="X1711" s="9">
        <v>197.6</v>
      </c>
    </row>
    <row r="1712" spans="2:24" x14ac:dyDescent="0.2">
      <c r="B1712" s="20">
        <v>40611</v>
      </c>
      <c r="C1712" s="9">
        <v>-44.7117</v>
      </c>
      <c r="D1712" s="9">
        <v>-45.526499999999999</v>
      </c>
      <c r="E1712" s="71">
        <v>1250</v>
      </c>
      <c r="F1712" s="35">
        <v>1130000</v>
      </c>
      <c r="G1712" s="35">
        <v>4740000</v>
      </c>
      <c r="H1712" s="35">
        <v>5870000</v>
      </c>
      <c r="I1712" s="35">
        <v>8021333.3329999996</v>
      </c>
      <c r="Q1712" s="9">
        <v>2.7263999999999999</v>
      </c>
      <c r="R1712" s="9">
        <v>34.566600000000001</v>
      </c>
      <c r="U1712" s="64">
        <v>4.0000000000000001E-3</v>
      </c>
      <c r="V1712" s="64">
        <v>33.44</v>
      </c>
      <c r="X1712" s="9">
        <v>180</v>
      </c>
    </row>
    <row r="1713" spans="2:24" x14ac:dyDescent="0.2">
      <c r="B1713" s="20">
        <v>40611</v>
      </c>
      <c r="C1713" s="9">
        <v>-44.7117</v>
      </c>
      <c r="D1713" s="9">
        <v>-45.526499999999999</v>
      </c>
      <c r="E1713" s="71">
        <v>500</v>
      </c>
      <c r="F1713" s="35">
        <v>10900000</v>
      </c>
      <c r="G1713" s="35">
        <v>3120000</v>
      </c>
      <c r="H1713" s="35">
        <v>14020000</v>
      </c>
      <c r="Q1713" s="9">
        <v>3.6179000000000001</v>
      </c>
      <c r="R1713" s="9">
        <v>34.172600000000003</v>
      </c>
      <c r="U1713" s="64">
        <v>8.0000000000000002E-3</v>
      </c>
      <c r="V1713" s="64">
        <v>29.3</v>
      </c>
      <c r="X1713" s="9">
        <v>255.6</v>
      </c>
    </row>
    <row r="1714" spans="2:24" x14ac:dyDescent="0.2">
      <c r="B1714" s="20">
        <v>40611</v>
      </c>
      <c r="C1714" s="9">
        <v>-44.7117</v>
      </c>
      <c r="D1714" s="9">
        <v>-45.526499999999999</v>
      </c>
      <c r="E1714" s="71">
        <v>250</v>
      </c>
      <c r="F1714" s="35">
        <v>45900000</v>
      </c>
      <c r="G1714" s="35">
        <v>9740000</v>
      </c>
      <c r="H1714" s="35">
        <v>55640000</v>
      </c>
      <c r="I1714" s="35">
        <v>27413333.330000002</v>
      </c>
      <c r="Q1714" s="9">
        <v>5.3525999999999998</v>
      </c>
      <c r="R1714" s="9">
        <v>34.221600000000002</v>
      </c>
      <c r="U1714" s="64">
        <v>1.4999999999999999E-2</v>
      </c>
      <c r="V1714" s="64">
        <v>25.65</v>
      </c>
      <c r="X1714" s="9">
        <v>256.39999999999998</v>
      </c>
    </row>
    <row r="1715" spans="2:24" x14ac:dyDescent="0.2">
      <c r="B1715" s="20">
        <v>40611</v>
      </c>
      <c r="C1715" s="9">
        <v>-44.7117</v>
      </c>
      <c r="D1715" s="9">
        <v>-45.526499999999999</v>
      </c>
      <c r="E1715" s="71">
        <v>51</v>
      </c>
      <c r="F1715" s="35">
        <v>40100000</v>
      </c>
      <c r="G1715" s="35">
        <v>4290</v>
      </c>
      <c r="H1715" s="35">
        <v>40104290</v>
      </c>
      <c r="I1715" s="35">
        <v>2617657.6580000003</v>
      </c>
      <c r="Q1715" s="9">
        <v>11.8986</v>
      </c>
      <c r="R1715" s="9">
        <v>34.526899999999998</v>
      </c>
      <c r="U1715" s="64">
        <v>0.88100000000000001</v>
      </c>
      <c r="V1715" s="64">
        <v>6.07</v>
      </c>
      <c r="X1715" s="9">
        <v>257.5</v>
      </c>
    </row>
    <row r="1716" spans="2:24" x14ac:dyDescent="0.2">
      <c r="B1716" s="20">
        <v>40610</v>
      </c>
      <c r="C1716" s="9">
        <v>-46.906999999999996</v>
      </c>
      <c r="D1716" s="9">
        <v>-47.179000000000002</v>
      </c>
      <c r="E1716" s="71">
        <v>5498</v>
      </c>
      <c r="F1716" s="35">
        <v>304000</v>
      </c>
      <c r="G1716" s="35">
        <v>1570000</v>
      </c>
      <c r="H1716" s="35">
        <v>1874000</v>
      </c>
      <c r="I1716" s="35">
        <v>3861333.3330000001</v>
      </c>
      <c r="Q1716" s="9">
        <v>0.33040000000000003</v>
      </c>
      <c r="R1716" s="9">
        <v>34.670099999999998</v>
      </c>
      <c r="U1716" s="64">
        <v>1.2999999999999999E-2</v>
      </c>
      <c r="V1716" s="64">
        <v>32.93</v>
      </c>
      <c r="X1716" s="9">
        <v>229.8</v>
      </c>
    </row>
    <row r="1717" spans="2:24" x14ac:dyDescent="0.2">
      <c r="B1717" s="20">
        <v>40610</v>
      </c>
      <c r="C1717" s="9">
        <v>-46.906999999999996</v>
      </c>
      <c r="D1717" s="9">
        <v>-47.179000000000002</v>
      </c>
      <c r="E1717" s="71">
        <v>4500</v>
      </c>
      <c r="F1717" s="35">
        <v>122000</v>
      </c>
      <c r="G1717" s="35">
        <v>1410000</v>
      </c>
      <c r="H1717" s="35">
        <v>1532000</v>
      </c>
      <c r="I1717" s="35">
        <v>4394666.6670000004</v>
      </c>
      <c r="Q1717" s="9">
        <v>0.50460000000000005</v>
      </c>
      <c r="R1717" s="9">
        <v>34.683500000000002</v>
      </c>
      <c r="U1717" s="64">
        <v>2E-3</v>
      </c>
      <c r="V1717" s="64">
        <v>32.67</v>
      </c>
      <c r="X1717" s="9">
        <v>222.3</v>
      </c>
    </row>
    <row r="1718" spans="2:24" x14ac:dyDescent="0.2">
      <c r="B1718" s="20">
        <v>40610</v>
      </c>
      <c r="C1718" s="9">
        <v>-46.906999999999996</v>
      </c>
      <c r="D1718" s="9">
        <v>-47.179000000000002</v>
      </c>
      <c r="E1718" s="71">
        <v>3501</v>
      </c>
      <c r="F1718" s="35">
        <v>129000</v>
      </c>
      <c r="G1718" s="35">
        <v>2410000</v>
      </c>
      <c r="H1718" s="35">
        <v>2539000</v>
      </c>
      <c r="I1718" s="35">
        <v>6261333.3329999996</v>
      </c>
      <c r="Q1718" s="9">
        <v>1.3693</v>
      </c>
      <c r="R1718" s="9">
        <v>34.732599999999998</v>
      </c>
      <c r="U1718" s="64">
        <v>5.0000000000000001E-3</v>
      </c>
      <c r="V1718" s="64">
        <v>31.12</v>
      </c>
      <c r="X1718" s="9">
        <v>207.9</v>
      </c>
    </row>
    <row r="1719" spans="2:24" x14ac:dyDescent="0.2">
      <c r="B1719" s="20">
        <v>40610</v>
      </c>
      <c r="C1719" s="9">
        <v>-46.906999999999996</v>
      </c>
      <c r="D1719" s="9">
        <v>-47.179000000000002</v>
      </c>
      <c r="E1719" s="71">
        <v>2499</v>
      </c>
      <c r="F1719" s="35">
        <v>404000</v>
      </c>
      <c r="G1719" s="35">
        <v>3050000</v>
      </c>
      <c r="H1719" s="35">
        <v>3454000</v>
      </c>
      <c r="I1719" s="35">
        <v>9450666.6669999994</v>
      </c>
      <c r="Q1719" s="9">
        <v>2.5638000000000001</v>
      </c>
      <c r="R1719" s="9">
        <v>34.806600000000003</v>
      </c>
      <c r="U1719" s="64">
        <v>1.4E-2</v>
      </c>
      <c r="V1719" s="64">
        <v>27.57</v>
      </c>
      <c r="X1719" s="9">
        <v>211.2</v>
      </c>
    </row>
    <row r="1720" spans="2:24" x14ac:dyDescent="0.2">
      <c r="B1720" s="20">
        <v>40610</v>
      </c>
      <c r="C1720" s="9">
        <v>-46.906999999999996</v>
      </c>
      <c r="D1720" s="9">
        <v>-47.179000000000002</v>
      </c>
      <c r="E1720" s="71">
        <v>1251</v>
      </c>
      <c r="F1720" s="35">
        <v>4020000</v>
      </c>
      <c r="G1720" s="35">
        <v>7460000</v>
      </c>
      <c r="H1720" s="35">
        <v>11480000</v>
      </c>
      <c r="Q1720" s="9">
        <v>2.8262</v>
      </c>
      <c r="R1720" s="9">
        <v>34.460299999999997</v>
      </c>
      <c r="U1720" s="64">
        <v>1.2999999999999999E-2</v>
      </c>
      <c r="V1720" s="64">
        <v>34.19</v>
      </c>
      <c r="X1720" s="9">
        <v>185.9</v>
      </c>
    </row>
    <row r="1721" spans="2:24" x14ac:dyDescent="0.2">
      <c r="B1721" s="20">
        <v>40610</v>
      </c>
      <c r="C1721" s="9">
        <v>-46.906999999999996</v>
      </c>
      <c r="D1721" s="9">
        <v>-47.179000000000002</v>
      </c>
      <c r="E1721" s="71">
        <v>501</v>
      </c>
      <c r="F1721" s="35">
        <v>27300000</v>
      </c>
      <c r="G1721" s="35">
        <v>3110000</v>
      </c>
      <c r="H1721" s="35">
        <v>30410000</v>
      </c>
      <c r="I1721" s="35">
        <v>13749333.33</v>
      </c>
      <c r="Q1721" s="9">
        <v>4.3023999999999996</v>
      </c>
      <c r="R1721" s="9">
        <v>34.157699999999998</v>
      </c>
      <c r="U1721" s="64">
        <v>1.6E-2</v>
      </c>
      <c r="V1721" s="64">
        <v>26.44</v>
      </c>
      <c r="X1721" s="9">
        <v>273.8</v>
      </c>
    </row>
    <row r="1722" spans="2:24" x14ac:dyDescent="0.2">
      <c r="B1722" s="20">
        <v>40610</v>
      </c>
      <c r="C1722" s="9">
        <v>-46.906999999999996</v>
      </c>
      <c r="D1722" s="9">
        <v>-47.179000000000002</v>
      </c>
      <c r="E1722" s="71">
        <v>250</v>
      </c>
      <c r="F1722" s="35">
        <v>56000000</v>
      </c>
      <c r="G1722" s="35">
        <v>1840000</v>
      </c>
      <c r="H1722" s="35">
        <v>57840000</v>
      </c>
      <c r="I1722" s="35">
        <v>19573333.330000002</v>
      </c>
      <c r="Q1722" s="9">
        <v>8.7492000000000001</v>
      </c>
      <c r="R1722" s="9">
        <v>34.577800000000003</v>
      </c>
      <c r="U1722" s="64">
        <v>1.2E-2</v>
      </c>
      <c r="V1722" s="64">
        <v>17.53</v>
      </c>
      <c r="X1722" s="9">
        <v>244.9</v>
      </c>
    </row>
    <row r="1723" spans="2:24" x14ac:dyDescent="0.2">
      <c r="B1723" s="20">
        <v>40610</v>
      </c>
      <c r="C1723" s="9">
        <v>-46.906999999999996</v>
      </c>
      <c r="D1723" s="9">
        <v>-47.179000000000002</v>
      </c>
      <c r="E1723" s="71">
        <v>51</v>
      </c>
      <c r="F1723" s="35">
        <v>78000000</v>
      </c>
      <c r="G1723" s="35">
        <v>1570000</v>
      </c>
      <c r="H1723" s="35">
        <v>79570000</v>
      </c>
      <c r="I1723" s="35">
        <v>39573333.329999998</v>
      </c>
      <c r="Q1723" s="9">
        <v>14.8444</v>
      </c>
      <c r="R1723" s="9">
        <v>35.439100000000003</v>
      </c>
      <c r="U1723" s="64">
        <v>0.05</v>
      </c>
      <c r="V1723" s="64">
        <v>5.9</v>
      </c>
      <c r="X1723" s="9">
        <v>219.7</v>
      </c>
    </row>
    <row r="1724" spans="2:24" x14ac:dyDescent="0.2">
      <c r="B1724" s="20">
        <v>40608</v>
      </c>
      <c r="C1724" s="9">
        <v>-48.9358</v>
      </c>
      <c r="D1724" s="9">
        <v>-48.793300000000002</v>
      </c>
      <c r="E1724" s="71">
        <v>5500</v>
      </c>
      <c r="F1724" s="35">
        <v>180000</v>
      </c>
      <c r="G1724" s="35">
        <v>1260000</v>
      </c>
      <c r="H1724" s="35">
        <v>1440000</v>
      </c>
      <c r="I1724" s="35">
        <v>2325333.3330000001</v>
      </c>
      <c r="Q1724" s="9">
        <v>0.34739999999999999</v>
      </c>
      <c r="R1724" s="9">
        <v>34.670999999999999</v>
      </c>
      <c r="U1724" s="64">
        <v>1.0999999999999999E-2</v>
      </c>
      <c r="V1724" s="64">
        <v>32.99</v>
      </c>
      <c r="X1724" s="9">
        <v>230.9</v>
      </c>
    </row>
    <row r="1725" spans="2:24" x14ac:dyDescent="0.2">
      <c r="B1725" s="20">
        <v>40608</v>
      </c>
      <c r="C1725" s="9">
        <v>-48.9358</v>
      </c>
      <c r="D1725" s="9">
        <v>-48.793300000000002</v>
      </c>
      <c r="E1725" s="71">
        <v>4501</v>
      </c>
      <c r="F1725" s="35">
        <v>203000</v>
      </c>
      <c r="G1725" s="35">
        <v>2040000</v>
      </c>
      <c r="H1725" s="35">
        <v>2243000</v>
      </c>
      <c r="I1725" s="35">
        <v>4757333.3329999996</v>
      </c>
      <c r="Q1725" s="9">
        <v>0.37619999999999998</v>
      </c>
      <c r="R1725" s="9">
        <v>34.678699999999999</v>
      </c>
      <c r="U1725" s="64">
        <v>7.0000000000000001E-3</v>
      </c>
      <c r="V1725" s="64">
        <v>32.78</v>
      </c>
      <c r="X1725" s="9">
        <v>224.3</v>
      </c>
    </row>
    <row r="1726" spans="2:24" x14ac:dyDescent="0.2">
      <c r="B1726" s="20">
        <v>40608</v>
      </c>
      <c r="C1726" s="9">
        <v>-48.9358</v>
      </c>
      <c r="D1726" s="9">
        <v>-48.793300000000002</v>
      </c>
      <c r="E1726" s="71">
        <v>3505</v>
      </c>
      <c r="F1726" s="35">
        <v>143000</v>
      </c>
      <c r="G1726" s="35">
        <v>1810000</v>
      </c>
      <c r="H1726" s="35">
        <v>1953000</v>
      </c>
      <c r="Q1726" s="9">
        <v>0.95550000000000002</v>
      </c>
      <c r="R1726" s="9">
        <v>34.710299999999997</v>
      </c>
      <c r="U1726" s="64">
        <v>2E-3</v>
      </c>
      <c r="V1726" s="64">
        <v>32.049999999999997</v>
      </c>
      <c r="X1726" s="9">
        <v>210.8</v>
      </c>
    </row>
    <row r="1727" spans="2:24" x14ac:dyDescent="0.2">
      <c r="B1727" s="20">
        <v>40608</v>
      </c>
      <c r="C1727" s="9">
        <v>-48.9358</v>
      </c>
      <c r="D1727" s="9">
        <v>-48.793300000000002</v>
      </c>
      <c r="E1727" s="71">
        <v>2505</v>
      </c>
      <c r="F1727" s="35">
        <v>388000</v>
      </c>
      <c r="G1727" s="35">
        <v>2860000</v>
      </c>
      <c r="H1727" s="35">
        <v>3248000</v>
      </c>
      <c r="I1727" s="35">
        <v>5845333.3329999996</v>
      </c>
      <c r="Q1727" s="9">
        <v>1.9449000000000001</v>
      </c>
      <c r="R1727" s="9">
        <v>34.777999999999999</v>
      </c>
      <c r="U1727" s="64">
        <v>0</v>
      </c>
      <c r="V1727" s="64">
        <v>28.98</v>
      </c>
      <c r="X1727" s="9">
        <v>208.5</v>
      </c>
    </row>
    <row r="1728" spans="2:24" x14ac:dyDescent="0.2">
      <c r="B1728" s="20">
        <v>40608</v>
      </c>
      <c r="C1728" s="9">
        <v>-48.9358</v>
      </c>
      <c r="D1728" s="9">
        <v>-48.793300000000002</v>
      </c>
      <c r="E1728" s="71">
        <v>1252</v>
      </c>
      <c r="F1728" s="35">
        <v>557000</v>
      </c>
      <c r="G1728" s="35">
        <v>1940000</v>
      </c>
      <c r="H1728" s="35">
        <v>2497000</v>
      </c>
      <c r="I1728" s="35">
        <v>5386666.6670000004</v>
      </c>
      <c r="Q1728" s="9">
        <v>2.6385000000000001</v>
      </c>
      <c r="R1728" s="9">
        <v>34.619999999999997</v>
      </c>
      <c r="U1728" s="64">
        <v>1.7000000000000001E-2</v>
      </c>
      <c r="V1728" s="64">
        <v>32.979999999999997</v>
      </c>
      <c r="X1728" s="9">
        <v>178.7</v>
      </c>
    </row>
    <row r="1729" spans="1:24" x14ac:dyDescent="0.2">
      <c r="B1729" s="20">
        <v>40608</v>
      </c>
      <c r="C1729" s="9">
        <v>-48.9358</v>
      </c>
      <c r="D1729" s="9">
        <v>-48.793300000000002</v>
      </c>
      <c r="E1729" s="71">
        <v>501</v>
      </c>
      <c r="F1729" s="35">
        <v>21200000</v>
      </c>
      <c r="G1729" s="35">
        <v>5430000</v>
      </c>
      <c r="H1729" s="35">
        <v>26630000</v>
      </c>
      <c r="Q1729" s="9">
        <v>2.9676</v>
      </c>
      <c r="R1729" s="9">
        <v>34.227200000000003</v>
      </c>
      <c r="U1729" s="64">
        <v>1.9E-2</v>
      </c>
      <c r="V1729" s="64">
        <v>31.61</v>
      </c>
      <c r="X1729" s="9">
        <v>235.4</v>
      </c>
    </row>
    <row r="1730" spans="1:24" x14ac:dyDescent="0.2">
      <c r="B1730" s="20">
        <v>40608</v>
      </c>
      <c r="C1730" s="9">
        <v>-48.9358</v>
      </c>
      <c r="D1730" s="9">
        <v>-48.793300000000002</v>
      </c>
      <c r="E1730" s="71">
        <v>250</v>
      </c>
      <c r="F1730" s="35">
        <v>21200000</v>
      </c>
      <c r="G1730" s="35">
        <v>546000</v>
      </c>
      <c r="H1730" s="35">
        <v>21746000</v>
      </c>
      <c r="I1730" s="35">
        <v>3093333.3330000001</v>
      </c>
      <c r="Q1730" s="9">
        <v>3.1352000000000002</v>
      </c>
      <c r="R1730" s="9">
        <v>34.048000000000002</v>
      </c>
      <c r="U1730" s="64">
        <v>2.9000000000000001E-2</v>
      </c>
      <c r="V1730" s="64">
        <v>26.89</v>
      </c>
      <c r="X1730" s="9">
        <v>302</v>
      </c>
    </row>
    <row r="1731" spans="1:24" x14ac:dyDescent="0.2">
      <c r="B1731" s="20">
        <v>40608</v>
      </c>
      <c r="C1731" s="9">
        <v>-48.9358</v>
      </c>
      <c r="D1731" s="9">
        <v>-48.793300000000002</v>
      </c>
      <c r="E1731" s="71">
        <v>51</v>
      </c>
      <c r="F1731" s="35">
        <v>187000</v>
      </c>
      <c r="G1731" s="35">
        <v>5260</v>
      </c>
      <c r="H1731" s="35">
        <v>192260</v>
      </c>
      <c r="I1731" s="35">
        <v>25600</v>
      </c>
      <c r="Q1731" s="9">
        <v>7.8391000000000002</v>
      </c>
      <c r="R1731" s="9">
        <v>33.972999999999999</v>
      </c>
      <c r="U1731" s="64">
        <v>0.17299999999999999</v>
      </c>
      <c r="V1731" s="64">
        <v>16.41</v>
      </c>
      <c r="X1731" s="9">
        <v>300.39999999999998</v>
      </c>
    </row>
    <row r="1732" spans="1:24" x14ac:dyDescent="0.2">
      <c r="B1732" s="20">
        <v>40607</v>
      </c>
      <c r="C1732" s="9">
        <v>-49.547499999999999</v>
      </c>
      <c r="D1732" s="9">
        <v>-52.688499999999998</v>
      </c>
      <c r="E1732" s="71">
        <v>2243</v>
      </c>
      <c r="F1732" s="35">
        <v>539000</v>
      </c>
      <c r="G1732" s="35">
        <v>1300000</v>
      </c>
      <c r="H1732" s="35">
        <v>1839000</v>
      </c>
      <c r="I1732" s="35">
        <v>993600</v>
      </c>
      <c r="Q1732" s="9">
        <v>1.3809</v>
      </c>
      <c r="R1732" s="9">
        <v>34.717500000000001</v>
      </c>
      <c r="U1732" s="64">
        <v>1.4999999999999999E-2</v>
      </c>
      <c r="V1732" s="64">
        <v>32.159999999999997</v>
      </c>
      <c r="X1732" s="9">
        <v>197.3</v>
      </c>
    </row>
    <row r="1733" spans="1:24" x14ac:dyDescent="0.2">
      <c r="B1733" s="20">
        <v>40607</v>
      </c>
      <c r="C1733" s="9">
        <v>-49.547499999999999</v>
      </c>
      <c r="D1733" s="9">
        <v>-52.688499999999998</v>
      </c>
      <c r="E1733" s="71">
        <v>1751</v>
      </c>
      <c r="F1733" s="35">
        <v>816000</v>
      </c>
      <c r="G1733" s="35">
        <v>2580000</v>
      </c>
      <c r="H1733" s="35">
        <v>3396000</v>
      </c>
      <c r="I1733" s="35">
        <v>8005333.3329999996</v>
      </c>
      <c r="Q1733" s="9">
        <v>1.9831000000000001</v>
      </c>
      <c r="R1733" s="9">
        <v>34.697699999999998</v>
      </c>
      <c r="U1733" s="64">
        <v>1.6E-2</v>
      </c>
      <c r="V1733" s="64">
        <v>32.89</v>
      </c>
      <c r="X1733" s="9">
        <v>180.3</v>
      </c>
    </row>
    <row r="1734" spans="1:24" x14ac:dyDescent="0.2">
      <c r="B1734" s="20">
        <v>40607</v>
      </c>
      <c r="C1734" s="9">
        <v>-49.547499999999999</v>
      </c>
      <c r="D1734" s="9">
        <v>-52.688499999999998</v>
      </c>
      <c r="E1734" s="71">
        <v>1248</v>
      </c>
      <c r="F1734" s="35">
        <v>2020000</v>
      </c>
      <c r="G1734" s="35">
        <v>3960000</v>
      </c>
      <c r="H1734" s="35">
        <v>5980000</v>
      </c>
      <c r="I1734" s="35">
        <v>1408000</v>
      </c>
      <c r="Q1734" s="9">
        <v>2.2858999999999998</v>
      </c>
      <c r="R1734" s="9">
        <v>34.618000000000002</v>
      </c>
      <c r="U1734" s="64">
        <v>1.6E-2</v>
      </c>
      <c r="V1734" s="64">
        <v>34.270000000000003</v>
      </c>
      <c r="X1734" s="9">
        <v>172.9</v>
      </c>
    </row>
    <row r="1735" spans="1:24" x14ac:dyDescent="0.2">
      <c r="B1735" s="20">
        <v>40607</v>
      </c>
      <c r="C1735" s="9">
        <v>-49.547499999999999</v>
      </c>
      <c r="D1735" s="9">
        <v>-52.688499999999998</v>
      </c>
      <c r="E1735" s="71">
        <v>499</v>
      </c>
      <c r="F1735" s="35">
        <v>9080000</v>
      </c>
      <c r="G1735" s="35">
        <v>3180000</v>
      </c>
      <c r="H1735" s="35">
        <v>12260000</v>
      </c>
      <c r="I1735" s="35">
        <v>11754666.67</v>
      </c>
      <c r="Q1735" s="9">
        <v>2.8142</v>
      </c>
      <c r="R1735" s="9">
        <v>34.238500000000002</v>
      </c>
      <c r="U1735" s="64">
        <v>1.6E-2</v>
      </c>
      <c r="V1735" s="64">
        <v>31.95</v>
      </c>
      <c r="X1735" s="9">
        <v>233.7</v>
      </c>
    </row>
    <row r="1736" spans="1:24" x14ac:dyDescent="0.2">
      <c r="B1736" s="20">
        <v>40607</v>
      </c>
      <c r="C1736" s="9">
        <v>-49.547499999999999</v>
      </c>
      <c r="D1736" s="9">
        <v>-52.688499999999998</v>
      </c>
      <c r="E1736" s="71">
        <v>250</v>
      </c>
      <c r="F1736" s="35">
        <v>17100000</v>
      </c>
      <c r="G1736" s="35">
        <v>1460000</v>
      </c>
      <c r="H1736" s="35">
        <v>18560000</v>
      </c>
      <c r="Q1736" s="9">
        <v>3.1299000000000001</v>
      </c>
      <c r="R1736" s="9">
        <v>34.0749</v>
      </c>
      <c r="U1736" s="64">
        <v>2.3E-2</v>
      </c>
      <c r="V1736" s="64">
        <v>27.63</v>
      </c>
      <c r="X1736" s="9">
        <v>291.60000000000002</v>
      </c>
    </row>
    <row r="1737" spans="1:24" s="21" customFormat="1" x14ac:dyDescent="0.2">
      <c r="B1737" s="25">
        <v>40607</v>
      </c>
      <c r="C1737" s="13">
        <v>-49.547499999999999</v>
      </c>
      <c r="D1737" s="13">
        <v>-52.688499999999998</v>
      </c>
      <c r="E1737" s="72">
        <v>49</v>
      </c>
      <c r="F1737" s="37">
        <v>103000</v>
      </c>
      <c r="G1737" s="37">
        <v>4070.0000000000005</v>
      </c>
      <c r="H1737" s="37">
        <v>107070</v>
      </c>
      <c r="I1737" s="37">
        <v>10906.666670000001</v>
      </c>
      <c r="J1737" s="37"/>
      <c r="K1737" s="37"/>
      <c r="L1737" s="37"/>
      <c r="M1737" s="37"/>
      <c r="N1737" s="37"/>
      <c r="O1737" s="13"/>
      <c r="P1737" s="104"/>
      <c r="Q1737" s="13">
        <v>8.2995999999999999</v>
      </c>
      <c r="R1737" s="13">
        <v>33.9895</v>
      </c>
      <c r="S1737" s="13"/>
      <c r="T1737" s="68"/>
      <c r="U1737" s="68">
        <v>0.17</v>
      </c>
      <c r="V1737" s="68">
        <v>15.13</v>
      </c>
      <c r="W1737" s="13"/>
      <c r="X1737" s="13">
        <v>295.8</v>
      </c>
    </row>
    <row r="1738" spans="1:24" x14ac:dyDescent="0.2">
      <c r="A1738" s="1" t="s">
        <v>128</v>
      </c>
      <c r="B1738" s="23">
        <v>40438</v>
      </c>
      <c r="C1738" s="5">
        <v>-63.965666666666664</v>
      </c>
      <c r="D1738" s="5">
        <v>-66.853300000000004</v>
      </c>
      <c r="E1738" s="39">
        <v>10</v>
      </c>
      <c r="H1738" s="35">
        <v>415178.57142857142</v>
      </c>
      <c r="J1738" s="35">
        <v>171.42857142857142</v>
      </c>
      <c r="M1738" s="35">
        <v>728555.91748099902</v>
      </c>
      <c r="N1738" s="35">
        <v>5655.8089033659062</v>
      </c>
    </row>
    <row r="1739" spans="1:24" x14ac:dyDescent="0.2">
      <c r="A1739" s="1"/>
      <c r="B1739" s="23">
        <v>40438</v>
      </c>
      <c r="C1739" s="5">
        <v>-63.965666666666664</v>
      </c>
      <c r="D1739" s="5">
        <v>-66.853300000000004</v>
      </c>
      <c r="E1739" s="39">
        <v>75</v>
      </c>
      <c r="H1739" s="35">
        <v>1221264.367816092</v>
      </c>
      <c r="J1739" s="35">
        <v>112068.96551724138</v>
      </c>
      <c r="M1739" s="35">
        <v>1028104.5751633989</v>
      </c>
      <c r="N1739" s="35">
        <v>118692.81045751633</v>
      </c>
    </row>
    <row r="1740" spans="1:24" x14ac:dyDescent="0.2">
      <c r="A1740" s="1" t="s">
        <v>51</v>
      </c>
      <c r="B1740" s="23">
        <v>40438</v>
      </c>
      <c r="C1740" s="5">
        <v>-63.965666666666664</v>
      </c>
      <c r="D1740" s="5">
        <v>-66.853300000000004</v>
      </c>
      <c r="E1740" s="39">
        <v>260</v>
      </c>
      <c r="H1740" s="35">
        <v>477976.19047619059</v>
      </c>
      <c r="J1740" s="35">
        <v>2607.1428571428573</v>
      </c>
      <c r="M1740" s="35">
        <v>35771.065182829887</v>
      </c>
      <c r="N1740" s="35" t="s">
        <v>361</v>
      </c>
    </row>
    <row r="1741" spans="1:24" x14ac:dyDescent="0.2">
      <c r="A1741" s="1"/>
      <c r="B1741" s="23">
        <v>40438</v>
      </c>
      <c r="C1741" s="5">
        <v>-64.211066666666667</v>
      </c>
      <c r="D1741" s="5">
        <v>-66.257866666666672</v>
      </c>
      <c r="E1741" s="39">
        <v>10</v>
      </c>
      <c r="H1741" s="35">
        <v>1678571.4285714286</v>
      </c>
      <c r="J1741" s="35">
        <v>49017.857142857145</v>
      </c>
      <c r="M1741" s="35">
        <v>3105555.555555556</v>
      </c>
      <c r="N1741" s="35">
        <v>92333.333333333328</v>
      </c>
    </row>
    <row r="1742" spans="1:24" x14ac:dyDescent="0.2">
      <c r="A1742" s="1"/>
      <c r="B1742" s="23">
        <v>40438</v>
      </c>
      <c r="C1742" s="5">
        <v>-64.211066666666667</v>
      </c>
      <c r="D1742" s="5">
        <v>-66.257866666666672</v>
      </c>
      <c r="E1742" s="39">
        <v>75</v>
      </c>
      <c r="H1742" s="35">
        <v>1836309.5238095236</v>
      </c>
      <c r="J1742" s="35">
        <v>90178.571428571435</v>
      </c>
      <c r="M1742" s="35">
        <v>6775878.4425451104</v>
      </c>
      <c r="N1742" s="35">
        <v>289268.75593542261</v>
      </c>
    </row>
    <row r="1743" spans="1:24" x14ac:dyDescent="0.2">
      <c r="B1743" s="23">
        <v>40438</v>
      </c>
      <c r="C1743" s="5">
        <v>-64.211066666666667</v>
      </c>
      <c r="D1743" s="5">
        <v>-66.257866666666672</v>
      </c>
      <c r="E1743" s="39">
        <v>300</v>
      </c>
      <c r="H1743" s="35">
        <v>1788690.4761904764</v>
      </c>
      <c r="J1743" s="35">
        <v>70089.28571428571</v>
      </c>
      <c r="M1743" s="35">
        <v>183857.14285714287</v>
      </c>
      <c r="N1743" s="35">
        <v>4600</v>
      </c>
    </row>
    <row r="1744" spans="1:24" x14ac:dyDescent="0.2">
      <c r="B1744" s="23">
        <v>40443</v>
      </c>
      <c r="C1744" s="5">
        <v>-64.695999999999998</v>
      </c>
      <c r="D1744" s="5">
        <v>-65.027666666666661</v>
      </c>
      <c r="E1744" s="39">
        <v>10</v>
      </c>
      <c r="H1744" s="35">
        <v>1530373.8317757011</v>
      </c>
      <c r="J1744" s="35">
        <v>29945.482866043618</v>
      </c>
      <c r="M1744" s="35">
        <v>3404139.4335511988</v>
      </c>
      <c r="N1744" s="35">
        <v>124183.00653594772</v>
      </c>
    </row>
    <row r="1745" spans="2:14" x14ac:dyDescent="0.2">
      <c r="B1745" s="23">
        <v>40443</v>
      </c>
      <c r="C1745" s="5">
        <v>-64.695999999999998</v>
      </c>
      <c r="D1745" s="5">
        <v>-65.027666666666661</v>
      </c>
      <c r="E1745" s="39">
        <v>75</v>
      </c>
      <c r="H1745" s="35">
        <v>746527.77777777798</v>
      </c>
      <c r="J1745" s="35">
        <v>36197.916666666672</v>
      </c>
      <c r="M1745" s="35">
        <v>6124930.9010503031</v>
      </c>
      <c r="N1745" s="35">
        <v>376672.19458264229</v>
      </c>
    </row>
    <row r="1746" spans="2:14" x14ac:dyDescent="0.2">
      <c r="B1746" s="23">
        <v>40443</v>
      </c>
      <c r="C1746" s="5">
        <v>-64.695999999999998</v>
      </c>
      <c r="D1746" s="5">
        <v>-65.027666666666661</v>
      </c>
      <c r="E1746" s="39">
        <v>300</v>
      </c>
      <c r="H1746" s="35">
        <v>871739.13043478259</v>
      </c>
      <c r="J1746" s="35">
        <v>16195.652173913044</v>
      </c>
      <c r="M1746" s="35">
        <v>221230.15873015873</v>
      </c>
      <c r="N1746" s="35">
        <v>7271.8253968253975</v>
      </c>
    </row>
    <row r="1747" spans="2:14" x14ac:dyDescent="0.2">
      <c r="B1747" s="23">
        <v>40443</v>
      </c>
      <c r="C1747" s="5">
        <v>-64.454916666666662</v>
      </c>
      <c r="D1747" s="5">
        <v>-65.665933333333328</v>
      </c>
      <c r="E1747" s="39">
        <v>10</v>
      </c>
      <c r="H1747" s="35">
        <v>906862.74509803904</v>
      </c>
      <c r="J1747" s="35">
        <v>4455.8823529411766</v>
      </c>
      <c r="M1747" s="35">
        <v>2869757.1743929363</v>
      </c>
      <c r="N1747" s="35">
        <v>86512.1412803532</v>
      </c>
    </row>
    <row r="1748" spans="2:14" x14ac:dyDescent="0.2">
      <c r="B1748" s="23">
        <v>40443</v>
      </c>
      <c r="C1748" s="5">
        <v>-64.454916666666662</v>
      </c>
      <c r="D1748" s="5">
        <v>-65.665933333333328</v>
      </c>
      <c r="E1748" s="39">
        <v>70</v>
      </c>
      <c r="H1748" s="35">
        <v>397083.33333333337</v>
      </c>
      <c r="J1748" s="35">
        <v>8712.5</v>
      </c>
      <c r="M1748" s="35">
        <v>4393939.3939393945</v>
      </c>
      <c r="N1748" s="35">
        <v>272727.27272727271</v>
      </c>
    </row>
    <row r="1749" spans="2:14" x14ac:dyDescent="0.2">
      <c r="B1749" s="23">
        <v>40443</v>
      </c>
      <c r="C1749" s="5">
        <v>-64.454916666666662</v>
      </c>
      <c r="D1749" s="5">
        <v>-65.665933333333328</v>
      </c>
      <c r="E1749" s="39">
        <v>330</v>
      </c>
      <c r="H1749" s="35">
        <v>614743.58974358987</v>
      </c>
      <c r="J1749" s="35">
        <v>32980.769230769234</v>
      </c>
      <c r="M1749" s="35">
        <v>287096.77419354836</v>
      </c>
      <c r="N1749" s="35">
        <v>6440.8602150537627</v>
      </c>
    </row>
    <row r="1750" spans="2:14" x14ac:dyDescent="0.2">
      <c r="B1750" s="23">
        <v>40444</v>
      </c>
      <c r="C1750" s="5">
        <v>-64.210949999999997</v>
      </c>
      <c r="D1750" s="5">
        <v>-66.260000000000005</v>
      </c>
      <c r="E1750" s="39">
        <v>10</v>
      </c>
      <c r="H1750" s="35">
        <v>1131666.6666666665</v>
      </c>
      <c r="J1750" s="35">
        <v>8400</v>
      </c>
      <c r="M1750" s="35">
        <v>66778.149386845049</v>
      </c>
      <c r="N1750" s="35">
        <v>63991.081382385732</v>
      </c>
    </row>
    <row r="1751" spans="2:14" x14ac:dyDescent="0.2">
      <c r="B1751" s="23">
        <v>40444</v>
      </c>
      <c r="C1751" s="5">
        <v>-64.210949999999997</v>
      </c>
      <c r="D1751" s="5">
        <v>-66.260000000000005</v>
      </c>
      <c r="E1751" s="39">
        <v>55</v>
      </c>
      <c r="H1751" s="35">
        <v>997863.24786324776</v>
      </c>
      <c r="J1751" s="35">
        <v>7410.2564102564102</v>
      </c>
      <c r="M1751" s="35">
        <v>187195.12195121954</v>
      </c>
      <c r="N1751" s="35">
        <v>114939.02439024391</v>
      </c>
    </row>
    <row r="1752" spans="2:14" x14ac:dyDescent="0.2">
      <c r="B1752" s="23">
        <v>40444</v>
      </c>
      <c r="C1752" s="5">
        <v>-64.210949999999997</v>
      </c>
      <c r="D1752" s="5">
        <v>-66.260000000000005</v>
      </c>
      <c r="E1752" s="39">
        <v>300</v>
      </c>
      <c r="H1752" s="35">
        <v>421753.13665649371</v>
      </c>
      <c r="J1752" s="35">
        <v>4209.0539165818918</v>
      </c>
      <c r="M1752" s="35">
        <v>13588.652482269505</v>
      </c>
      <c r="N1752" s="35">
        <v>5995.744680851064</v>
      </c>
    </row>
    <row r="1753" spans="2:14" x14ac:dyDescent="0.2">
      <c r="B1753" s="23">
        <v>40445</v>
      </c>
      <c r="C1753" s="5">
        <v>-64.694699999999997</v>
      </c>
      <c r="D1753" s="5">
        <v>-65.030816666666666</v>
      </c>
      <c r="E1753" s="39">
        <v>10</v>
      </c>
      <c r="H1753" s="35">
        <v>2404166.666666667</v>
      </c>
      <c r="J1753" s="35">
        <v>128750</v>
      </c>
      <c r="M1753" s="35">
        <v>228172.04301075268</v>
      </c>
      <c r="N1753" s="35">
        <v>2688.172043010753</v>
      </c>
    </row>
    <row r="1754" spans="2:14" x14ac:dyDescent="0.2">
      <c r="B1754" s="23">
        <v>40445</v>
      </c>
      <c r="C1754" s="5">
        <v>-64.694699999999997</v>
      </c>
      <c r="D1754" s="5">
        <v>-65.030816666666666</v>
      </c>
      <c r="E1754" s="39">
        <v>75</v>
      </c>
      <c r="H1754" s="35">
        <v>969931.27147766331</v>
      </c>
      <c r="J1754" s="35">
        <v>50644.32989690722</v>
      </c>
      <c r="M1754" s="35">
        <v>183753.5014005602</v>
      </c>
      <c r="N1754" s="35">
        <v>16033.613445378151</v>
      </c>
    </row>
    <row r="1755" spans="2:14" x14ac:dyDescent="0.2">
      <c r="B1755" s="23">
        <v>40445</v>
      </c>
      <c r="C1755" s="5">
        <v>-64.694699999999997</v>
      </c>
      <c r="D1755" s="5">
        <v>-65.030816666666666</v>
      </c>
      <c r="E1755" s="39">
        <v>300</v>
      </c>
      <c r="H1755" s="35">
        <v>532500</v>
      </c>
      <c r="J1755" s="35">
        <v>7300</v>
      </c>
      <c r="M1755" s="35">
        <v>33111.111111111109</v>
      </c>
      <c r="N1755" s="35">
        <v>145</v>
      </c>
    </row>
    <row r="1756" spans="2:14" x14ac:dyDescent="0.2">
      <c r="B1756" s="23">
        <v>40550</v>
      </c>
      <c r="C1756" s="5">
        <v>-64.575000000000003</v>
      </c>
      <c r="D1756" s="5">
        <v>-65.34</v>
      </c>
      <c r="E1756" s="39">
        <v>100</v>
      </c>
      <c r="H1756" s="35">
        <v>17520.833333333332</v>
      </c>
      <c r="J1756" s="35">
        <v>1187.5</v>
      </c>
      <c r="M1756" s="35">
        <v>18848.484848484848</v>
      </c>
      <c r="N1756" s="35">
        <v>6463.636363636364</v>
      </c>
    </row>
    <row r="1757" spans="2:14" x14ac:dyDescent="0.2">
      <c r="B1757" s="23">
        <v>40550</v>
      </c>
      <c r="C1757" s="5">
        <v>-64.575000000000003</v>
      </c>
      <c r="D1757" s="5">
        <v>-65.34</v>
      </c>
      <c r="E1757" s="39">
        <v>400</v>
      </c>
      <c r="H1757" s="35">
        <v>6413580.2469135802</v>
      </c>
      <c r="J1757" s="35">
        <v>54629.629629629628</v>
      </c>
      <c r="M1757" s="35">
        <v>457727.27272727271</v>
      </c>
      <c r="N1757" s="35">
        <v>8636.363636363636</v>
      </c>
    </row>
    <row r="1758" spans="2:14" x14ac:dyDescent="0.2">
      <c r="B1758" s="23">
        <v>40551</v>
      </c>
      <c r="C1758" s="5">
        <v>-63.978499999999997</v>
      </c>
      <c r="D1758" s="5">
        <v>-66.841166666666666</v>
      </c>
      <c r="E1758" s="39">
        <v>70</v>
      </c>
      <c r="H1758" s="35">
        <v>53645.833333333343</v>
      </c>
      <c r="J1758" s="35">
        <v>4531.25</v>
      </c>
      <c r="M1758" s="35">
        <v>24066.666666666664</v>
      </c>
      <c r="N1758" s="35">
        <v>15600</v>
      </c>
    </row>
    <row r="1759" spans="2:14" x14ac:dyDescent="0.2">
      <c r="B1759" s="23">
        <v>40551</v>
      </c>
      <c r="C1759" s="5">
        <v>-63.978499999999997</v>
      </c>
      <c r="D1759" s="5">
        <v>-66.841166666666666</v>
      </c>
      <c r="E1759" s="39">
        <v>400</v>
      </c>
      <c r="H1759" s="35">
        <v>8604166.666666666</v>
      </c>
      <c r="J1759" s="35">
        <v>20468.75</v>
      </c>
      <c r="M1759" s="35">
        <v>953333.33333333337</v>
      </c>
      <c r="N1759" s="35">
        <v>12833.333333333334</v>
      </c>
    </row>
    <row r="1760" spans="2:14" x14ac:dyDescent="0.2">
      <c r="B1760" s="23">
        <v>40551</v>
      </c>
      <c r="C1760" s="5">
        <v>-64.603333333333339</v>
      </c>
      <c r="D1760" s="5">
        <v>-68.277000000000001</v>
      </c>
      <c r="E1760" s="39">
        <v>80</v>
      </c>
      <c r="H1760" s="35">
        <v>510588.23529411765</v>
      </c>
      <c r="J1760" s="35">
        <v>72058.823529411762</v>
      </c>
      <c r="M1760" s="35">
        <v>411333.33333333331</v>
      </c>
      <c r="N1760" s="35">
        <v>60133.333333333336</v>
      </c>
    </row>
    <row r="1761" spans="2:14" x14ac:dyDescent="0.2">
      <c r="B1761" s="23">
        <v>40551</v>
      </c>
      <c r="C1761" s="5">
        <v>-64.603333333333339</v>
      </c>
      <c r="D1761" s="5">
        <v>-68.277000000000001</v>
      </c>
      <c r="E1761" s="39">
        <v>400</v>
      </c>
      <c r="H1761" s="35">
        <v>3821568.6274509798</v>
      </c>
      <c r="J1761" s="35">
        <v>2691.1764705882351</v>
      </c>
      <c r="M1761" s="35">
        <v>440250</v>
      </c>
      <c r="N1761" s="35" t="s">
        <v>361</v>
      </c>
    </row>
    <row r="1762" spans="2:14" x14ac:dyDescent="0.2">
      <c r="B1762" s="23">
        <v>40552</v>
      </c>
      <c r="C1762" s="5">
        <v>-65.109833333333327</v>
      </c>
      <c r="D1762" s="5">
        <v>-67.092333333333329</v>
      </c>
      <c r="E1762" s="39">
        <v>100</v>
      </c>
      <c r="H1762" s="35">
        <v>189166.66666666663</v>
      </c>
      <c r="J1762" s="35">
        <v>61500</v>
      </c>
      <c r="M1762" s="35">
        <v>245166.66666666666</v>
      </c>
      <c r="N1762" s="35">
        <v>108233.33333333333</v>
      </c>
    </row>
    <row r="1763" spans="2:14" x14ac:dyDescent="0.2">
      <c r="B1763" s="23">
        <v>40552</v>
      </c>
      <c r="C1763" s="5">
        <v>-65.109833333333327</v>
      </c>
      <c r="D1763" s="5">
        <v>-67.092333333333329</v>
      </c>
      <c r="E1763" s="39">
        <v>400</v>
      </c>
      <c r="H1763" s="35">
        <v>7316666.6666666651</v>
      </c>
      <c r="J1763" s="35">
        <v>21464.285714285714</v>
      </c>
      <c r="M1763" s="35">
        <v>509500</v>
      </c>
      <c r="N1763" s="35" t="s">
        <v>361</v>
      </c>
    </row>
    <row r="1764" spans="2:14" x14ac:dyDescent="0.2">
      <c r="B1764" s="23">
        <v>40552</v>
      </c>
      <c r="C1764" s="5">
        <v>-65.478833333333327</v>
      </c>
      <c r="D1764" s="5">
        <v>-66.149500000000003</v>
      </c>
      <c r="E1764" s="39">
        <v>100</v>
      </c>
      <c r="H1764" s="35">
        <v>443809.52380952373</v>
      </c>
      <c r="J1764" s="35">
        <v>96071.428571428565</v>
      </c>
      <c r="M1764" s="35">
        <v>1263333.3333333335</v>
      </c>
      <c r="N1764" s="35">
        <v>433666.66666666669</v>
      </c>
    </row>
    <row r="1765" spans="2:14" x14ac:dyDescent="0.2">
      <c r="B1765" s="23">
        <v>40552</v>
      </c>
      <c r="C1765" s="5">
        <v>-65.478833333333327</v>
      </c>
      <c r="D1765" s="5">
        <v>-66.149500000000003</v>
      </c>
      <c r="E1765" s="39">
        <v>270</v>
      </c>
      <c r="H1765" s="35">
        <v>19781746.03174603</v>
      </c>
      <c r="J1765" s="35">
        <v>41071.428571428572</v>
      </c>
      <c r="M1765" s="35">
        <v>2957575.7575757569</v>
      </c>
      <c r="N1765" s="35">
        <v>18939.39393939394</v>
      </c>
    </row>
    <row r="1766" spans="2:14" x14ac:dyDescent="0.2">
      <c r="B1766" s="23">
        <v>40553</v>
      </c>
      <c r="C1766" s="5">
        <v>-64.931666666666672</v>
      </c>
      <c r="D1766" s="5">
        <v>-64.402666666666661</v>
      </c>
      <c r="E1766" s="39">
        <v>80</v>
      </c>
      <c r="H1766" s="35">
        <v>2148148.1481481479</v>
      </c>
      <c r="J1766" s="35">
        <v>37777.777777777781</v>
      </c>
      <c r="M1766" s="35">
        <v>2009090.9090909089</v>
      </c>
      <c r="N1766" s="35">
        <v>508484.84848484839</v>
      </c>
    </row>
    <row r="1767" spans="2:14" x14ac:dyDescent="0.2">
      <c r="B1767" s="23">
        <v>40553</v>
      </c>
      <c r="C1767" s="5">
        <v>-64.931666666666672</v>
      </c>
      <c r="D1767" s="5">
        <v>-64.402666666666661</v>
      </c>
      <c r="E1767" s="39">
        <v>400</v>
      </c>
      <c r="H1767" s="35">
        <v>11518987.341772152</v>
      </c>
      <c r="J1767" s="35">
        <v>46518.987341772146</v>
      </c>
      <c r="M1767" s="35">
        <v>710606.06060606067</v>
      </c>
      <c r="N1767" s="35">
        <v>9148.4848484848462</v>
      </c>
    </row>
    <row r="1768" spans="2:14" x14ac:dyDescent="0.2">
      <c r="B1768" s="23">
        <v>40556</v>
      </c>
      <c r="C1768" s="5">
        <v>-66.248916666666673</v>
      </c>
      <c r="D1768" s="5">
        <v>-67.335400000000007</v>
      </c>
      <c r="E1768" s="39">
        <v>80</v>
      </c>
      <c r="H1768" s="35">
        <v>1420000</v>
      </c>
      <c r="J1768" s="35" t="s">
        <v>361</v>
      </c>
      <c r="M1768" s="35">
        <v>1643333.3333333333</v>
      </c>
      <c r="N1768" s="35">
        <v>353333.33333333337</v>
      </c>
    </row>
    <row r="1769" spans="2:14" x14ac:dyDescent="0.2">
      <c r="B1769" s="23">
        <v>40556</v>
      </c>
      <c r="C1769" s="5">
        <v>-66.248916666666673</v>
      </c>
      <c r="D1769" s="5">
        <v>-67.335400000000007</v>
      </c>
      <c r="E1769" s="39">
        <v>160</v>
      </c>
      <c r="H1769" s="35">
        <v>7103703.7037037052</v>
      </c>
      <c r="J1769" s="35">
        <v>124444.44444444444</v>
      </c>
      <c r="M1769" s="35">
        <v>2941666.666666667</v>
      </c>
      <c r="N1769" s="35">
        <v>187277.77777777778</v>
      </c>
    </row>
    <row r="1770" spans="2:14" x14ac:dyDescent="0.2">
      <c r="B1770" s="23">
        <v>40556</v>
      </c>
      <c r="C1770" s="5">
        <v>-65.882499999999993</v>
      </c>
      <c r="D1770" s="5">
        <v>-68.293333333333337</v>
      </c>
      <c r="E1770" s="39">
        <v>80</v>
      </c>
      <c r="H1770" s="35">
        <v>272368.42105263157</v>
      </c>
      <c r="J1770" s="35">
        <v>22894.736842105263</v>
      </c>
      <c r="M1770" s="35">
        <v>466458.33333333326</v>
      </c>
      <c r="N1770" s="35">
        <v>62041.666666666657</v>
      </c>
    </row>
    <row r="1771" spans="2:14" x14ac:dyDescent="0.2">
      <c r="B1771" s="23">
        <v>40556</v>
      </c>
      <c r="C1771" s="5">
        <v>-65.882499999999993</v>
      </c>
      <c r="D1771" s="5">
        <v>-68.293333333333337</v>
      </c>
      <c r="E1771" s="39">
        <v>350</v>
      </c>
      <c r="H1771" s="35">
        <v>16328828.828828825</v>
      </c>
      <c r="J1771" s="35">
        <v>206756.75675675675</v>
      </c>
      <c r="M1771" s="35">
        <v>1789473.6842105263</v>
      </c>
      <c r="N1771" s="35">
        <v>3659.6491228070176</v>
      </c>
    </row>
    <row r="1772" spans="2:14" x14ac:dyDescent="0.2">
      <c r="B1772" s="23">
        <v>40557</v>
      </c>
      <c r="C1772" s="5">
        <v>-66.505399999999995</v>
      </c>
      <c r="D1772" s="5">
        <v>-69.370316666666668</v>
      </c>
      <c r="E1772" s="39">
        <v>100</v>
      </c>
      <c r="H1772" s="35">
        <v>1137500</v>
      </c>
      <c r="J1772" s="35">
        <v>264062.5</v>
      </c>
      <c r="M1772" s="35">
        <v>483333.33333333331</v>
      </c>
      <c r="N1772" s="35">
        <v>118095.23809523809</v>
      </c>
    </row>
    <row r="1773" spans="2:14" x14ac:dyDescent="0.2">
      <c r="B1773" s="23">
        <v>40557</v>
      </c>
      <c r="C1773" s="5">
        <v>-66.505399999999995</v>
      </c>
      <c r="D1773" s="5">
        <v>-69.370316666666668</v>
      </c>
      <c r="E1773" s="39">
        <v>400</v>
      </c>
      <c r="H1773" s="35">
        <v>64814814.814814821</v>
      </c>
      <c r="J1773" s="35" t="s">
        <v>361</v>
      </c>
      <c r="M1773" s="35">
        <v>3046666.666666667</v>
      </c>
      <c r="N1773" s="35">
        <v>1230.5</v>
      </c>
    </row>
    <row r="1774" spans="2:14" x14ac:dyDescent="0.2">
      <c r="B1774" s="23">
        <v>40557</v>
      </c>
      <c r="C1774" s="5">
        <v>-66.887649999999994</v>
      </c>
      <c r="D1774" s="5">
        <v>-68.954049999999995</v>
      </c>
      <c r="E1774" s="39">
        <v>125</v>
      </c>
      <c r="H1774" s="35">
        <v>21489898.989898991</v>
      </c>
      <c r="J1774" s="35">
        <v>69696.969696969696</v>
      </c>
      <c r="M1774" s="35">
        <v>623611.11111111112</v>
      </c>
      <c r="N1774" s="35">
        <v>30555.555555555562</v>
      </c>
    </row>
    <row r="1775" spans="2:14" x14ac:dyDescent="0.2">
      <c r="B1775" s="23">
        <v>40557</v>
      </c>
      <c r="C1775" s="5">
        <v>-66.887649999999994</v>
      </c>
      <c r="D1775" s="5">
        <v>-68.954049999999995</v>
      </c>
      <c r="E1775" s="39">
        <v>400</v>
      </c>
      <c r="H1775" s="35">
        <v>809523.8095238097</v>
      </c>
      <c r="J1775" s="35" t="s">
        <v>361</v>
      </c>
      <c r="M1775" s="35">
        <v>1085833.3333333335</v>
      </c>
      <c r="N1775" s="35">
        <v>2483.3333333333335</v>
      </c>
    </row>
    <row r="1776" spans="2:14" x14ac:dyDescent="0.2">
      <c r="B1776" s="23">
        <v>40557</v>
      </c>
      <c r="C1776" s="5">
        <v>-67.122749999999996</v>
      </c>
      <c r="D1776" s="5">
        <v>-71.543166666666664</v>
      </c>
      <c r="E1776" s="39">
        <v>100</v>
      </c>
      <c r="H1776" s="35">
        <v>2160000</v>
      </c>
      <c r="J1776" s="35">
        <v>676666.66666666663</v>
      </c>
      <c r="M1776" s="35">
        <v>2288888.8888888895</v>
      </c>
      <c r="N1776" s="35">
        <v>26166.666666666668</v>
      </c>
    </row>
    <row r="1777" spans="2:14" x14ac:dyDescent="0.2">
      <c r="B1777" s="23">
        <v>40557</v>
      </c>
      <c r="C1777" s="5">
        <v>-67.122749999999996</v>
      </c>
      <c r="D1777" s="5">
        <v>-71.543166666666664</v>
      </c>
      <c r="E1777" s="39">
        <v>400</v>
      </c>
      <c r="H1777" s="35">
        <v>29708333.333333328</v>
      </c>
      <c r="J1777" s="35">
        <v>62500</v>
      </c>
      <c r="M1777" s="35">
        <v>6611111.111111111</v>
      </c>
      <c r="N1777" s="35">
        <v>1158.3333333333335</v>
      </c>
    </row>
    <row r="1778" spans="2:14" x14ac:dyDescent="0.2">
      <c r="B1778" s="23">
        <v>40558</v>
      </c>
      <c r="C1778" s="5">
        <v>-67.508150000000001</v>
      </c>
      <c r="D1778" s="5">
        <v>-70.579733333333337</v>
      </c>
      <c r="E1778" s="39">
        <v>110</v>
      </c>
      <c r="H1778" s="35">
        <v>9508547.0085470099</v>
      </c>
      <c r="J1778" s="35">
        <v>112820.51282051283</v>
      </c>
      <c r="M1778" s="35">
        <v>8183333.333333333</v>
      </c>
      <c r="N1778" s="35">
        <v>402666.66666666663</v>
      </c>
    </row>
    <row r="1779" spans="2:14" x14ac:dyDescent="0.2">
      <c r="B1779" s="23">
        <v>40558</v>
      </c>
      <c r="C1779" s="5">
        <v>-67.508150000000001</v>
      </c>
      <c r="D1779" s="5">
        <v>-70.579733333333337</v>
      </c>
      <c r="E1779" s="39">
        <v>440</v>
      </c>
      <c r="H1779" s="35">
        <v>16244444.444444442</v>
      </c>
      <c r="J1779" s="35">
        <v>32066.666666666668</v>
      </c>
      <c r="M1779" s="35">
        <v>880000</v>
      </c>
      <c r="N1779" s="35">
        <v>2250</v>
      </c>
    </row>
    <row r="1780" spans="2:14" x14ac:dyDescent="0.2">
      <c r="B1780" s="23">
        <v>40558</v>
      </c>
      <c r="C1780" s="5">
        <v>-67.771699999999996</v>
      </c>
      <c r="D1780" s="5">
        <v>-69.944416666666669</v>
      </c>
      <c r="E1780" s="39">
        <v>100</v>
      </c>
      <c r="H1780" s="35">
        <v>289166.66666666669</v>
      </c>
      <c r="J1780" s="35">
        <v>85000</v>
      </c>
      <c r="M1780" s="35">
        <v>308596.49122807017</v>
      </c>
      <c r="N1780" s="35">
        <v>8371.9298245614063</v>
      </c>
    </row>
    <row r="1781" spans="2:14" x14ac:dyDescent="0.2">
      <c r="B1781" s="23">
        <v>40558</v>
      </c>
      <c r="C1781" s="5">
        <v>-67.771699999999996</v>
      </c>
      <c r="D1781" s="5">
        <v>-69.944416666666669</v>
      </c>
      <c r="E1781" s="39">
        <v>400</v>
      </c>
      <c r="H1781" s="35">
        <v>31166666.666666672</v>
      </c>
      <c r="J1781" s="35">
        <v>42500</v>
      </c>
      <c r="M1781" s="35">
        <v>1094736.8421052631</v>
      </c>
      <c r="N1781" s="35">
        <v>975.78947368421052</v>
      </c>
    </row>
    <row r="1782" spans="2:14" x14ac:dyDescent="0.2">
      <c r="B1782" s="23">
        <v>40558</v>
      </c>
      <c r="C1782" s="5">
        <v>-68.031966666666662</v>
      </c>
      <c r="D1782" s="5">
        <v>-69.285283333333339</v>
      </c>
      <c r="E1782" s="39">
        <v>100</v>
      </c>
      <c r="H1782" s="35">
        <v>11458333.333333336</v>
      </c>
      <c r="J1782" s="35">
        <v>981250</v>
      </c>
      <c r="M1782" s="35">
        <v>6190476.1904761903</v>
      </c>
      <c r="N1782" s="35">
        <v>62278.911564625851</v>
      </c>
    </row>
    <row r="1783" spans="2:14" x14ac:dyDescent="0.2">
      <c r="B1783" s="23">
        <v>40558</v>
      </c>
      <c r="C1783" s="5">
        <v>-68.031966666666662</v>
      </c>
      <c r="D1783" s="5">
        <v>-69.285283333333339</v>
      </c>
      <c r="E1783" s="39">
        <v>400</v>
      </c>
      <c r="H1783" s="35">
        <v>27645833.333333328</v>
      </c>
      <c r="J1783" s="35">
        <v>50000</v>
      </c>
      <c r="M1783" s="35">
        <v>1005000</v>
      </c>
      <c r="N1783" s="35" t="s">
        <v>361</v>
      </c>
    </row>
    <row r="1784" spans="2:14" x14ac:dyDescent="0.2">
      <c r="B1784" s="23">
        <v>40560</v>
      </c>
      <c r="C1784" s="5">
        <v>-66.713300000000004</v>
      </c>
      <c r="D1784" s="5">
        <v>-72.439966666666663</v>
      </c>
      <c r="E1784" s="39">
        <v>75</v>
      </c>
      <c r="H1784" s="35">
        <v>2522222.222222222</v>
      </c>
      <c r="J1784" s="35" t="s">
        <v>361</v>
      </c>
      <c r="M1784" s="35">
        <v>589393.93939393933</v>
      </c>
      <c r="N1784" s="35" t="s">
        <v>361</v>
      </c>
    </row>
    <row r="1785" spans="2:14" x14ac:dyDescent="0.2">
      <c r="B1785" s="23">
        <v>40560</v>
      </c>
      <c r="C1785" s="5">
        <v>-66.713300000000004</v>
      </c>
      <c r="D1785" s="5">
        <v>-72.439966666666663</v>
      </c>
      <c r="E1785" s="39">
        <v>400</v>
      </c>
      <c r="H1785" s="35">
        <v>2668750</v>
      </c>
      <c r="J1785" s="35">
        <v>1184.375</v>
      </c>
      <c r="M1785" s="35">
        <v>64782.608695652176</v>
      </c>
      <c r="N1785" s="35">
        <v>823.47826086956536</v>
      </c>
    </row>
    <row r="1786" spans="2:14" x14ac:dyDescent="0.2">
      <c r="B1786" s="23">
        <v>40560</v>
      </c>
      <c r="C1786" s="5">
        <v>-67.774000000000001</v>
      </c>
      <c r="D1786" s="5">
        <v>-69.276166666666668</v>
      </c>
      <c r="E1786" s="39">
        <v>80</v>
      </c>
      <c r="H1786" s="35">
        <v>727777.77777777787</v>
      </c>
      <c r="J1786" s="35">
        <v>1987.5</v>
      </c>
      <c r="M1786" s="35">
        <v>1816666.6666666665</v>
      </c>
      <c r="N1786" s="35">
        <v>2116.6666666666665</v>
      </c>
    </row>
    <row r="1787" spans="2:14" x14ac:dyDescent="0.2">
      <c r="B1787" s="23">
        <v>40560</v>
      </c>
      <c r="C1787" s="5">
        <v>-67.774000000000001</v>
      </c>
      <c r="D1787" s="5">
        <v>-69.276166666666668</v>
      </c>
      <c r="E1787" s="39">
        <v>80</v>
      </c>
      <c r="H1787" s="35">
        <v>12557.909604519775</v>
      </c>
      <c r="J1787" s="35" t="s">
        <v>361</v>
      </c>
      <c r="M1787" s="35">
        <v>825958.70206489682</v>
      </c>
      <c r="N1787" s="35" t="s">
        <v>361</v>
      </c>
    </row>
    <row r="1788" spans="2:14" x14ac:dyDescent="0.2">
      <c r="B1788" s="23">
        <v>40562</v>
      </c>
      <c r="C1788" s="5">
        <v>-67.548783333333333</v>
      </c>
      <c r="D1788" s="5">
        <v>-70.411666666666662</v>
      </c>
      <c r="E1788" s="39">
        <v>80</v>
      </c>
      <c r="H1788" s="35">
        <v>3714583.333333334</v>
      </c>
      <c r="J1788" s="35">
        <v>48125</v>
      </c>
      <c r="M1788" s="35">
        <v>7222222.222222222</v>
      </c>
      <c r="N1788" s="35">
        <v>69301.587301587293</v>
      </c>
    </row>
    <row r="1789" spans="2:14" x14ac:dyDescent="0.2">
      <c r="B1789" s="23">
        <v>40562</v>
      </c>
      <c r="C1789" s="5">
        <v>-67.548783333333333</v>
      </c>
      <c r="D1789" s="5">
        <v>-70.411666666666662</v>
      </c>
      <c r="E1789" s="39">
        <v>400</v>
      </c>
      <c r="H1789" s="35">
        <v>5708333.3333333321</v>
      </c>
      <c r="J1789" s="35">
        <v>12750</v>
      </c>
      <c r="M1789" s="35">
        <v>746376.811594203</v>
      </c>
      <c r="N1789" s="35" t="s">
        <v>361</v>
      </c>
    </row>
    <row r="1790" spans="2:14" x14ac:dyDescent="0.2">
      <c r="B1790" s="23">
        <v>40566</v>
      </c>
      <c r="C1790" s="5">
        <v>-67.51218333333334</v>
      </c>
      <c r="D1790" s="5">
        <v>-70.589166666666671</v>
      </c>
      <c r="E1790" s="39">
        <v>70</v>
      </c>
      <c r="H1790" s="35">
        <v>1435416.666666667</v>
      </c>
      <c r="J1790" s="35">
        <v>11250</v>
      </c>
      <c r="M1790" s="35">
        <v>7425925.9259259254</v>
      </c>
      <c r="N1790" s="35">
        <v>136666.66666666666</v>
      </c>
    </row>
    <row r="1791" spans="2:14" x14ac:dyDescent="0.2">
      <c r="B1791" s="23">
        <v>40566</v>
      </c>
      <c r="C1791" s="5">
        <v>-67.51218333333334</v>
      </c>
      <c r="D1791" s="5">
        <v>-70.589166666666671</v>
      </c>
      <c r="E1791" s="39">
        <v>400</v>
      </c>
      <c r="H1791" s="35">
        <v>2427083.3333333335</v>
      </c>
      <c r="J1791" s="35">
        <v>16445.3125</v>
      </c>
      <c r="M1791" s="35">
        <v>2577192.9824561402</v>
      </c>
      <c r="N1791" s="35">
        <v>11971.929824561405</v>
      </c>
    </row>
    <row r="1792" spans="2:14" x14ac:dyDescent="0.2">
      <c r="B1792" s="23">
        <v>40567</v>
      </c>
      <c r="C1792" s="5">
        <v>-68.645633333333336</v>
      </c>
      <c r="D1792" s="5">
        <v>-71.049250000000001</v>
      </c>
      <c r="E1792" s="39">
        <v>100</v>
      </c>
      <c r="H1792" s="35">
        <v>6262500</v>
      </c>
      <c r="J1792" s="35">
        <v>131562.5</v>
      </c>
      <c r="M1792" s="35">
        <v>21549019.607843135</v>
      </c>
      <c r="N1792" s="35">
        <v>240392.15686274509</v>
      </c>
    </row>
    <row r="1793" spans="2:14" x14ac:dyDescent="0.2">
      <c r="B1793" s="23">
        <v>40567</v>
      </c>
      <c r="C1793" s="5">
        <v>-68.645633333333336</v>
      </c>
      <c r="D1793" s="5">
        <v>-71.049250000000001</v>
      </c>
      <c r="E1793" s="39">
        <v>250</v>
      </c>
      <c r="H1793" s="35">
        <v>438500</v>
      </c>
      <c r="J1793" s="35">
        <v>36750</v>
      </c>
      <c r="M1793" s="35">
        <v>3457.5757575757571</v>
      </c>
      <c r="N1793" s="35" t="s">
        <v>361</v>
      </c>
    </row>
    <row r="1794" spans="2:14" x14ac:dyDescent="0.2">
      <c r="B1794" s="23">
        <v>40567</v>
      </c>
      <c r="C1794" s="5">
        <v>-68.119083333333336</v>
      </c>
      <c r="D1794" s="5">
        <v>-72.356183333333334</v>
      </c>
      <c r="E1794" s="39">
        <v>80</v>
      </c>
      <c r="H1794" s="35">
        <v>2147916.6666666665</v>
      </c>
      <c r="J1794" s="35">
        <v>21437.5</v>
      </c>
      <c r="M1794" s="35">
        <v>10108695.652173912</v>
      </c>
      <c r="N1794" s="35">
        <v>183079.71014492752</v>
      </c>
    </row>
    <row r="1795" spans="2:14" x14ac:dyDescent="0.2">
      <c r="B1795" s="23">
        <v>40567</v>
      </c>
      <c r="C1795" s="5">
        <v>-68.119083333333336</v>
      </c>
      <c r="D1795" s="5">
        <v>-72.356183333333334</v>
      </c>
      <c r="E1795" s="39">
        <v>325</v>
      </c>
      <c r="H1795" s="35">
        <v>12312500</v>
      </c>
      <c r="J1795" s="35">
        <v>10781.25</v>
      </c>
      <c r="M1795" s="35">
        <v>15957095.709570955</v>
      </c>
      <c r="N1795" s="35">
        <v>28613.861386138615</v>
      </c>
    </row>
    <row r="1796" spans="2:14" x14ac:dyDescent="0.2">
      <c r="B1796" s="23">
        <v>40568</v>
      </c>
      <c r="C1796" s="5">
        <v>-67.70601666666667</v>
      </c>
      <c r="D1796" s="5">
        <v>-73.278283333333334</v>
      </c>
      <c r="E1796" s="39">
        <v>80</v>
      </c>
      <c r="H1796" s="35">
        <v>733333.33333333349</v>
      </c>
      <c r="J1796" s="35">
        <v>153125</v>
      </c>
      <c r="M1796" s="35">
        <v>1738888.8888888888</v>
      </c>
      <c r="N1796" s="35">
        <v>62037.037037037036</v>
      </c>
    </row>
    <row r="1797" spans="2:14" x14ac:dyDescent="0.2">
      <c r="B1797" s="23">
        <v>40568</v>
      </c>
      <c r="C1797" s="5">
        <v>-67.70601666666667</v>
      </c>
      <c r="D1797" s="5">
        <v>-73.278283333333334</v>
      </c>
      <c r="E1797" s="39">
        <v>400</v>
      </c>
      <c r="H1797" s="35">
        <v>3691441.4414414419</v>
      </c>
      <c r="J1797" s="35">
        <v>27804.054054054053</v>
      </c>
      <c r="M1797" s="35">
        <v>11000000</v>
      </c>
      <c r="N1797" s="35">
        <v>93174.60317460318</v>
      </c>
    </row>
    <row r="1798" spans="2:14" x14ac:dyDescent="0.2">
      <c r="B1798" s="23">
        <v>40569</v>
      </c>
      <c r="C1798" s="5">
        <v>-67.710999999999999</v>
      </c>
      <c r="D1798" s="5">
        <v>-76.295699999999997</v>
      </c>
      <c r="E1798" s="39">
        <v>70</v>
      </c>
      <c r="H1798" s="35">
        <v>84583.333333333343</v>
      </c>
      <c r="J1798" s="35" t="s">
        <v>361</v>
      </c>
      <c r="M1798" s="35">
        <v>6666.6666666666661</v>
      </c>
      <c r="N1798" s="35" t="s">
        <v>361</v>
      </c>
    </row>
    <row r="1799" spans="2:14" x14ac:dyDescent="0.2">
      <c r="B1799" s="23">
        <v>40569</v>
      </c>
      <c r="C1799" s="5">
        <v>-67.710999999999999</v>
      </c>
      <c r="D1799" s="5">
        <v>-76.295699999999997</v>
      </c>
      <c r="E1799" s="39">
        <v>400</v>
      </c>
      <c r="H1799" s="35">
        <v>5131250</v>
      </c>
      <c r="J1799" s="35">
        <v>1881.25</v>
      </c>
      <c r="M1799" s="35">
        <v>1310606.0606060603</v>
      </c>
      <c r="N1799" s="35" t="s">
        <v>361</v>
      </c>
    </row>
    <row r="1800" spans="2:14" x14ac:dyDescent="0.2">
      <c r="B1800" s="23">
        <v>40569</v>
      </c>
      <c r="C1800" s="5">
        <v>-68.248649999999998</v>
      </c>
      <c r="D1800" s="5">
        <v>-78.203916666666672</v>
      </c>
      <c r="E1800" s="39">
        <v>70</v>
      </c>
      <c r="H1800" s="35">
        <v>23166.666666666672</v>
      </c>
      <c r="J1800" s="35" t="s">
        <v>361</v>
      </c>
      <c r="M1800" s="35">
        <v>458703.70370370365</v>
      </c>
      <c r="N1800" s="35">
        <v>12925.925925925923</v>
      </c>
    </row>
    <row r="1801" spans="2:14" x14ac:dyDescent="0.2">
      <c r="B1801" s="23">
        <v>40569</v>
      </c>
      <c r="C1801" s="5">
        <v>-68.248649999999998</v>
      </c>
      <c r="D1801" s="5">
        <v>-78.203916666666672</v>
      </c>
      <c r="E1801" s="39">
        <v>400</v>
      </c>
      <c r="H1801" s="35">
        <v>4116666.666666667</v>
      </c>
      <c r="J1801" s="35">
        <v>1743.75</v>
      </c>
      <c r="M1801" s="35">
        <v>1146060.6060606057</v>
      </c>
      <c r="N1801" s="35">
        <v>2772.7272727272725</v>
      </c>
    </row>
    <row r="1802" spans="2:14" x14ac:dyDescent="0.2">
      <c r="B1802" s="23">
        <v>40570</v>
      </c>
      <c r="C1802" s="5">
        <v>-69.108549999999994</v>
      </c>
      <c r="D1802" s="5">
        <v>-76.446150000000003</v>
      </c>
      <c r="E1802" s="39">
        <v>100</v>
      </c>
      <c r="H1802" s="35">
        <v>15125000</v>
      </c>
      <c r="J1802" s="35" t="s">
        <v>361</v>
      </c>
      <c r="M1802" s="35">
        <v>2511428.5714285714</v>
      </c>
      <c r="N1802" s="35">
        <v>241904.76190476189</v>
      </c>
    </row>
    <row r="1803" spans="2:14" x14ac:dyDescent="0.2">
      <c r="B1803" s="23">
        <v>40570</v>
      </c>
      <c r="C1803" s="5">
        <v>-69.108549999999994</v>
      </c>
      <c r="D1803" s="5">
        <v>-76.446150000000003</v>
      </c>
      <c r="E1803" s="39">
        <v>400</v>
      </c>
      <c r="H1803" s="35">
        <v>6770833.3333333321</v>
      </c>
      <c r="J1803" s="35">
        <v>35625</v>
      </c>
      <c r="M1803" s="35">
        <v>2391666.666666667</v>
      </c>
      <c r="N1803" s="35">
        <v>6340.4761904761908</v>
      </c>
    </row>
    <row r="1804" spans="2:14" x14ac:dyDescent="0.2">
      <c r="B1804" s="23">
        <v>40571</v>
      </c>
      <c r="C1804" s="5">
        <v>-69.830666666666673</v>
      </c>
      <c r="D1804" s="5">
        <v>-75.506783333333331</v>
      </c>
      <c r="E1804" s="39">
        <v>80</v>
      </c>
      <c r="H1804" s="35">
        <v>8875000</v>
      </c>
      <c r="J1804" s="35">
        <v>1159375</v>
      </c>
      <c r="M1804" s="35">
        <v>28000000</v>
      </c>
      <c r="N1804" s="35">
        <v>822666.66666666663</v>
      </c>
    </row>
    <row r="1805" spans="2:14" x14ac:dyDescent="0.2">
      <c r="B1805" s="23">
        <v>40571</v>
      </c>
      <c r="C1805" s="5">
        <v>-69.830666666666673</v>
      </c>
      <c r="D1805" s="5">
        <v>-75.506783333333331</v>
      </c>
      <c r="E1805" s="39">
        <v>500</v>
      </c>
      <c r="H1805" s="35">
        <v>10333333.333333334</v>
      </c>
      <c r="J1805" s="35">
        <v>20343.75</v>
      </c>
      <c r="M1805" s="35">
        <v>3507246.3768115947</v>
      </c>
      <c r="N1805" s="35" t="s">
        <v>361</v>
      </c>
    </row>
    <row r="1806" spans="2:14" x14ac:dyDescent="0.2">
      <c r="B1806" s="23">
        <v>40572</v>
      </c>
      <c r="C1806" s="5">
        <v>-70.088099999999997</v>
      </c>
      <c r="D1806" s="5">
        <v>-76.141566666666662</v>
      </c>
      <c r="E1806" s="39">
        <v>100</v>
      </c>
      <c r="H1806" s="35">
        <v>14479166.666666664</v>
      </c>
      <c r="J1806" s="35">
        <v>1487500</v>
      </c>
      <c r="M1806" s="35">
        <v>24682539.682539679</v>
      </c>
      <c r="N1806" s="35">
        <v>34253.968253968254</v>
      </c>
    </row>
    <row r="1807" spans="2:14" x14ac:dyDescent="0.2">
      <c r="B1807" s="23">
        <v>40572</v>
      </c>
      <c r="C1807" s="5">
        <v>-70.088099999999997</v>
      </c>
      <c r="D1807" s="5">
        <v>-76.141566666666662</v>
      </c>
      <c r="E1807" s="39">
        <v>285</v>
      </c>
      <c r="H1807" s="35">
        <v>6482142.8571428573</v>
      </c>
      <c r="J1807" s="35">
        <v>134523.80952380953</v>
      </c>
      <c r="M1807" s="35">
        <v>6873015.8730158731</v>
      </c>
      <c r="N1807" s="35">
        <v>3238.0952380952381</v>
      </c>
    </row>
    <row r="1808" spans="2:14" x14ac:dyDescent="0.2">
      <c r="B1808" s="23">
        <v>40572</v>
      </c>
      <c r="C1808" s="5">
        <v>-69.529083333333332</v>
      </c>
      <c r="D1808" s="5">
        <v>-75.504599999999996</v>
      </c>
      <c r="E1808" s="39">
        <v>100</v>
      </c>
      <c r="H1808" s="35">
        <v>3641666.666666666</v>
      </c>
      <c r="J1808" s="35">
        <v>105312.5</v>
      </c>
      <c r="M1808" s="35">
        <v>1176666.6666666665</v>
      </c>
      <c r="N1808" s="35">
        <v>13394.999999999998</v>
      </c>
    </row>
    <row r="1809" spans="1:24" x14ac:dyDescent="0.2">
      <c r="B1809" s="23">
        <v>40573</v>
      </c>
      <c r="C1809" s="5">
        <v>-68.277083333333337</v>
      </c>
      <c r="D1809" s="5">
        <v>-75.126266666666666</v>
      </c>
      <c r="E1809" s="39">
        <v>100</v>
      </c>
      <c r="H1809" s="35">
        <v>3775000</v>
      </c>
      <c r="J1809" s="35">
        <v>129687.5</v>
      </c>
      <c r="M1809" s="35">
        <v>2905000</v>
      </c>
      <c r="N1809" s="35">
        <v>888666.66666666663</v>
      </c>
    </row>
    <row r="1810" spans="1:24" s="21" customFormat="1" x14ac:dyDescent="0.2">
      <c r="B1810" s="24">
        <v>40573</v>
      </c>
      <c r="C1810" s="12">
        <v>-68.277083333333337</v>
      </c>
      <c r="D1810" s="12">
        <v>-75.126266666666666</v>
      </c>
      <c r="E1810" s="42">
        <v>350</v>
      </c>
      <c r="F1810" s="37"/>
      <c r="G1810" s="37"/>
      <c r="H1810" s="37">
        <v>2747916.666666666</v>
      </c>
      <c r="I1810" s="37"/>
      <c r="J1810" s="37">
        <v>8437.5</v>
      </c>
      <c r="K1810" s="37"/>
      <c r="L1810" s="37"/>
      <c r="M1810" s="37">
        <v>1158333.3333333335</v>
      </c>
      <c r="N1810" s="37">
        <v>6040.0000000000009</v>
      </c>
      <c r="O1810" s="13"/>
      <c r="P1810" s="104"/>
      <c r="Q1810" s="13"/>
      <c r="R1810" s="13"/>
      <c r="S1810" s="13"/>
      <c r="T1810" s="68"/>
      <c r="U1810" s="68"/>
      <c r="V1810" s="68"/>
      <c r="W1810" s="13"/>
      <c r="X1810" s="13"/>
    </row>
    <row r="1811" spans="1:24" x14ac:dyDescent="0.2">
      <c r="A1811" s="18" t="s">
        <v>359</v>
      </c>
      <c r="B1811" s="23">
        <v>40769</v>
      </c>
      <c r="C1811" s="5">
        <f>31+25/60</f>
        <v>31.416666666666668</v>
      </c>
      <c r="D1811" s="5">
        <f>-(81+17/60)</f>
        <v>-81.283333333333331</v>
      </c>
      <c r="E1811" s="39">
        <v>0.2</v>
      </c>
      <c r="H1811" s="35">
        <v>66150000.000000007</v>
      </c>
      <c r="I1811" s="35">
        <v>51333333.333333299</v>
      </c>
      <c r="J1811" s="35">
        <v>116083.33333333331</v>
      </c>
      <c r="M1811" s="35">
        <v>462962.96296296304</v>
      </c>
      <c r="T1811" s="62">
        <v>0.95</v>
      </c>
      <c r="U1811" s="62">
        <v>5.14</v>
      </c>
      <c r="V1811" s="62">
        <v>3.4300000000000006</v>
      </c>
    </row>
    <row r="1812" spans="1:24" x14ac:dyDescent="0.2">
      <c r="B1812" s="23">
        <v>40769</v>
      </c>
      <c r="C1812" s="5">
        <f t="shared" ref="C1812:C1827" si="3">31+25/60</f>
        <v>31.416666666666668</v>
      </c>
      <c r="D1812" s="5">
        <f t="shared" ref="D1812:D1827" si="4">-(81+17/60)</f>
        <v>-81.283333333333331</v>
      </c>
      <c r="E1812" s="39">
        <v>0.2</v>
      </c>
      <c r="H1812" s="35">
        <v>46666666.666666679</v>
      </c>
      <c r="I1812" s="35">
        <v>12050000</v>
      </c>
      <c r="J1812" s="35">
        <v>93750</v>
      </c>
      <c r="M1812" s="35" t="s">
        <v>547</v>
      </c>
      <c r="T1812" s="62">
        <v>1.1499999999999999</v>
      </c>
      <c r="U1812" s="62">
        <v>2.34</v>
      </c>
      <c r="V1812" s="62">
        <v>1.5100000000000002</v>
      </c>
    </row>
    <row r="1813" spans="1:24" x14ac:dyDescent="0.2">
      <c r="A1813" s="18" t="s">
        <v>51</v>
      </c>
      <c r="B1813" s="23">
        <v>40770</v>
      </c>
      <c r="C1813" s="5">
        <f t="shared" si="3"/>
        <v>31.416666666666668</v>
      </c>
      <c r="D1813" s="5">
        <f t="shared" si="4"/>
        <v>-81.283333333333331</v>
      </c>
      <c r="E1813" s="39">
        <v>0.2</v>
      </c>
      <c r="H1813" s="35">
        <v>77913043.478260875</v>
      </c>
      <c r="I1813" s="35">
        <v>91455072.46376811</v>
      </c>
      <c r="J1813" s="35">
        <v>297507.2463768117</v>
      </c>
      <c r="M1813" s="35" t="s">
        <v>547</v>
      </c>
      <c r="T1813" s="62">
        <v>0.48</v>
      </c>
      <c r="U1813" s="62">
        <v>5.42</v>
      </c>
      <c r="V1813" s="62">
        <v>2.1100000000000003</v>
      </c>
    </row>
    <row r="1814" spans="1:24" x14ac:dyDescent="0.2">
      <c r="B1814" s="23">
        <v>40770</v>
      </c>
      <c r="C1814" s="5">
        <f t="shared" si="3"/>
        <v>31.416666666666668</v>
      </c>
      <c r="D1814" s="5">
        <f t="shared" si="4"/>
        <v>-81.283333333333331</v>
      </c>
      <c r="E1814" s="39">
        <v>0.2</v>
      </c>
      <c r="H1814" s="35">
        <v>51538461.538461529</v>
      </c>
      <c r="I1814" s="35">
        <v>28384615.384615384</v>
      </c>
      <c r="J1814" s="35">
        <v>172076.92307692309</v>
      </c>
      <c r="M1814" s="35" t="s">
        <v>547</v>
      </c>
      <c r="T1814" s="62">
        <v>0.69</v>
      </c>
      <c r="U1814" s="62">
        <v>4.42</v>
      </c>
      <c r="V1814" s="62">
        <v>1.3899999999999997</v>
      </c>
    </row>
    <row r="1815" spans="1:24" x14ac:dyDescent="0.2">
      <c r="B1815" s="23">
        <v>40770</v>
      </c>
      <c r="C1815" s="5">
        <f t="shared" si="3"/>
        <v>31.416666666666668</v>
      </c>
      <c r="D1815" s="5">
        <f t="shared" si="4"/>
        <v>-81.283333333333331</v>
      </c>
      <c r="E1815" s="39">
        <v>0.2</v>
      </c>
      <c r="H1815" s="35">
        <v>93888888.888888896</v>
      </c>
      <c r="I1815" s="35">
        <v>54144444.444444448</v>
      </c>
      <c r="J1815" s="35">
        <v>185333.33333333334</v>
      </c>
      <c r="M1815" s="35" t="s">
        <v>547</v>
      </c>
      <c r="T1815" s="62">
        <v>0.98</v>
      </c>
      <c r="U1815" s="62">
        <v>3.64</v>
      </c>
      <c r="V1815" s="62">
        <v>1.6400000000000001</v>
      </c>
    </row>
    <row r="1816" spans="1:24" x14ac:dyDescent="0.2">
      <c r="B1816" s="23">
        <v>40770</v>
      </c>
      <c r="C1816" s="5">
        <f t="shared" si="3"/>
        <v>31.416666666666668</v>
      </c>
      <c r="D1816" s="5">
        <f t="shared" si="4"/>
        <v>-81.283333333333331</v>
      </c>
      <c r="E1816" s="39">
        <v>0.2</v>
      </c>
      <c r="H1816" s="35">
        <v>27346153.846153844</v>
      </c>
      <c r="I1816" s="35">
        <v>21628846.153846152</v>
      </c>
      <c r="J1816" s="35">
        <v>98423.076923076937</v>
      </c>
      <c r="M1816" s="35" t="s">
        <v>547</v>
      </c>
      <c r="T1816" s="62">
        <v>0.52</v>
      </c>
      <c r="U1816" s="62">
        <v>3.33</v>
      </c>
      <c r="V1816" s="62">
        <v>0.92999999999999972</v>
      </c>
    </row>
    <row r="1817" spans="1:24" x14ac:dyDescent="0.2">
      <c r="B1817" s="23">
        <v>40770</v>
      </c>
      <c r="C1817" s="5">
        <f t="shared" si="3"/>
        <v>31.416666666666668</v>
      </c>
      <c r="D1817" s="5">
        <f t="shared" si="4"/>
        <v>-81.283333333333331</v>
      </c>
      <c r="E1817" s="39">
        <v>0.2</v>
      </c>
      <c r="H1817" s="35">
        <v>58361111.111111119</v>
      </c>
      <c r="I1817" s="35">
        <v>33641666.666666672</v>
      </c>
      <c r="J1817" s="35">
        <v>239708.33333333334</v>
      </c>
      <c r="M1817" s="35">
        <v>344102.56410256401</v>
      </c>
      <c r="T1817" s="62">
        <v>0.13</v>
      </c>
      <c r="U1817" s="62">
        <v>7.1</v>
      </c>
      <c r="V1817" s="62">
        <v>3.4700000000000006</v>
      </c>
    </row>
    <row r="1818" spans="1:24" x14ac:dyDescent="0.2">
      <c r="B1818" s="23">
        <v>41128</v>
      </c>
      <c r="C1818" s="5">
        <f t="shared" si="3"/>
        <v>31.416666666666668</v>
      </c>
      <c r="D1818" s="5">
        <f t="shared" si="4"/>
        <v>-81.283333333333331</v>
      </c>
      <c r="E1818" s="39">
        <v>0.2</v>
      </c>
      <c r="H1818" s="35">
        <v>94300000</v>
      </c>
      <c r="I1818" s="35">
        <v>66700000</v>
      </c>
      <c r="J1818" s="35">
        <v>187000</v>
      </c>
      <c r="M1818" s="35">
        <v>53541.666666666672</v>
      </c>
      <c r="T1818" s="62">
        <v>1.58</v>
      </c>
      <c r="U1818" s="62">
        <v>2.57</v>
      </c>
      <c r="V1818" s="62">
        <v>1.2400000000000002</v>
      </c>
    </row>
    <row r="1819" spans="1:24" x14ac:dyDescent="0.2">
      <c r="B1819" s="23">
        <v>41128</v>
      </c>
      <c r="C1819" s="5">
        <f t="shared" si="3"/>
        <v>31.416666666666668</v>
      </c>
      <c r="D1819" s="5">
        <f t="shared" si="4"/>
        <v>-81.283333333333331</v>
      </c>
      <c r="E1819" s="39">
        <v>0.2</v>
      </c>
      <c r="H1819" s="35">
        <v>174000000</v>
      </c>
      <c r="I1819" s="35">
        <v>114000000</v>
      </c>
      <c r="J1819" s="35">
        <v>660000</v>
      </c>
      <c r="M1819" s="35">
        <v>1941666.6666666667</v>
      </c>
      <c r="T1819" s="62">
        <v>2.08</v>
      </c>
      <c r="U1819" s="62">
        <v>2.52</v>
      </c>
      <c r="V1819" s="62">
        <v>1.52</v>
      </c>
    </row>
    <row r="1820" spans="1:24" x14ac:dyDescent="0.2">
      <c r="B1820" s="23">
        <v>41128</v>
      </c>
      <c r="C1820" s="5">
        <f t="shared" si="3"/>
        <v>31.416666666666668</v>
      </c>
      <c r="D1820" s="5">
        <f t="shared" si="4"/>
        <v>-81.283333333333331</v>
      </c>
      <c r="E1820" s="39">
        <v>0.2</v>
      </c>
      <c r="H1820" s="35">
        <v>127000000</v>
      </c>
      <c r="I1820" s="35">
        <v>102000000</v>
      </c>
      <c r="J1820" s="35">
        <v>1110000</v>
      </c>
      <c r="M1820" s="35">
        <v>605555.55555555562</v>
      </c>
      <c r="T1820" s="62">
        <v>2.0499999999999998</v>
      </c>
      <c r="U1820" s="62">
        <v>3.29</v>
      </c>
      <c r="V1820" s="62">
        <v>1.4000000000000004</v>
      </c>
    </row>
    <row r="1821" spans="1:24" x14ac:dyDescent="0.2">
      <c r="B1821" s="23">
        <v>41128</v>
      </c>
      <c r="C1821" s="5">
        <f t="shared" si="3"/>
        <v>31.416666666666668</v>
      </c>
      <c r="D1821" s="5">
        <f t="shared" si="4"/>
        <v>-81.283333333333331</v>
      </c>
      <c r="E1821" s="39">
        <v>0.2</v>
      </c>
      <c r="H1821" s="35">
        <v>122000000</v>
      </c>
      <c r="I1821" s="35">
        <v>127000000</v>
      </c>
      <c r="J1821" s="35">
        <v>658000</v>
      </c>
      <c r="M1821" s="35">
        <v>62652.777777777796</v>
      </c>
      <c r="T1821" s="62">
        <v>3.12</v>
      </c>
      <c r="U1821" s="62">
        <v>1.36</v>
      </c>
      <c r="V1821" s="62">
        <v>1.2</v>
      </c>
    </row>
    <row r="1822" spans="1:24" x14ac:dyDescent="0.2">
      <c r="B1822" s="23">
        <v>41128</v>
      </c>
      <c r="C1822" s="5">
        <f t="shared" si="3"/>
        <v>31.416666666666668</v>
      </c>
      <c r="D1822" s="5">
        <f t="shared" si="4"/>
        <v>-81.283333333333331</v>
      </c>
      <c r="E1822" s="39">
        <v>0.2</v>
      </c>
      <c r="H1822" s="35">
        <v>65300000</v>
      </c>
      <c r="I1822" s="35">
        <v>17300000</v>
      </c>
      <c r="J1822" s="35">
        <v>791000</v>
      </c>
      <c r="M1822" s="35">
        <v>39791.666666666672</v>
      </c>
      <c r="T1822" s="62">
        <v>1.38</v>
      </c>
      <c r="U1822" s="62">
        <v>2.68</v>
      </c>
      <c r="V1822" s="62">
        <v>1.4499999999999997</v>
      </c>
    </row>
    <row r="1823" spans="1:24" x14ac:dyDescent="0.2">
      <c r="B1823" s="23">
        <v>41128</v>
      </c>
      <c r="C1823" s="5">
        <f t="shared" si="3"/>
        <v>31.416666666666668</v>
      </c>
      <c r="D1823" s="5">
        <f t="shared" si="4"/>
        <v>-81.283333333333331</v>
      </c>
      <c r="E1823" s="39">
        <v>0.2</v>
      </c>
      <c r="H1823" s="35">
        <v>112000000</v>
      </c>
      <c r="I1823" s="35">
        <v>102000000</v>
      </c>
      <c r="J1823" s="35">
        <v>545000</v>
      </c>
      <c r="M1823" s="35">
        <v>1293055.5555555555</v>
      </c>
      <c r="T1823" s="62">
        <v>1.42</v>
      </c>
      <c r="U1823" s="62">
        <v>2.84</v>
      </c>
      <c r="V1823" s="62">
        <v>1.17</v>
      </c>
    </row>
    <row r="1824" spans="1:24" x14ac:dyDescent="0.2">
      <c r="B1824" s="23">
        <v>41128</v>
      </c>
      <c r="C1824" s="5">
        <f t="shared" si="3"/>
        <v>31.416666666666668</v>
      </c>
      <c r="D1824" s="5">
        <f t="shared" si="4"/>
        <v>-81.283333333333331</v>
      </c>
      <c r="E1824" s="39">
        <v>0.2</v>
      </c>
      <c r="H1824" s="35">
        <v>95200000</v>
      </c>
      <c r="I1824" s="35">
        <v>81900000</v>
      </c>
      <c r="J1824" s="35">
        <v>922000</v>
      </c>
      <c r="M1824" s="35">
        <v>79102.56410256408</v>
      </c>
      <c r="T1824" s="62">
        <v>1.79</v>
      </c>
      <c r="U1824" s="62">
        <v>2.61</v>
      </c>
      <c r="V1824" s="62">
        <v>3.32</v>
      </c>
    </row>
    <row r="1825" spans="2:22" x14ac:dyDescent="0.2">
      <c r="B1825" s="23">
        <v>41128</v>
      </c>
      <c r="C1825" s="5">
        <f t="shared" si="3"/>
        <v>31.416666666666668</v>
      </c>
      <c r="D1825" s="5">
        <f t="shared" si="4"/>
        <v>-81.283333333333331</v>
      </c>
      <c r="E1825" s="39">
        <v>0.2</v>
      </c>
      <c r="H1825" s="35">
        <v>86100000</v>
      </c>
      <c r="I1825" s="35">
        <v>83200000</v>
      </c>
      <c r="J1825" s="35">
        <v>627000</v>
      </c>
      <c r="M1825" s="35">
        <v>60361.111111111124</v>
      </c>
      <c r="T1825" s="62">
        <v>3.15</v>
      </c>
      <c r="U1825" s="62">
        <v>2.58</v>
      </c>
      <c r="V1825" s="62">
        <v>4.53</v>
      </c>
    </row>
    <row r="1826" spans="2:22" x14ac:dyDescent="0.2">
      <c r="B1826" s="23">
        <v>41129</v>
      </c>
      <c r="C1826" s="5">
        <f t="shared" si="3"/>
        <v>31.416666666666668</v>
      </c>
      <c r="D1826" s="5">
        <f t="shared" si="4"/>
        <v>-81.283333333333331</v>
      </c>
      <c r="E1826" s="39">
        <v>0.2</v>
      </c>
      <c r="H1826" s="35">
        <v>124000000</v>
      </c>
      <c r="I1826" s="35">
        <v>81300000</v>
      </c>
      <c r="J1826" s="35">
        <v>734000</v>
      </c>
      <c r="M1826" s="35">
        <v>64722.222222222226</v>
      </c>
      <c r="T1826" s="62">
        <v>1.04</v>
      </c>
      <c r="U1826" s="62">
        <v>2.17</v>
      </c>
      <c r="V1826" s="62">
        <v>3.0600000000000005</v>
      </c>
    </row>
    <row r="1827" spans="2:22" x14ac:dyDescent="0.2">
      <c r="B1827" s="23">
        <v>41518</v>
      </c>
      <c r="C1827" s="5">
        <f t="shared" si="3"/>
        <v>31.416666666666668</v>
      </c>
      <c r="D1827" s="5">
        <f t="shared" si="4"/>
        <v>-81.283333333333331</v>
      </c>
      <c r="E1827" s="39">
        <v>0.2</v>
      </c>
      <c r="H1827" s="35">
        <v>47542857.142857149</v>
      </c>
      <c r="I1827" s="35">
        <v>183428571.42857143</v>
      </c>
      <c r="J1827" s="35">
        <v>628857.14285714296</v>
      </c>
      <c r="M1827" s="35" t="s">
        <v>547</v>
      </c>
      <c r="T1827" s="62">
        <v>5.43</v>
      </c>
      <c r="U1827" s="62">
        <v>2.98</v>
      </c>
      <c r="V1827" s="62">
        <v>14.18</v>
      </c>
    </row>
    <row r="1828" spans="2:22" x14ac:dyDescent="0.2">
      <c r="B1828" s="23">
        <v>40653</v>
      </c>
      <c r="C1828" s="5">
        <f>30+42/60</f>
        <v>30.7</v>
      </c>
      <c r="D1828" s="5">
        <f>-(81+21/60)</f>
        <v>-81.349999999999994</v>
      </c>
      <c r="E1828" s="39">
        <v>1.5</v>
      </c>
      <c r="H1828" s="35">
        <v>118425.9259259259</v>
      </c>
      <c r="I1828" s="35">
        <v>22268.518518518515</v>
      </c>
      <c r="J1828" s="35">
        <v>55620.37037037038</v>
      </c>
      <c r="M1828" s="35">
        <v>54722.222222222219</v>
      </c>
      <c r="T1828" s="62">
        <v>0.92527990005285654</v>
      </c>
      <c r="U1828" s="62">
        <v>0.02</v>
      </c>
      <c r="V1828" s="62">
        <v>1.47</v>
      </c>
    </row>
    <row r="1829" spans="2:22" x14ac:dyDescent="0.2">
      <c r="B1829" s="23">
        <v>40653</v>
      </c>
      <c r="C1829" s="5">
        <f>30+42/60</f>
        <v>30.7</v>
      </c>
      <c r="D1829" s="5">
        <f>-(81+21/60)</f>
        <v>-81.349999999999994</v>
      </c>
      <c r="E1829" s="39">
        <v>13</v>
      </c>
      <c r="H1829" s="35">
        <v>180833.33333333334</v>
      </c>
      <c r="I1829" s="35">
        <v>545370.37037037022</v>
      </c>
      <c r="J1829" s="35">
        <v>1520370.3703703701</v>
      </c>
      <c r="M1829" s="35">
        <v>22722.222222222223</v>
      </c>
      <c r="T1829" s="62">
        <v>0.52</v>
      </c>
      <c r="U1829" s="62">
        <v>0.02</v>
      </c>
      <c r="V1829" s="62">
        <v>0.79</v>
      </c>
    </row>
    <row r="1830" spans="2:22" x14ac:dyDescent="0.2">
      <c r="B1830" s="23">
        <v>40653</v>
      </c>
      <c r="C1830" s="5">
        <f>30+31/60</f>
        <v>30.516666666666666</v>
      </c>
      <c r="D1830" s="5">
        <f>-(80+42/60)</f>
        <v>-80.7</v>
      </c>
      <c r="E1830" s="39">
        <v>2</v>
      </c>
      <c r="H1830" s="35">
        <v>43583.333333333343</v>
      </c>
      <c r="I1830" s="35">
        <v>10700</v>
      </c>
      <c r="J1830" s="35">
        <v>565000</v>
      </c>
      <c r="M1830" s="35">
        <v>3286</v>
      </c>
      <c r="T1830" s="62">
        <v>0.29499999999999998</v>
      </c>
      <c r="U1830" s="62">
        <v>0.04</v>
      </c>
      <c r="V1830" s="62">
        <v>0.91999999999999993</v>
      </c>
    </row>
    <row r="1831" spans="2:22" x14ac:dyDescent="0.2">
      <c r="B1831" s="23">
        <v>40653</v>
      </c>
      <c r="C1831" s="5">
        <f>30+31/60</f>
        <v>30.516666666666666</v>
      </c>
      <c r="D1831" s="5">
        <f>-(80+42/60)</f>
        <v>-80.7</v>
      </c>
      <c r="E1831" s="39">
        <v>30.5</v>
      </c>
      <c r="H1831" s="35">
        <v>137348.48484848483</v>
      </c>
      <c r="I1831" s="35">
        <v>56818.181818181816</v>
      </c>
      <c r="J1831" s="35">
        <v>31265.151515151509</v>
      </c>
      <c r="M1831" s="35">
        <v>15234.848484848482</v>
      </c>
      <c r="T1831" s="62">
        <v>0.06</v>
      </c>
      <c r="U1831" s="62">
        <v>0.01</v>
      </c>
      <c r="V1831" s="62">
        <v>0.61</v>
      </c>
    </row>
    <row r="1832" spans="2:22" x14ac:dyDescent="0.2">
      <c r="B1832" s="23">
        <v>40653</v>
      </c>
      <c r="C1832" s="5">
        <f>30+19/60</f>
        <v>30.316666666666666</v>
      </c>
      <c r="D1832" s="5">
        <f>-(79+56/60)</f>
        <v>-79.933333333333337</v>
      </c>
      <c r="E1832" s="39">
        <v>10</v>
      </c>
      <c r="H1832" s="35" t="s">
        <v>361</v>
      </c>
      <c r="I1832" s="35" t="s">
        <v>361</v>
      </c>
      <c r="J1832" s="35">
        <v>943.75</v>
      </c>
      <c r="M1832" s="35" t="s">
        <v>547</v>
      </c>
      <c r="T1832" s="62" t="s">
        <v>361</v>
      </c>
      <c r="U1832" s="62">
        <v>0.01</v>
      </c>
      <c r="V1832" s="62">
        <v>0.57999999999999996</v>
      </c>
    </row>
    <row r="1833" spans="2:22" x14ac:dyDescent="0.2">
      <c r="B1833" s="23">
        <v>40653</v>
      </c>
      <c r="C1833" s="5">
        <f t="shared" ref="C1833:C1838" si="5">30+19/60</f>
        <v>30.316666666666666</v>
      </c>
      <c r="D1833" s="5">
        <f t="shared" ref="D1833:D1838" si="6">-(79+56/60)</f>
        <v>-79.933333333333337</v>
      </c>
      <c r="E1833" s="39">
        <v>70</v>
      </c>
      <c r="H1833" s="35">
        <v>68166666.666666672</v>
      </c>
      <c r="I1833" s="35">
        <v>25966666.666666672</v>
      </c>
      <c r="J1833" s="35">
        <v>7133.3333333333339</v>
      </c>
      <c r="M1833" s="35">
        <v>5681746.0317460308</v>
      </c>
      <c r="T1833" s="62">
        <v>1.9496334788703471</v>
      </c>
      <c r="U1833" s="62">
        <v>2.0299999999999998</v>
      </c>
      <c r="V1833" s="62">
        <v>1.04</v>
      </c>
    </row>
    <row r="1834" spans="2:22" x14ac:dyDescent="0.2">
      <c r="B1834" s="23">
        <v>40653</v>
      </c>
      <c r="C1834" s="5">
        <f t="shared" si="5"/>
        <v>30.316666666666666</v>
      </c>
      <c r="D1834" s="5">
        <f t="shared" si="6"/>
        <v>-79.933333333333337</v>
      </c>
      <c r="E1834" s="39">
        <v>500</v>
      </c>
      <c r="H1834" s="35">
        <v>1125833.3333333333</v>
      </c>
      <c r="I1834" s="35">
        <v>25633333.333333328</v>
      </c>
      <c r="J1834" s="35">
        <v>3935.8333333333339</v>
      </c>
      <c r="M1834" s="35">
        <v>59291.666666666657</v>
      </c>
      <c r="T1834" s="62">
        <v>2.4049999999999998</v>
      </c>
      <c r="U1834" s="62">
        <v>0</v>
      </c>
      <c r="V1834" s="62">
        <v>32.26</v>
      </c>
    </row>
    <row r="1835" spans="2:22" x14ac:dyDescent="0.2">
      <c r="B1835" s="23">
        <v>40820</v>
      </c>
      <c r="C1835" s="5">
        <f t="shared" si="5"/>
        <v>30.316666666666666</v>
      </c>
      <c r="D1835" s="5">
        <f t="shared" si="6"/>
        <v>-79.933333333333337</v>
      </c>
      <c r="E1835" s="39">
        <v>20</v>
      </c>
      <c r="H1835" s="35">
        <v>15633.333333333332</v>
      </c>
      <c r="I1835" s="35">
        <v>16083.333333333332</v>
      </c>
      <c r="J1835" s="35">
        <v>4524.9999999999991</v>
      </c>
      <c r="M1835" s="35">
        <v>5099.9999999999991</v>
      </c>
      <c r="T1835" s="62">
        <v>0.59740308127945763</v>
      </c>
      <c r="U1835" s="62">
        <v>0.01</v>
      </c>
      <c r="V1835" s="62">
        <v>1.47</v>
      </c>
    </row>
    <row r="1836" spans="2:22" x14ac:dyDescent="0.2">
      <c r="B1836" s="23">
        <v>40820</v>
      </c>
      <c r="C1836" s="5">
        <f t="shared" si="5"/>
        <v>30.316666666666666</v>
      </c>
      <c r="D1836" s="5">
        <f t="shared" si="6"/>
        <v>-79.933333333333337</v>
      </c>
      <c r="E1836" s="39">
        <v>80</v>
      </c>
      <c r="H1836" s="35">
        <v>21183333.333333328</v>
      </c>
      <c r="I1836" s="35">
        <v>28166666.666666672</v>
      </c>
      <c r="J1836" s="35">
        <v>12658.333333333332</v>
      </c>
      <c r="M1836" s="35">
        <v>14919166.666666664</v>
      </c>
      <c r="T1836" s="62">
        <v>0.62543884182878728</v>
      </c>
      <c r="U1836" s="62">
        <v>0.14000000000000001</v>
      </c>
      <c r="V1836" s="62">
        <v>2.9899999999999998</v>
      </c>
    </row>
    <row r="1837" spans="2:22" x14ac:dyDescent="0.2">
      <c r="B1837" s="23">
        <v>40820</v>
      </c>
      <c r="C1837" s="5">
        <f t="shared" si="5"/>
        <v>30.316666666666666</v>
      </c>
      <c r="D1837" s="5">
        <f t="shared" si="6"/>
        <v>-79.933333333333337</v>
      </c>
      <c r="E1837" s="39">
        <v>200</v>
      </c>
      <c r="H1837" s="35">
        <v>2244166.6666666665</v>
      </c>
      <c r="I1837" s="35">
        <v>48916666.666666657</v>
      </c>
      <c r="J1837" s="35">
        <v>8191.6666666666661</v>
      </c>
      <c r="M1837" s="35">
        <v>156525</v>
      </c>
      <c r="T1837" s="62">
        <v>0.18530524041058885</v>
      </c>
      <c r="U1837" s="62">
        <v>0.05</v>
      </c>
      <c r="V1837" s="62">
        <v>17.41</v>
      </c>
    </row>
    <row r="1838" spans="2:22" x14ac:dyDescent="0.2">
      <c r="B1838" s="23">
        <v>40820</v>
      </c>
      <c r="C1838" s="5">
        <f t="shared" si="5"/>
        <v>30.316666666666666</v>
      </c>
      <c r="D1838" s="5">
        <f t="shared" si="6"/>
        <v>-79.933333333333337</v>
      </c>
      <c r="E1838" s="39">
        <v>445</v>
      </c>
      <c r="H1838" s="35">
        <v>730000</v>
      </c>
      <c r="I1838" s="35">
        <v>7983333.333333334</v>
      </c>
      <c r="J1838" s="35">
        <v>904.99999999999989</v>
      </c>
      <c r="M1838" s="35">
        <v>498666.66666666674</v>
      </c>
      <c r="T1838" s="62">
        <v>0.94302294735440306</v>
      </c>
      <c r="U1838" s="62">
        <v>0.01</v>
      </c>
      <c r="V1838" s="62">
        <v>22.88</v>
      </c>
    </row>
    <row r="1839" spans="2:22" x14ac:dyDescent="0.2">
      <c r="B1839" s="23">
        <v>40820</v>
      </c>
      <c r="C1839" s="5">
        <f>30+31/60</f>
        <v>30.516666666666666</v>
      </c>
      <c r="D1839" s="5">
        <f>-(80+42/60)</f>
        <v>-80.7</v>
      </c>
      <c r="E1839" s="39">
        <v>4</v>
      </c>
      <c r="H1839" s="35">
        <v>126072.60726072609</v>
      </c>
      <c r="I1839" s="35">
        <v>29372.937293729377</v>
      </c>
      <c r="J1839" s="35">
        <v>46575.907590759067</v>
      </c>
      <c r="M1839" s="35">
        <v>8592.5000000000018</v>
      </c>
      <c r="T1839" s="62">
        <v>0.16327614150785225</v>
      </c>
      <c r="U1839" s="62">
        <v>0.05</v>
      </c>
      <c r="V1839" s="62">
        <v>3.9999999999999994E-2</v>
      </c>
    </row>
    <row r="1840" spans="2:22" x14ac:dyDescent="0.2">
      <c r="B1840" s="23">
        <v>40820</v>
      </c>
      <c r="C1840" s="5">
        <f>30+31/60</f>
        <v>30.516666666666666</v>
      </c>
      <c r="D1840" s="5">
        <f>-(80+42/60)</f>
        <v>-80.7</v>
      </c>
      <c r="E1840" s="39">
        <v>32</v>
      </c>
      <c r="H1840" s="35">
        <v>500729.16666666657</v>
      </c>
      <c r="I1840" s="35">
        <v>144062.5</v>
      </c>
      <c r="J1840" s="35">
        <v>82812.5</v>
      </c>
      <c r="M1840" s="35">
        <v>7866.3541666666652</v>
      </c>
      <c r="T1840" s="62" t="s">
        <v>361</v>
      </c>
      <c r="U1840" s="62">
        <v>0.09</v>
      </c>
      <c r="V1840" s="62">
        <v>0</v>
      </c>
    </row>
    <row r="1841" spans="1:24" x14ac:dyDescent="0.2">
      <c r="B1841" s="23">
        <v>40820</v>
      </c>
      <c r="C1841" s="5">
        <v>30.7</v>
      </c>
      <c r="D1841" s="5">
        <v>-81.349999999999994</v>
      </c>
      <c r="E1841" s="39">
        <v>4</v>
      </c>
      <c r="H1841" s="35">
        <v>19561403.50877193</v>
      </c>
      <c r="I1841" s="35">
        <v>24894736.842105266</v>
      </c>
      <c r="J1841" s="35">
        <v>177982.45614035093</v>
      </c>
      <c r="M1841" s="35">
        <v>793333.33333333326</v>
      </c>
      <c r="T1841" s="62">
        <v>1.71</v>
      </c>
      <c r="U1841" s="62">
        <v>7.0000000000000007E-2</v>
      </c>
      <c r="V1841" s="62">
        <v>0.95</v>
      </c>
    </row>
    <row r="1842" spans="1:24" x14ac:dyDescent="0.2">
      <c r="B1842" s="23">
        <v>40820</v>
      </c>
      <c r="C1842" s="5">
        <v>30.7</v>
      </c>
      <c r="D1842" s="5">
        <v>-81.349999999999994</v>
      </c>
      <c r="E1842" s="39">
        <v>9</v>
      </c>
      <c r="H1842" s="35">
        <v>5087719.2982456153</v>
      </c>
      <c r="I1842" s="35">
        <v>4701754.3859649114</v>
      </c>
      <c r="J1842" s="35">
        <v>576315.78947368427</v>
      </c>
      <c r="M1842" s="35">
        <v>835666.66666666651</v>
      </c>
      <c r="T1842" s="62">
        <v>0.85</v>
      </c>
      <c r="U1842" s="62">
        <v>0.13</v>
      </c>
      <c r="V1842" s="62">
        <v>0.55000000000000004</v>
      </c>
    </row>
    <row r="1843" spans="1:24" x14ac:dyDescent="0.2">
      <c r="B1843" s="23">
        <v>41492</v>
      </c>
      <c r="C1843" s="5">
        <v>48.966666666666669</v>
      </c>
      <c r="D1843" s="5">
        <v>-130.66666666666666</v>
      </c>
      <c r="E1843" s="39">
        <v>200</v>
      </c>
      <c r="H1843" s="35">
        <v>10486000</v>
      </c>
      <c r="I1843" s="35">
        <v>11760000</v>
      </c>
      <c r="J1843" s="35">
        <v>40833.333333333336</v>
      </c>
      <c r="M1843" s="35">
        <v>7566666.666666667</v>
      </c>
      <c r="T1843" s="62">
        <v>4.511021488167636E-2</v>
      </c>
      <c r="U1843" s="62">
        <v>0.22253000923361035</v>
      </c>
      <c r="V1843" s="62">
        <v>36.507938740766384</v>
      </c>
    </row>
    <row r="1844" spans="1:24" x14ac:dyDescent="0.2">
      <c r="B1844" s="23">
        <v>41492</v>
      </c>
      <c r="C1844" s="5">
        <v>48.966666666666669</v>
      </c>
      <c r="D1844" s="5">
        <v>-130.66666666666666</v>
      </c>
      <c r="E1844" s="39">
        <v>800</v>
      </c>
      <c r="H1844" s="35">
        <v>371494.25287356327</v>
      </c>
      <c r="I1844" s="35">
        <v>8422988.5057471264</v>
      </c>
      <c r="J1844" s="35">
        <v>12381.609195402298</v>
      </c>
      <c r="M1844" s="35">
        <v>92166.666666666642</v>
      </c>
      <c r="T1844" s="62">
        <v>3.1560079380321369E-2</v>
      </c>
      <c r="U1844" s="62">
        <v>0.30563250230840255</v>
      </c>
      <c r="V1844" s="62">
        <v>46.82848208102493</v>
      </c>
    </row>
    <row r="1845" spans="1:24" x14ac:dyDescent="0.2">
      <c r="B1845" s="23">
        <v>41498</v>
      </c>
      <c r="C1845" s="5">
        <v>58.983333333333334</v>
      </c>
      <c r="D1845" s="5">
        <v>-140.98333333333332</v>
      </c>
      <c r="E1845" s="39">
        <v>180</v>
      </c>
      <c r="H1845" s="35">
        <v>54333333.333333343</v>
      </c>
      <c r="I1845" s="35">
        <v>47533333.333333336</v>
      </c>
      <c r="J1845" s="35">
        <v>1317333.3333333333</v>
      </c>
      <c r="M1845" s="35">
        <v>6633333.3333333321</v>
      </c>
      <c r="T1845" s="62" t="s">
        <v>361</v>
      </c>
      <c r="U1845" s="62">
        <v>0.10941828254847646</v>
      </c>
      <c r="V1845" s="62">
        <v>38.131743333613137</v>
      </c>
    </row>
    <row r="1846" spans="1:24" x14ac:dyDescent="0.2">
      <c r="B1846" s="23">
        <v>41499</v>
      </c>
      <c r="C1846" s="5">
        <v>57.116666666666667</v>
      </c>
      <c r="D1846" s="5">
        <v>-148.69999999999999</v>
      </c>
      <c r="E1846" s="39">
        <v>200</v>
      </c>
      <c r="H1846" s="35">
        <v>18611111.111111112</v>
      </c>
      <c r="I1846" s="35">
        <v>34027777.777777776</v>
      </c>
      <c r="J1846" s="35">
        <v>12092.592592592589</v>
      </c>
      <c r="M1846" s="35">
        <v>8290151.5151515137</v>
      </c>
      <c r="T1846" s="62">
        <v>0.27055459530973264</v>
      </c>
      <c r="U1846" s="62">
        <v>0.11172668513388735</v>
      </c>
      <c r="V1846" s="62">
        <v>47.360929564866112</v>
      </c>
    </row>
    <row r="1847" spans="1:24" x14ac:dyDescent="0.2">
      <c r="B1847" s="23">
        <v>41499</v>
      </c>
      <c r="C1847" s="5">
        <v>57.116666666666667</v>
      </c>
      <c r="D1847" s="5">
        <v>-148.69999999999999</v>
      </c>
      <c r="E1847" s="39">
        <v>800</v>
      </c>
      <c r="H1847" s="35">
        <v>130312.5</v>
      </c>
      <c r="I1847" s="35">
        <v>2393750</v>
      </c>
      <c r="J1847" s="35">
        <v>9918.7500000000018</v>
      </c>
      <c r="M1847" s="35">
        <v>77465.909090909088</v>
      </c>
      <c r="T1847" s="62">
        <v>8.2026332074344357E-2</v>
      </c>
      <c r="U1847" s="62">
        <v>0.12096029547553093</v>
      </c>
      <c r="V1847" s="62">
        <v>38.731904287857802</v>
      </c>
    </row>
    <row r="1848" spans="1:24" s="21" customFormat="1" x14ac:dyDescent="0.2">
      <c r="B1848" s="24">
        <v>41508</v>
      </c>
      <c r="C1848" s="12">
        <v>49.95</v>
      </c>
      <c r="D1848" s="12">
        <v>-132.66666666666666</v>
      </c>
      <c r="E1848" s="42">
        <v>200</v>
      </c>
      <c r="F1848" s="37"/>
      <c r="G1848" s="37"/>
      <c r="H1848" s="37">
        <v>8862179.4871794879</v>
      </c>
      <c r="I1848" s="37">
        <v>13076923.076923076</v>
      </c>
      <c r="J1848" s="37">
        <v>8384.6153846153848</v>
      </c>
      <c r="K1848" s="37"/>
      <c r="L1848" s="37"/>
      <c r="M1848" s="37">
        <v>39121.212121212113</v>
      </c>
      <c r="N1848" s="37"/>
      <c r="O1848" s="13"/>
      <c r="P1848" s="104"/>
      <c r="Q1848" s="13"/>
      <c r="R1848" s="13"/>
      <c r="S1848" s="13"/>
      <c r="T1848" s="63" t="s">
        <v>361</v>
      </c>
      <c r="U1848" s="63" t="s">
        <v>361</v>
      </c>
      <c r="V1848" s="63">
        <v>41.673254281949944</v>
      </c>
      <c r="W1848" s="13"/>
      <c r="X1848" s="13"/>
    </row>
    <row r="1849" spans="1:24" x14ac:dyDescent="0.2">
      <c r="A1849" s="1" t="s">
        <v>363</v>
      </c>
      <c r="B1849" s="23">
        <v>41764</v>
      </c>
      <c r="C1849" s="5">
        <v>36.750700000000002</v>
      </c>
      <c r="D1849" s="5">
        <v>-122.0138</v>
      </c>
      <c r="E1849" s="39">
        <v>0</v>
      </c>
      <c r="F1849" s="35">
        <v>860000</v>
      </c>
      <c r="G1849" s="35">
        <v>55400</v>
      </c>
      <c r="H1849" s="35">
        <v>2580000</v>
      </c>
      <c r="P1849" s="43">
        <v>0.5</v>
      </c>
      <c r="Q1849" s="5">
        <v>11.386799999999999</v>
      </c>
      <c r="R1849" s="5">
        <v>33.7637</v>
      </c>
      <c r="S1849" s="5">
        <v>25.742872909999999</v>
      </c>
      <c r="T1849" s="62">
        <v>0.11600000000000001</v>
      </c>
      <c r="U1849" s="62">
        <v>0.28399999999999997</v>
      </c>
      <c r="V1849" s="62">
        <v>8.2249999999999996</v>
      </c>
      <c r="W1849" s="5"/>
      <c r="X1849" s="5">
        <v>269.72678571428571</v>
      </c>
    </row>
    <row r="1850" spans="1:24" x14ac:dyDescent="0.2">
      <c r="A1850" s="1"/>
      <c r="B1850" s="23">
        <v>41764</v>
      </c>
      <c r="C1850" s="5">
        <v>36.750700000000002</v>
      </c>
      <c r="D1850" s="5">
        <v>-122.0138</v>
      </c>
      <c r="E1850" s="39">
        <v>10</v>
      </c>
      <c r="F1850" s="35">
        <v>2510000</v>
      </c>
      <c r="G1850" s="35">
        <v>188000</v>
      </c>
      <c r="H1850" s="35">
        <v>9090000</v>
      </c>
      <c r="P1850" s="43">
        <v>0.05</v>
      </c>
      <c r="Q1850" s="5">
        <v>11.302</v>
      </c>
      <c r="R1850" s="5">
        <v>33.764600000000002</v>
      </c>
      <c r="S1850" s="5">
        <v>25.75903559</v>
      </c>
      <c r="T1850" s="62">
        <v>0.65500000000000003</v>
      </c>
      <c r="U1850" s="62">
        <v>0.38</v>
      </c>
      <c r="V1850" s="62">
        <v>9.3490000000000002</v>
      </c>
      <c r="W1850" s="5"/>
      <c r="X1850" s="5">
        <v>257.79464285714289</v>
      </c>
    </row>
    <row r="1851" spans="1:24" x14ac:dyDescent="0.2">
      <c r="A1851" s="1" t="s">
        <v>364</v>
      </c>
      <c r="B1851" s="23">
        <v>41764</v>
      </c>
      <c r="C1851" s="5">
        <v>36.750700000000002</v>
      </c>
      <c r="D1851" s="5">
        <v>-122.0138</v>
      </c>
      <c r="E1851" s="39">
        <v>20</v>
      </c>
      <c r="F1851" s="35">
        <v>1940000</v>
      </c>
      <c r="G1851" s="35">
        <v>187000</v>
      </c>
      <c r="H1851" s="35">
        <v>7520000</v>
      </c>
      <c r="P1851" s="43">
        <v>1E-3</v>
      </c>
      <c r="Q1851" s="5">
        <v>11.0388</v>
      </c>
      <c r="R1851" s="5">
        <v>33.749600000000001</v>
      </c>
      <c r="S1851" s="5">
        <v>25.794892090000001</v>
      </c>
      <c r="T1851" s="62">
        <v>0.45900000000000002</v>
      </c>
      <c r="U1851" s="62">
        <v>0.22800000000000001</v>
      </c>
      <c r="V1851" s="62">
        <v>10.861000000000001</v>
      </c>
      <c r="W1851" s="5"/>
      <c r="X1851" s="5">
        <v>238.85491071428572</v>
      </c>
    </row>
    <row r="1852" spans="1:24" x14ac:dyDescent="0.2">
      <c r="A1852" s="1"/>
      <c r="B1852" s="23">
        <v>41764</v>
      </c>
      <c r="C1852" s="5">
        <v>36.750700000000002</v>
      </c>
      <c r="D1852" s="5">
        <v>-122.0138</v>
      </c>
      <c r="E1852" s="39">
        <v>30</v>
      </c>
      <c r="F1852" s="35">
        <v>6970000</v>
      </c>
      <c r="G1852" s="35">
        <v>715000</v>
      </c>
      <c r="H1852" s="35">
        <v>18700000</v>
      </c>
      <c r="P1852" s="43">
        <v>0</v>
      </c>
      <c r="Q1852" s="5">
        <v>10.782999999999999</v>
      </c>
      <c r="R1852" s="5">
        <v>33.752899999999997</v>
      </c>
      <c r="S1852" s="5">
        <v>25.842981569999999</v>
      </c>
      <c r="T1852" s="62">
        <v>0.66900000000000004</v>
      </c>
      <c r="U1852" s="62">
        <v>0.23400000000000001</v>
      </c>
      <c r="V1852" s="62">
        <v>14.087</v>
      </c>
      <c r="W1852" s="5"/>
      <c r="X1852" s="5">
        <v>211.29241071428572</v>
      </c>
    </row>
    <row r="1853" spans="1:24" x14ac:dyDescent="0.2">
      <c r="B1853" s="23">
        <v>41764</v>
      </c>
      <c r="C1853" s="5">
        <v>36.750700000000002</v>
      </c>
      <c r="D1853" s="5">
        <v>-122.0138</v>
      </c>
      <c r="E1853" s="39">
        <v>40</v>
      </c>
      <c r="F1853" s="35">
        <v>30600000</v>
      </c>
      <c r="G1853" s="35">
        <v>3390000</v>
      </c>
      <c r="H1853" s="35">
        <v>191000000</v>
      </c>
      <c r="P1853" s="43">
        <v>0</v>
      </c>
      <c r="Q1853" s="5">
        <v>9.7799999999999994</v>
      </c>
      <c r="R1853" s="5">
        <v>33.775500000000001</v>
      </c>
      <c r="S1853" s="5">
        <v>26.032678539999999</v>
      </c>
      <c r="T1853" s="62">
        <v>0.42799999999999999</v>
      </c>
      <c r="U1853" s="62">
        <v>0.24</v>
      </c>
      <c r="V1853" s="62">
        <v>24.547999999999998</v>
      </c>
      <c r="W1853" s="5"/>
      <c r="X1853" s="5">
        <v>123.05982142857144</v>
      </c>
    </row>
    <row r="1854" spans="1:24" x14ac:dyDescent="0.2">
      <c r="B1854" s="23">
        <v>41764</v>
      </c>
      <c r="C1854" s="5">
        <v>36.750700000000002</v>
      </c>
      <c r="D1854" s="5">
        <v>-122.0138</v>
      </c>
      <c r="E1854" s="39">
        <v>80</v>
      </c>
      <c r="F1854" s="35">
        <v>16400000</v>
      </c>
      <c r="G1854" s="35">
        <v>4340000</v>
      </c>
      <c r="H1854" s="35">
        <v>105000000</v>
      </c>
      <c r="P1854" s="43">
        <v>0</v>
      </c>
      <c r="Q1854" s="5">
        <v>9.1537000000000006</v>
      </c>
      <c r="R1854" s="5">
        <v>33.916400000000003</v>
      </c>
      <c r="S1854" s="5">
        <v>26.245114650000001</v>
      </c>
      <c r="T1854" s="62">
        <v>2.4E-2</v>
      </c>
      <c r="U1854" s="62">
        <v>0.17</v>
      </c>
      <c r="V1854" s="62">
        <v>28.158999999999999</v>
      </c>
      <c r="W1854" s="5"/>
      <c r="X1854" s="5">
        <v>96.765178571428564</v>
      </c>
    </row>
    <row r="1855" spans="1:24" x14ac:dyDescent="0.2">
      <c r="B1855" s="23">
        <v>41764</v>
      </c>
      <c r="C1855" s="5">
        <v>36.750700000000002</v>
      </c>
      <c r="D1855" s="5">
        <v>-122.0138</v>
      </c>
      <c r="E1855" s="39">
        <v>100</v>
      </c>
      <c r="F1855" s="35">
        <v>22100000</v>
      </c>
      <c r="G1855" s="35">
        <v>4810000</v>
      </c>
      <c r="H1855" s="35">
        <v>129000000</v>
      </c>
      <c r="P1855" s="43">
        <v>0</v>
      </c>
      <c r="Q1855" s="5">
        <v>8.9430999999999994</v>
      </c>
      <c r="R1855" s="5">
        <v>33.971499999999999</v>
      </c>
      <c r="S1855" s="5">
        <v>26.321759029999999</v>
      </c>
      <c r="T1855" s="62">
        <v>0</v>
      </c>
      <c r="U1855" s="62">
        <v>0.19</v>
      </c>
      <c r="V1855" s="62">
        <v>29.327999999999999</v>
      </c>
      <c r="W1855" s="5"/>
      <c r="X1855" s="5">
        <v>80.330803571428575</v>
      </c>
    </row>
    <row r="1856" spans="1:24" x14ac:dyDescent="0.2">
      <c r="B1856" s="23">
        <v>41764</v>
      </c>
      <c r="C1856" s="5">
        <v>36.750700000000002</v>
      </c>
      <c r="D1856" s="5">
        <v>-122.0138</v>
      </c>
      <c r="E1856" s="39">
        <v>200</v>
      </c>
      <c r="F1856" s="35">
        <v>9310</v>
      </c>
      <c r="G1856" s="35">
        <v>8900</v>
      </c>
      <c r="H1856" s="35">
        <v>180000</v>
      </c>
      <c r="P1856" s="43">
        <v>0</v>
      </c>
      <c r="Q1856" s="5">
        <v>8.3282000000000007</v>
      </c>
      <c r="R1856" s="5">
        <v>34.091000000000001</v>
      </c>
      <c r="S1856" s="5">
        <v>26.510690889999999</v>
      </c>
      <c r="T1856" s="62">
        <v>0</v>
      </c>
      <c r="U1856" s="62">
        <v>9.6000000000000002E-2</v>
      </c>
      <c r="V1856" s="62">
        <v>32.207000000000001</v>
      </c>
      <c r="W1856" s="5"/>
      <c r="X1856" s="5">
        <v>58.471875000000004</v>
      </c>
    </row>
    <row r="1857" spans="2:24" x14ac:dyDescent="0.2">
      <c r="B1857" s="23">
        <v>41809</v>
      </c>
      <c r="C1857" s="5">
        <v>36.752200000000002</v>
      </c>
      <c r="D1857" s="5">
        <v>-122.01349999999999</v>
      </c>
      <c r="E1857" s="39">
        <v>5</v>
      </c>
      <c r="F1857" s="35">
        <v>20100</v>
      </c>
      <c r="G1857" s="35">
        <v>2460</v>
      </c>
      <c r="H1857" s="35">
        <v>21800</v>
      </c>
      <c r="P1857" s="43">
        <v>0.5</v>
      </c>
      <c r="Q1857" s="5">
        <v>12.865600000000001</v>
      </c>
      <c r="R1857" s="5">
        <v>33.6404</v>
      </c>
      <c r="S1857" s="5">
        <v>25.366255299999999</v>
      </c>
      <c r="T1857" s="62">
        <v>0.248</v>
      </c>
      <c r="U1857" s="62">
        <v>0.23100000000000001</v>
      </c>
      <c r="V1857" s="62">
        <v>3.3291487320000002</v>
      </c>
      <c r="W1857" s="5"/>
      <c r="X1857" s="5">
        <v>288.68616071428573</v>
      </c>
    </row>
    <row r="1858" spans="2:24" x14ac:dyDescent="0.2">
      <c r="B1858" s="23">
        <v>41809</v>
      </c>
      <c r="C1858" s="5">
        <v>36.752200000000002</v>
      </c>
      <c r="D1858" s="5">
        <v>-122.01349999999999</v>
      </c>
      <c r="E1858" s="39">
        <v>10</v>
      </c>
      <c r="F1858" s="35">
        <v>50900</v>
      </c>
      <c r="G1858" s="35">
        <v>5580</v>
      </c>
      <c r="H1858" s="35">
        <v>43200</v>
      </c>
      <c r="P1858" s="43">
        <v>0.15</v>
      </c>
      <c r="Q1858" s="5">
        <v>12.607100000000001</v>
      </c>
      <c r="R1858" s="5">
        <v>33.641100000000002</v>
      </c>
      <c r="S1858" s="5">
        <v>25.417418810000001</v>
      </c>
      <c r="T1858" s="62">
        <v>0.53700000000000003</v>
      </c>
      <c r="U1858" s="62">
        <v>0.23599999999999999</v>
      </c>
      <c r="V1858" s="62">
        <v>7.0789095270000004</v>
      </c>
      <c r="W1858" s="5"/>
      <c r="X1858" s="5">
        <v>274.6825892857143</v>
      </c>
    </row>
    <row r="1859" spans="2:24" x14ac:dyDescent="0.2">
      <c r="B1859" s="23">
        <v>41809</v>
      </c>
      <c r="C1859" s="5">
        <v>36.752200000000002</v>
      </c>
      <c r="D1859" s="5">
        <v>-122.01349999999999</v>
      </c>
      <c r="E1859" s="39">
        <v>30</v>
      </c>
      <c r="F1859" s="35">
        <v>236000</v>
      </c>
      <c r="G1859" s="35">
        <v>27300</v>
      </c>
      <c r="H1859" s="35">
        <v>208000</v>
      </c>
      <c r="P1859" s="43" t="s">
        <v>547</v>
      </c>
      <c r="Q1859" s="5">
        <v>11.3285</v>
      </c>
      <c r="R1859" s="5">
        <v>33.672600000000003</v>
      </c>
      <c r="S1859" s="5">
        <v>25.682652239999999</v>
      </c>
      <c r="T1859" s="62">
        <v>1.274</v>
      </c>
      <c r="U1859" s="62">
        <v>0.29099999999999998</v>
      </c>
      <c r="V1859" s="62">
        <v>15.21027827</v>
      </c>
      <c r="W1859" s="5"/>
      <c r="X1859" s="5">
        <v>208.67589285714286</v>
      </c>
    </row>
    <row r="1860" spans="2:24" x14ac:dyDescent="0.2">
      <c r="B1860" s="23">
        <v>41809</v>
      </c>
      <c r="C1860" s="5">
        <v>36.752200000000002</v>
      </c>
      <c r="D1860" s="5">
        <v>-122.01349999999999</v>
      </c>
      <c r="E1860" s="39">
        <v>40</v>
      </c>
      <c r="F1860" s="35">
        <v>482000</v>
      </c>
      <c r="G1860" s="35">
        <v>50600</v>
      </c>
      <c r="H1860" s="35">
        <v>1370000</v>
      </c>
      <c r="P1860" s="43">
        <v>1E-3</v>
      </c>
      <c r="Q1860" s="5">
        <v>9.9957999999999991</v>
      </c>
      <c r="R1860" s="5">
        <v>33.734900000000003</v>
      </c>
      <c r="S1860" s="5">
        <v>25.964831140000001</v>
      </c>
      <c r="T1860" s="62">
        <v>0.71799999999999997</v>
      </c>
      <c r="U1860" s="62">
        <v>0.39800000000000002</v>
      </c>
      <c r="V1860" s="62">
        <v>24.244559290000002</v>
      </c>
      <c r="W1860" s="5"/>
      <c r="X1860" s="5">
        <v>152.74598214285714</v>
      </c>
    </row>
    <row r="1861" spans="2:24" x14ac:dyDescent="0.2">
      <c r="B1861" s="23">
        <v>41809</v>
      </c>
      <c r="C1861" s="5">
        <v>36.752200000000002</v>
      </c>
      <c r="D1861" s="5">
        <v>-122.01349999999999</v>
      </c>
      <c r="E1861" s="39">
        <v>60</v>
      </c>
      <c r="F1861" s="35">
        <v>46000</v>
      </c>
      <c r="G1861" s="35">
        <v>3890</v>
      </c>
      <c r="H1861" s="35">
        <v>40100</v>
      </c>
      <c r="P1861" s="43">
        <v>0</v>
      </c>
      <c r="Q1861" s="5">
        <v>9.7824000000000009</v>
      </c>
      <c r="R1861" s="5">
        <v>33.799799999999998</v>
      </c>
      <c r="S1861" s="5">
        <v>26.051261019999998</v>
      </c>
      <c r="T1861" s="62">
        <v>0.26700000000000002</v>
      </c>
      <c r="U1861" s="62">
        <v>0.28000000000000003</v>
      </c>
      <c r="V1861" s="62">
        <v>27.583604520000002</v>
      </c>
      <c r="W1861" s="5"/>
      <c r="X1861" s="5">
        <v>131.88348214285716</v>
      </c>
    </row>
    <row r="1862" spans="2:24" x14ac:dyDescent="0.2">
      <c r="B1862" s="23">
        <v>41809</v>
      </c>
      <c r="C1862" s="5">
        <v>36.752200000000002</v>
      </c>
      <c r="D1862" s="5">
        <v>-122.01349999999999</v>
      </c>
      <c r="E1862" s="39">
        <v>80</v>
      </c>
      <c r="F1862" s="35">
        <v>491000</v>
      </c>
      <c r="G1862" s="35">
        <v>70400</v>
      </c>
      <c r="H1862" s="35">
        <v>1410000</v>
      </c>
      <c r="P1862" s="43">
        <v>0</v>
      </c>
      <c r="Q1862" s="5">
        <v>9.6837999999999997</v>
      </c>
      <c r="R1862" s="5">
        <v>33.8444</v>
      </c>
      <c r="S1862" s="5">
        <v>26.102475380000001</v>
      </c>
      <c r="T1862" s="62">
        <v>0.20599999999999999</v>
      </c>
      <c r="U1862" s="62">
        <v>0.26800000000000002</v>
      </c>
      <c r="V1862" s="62">
        <v>29.322778620000001</v>
      </c>
      <c r="W1862" s="5"/>
      <c r="X1862" s="5">
        <v>116.82366071428572</v>
      </c>
    </row>
    <row r="1863" spans="2:24" x14ac:dyDescent="0.2">
      <c r="B1863" s="23">
        <v>41809</v>
      </c>
      <c r="C1863" s="5">
        <v>36.752200000000002</v>
      </c>
      <c r="D1863" s="5">
        <v>-122.01349999999999</v>
      </c>
      <c r="E1863" s="39">
        <v>100</v>
      </c>
      <c r="F1863" s="35">
        <v>55300</v>
      </c>
      <c r="G1863" s="35">
        <v>12600</v>
      </c>
      <c r="H1863" s="35">
        <v>351000</v>
      </c>
      <c r="P1863" s="43">
        <v>0</v>
      </c>
      <c r="Q1863" s="5">
        <v>9.5629000000000008</v>
      </c>
      <c r="R1863" s="5">
        <v>33.863100000000003</v>
      </c>
      <c r="S1863" s="5">
        <v>26.137032210000001</v>
      </c>
      <c r="T1863" s="62">
        <v>0.159</v>
      </c>
      <c r="U1863" s="62">
        <v>5.8999999999999997E-2</v>
      </c>
      <c r="V1863" s="62">
        <v>29.149977379999999</v>
      </c>
      <c r="W1863" s="5"/>
      <c r="X1863" s="5">
        <v>108.05848214285716</v>
      </c>
    </row>
    <row r="1864" spans="2:24" x14ac:dyDescent="0.2">
      <c r="B1864" s="23">
        <v>41809</v>
      </c>
      <c r="C1864" s="5">
        <v>36.752200000000002</v>
      </c>
      <c r="D1864" s="5">
        <v>-122.01349999999999</v>
      </c>
      <c r="E1864" s="39">
        <v>200</v>
      </c>
      <c r="F1864" s="35">
        <v>290000</v>
      </c>
      <c r="G1864" s="35">
        <v>193000</v>
      </c>
      <c r="H1864" s="35">
        <v>2250000</v>
      </c>
      <c r="P1864" s="43">
        <v>0</v>
      </c>
      <c r="Q1864" s="5">
        <v>8.7898999999999994</v>
      </c>
      <c r="R1864" s="5">
        <v>34.109400000000001</v>
      </c>
      <c r="S1864" s="5">
        <v>26.453888989999999</v>
      </c>
      <c r="T1864" s="62">
        <v>0.11700000000000001</v>
      </c>
      <c r="U1864" s="62">
        <v>4.4999999999999998E-2</v>
      </c>
      <c r="V1864" s="62">
        <v>32.886847160000002</v>
      </c>
      <c r="W1864" s="5"/>
      <c r="X1864" s="5">
        <v>62.839285714285722</v>
      </c>
    </row>
    <row r="1865" spans="2:24" x14ac:dyDescent="0.2">
      <c r="B1865" s="23">
        <v>41830</v>
      </c>
      <c r="C1865" s="5">
        <v>36.761499999999998</v>
      </c>
      <c r="D1865" s="5">
        <v>-122.0222</v>
      </c>
      <c r="E1865" s="39">
        <v>5</v>
      </c>
      <c r="F1865" s="35">
        <v>941</v>
      </c>
      <c r="G1865" s="35">
        <v>1960</v>
      </c>
      <c r="H1865" s="35">
        <v>1650</v>
      </c>
      <c r="P1865" s="43">
        <v>0.5</v>
      </c>
      <c r="Q1865" s="5">
        <v>13.455399999999999</v>
      </c>
      <c r="R1865" s="5">
        <v>33.634300000000003</v>
      </c>
      <c r="S1865" s="5">
        <v>25.243619819999999</v>
      </c>
      <c r="T1865" s="62">
        <v>0.16300000000000001</v>
      </c>
      <c r="U1865" s="62">
        <v>0.17100000000000001</v>
      </c>
      <c r="V1865" s="62">
        <v>1.5553381289999999</v>
      </c>
      <c r="W1865" s="5"/>
      <c r="X1865" s="5">
        <v>303.07946428571432</v>
      </c>
    </row>
    <row r="1866" spans="2:24" x14ac:dyDescent="0.2">
      <c r="B1866" s="23">
        <v>41830</v>
      </c>
      <c r="C1866" s="5">
        <v>36.761499999999998</v>
      </c>
      <c r="D1866" s="5">
        <v>-122.0222</v>
      </c>
      <c r="E1866" s="39">
        <v>10</v>
      </c>
      <c r="F1866" s="35">
        <v>5740</v>
      </c>
      <c r="G1866" s="35">
        <v>1440</v>
      </c>
      <c r="H1866" s="35">
        <v>6640</v>
      </c>
      <c r="P1866" s="43">
        <v>0.15</v>
      </c>
      <c r="Q1866" s="5">
        <v>12.196999999999999</v>
      </c>
      <c r="R1866" s="5">
        <v>33.6355</v>
      </c>
      <c r="S1866" s="5">
        <v>25.492043890000001</v>
      </c>
      <c r="T1866" s="62">
        <v>0.88300000000000001</v>
      </c>
      <c r="U1866" s="62">
        <v>0.22900000000000001</v>
      </c>
      <c r="V1866" s="62">
        <v>5.1437569099999996</v>
      </c>
      <c r="W1866" s="5"/>
      <c r="X1866" s="5">
        <v>254.67098214285716</v>
      </c>
    </row>
    <row r="1867" spans="2:24" x14ac:dyDescent="0.2">
      <c r="B1867" s="23">
        <v>41830</v>
      </c>
      <c r="C1867" s="5">
        <v>36.761499999999998</v>
      </c>
      <c r="D1867" s="5">
        <v>-122.0222</v>
      </c>
      <c r="E1867" s="39">
        <v>20</v>
      </c>
      <c r="F1867" s="35">
        <v>4740</v>
      </c>
      <c r="G1867" s="35" t="s">
        <v>361</v>
      </c>
      <c r="H1867" s="35">
        <v>7460</v>
      </c>
      <c r="P1867" s="43">
        <v>0.01</v>
      </c>
      <c r="Q1867" s="5">
        <v>11.352399999999999</v>
      </c>
      <c r="R1867" s="5">
        <v>33.5976</v>
      </c>
      <c r="S1867" s="5">
        <v>25.619969529999999</v>
      </c>
      <c r="T1867" s="62">
        <v>0.93</v>
      </c>
      <c r="U1867" s="62">
        <v>0.218</v>
      </c>
      <c r="V1867" s="62">
        <v>12.857056800000001</v>
      </c>
      <c r="W1867" s="5"/>
      <c r="X1867" s="5">
        <v>192.54955357142859</v>
      </c>
    </row>
    <row r="1868" spans="2:24" x14ac:dyDescent="0.2">
      <c r="B1868" s="23">
        <v>41830</v>
      </c>
      <c r="C1868" s="5">
        <v>36.761499999999998</v>
      </c>
      <c r="D1868" s="5">
        <v>-122.0222</v>
      </c>
      <c r="E1868" s="39">
        <v>30</v>
      </c>
      <c r="F1868" s="35">
        <v>37000</v>
      </c>
      <c r="G1868" s="35">
        <v>626</v>
      </c>
      <c r="H1868" s="35">
        <v>31600</v>
      </c>
      <c r="P1868" s="43" t="s">
        <v>547</v>
      </c>
      <c r="Q1868" s="5">
        <v>10.776</v>
      </c>
      <c r="R1868" s="5">
        <v>33.690600000000003</v>
      </c>
      <c r="S1868" s="5">
        <v>25.795687650000001</v>
      </c>
      <c r="T1868" s="62">
        <v>0.76800000000000002</v>
      </c>
      <c r="U1868" s="62">
        <v>0.315</v>
      </c>
      <c r="V1868" s="62">
        <v>18.723412339999999</v>
      </c>
      <c r="W1868" s="5"/>
      <c r="X1868" s="5">
        <v>150.90401785714289</v>
      </c>
    </row>
    <row r="1869" spans="2:24" x14ac:dyDescent="0.2">
      <c r="B1869" s="23">
        <v>41830</v>
      </c>
      <c r="C1869" s="5">
        <v>36.761499999999998</v>
      </c>
      <c r="D1869" s="5">
        <v>-122.0222</v>
      </c>
      <c r="E1869" s="39">
        <v>40</v>
      </c>
      <c r="F1869" s="35">
        <v>30000</v>
      </c>
      <c r="G1869" s="35">
        <v>623</v>
      </c>
      <c r="H1869" s="35">
        <v>52700</v>
      </c>
      <c r="P1869" s="43">
        <v>1E-3</v>
      </c>
      <c r="Q1869" s="5">
        <v>10.5351</v>
      </c>
      <c r="R1869" s="5">
        <v>33.704500000000003</v>
      </c>
      <c r="S1869" s="5">
        <v>25.848735309999999</v>
      </c>
      <c r="T1869" s="62">
        <v>0.57199999999999995</v>
      </c>
      <c r="U1869" s="62">
        <v>0.28899999999999998</v>
      </c>
      <c r="V1869" s="62">
        <v>20.553121170000001</v>
      </c>
      <c r="W1869" s="5"/>
      <c r="X1869" s="5">
        <v>140.05982142857144</v>
      </c>
    </row>
    <row r="1870" spans="2:24" x14ac:dyDescent="0.2">
      <c r="B1870" s="23">
        <v>41830</v>
      </c>
      <c r="C1870" s="5">
        <v>36.761499999999998</v>
      </c>
      <c r="D1870" s="5">
        <v>-122.0222</v>
      </c>
      <c r="E1870" s="39">
        <v>80</v>
      </c>
      <c r="F1870" s="35">
        <v>190000</v>
      </c>
      <c r="G1870" s="35">
        <v>2200</v>
      </c>
      <c r="H1870" s="35">
        <v>453000</v>
      </c>
      <c r="P1870" s="43">
        <v>0</v>
      </c>
      <c r="Q1870" s="5">
        <v>10.0876</v>
      </c>
      <c r="R1870" s="5">
        <v>33.761299999999999</v>
      </c>
      <c r="S1870" s="5">
        <v>25.969918530000001</v>
      </c>
      <c r="T1870" s="62">
        <v>0.10299999999999999</v>
      </c>
      <c r="U1870" s="62">
        <v>0.20699999999999999</v>
      </c>
      <c r="V1870" s="62">
        <v>23.769356680000001</v>
      </c>
      <c r="W1870" s="5"/>
      <c r="X1870" s="5">
        <v>116.55937500000002</v>
      </c>
    </row>
    <row r="1871" spans="2:24" x14ac:dyDescent="0.2">
      <c r="B1871" s="23">
        <v>41830</v>
      </c>
      <c r="C1871" s="5">
        <v>36.761499999999998</v>
      </c>
      <c r="D1871" s="5">
        <v>-122.0222</v>
      </c>
      <c r="E1871" s="39">
        <v>100</v>
      </c>
      <c r="F1871" s="35">
        <v>423000</v>
      </c>
      <c r="G1871" s="35">
        <v>6960</v>
      </c>
      <c r="H1871" s="35">
        <v>826000</v>
      </c>
      <c r="P1871" s="43">
        <v>0</v>
      </c>
      <c r="Q1871" s="5">
        <v>9.9011999999999993</v>
      </c>
      <c r="R1871" s="5">
        <v>33.810699999999997</v>
      </c>
      <c r="S1871" s="5">
        <v>26.03992101</v>
      </c>
      <c r="T1871" s="62">
        <v>2.4E-2</v>
      </c>
      <c r="U1871" s="62">
        <v>0.14499999999999999</v>
      </c>
      <c r="V1871" s="62">
        <v>25.000046950000002</v>
      </c>
      <c r="W1871" s="5"/>
      <c r="X1871" s="5">
        <v>108.42767857142859</v>
      </c>
    </row>
    <row r="1872" spans="2:24" x14ac:dyDescent="0.2">
      <c r="B1872" s="23">
        <v>41830</v>
      </c>
      <c r="C1872" s="5">
        <v>36.761499999999998</v>
      </c>
      <c r="D1872" s="5">
        <v>-122.0222</v>
      </c>
      <c r="E1872" s="39">
        <v>200</v>
      </c>
      <c r="F1872" s="35">
        <v>295000</v>
      </c>
      <c r="G1872" s="35">
        <v>81300</v>
      </c>
      <c r="H1872" s="35">
        <v>1510000</v>
      </c>
      <c r="P1872" s="43">
        <v>0</v>
      </c>
      <c r="Q1872" s="5">
        <v>8.9929000000000006</v>
      </c>
      <c r="R1872" s="5">
        <v>34.023400000000002</v>
      </c>
      <c r="S1872" s="5">
        <v>26.354510959999999</v>
      </c>
      <c r="T1872" s="62">
        <v>2E-3</v>
      </c>
      <c r="U1872" s="62">
        <v>0.14799999999999999</v>
      </c>
      <c r="V1872" s="62">
        <v>30.860965159999999</v>
      </c>
      <c r="W1872" s="5"/>
      <c r="X1872" s="5">
        <v>65.23839285714287</v>
      </c>
    </row>
    <row r="1873" spans="2:24" x14ac:dyDescent="0.2">
      <c r="B1873" s="23">
        <v>41863</v>
      </c>
      <c r="C1873" s="5">
        <v>36.7547</v>
      </c>
      <c r="D1873" s="5">
        <v>-122.0187</v>
      </c>
      <c r="E1873" s="39">
        <v>5</v>
      </c>
      <c r="F1873" s="35">
        <v>11500</v>
      </c>
      <c r="G1873" s="35">
        <v>925</v>
      </c>
      <c r="H1873" s="35">
        <v>63800</v>
      </c>
      <c r="P1873" s="43">
        <v>0.5</v>
      </c>
      <c r="Q1873" s="5">
        <v>16.422499999999999</v>
      </c>
      <c r="R1873" s="5">
        <v>33.567399999999999</v>
      </c>
      <c r="S1873" s="5">
        <v>24.549366160000002</v>
      </c>
      <c r="T1873" s="62">
        <v>2.7E-2</v>
      </c>
      <c r="U1873" s="62">
        <v>0.121</v>
      </c>
      <c r="V1873" s="62">
        <v>4.7876876999999998E-2</v>
      </c>
      <c r="W1873" s="5"/>
      <c r="X1873" s="5">
        <v>283.50446428571428</v>
      </c>
    </row>
    <row r="1874" spans="2:24" x14ac:dyDescent="0.2">
      <c r="B1874" s="23">
        <v>41863</v>
      </c>
      <c r="C1874" s="5">
        <v>36.7547</v>
      </c>
      <c r="D1874" s="5">
        <v>-122.0187</v>
      </c>
      <c r="E1874" s="39">
        <v>10</v>
      </c>
      <c r="F1874" s="35">
        <v>15600</v>
      </c>
      <c r="G1874" s="35">
        <v>220</v>
      </c>
      <c r="H1874" s="35">
        <v>252000</v>
      </c>
      <c r="P1874" s="43">
        <v>0.15</v>
      </c>
      <c r="Q1874" s="5">
        <v>15.894600000000001</v>
      </c>
      <c r="R1874" s="5">
        <v>33.559100000000001</v>
      </c>
      <c r="S1874" s="5">
        <v>24.663240569999999</v>
      </c>
      <c r="T1874" s="62">
        <v>4.9000000000000002E-2</v>
      </c>
      <c r="U1874" s="62">
        <v>0.222</v>
      </c>
      <c r="V1874" s="62">
        <v>2.5484848000000001E-2</v>
      </c>
      <c r="W1874" s="5"/>
      <c r="X1874" s="5">
        <v>284.43125000000003</v>
      </c>
    </row>
    <row r="1875" spans="2:24" x14ac:dyDescent="0.2">
      <c r="B1875" s="23">
        <v>41863</v>
      </c>
      <c r="C1875" s="5">
        <v>36.7547</v>
      </c>
      <c r="D1875" s="5">
        <v>-122.0187</v>
      </c>
      <c r="E1875" s="39">
        <v>20</v>
      </c>
      <c r="F1875" s="35">
        <v>78900</v>
      </c>
      <c r="G1875" s="35">
        <v>1030</v>
      </c>
      <c r="H1875" s="35">
        <v>175000</v>
      </c>
      <c r="P1875" s="43">
        <v>0.01</v>
      </c>
      <c r="Q1875" s="5">
        <v>13.5572</v>
      </c>
      <c r="R1875" s="5">
        <v>33.534100000000002</v>
      </c>
      <c r="S1875" s="5">
        <v>25.145444380000001</v>
      </c>
      <c r="T1875" s="62">
        <v>0.223</v>
      </c>
      <c r="U1875" s="62">
        <v>0.748</v>
      </c>
      <c r="V1875" s="62">
        <v>6.3780570570000004</v>
      </c>
      <c r="W1875" s="5"/>
      <c r="X1875" s="5">
        <v>227.11696428571429</v>
      </c>
    </row>
    <row r="1876" spans="2:24" x14ac:dyDescent="0.2">
      <c r="B1876" s="23">
        <v>41863</v>
      </c>
      <c r="C1876" s="5">
        <v>36.7547</v>
      </c>
      <c r="D1876" s="5">
        <v>-122.0187</v>
      </c>
      <c r="E1876" s="39">
        <v>30</v>
      </c>
      <c r="F1876" s="35">
        <v>237000</v>
      </c>
      <c r="G1876" s="35">
        <v>1940</v>
      </c>
      <c r="H1876" s="35">
        <v>2570000</v>
      </c>
      <c r="P1876" s="43">
        <v>1E-3</v>
      </c>
      <c r="Q1876" s="5">
        <v>13.0345</v>
      </c>
      <c r="R1876" s="5">
        <v>33.549100000000003</v>
      </c>
      <c r="S1876" s="5">
        <v>25.26213401</v>
      </c>
      <c r="T1876" s="62">
        <v>0.308</v>
      </c>
      <c r="U1876" s="62">
        <v>1.2470000000000001</v>
      </c>
      <c r="V1876" s="62">
        <v>10.91951624</v>
      </c>
      <c r="W1876" s="5"/>
      <c r="X1876" s="5">
        <v>197.45848214285715</v>
      </c>
    </row>
    <row r="1877" spans="2:24" x14ac:dyDescent="0.2">
      <c r="B1877" s="23">
        <v>41863</v>
      </c>
      <c r="C1877" s="5">
        <v>36.7547</v>
      </c>
      <c r="D1877" s="5">
        <v>-122.0187</v>
      </c>
      <c r="E1877" s="39">
        <v>40</v>
      </c>
      <c r="F1877" s="35">
        <v>308000</v>
      </c>
      <c r="G1877" s="35">
        <v>1270</v>
      </c>
      <c r="H1877" s="35">
        <v>2620000</v>
      </c>
      <c r="P1877" s="43">
        <v>0</v>
      </c>
      <c r="Q1877" s="5">
        <v>12.283899999999999</v>
      </c>
      <c r="R1877" s="5">
        <v>33.555700000000002</v>
      </c>
      <c r="S1877" s="5">
        <v>25.41353835</v>
      </c>
      <c r="T1877" s="62">
        <v>0.113</v>
      </c>
      <c r="U1877" s="62">
        <v>0.96299999999999997</v>
      </c>
      <c r="V1877" s="62">
        <v>13.736697789999999</v>
      </c>
      <c r="W1877" s="5"/>
      <c r="X1877" s="5">
        <v>181.67946428571426</v>
      </c>
    </row>
    <row r="1878" spans="2:24" x14ac:dyDescent="0.2">
      <c r="B1878" s="23">
        <v>41863</v>
      </c>
      <c r="C1878" s="5">
        <v>36.752699999999997</v>
      </c>
      <c r="D1878" s="5">
        <v>-122.0227</v>
      </c>
      <c r="E1878" s="39">
        <v>60</v>
      </c>
      <c r="F1878" s="35">
        <v>78200</v>
      </c>
      <c r="G1878" s="35">
        <v>670</v>
      </c>
      <c r="H1878" s="35">
        <v>916000</v>
      </c>
      <c r="P1878" s="43">
        <v>0</v>
      </c>
      <c r="Q1878" s="5">
        <v>10.937900000000001</v>
      </c>
      <c r="R1878" s="5">
        <v>33.591799999999999</v>
      </c>
      <c r="S1878" s="5">
        <v>25.69006027</v>
      </c>
      <c r="T1878" s="62">
        <v>5.0000000000000001E-3</v>
      </c>
      <c r="U1878" s="62">
        <v>0.24399999999999999</v>
      </c>
      <c r="V1878" s="62">
        <v>19.241280639999999</v>
      </c>
      <c r="W1878" s="5"/>
      <c r="X1878" s="5">
        <v>154.68303571428575</v>
      </c>
    </row>
    <row r="1879" spans="2:24" x14ac:dyDescent="0.2">
      <c r="B1879" s="23">
        <v>41863</v>
      </c>
      <c r="C1879" s="5">
        <v>36.752699999999997</v>
      </c>
      <c r="D1879" s="5">
        <v>-122.0227</v>
      </c>
      <c r="E1879" s="39">
        <v>80</v>
      </c>
      <c r="F1879" s="35">
        <v>125000</v>
      </c>
      <c r="G1879" s="35">
        <v>1830</v>
      </c>
      <c r="H1879" s="35">
        <v>987000</v>
      </c>
      <c r="P1879" s="43">
        <v>0</v>
      </c>
      <c r="Q1879" s="5">
        <v>10.4274</v>
      </c>
      <c r="R1879" s="5">
        <v>33.670099999999998</v>
      </c>
      <c r="S1879" s="5">
        <v>25.840597200000001</v>
      </c>
      <c r="T1879" s="62">
        <v>1.2999999999999999E-2</v>
      </c>
      <c r="U1879" s="62">
        <v>0.161</v>
      </c>
      <c r="V1879" s="62">
        <v>21.354414689999999</v>
      </c>
      <c r="W1879" s="5"/>
      <c r="X1879" s="5">
        <v>137.71919642857142</v>
      </c>
    </row>
    <row r="1880" spans="2:24" x14ac:dyDescent="0.2">
      <c r="B1880" s="23">
        <v>41863</v>
      </c>
      <c r="C1880" s="5">
        <v>36.752699999999997</v>
      </c>
      <c r="D1880" s="5">
        <v>-122.0227</v>
      </c>
      <c r="E1880" s="39">
        <v>100</v>
      </c>
      <c r="F1880" s="35">
        <v>430000</v>
      </c>
      <c r="G1880" s="35">
        <v>15200</v>
      </c>
      <c r="H1880" s="35">
        <v>4080000</v>
      </c>
      <c r="P1880" s="43">
        <v>0</v>
      </c>
      <c r="Q1880" s="5">
        <v>10.2173</v>
      </c>
      <c r="R1880" s="5">
        <v>33.785499999999999</v>
      </c>
      <c r="S1880" s="5">
        <v>25.96672044</v>
      </c>
      <c r="T1880" s="62">
        <v>5.0000000000000001E-3</v>
      </c>
      <c r="U1880" s="62">
        <v>9.7000000000000003E-2</v>
      </c>
      <c r="V1880" s="62">
        <v>25.307554190000001</v>
      </c>
      <c r="W1880" s="5"/>
      <c r="X1880" s="5">
        <v>105.73750000000001</v>
      </c>
    </row>
    <row r="1881" spans="2:24" x14ac:dyDescent="0.2">
      <c r="B1881" s="23">
        <v>41863</v>
      </c>
      <c r="C1881" s="5">
        <v>36.752699999999997</v>
      </c>
      <c r="D1881" s="5">
        <v>-122.0227</v>
      </c>
      <c r="E1881" s="39">
        <v>200</v>
      </c>
      <c r="F1881" s="35">
        <v>297000</v>
      </c>
      <c r="G1881" s="35">
        <v>51800</v>
      </c>
      <c r="H1881" s="35">
        <v>4090000</v>
      </c>
      <c r="P1881" s="43">
        <v>0</v>
      </c>
      <c r="Q1881" s="5">
        <v>9.3964999999999996</v>
      </c>
      <c r="R1881" s="5">
        <v>33.953299999999999</v>
      </c>
      <c r="S1881" s="5">
        <v>26.234773950000001</v>
      </c>
      <c r="T1881" s="62">
        <v>4.0000000000000001E-3</v>
      </c>
      <c r="U1881" s="62">
        <v>9.8000000000000004E-2</v>
      </c>
      <c r="V1881" s="62">
        <v>28.145817640000001</v>
      </c>
      <c r="W1881" s="5"/>
      <c r="X1881" s="5">
        <v>91.603125000000006</v>
      </c>
    </row>
    <row r="1882" spans="2:24" x14ac:dyDescent="0.2">
      <c r="B1882" s="23">
        <v>41919</v>
      </c>
      <c r="C1882" s="5">
        <v>36.756700000000002</v>
      </c>
      <c r="D1882" s="5">
        <v>-122.0522</v>
      </c>
      <c r="E1882" s="39">
        <v>5</v>
      </c>
      <c r="F1882" s="35">
        <v>9940</v>
      </c>
      <c r="G1882" s="35">
        <v>2320</v>
      </c>
      <c r="H1882" s="35">
        <v>92100</v>
      </c>
      <c r="P1882" s="43">
        <v>0.5</v>
      </c>
      <c r="Q1882" s="5">
        <v>16.231999999999999</v>
      </c>
      <c r="R1882" s="5">
        <v>33.282200000000003</v>
      </c>
      <c r="S1882" s="5">
        <v>24.37391938</v>
      </c>
      <c r="T1882" s="62">
        <v>5.0000000000000001E-3</v>
      </c>
      <c r="U1882" s="62">
        <v>0.11</v>
      </c>
      <c r="V1882" s="62">
        <v>0.45267149099999998</v>
      </c>
      <c r="W1882" s="5"/>
      <c r="X1882" s="5">
        <v>270.94642857142861</v>
      </c>
    </row>
    <row r="1883" spans="2:24" x14ac:dyDescent="0.2">
      <c r="B1883" s="23">
        <v>41919</v>
      </c>
      <c r="C1883" s="5">
        <v>36.756700000000002</v>
      </c>
      <c r="D1883" s="5">
        <v>-122.0522</v>
      </c>
      <c r="E1883" s="39">
        <v>10</v>
      </c>
      <c r="F1883" s="35">
        <v>5470</v>
      </c>
      <c r="G1883" s="35" t="s">
        <v>361</v>
      </c>
      <c r="H1883" s="35">
        <v>30000</v>
      </c>
      <c r="P1883" s="43">
        <v>0.15</v>
      </c>
      <c r="Q1883" s="5">
        <v>16.146100000000001</v>
      </c>
      <c r="R1883" s="5">
        <v>33.276299999999999</v>
      </c>
      <c r="S1883" s="5">
        <v>24.388934840000001</v>
      </c>
      <c r="T1883" s="62">
        <v>7.0000000000000001E-3</v>
      </c>
      <c r="U1883" s="62">
        <v>7.6999999999999999E-2</v>
      </c>
      <c r="V1883" s="62">
        <v>0.10917004299999999</v>
      </c>
      <c r="W1883" s="5"/>
      <c r="X1883" s="5">
        <v>271.71875</v>
      </c>
    </row>
    <row r="1884" spans="2:24" x14ac:dyDescent="0.2">
      <c r="B1884" s="23">
        <v>41919</v>
      </c>
      <c r="C1884" s="5">
        <v>36.756700000000002</v>
      </c>
      <c r="D1884" s="5">
        <v>-122.0522</v>
      </c>
      <c r="E1884" s="39">
        <v>20</v>
      </c>
      <c r="F1884" s="35">
        <v>31000</v>
      </c>
      <c r="G1884" s="35">
        <v>1120</v>
      </c>
      <c r="H1884" s="35">
        <v>213000</v>
      </c>
      <c r="P1884" s="43">
        <v>0.05</v>
      </c>
      <c r="Q1884" s="5">
        <v>15.576599999999999</v>
      </c>
      <c r="R1884" s="5">
        <v>33.255899999999997</v>
      </c>
      <c r="S1884" s="5">
        <v>24.501138569999998</v>
      </c>
      <c r="T1884" s="62">
        <v>3.3000000000000002E-2</v>
      </c>
      <c r="U1884" s="62">
        <v>0.112</v>
      </c>
      <c r="V1884" s="62">
        <v>0.68870188099999996</v>
      </c>
      <c r="W1884" s="5"/>
      <c r="X1884" s="5">
        <v>280.79464285714283</v>
      </c>
    </row>
    <row r="1885" spans="2:24" x14ac:dyDescent="0.2">
      <c r="B1885" s="23">
        <v>41919</v>
      </c>
      <c r="C1885" s="5">
        <v>36.756700000000002</v>
      </c>
      <c r="D1885" s="5">
        <v>-122.0522</v>
      </c>
      <c r="E1885" s="39">
        <v>30</v>
      </c>
      <c r="F1885" s="35">
        <v>113000</v>
      </c>
      <c r="G1885" s="35">
        <v>442</v>
      </c>
      <c r="H1885" s="35">
        <v>1060000</v>
      </c>
      <c r="P1885" s="43">
        <v>0.01</v>
      </c>
      <c r="Q1885" s="5">
        <v>13.038600000000001</v>
      </c>
      <c r="R1885" s="5">
        <v>33.180799999999998</v>
      </c>
      <c r="S1885" s="5">
        <v>24.976167839999999</v>
      </c>
      <c r="T1885" s="62">
        <v>0.15</v>
      </c>
      <c r="U1885" s="62">
        <v>0.371</v>
      </c>
      <c r="V1885" s="62">
        <v>5.6606374820000003</v>
      </c>
      <c r="W1885" s="5"/>
      <c r="X1885" s="5">
        <v>243.70089285714286</v>
      </c>
    </row>
    <row r="1886" spans="2:24" x14ac:dyDescent="0.2">
      <c r="B1886" s="23">
        <v>41919</v>
      </c>
      <c r="C1886" s="5">
        <v>36.756700000000002</v>
      </c>
      <c r="D1886" s="5">
        <v>-122.0522</v>
      </c>
      <c r="E1886" s="39">
        <v>40</v>
      </c>
      <c r="F1886" s="35">
        <v>120000</v>
      </c>
      <c r="G1886" s="35">
        <v>451</v>
      </c>
      <c r="H1886" s="35">
        <v>902000</v>
      </c>
      <c r="P1886" s="43">
        <v>1E-3</v>
      </c>
      <c r="Q1886" s="5">
        <v>12.4076</v>
      </c>
      <c r="R1886" s="5">
        <v>33.151499999999999</v>
      </c>
      <c r="S1886" s="5">
        <v>25.076356740000001</v>
      </c>
      <c r="T1886" s="62">
        <v>0.11</v>
      </c>
      <c r="U1886" s="62">
        <v>0.38300000000000001</v>
      </c>
      <c r="V1886" s="62">
        <v>8.2378198260000008</v>
      </c>
      <c r="W1886" s="5"/>
      <c r="X1886" s="5">
        <v>238.76339285714289</v>
      </c>
    </row>
    <row r="1887" spans="2:24" x14ac:dyDescent="0.2">
      <c r="B1887" s="23">
        <v>41919</v>
      </c>
      <c r="C1887" s="5">
        <v>36.756700000000002</v>
      </c>
      <c r="D1887" s="5">
        <v>-122.0522</v>
      </c>
      <c r="E1887" s="39">
        <v>80</v>
      </c>
      <c r="F1887" s="35">
        <v>1870000</v>
      </c>
      <c r="G1887" s="35">
        <v>6520</v>
      </c>
      <c r="H1887" s="35">
        <v>24100000</v>
      </c>
      <c r="P1887" s="43">
        <v>0</v>
      </c>
      <c r="Q1887" s="5">
        <v>10.559100000000001</v>
      </c>
      <c r="R1887" s="5">
        <v>33.343800000000002</v>
      </c>
      <c r="S1887" s="5">
        <v>25.563436110000001</v>
      </c>
      <c r="T1887" s="62">
        <v>0</v>
      </c>
      <c r="U1887" s="62">
        <v>0.17799999999999999</v>
      </c>
      <c r="V1887" s="62">
        <v>16.356704780000001</v>
      </c>
      <c r="W1887" s="5"/>
      <c r="X1887" s="5">
        <v>191.39732142857144</v>
      </c>
    </row>
    <row r="1888" spans="2:24" x14ac:dyDescent="0.2">
      <c r="B1888" s="23">
        <v>41919</v>
      </c>
      <c r="C1888" s="5">
        <v>36.756700000000002</v>
      </c>
      <c r="D1888" s="5">
        <v>-122.0522</v>
      </c>
      <c r="E1888" s="39">
        <v>100</v>
      </c>
      <c r="F1888" s="35">
        <v>1090000</v>
      </c>
      <c r="G1888" s="35">
        <v>4920</v>
      </c>
      <c r="H1888" s="35">
        <v>12100000</v>
      </c>
      <c r="P1888" s="43">
        <v>0</v>
      </c>
      <c r="Q1888" s="5">
        <v>10.221</v>
      </c>
      <c r="R1888" s="5">
        <v>33.466999999999999</v>
      </c>
      <c r="S1888" s="5">
        <v>25.717614780000002</v>
      </c>
      <c r="T1888" s="62">
        <v>7.0000000000000001E-3</v>
      </c>
      <c r="U1888" s="62">
        <v>0.13700000000000001</v>
      </c>
      <c r="V1888" s="62">
        <v>19.196081769999999</v>
      </c>
      <c r="W1888" s="5"/>
      <c r="X1888" s="5">
        <v>171.36160714285714</v>
      </c>
    </row>
    <row r="1889" spans="2:24" x14ac:dyDescent="0.2">
      <c r="B1889" s="23">
        <v>41919</v>
      </c>
      <c r="C1889" s="5">
        <v>36.756700000000002</v>
      </c>
      <c r="D1889" s="5">
        <v>-122.0522</v>
      </c>
      <c r="E1889" s="39">
        <v>200</v>
      </c>
      <c r="F1889" s="35">
        <v>1600000</v>
      </c>
      <c r="G1889" s="35">
        <v>89500</v>
      </c>
      <c r="H1889" s="35">
        <v>22600000</v>
      </c>
      <c r="P1889" s="43">
        <v>0</v>
      </c>
      <c r="Q1889" s="5">
        <v>9.2563999999999993</v>
      </c>
      <c r="R1889" s="5">
        <v>33.903700000000001</v>
      </c>
      <c r="S1889" s="5">
        <v>26.21867408</v>
      </c>
      <c r="T1889" s="62">
        <v>0</v>
      </c>
      <c r="U1889" s="62">
        <v>0.112</v>
      </c>
      <c r="V1889" s="62">
        <v>27.116701880000001</v>
      </c>
      <c r="W1889" s="5"/>
      <c r="X1889" s="5">
        <v>102.24553571428571</v>
      </c>
    </row>
    <row r="1890" spans="2:24" x14ac:dyDescent="0.2">
      <c r="B1890" s="23">
        <v>41941</v>
      </c>
      <c r="C1890" s="5">
        <v>36.753700000000002</v>
      </c>
      <c r="D1890" s="5">
        <v>-122.0158</v>
      </c>
      <c r="E1890" s="39">
        <v>5</v>
      </c>
      <c r="F1890" s="35">
        <v>25600</v>
      </c>
      <c r="G1890" s="35">
        <v>10100</v>
      </c>
      <c r="H1890" s="35">
        <v>157000</v>
      </c>
      <c r="P1890" s="43">
        <v>0.5</v>
      </c>
      <c r="Q1890" s="5">
        <v>16.648499999999999</v>
      </c>
      <c r="R1890" s="5">
        <v>33.227800000000002</v>
      </c>
      <c r="S1890" s="5">
        <v>24.236428329999999</v>
      </c>
      <c r="T1890" s="62">
        <v>3.0000000000000001E-3</v>
      </c>
      <c r="U1890" s="62">
        <v>1.2999999999999999E-2</v>
      </c>
      <c r="V1890" s="62">
        <v>0.14330693799999999</v>
      </c>
      <c r="W1890" s="5"/>
      <c r="X1890" s="5">
        <v>251.04464285714289</v>
      </c>
    </row>
    <row r="1891" spans="2:24" x14ac:dyDescent="0.2">
      <c r="B1891" s="23">
        <v>41941</v>
      </c>
      <c r="C1891" s="5">
        <v>36.753700000000002</v>
      </c>
      <c r="D1891" s="5">
        <v>-122.0158</v>
      </c>
      <c r="E1891" s="39">
        <v>10</v>
      </c>
      <c r="F1891" s="35">
        <v>16100</v>
      </c>
      <c r="G1891" s="35" t="s">
        <v>361</v>
      </c>
      <c r="H1891" s="35">
        <v>62600</v>
      </c>
      <c r="P1891" s="43" t="s">
        <v>547</v>
      </c>
      <c r="Q1891" s="5">
        <v>16.6373</v>
      </c>
      <c r="R1891" s="5">
        <v>33.226999999999997</v>
      </c>
      <c r="S1891" s="5">
        <v>24.238408100000001</v>
      </c>
      <c r="T1891" s="62">
        <v>2E-3</v>
      </c>
      <c r="U1891" s="62">
        <v>1.2999999999999999E-2</v>
      </c>
      <c r="V1891" s="62">
        <v>0.12430693800000001</v>
      </c>
      <c r="W1891" s="5"/>
      <c r="X1891" s="5">
        <v>250.61160714285714</v>
      </c>
    </row>
    <row r="1892" spans="2:24" x14ac:dyDescent="0.2">
      <c r="B1892" s="23">
        <v>41941</v>
      </c>
      <c r="C1892" s="5">
        <v>36.753700000000002</v>
      </c>
      <c r="D1892" s="5">
        <v>-122.0158</v>
      </c>
      <c r="E1892" s="39">
        <v>20</v>
      </c>
      <c r="F1892" s="35">
        <v>12500</v>
      </c>
      <c r="G1892" s="35">
        <v>1560</v>
      </c>
      <c r="H1892" s="35">
        <v>103000</v>
      </c>
      <c r="P1892" s="43">
        <v>0.15</v>
      </c>
      <c r="Q1892" s="5">
        <v>16.396000000000001</v>
      </c>
      <c r="R1892" s="5">
        <v>33.224699999999999</v>
      </c>
      <c r="S1892" s="5">
        <v>24.292249869999999</v>
      </c>
      <c r="T1892" s="62">
        <v>1.7000000000000001E-2</v>
      </c>
      <c r="U1892" s="62">
        <v>1.9E-2</v>
      </c>
      <c r="V1892" s="62">
        <v>5.1448602000000003E-2</v>
      </c>
      <c r="W1892" s="5"/>
      <c r="X1892" s="5">
        <v>252.78125</v>
      </c>
    </row>
    <row r="1893" spans="2:24" x14ac:dyDescent="0.2">
      <c r="B1893" s="23">
        <v>41941</v>
      </c>
      <c r="C1893" s="5">
        <v>36.753700000000002</v>
      </c>
      <c r="D1893" s="5">
        <v>-122.0158</v>
      </c>
      <c r="E1893" s="39">
        <v>30</v>
      </c>
      <c r="F1893" s="35">
        <v>183000</v>
      </c>
      <c r="G1893" s="35">
        <v>165</v>
      </c>
      <c r="H1893" s="35">
        <v>470000</v>
      </c>
      <c r="P1893" s="43">
        <v>0.05</v>
      </c>
      <c r="Q1893" s="5">
        <v>13.9184</v>
      </c>
      <c r="R1893" s="5">
        <v>33.181699999999999</v>
      </c>
      <c r="S1893" s="5">
        <v>24.799063700000001</v>
      </c>
      <c r="T1893" s="62">
        <v>9.0999999999999998E-2</v>
      </c>
      <c r="U1893" s="62">
        <v>0.499</v>
      </c>
      <c r="V1893" s="62">
        <v>3.0457816929999999</v>
      </c>
      <c r="W1893" s="5"/>
      <c r="X1893" s="5">
        <v>241.51785714285717</v>
      </c>
    </row>
    <row r="1894" spans="2:24" x14ac:dyDescent="0.2">
      <c r="B1894" s="23">
        <v>41941</v>
      </c>
      <c r="C1894" s="5">
        <v>36.753700000000002</v>
      </c>
      <c r="D1894" s="5">
        <v>-122.0158</v>
      </c>
      <c r="E1894" s="39">
        <v>40</v>
      </c>
      <c r="F1894" s="35">
        <v>874000</v>
      </c>
      <c r="G1894" s="35">
        <v>146</v>
      </c>
      <c r="H1894" s="35">
        <v>7030000</v>
      </c>
      <c r="P1894" s="43">
        <v>0.01</v>
      </c>
      <c r="Q1894" s="5">
        <v>12.055400000000001</v>
      </c>
      <c r="R1894" s="5">
        <v>33.0867</v>
      </c>
      <c r="S1894" s="5">
        <v>25.092949300000001</v>
      </c>
      <c r="T1894" s="62">
        <v>2.1999999999999999E-2</v>
      </c>
      <c r="U1894" s="62">
        <v>0.42799999999999999</v>
      </c>
      <c r="V1894" s="62">
        <v>8.6421053400000005</v>
      </c>
      <c r="W1894" s="5"/>
      <c r="X1894" s="5">
        <v>226.61160714285717</v>
      </c>
    </row>
    <row r="1895" spans="2:24" x14ac:dyDescent="0.2">
      <c r="B1895" s="23">
        <v>41941</v>
      </c>
      <c r="C1895" s="5">
        <v>36.753700000000002</v>
      </c>
      <c r="D1895" s="5">
        <v>-122.0158</v>
      </c>
      <c r="E1895" s="39">
        <v>80</v>
      </c>
      <c r="F1895" s="35">
        <v>94100</v>
      </c>
      <c r="G1895" s="35">
        <v>513</v>
      </c>
      <c r="H1895" s="35">
        <v>734000</v>
      </c>
      <c r="P1895" s="43">
        <v>0</v>
      </c>
      <c r="Q1895" s="5">
        <v>9.9158000000000008</v>
      </c>
      <c r="R1895" s="5">
        <v>33.285299999999999</v>
      </c>
      <c r="S1895" s="5">
        <v>25.627251999999999</v>
      </c>
      <c r="T1895" s="62">
        <v>1E-3</v>
      </c>
      <c r="U1895" s="62">
        <v>6.6000000000000003E-2</v>
      </c>
      <c r="V1895" s="62">
        <v>15.9485583</v>
      </c>
      <c r="W1895" s="5"/>
      <c r="X1895" s="5">
        <v>196.77232142857144</v>
      </c>
    </row>
    <row r="1896" spans="2:24" x14ac:dyDescent="0.2">
      <c r="B1896" s="23">
        <v>41941</v>
      </c>
      <c r="C1896" s="5">
        <v>36.753700000000002</v>
      </c>
      <c r="D1896" s="5">
        <v>-122.0158</v>
      </c>
      <c r="E1896" s="39">
        <v>100</v>
      </c>
      <c r="F1896" s="35">
        <v>659000</v>
      </c>
      <c r="G1896" s="35">
        <v>8730</v>
      </c>
      <c r="H1896" s="35">
        <v>5050000</v>
      </c>
      <c r="P1896" s="43">
        <v>0</v>
      </c>
      <c r="Q1896" s="5">
        <v>10.360099999999999</v>
      </c>
      <c r="R1896" s="5">
        <v>33.595300000000002</v>
      </c>
      <c r="S1896" s="5">
        <v>25.793875459999999</v>
      </c>
      <c r="T1896" s="62">
        <v>0.01</v>
      </c>
      <c r="U1896" s="62">
        <v>5.5E-2</v>
      </c>
      <c r="V1896" s="62">
        <v>20.227298579999999</v>
      </c>
      <c r="W1896" s="5"/>
      <c r="X1896" s="5">
        <v>148.8125</v>
      </c>
    </row>
    <row r="1897" spans="2:24" x14ac:dyDescent="0.2">
      <c r="B1897" s="23">
        <v>41941</v>
      </c>
      <c r="C1897" s="5">
        <v>36.753700000000002</v>
      </c>
      <c r="D1897" s="5">
        <v>-122.0158</v>
      </c>
      <c r="E1897" s="39">
        <v>200</v>
      </c>
      <c r="F1897" s="35">
        <v>1140000</v>
      </c>
      <c r="G1897" s="35">
        <v>57200</v>
      </c>
      <c r="H1897" s="35">
        <v>13100000</v>
      </c>
      <c r="P1897" s="43">
        <v>0</v>
      </c>
      <c r="Q1897" s="5">
        <v>8.7431000000000001</v>
      </c>
      <c r="R1897" s="5">
        <v>34.024000000000001</v>
      </c>
      <c r="S1897" s="5">
        <v>26.394296369999999</v>
      </c>
      <c r="T1897" s="62">
        <v>2.8000000000000001E-2</v>
      </c>
      <c r="U1897" s="62">
        <v>4.5999999999999999E-2</v>
      </c>
      <c r="V1897" s="62">
        <v>30.028086089999999</v>
      </c>
      <c r="W1897" s="5"/>
      <c r="X1897" s="5">
        <v>77.669642857142861</v>
      </c>
    </row>
    <row r="1898" spans="2:24" x14ac:dyDescent="0.2">
      <c r="B1898" s="23">
        <v>41963</v>
      </c>
      <c r="C1898" s="5">
        <v>36.766300000000001</v>
      </c>
      <c r="D1898" s="5">
        <v>-122.0127</v>
      </c>
      <c r="E1898" s="39">
        <v>5</v>
      </c>
      <c r="F1898" s="35">
        <v>943000</v>
      </c>
      <c r="G1898" s="35">
        <v>676</v>
      </c>
      <c r="H1898" s="35">
        <v>601000</v>
      </c>
      <c r="P1898" s="43" t="s">
        <v>547</v>
      </c>
      <c r="Q1898" s="5">
        <v>15.830500000000001</v>
      </c>
      <c r="R1898" s="5">
        <v>33.358600000000003</v>
      </c>
      <c r="S1898" s="5">
        <v>24.52</v>
      </c>
      <c r="T1898" s="62">
        <v>6.0999999999999999E-2</v>
      </c>
      <c r="U1898" s="62">
        <v>0.19500000000000001</v>
      </c>
      <c r="V1898" s="62">
        <v>1.1951554054054101</v>
      </c>
      <c r="W1898" s="5"/>
      <c r="X1898" s="5">
        <v>247.4602678571429</v>
      </c>
    </row>
    <row r="1899" spans="2:24" x14ac:dyDescent="0.2">
      <c r="B1899" s="23">
        <v>41963</v>
      </c>
      <c r="C1899" s="5">
        <v>36.766300000000001</v>
      </c>
      <c r="D1899" s="5">
        <v>-122.0127</v>
      </c>
      <c r="E1899" s="39">
        <v>10</v>
      </c>
      <c r="F1899" s="35">
        <v>1780000</v>
      </c>
      <c r="G1899" s="35">
        <v>1120</v>
      </c>
      <c r="H1899" s="35">
        <v>653000</v>
      </c>
      <c r="P1899" s="43">
        <v>0.15</v>
      </c>
      <c r="Q1899" s="5">
        <v>15.831300000000001</v>
      </c>
      <c r="R1899" s="5">
        <v>33.358199999999997</v>
      </c>
      <c r="S1899" s="5">
        <v>24.522982949999999</v>
      </c>
      <c r="T1899" s="62">
        <v>6.5000000000000002E-2</v>
      </c>
      <c r="U1899" s="62">
        <v>0.129</v>
      </c>
      <c r="V1899" s="62">
        <v>1.04197973</v>
      </c>
      <c r="W1899" s="5"/>
      <c r="X1899" s="5">
        <v>247.56741071428573</v>
      </c>
    </row>
    <row r="1900" spans="2:24" x14ac:dyDescent="0.2">
      <c r="B1900" s="23">
        <v>41963</v>
      </c>
      <c r="C1900" s="5">
        <v>36.766300000000001</v>
      </c>
      <c r="D1900" s="5">
        <v>-122.0127</v>
      </c>
      <c r="E1900" s="39">
        <v>20</v>
      </c>
      <c r="F1900" s="35">
        <v>75500</v>
      </c>
      <c r="G1900" s="35">
        <v>420</v>
      </c>
      <c r="H1900" s="35">
        <v>306000</v>
      </c>
      <c r="P1900" s="43">
        <v>0.05</v>
      </c>
      <c r="Q1900" s="5">
        <v>15.529500000000001</v>
      </c>
      <c r="R1900" s="5">
        <v>33.3123</v>
      </c>
      <c r="S1900" s="5">
        <v>24.554984009999998</v>
      </c>
      <c r="T1900" s="62">
        <v>7.5999999999999998E-2</v>
      </c>
      <c r="U1900" s="62">
        <v>9.1999999999999998E-2</v>
      </c>
      <c r="V1900" s="62">
        <v>0.54872973000000003</v>
      </c>
      <c r="W1900" s="5"/>
      <c r="X1900" s="5">
        <v>248.14508928571431</v>
      </c>
    </row>
    <row r="1901" spans="2:24" x14ac:dyDescent="0.2">
      <c r="B1901" s="23">
        <v>41963</v>
      </c>
      <c r="C1901" s="5">
        <v>36.766300000000001</v>
      </c>
      <c r="D1901" s="5">
        <v>-122.0127</v>
      </c>
      <c r="E1901" s="39">
        <v>30</v>
      </c>
      <c r="F1901" s="35">
        <v>5430000</v>
      </c>
      <c r="G1901" s="35">
        <v>6180</v>
      </c>
      <c r="H1901" s="35">
        <v>7670000</v>
      </c>
      <c r="P1901" s="43" t="s">
        <v>547</v>
      </c>
      <c r="Q1901" s="5">
        <v>15.4116</v>
      </c>
      <c r="R1901" s="5">
        <v>33.311799999999998</v>
      </c>
      <c r="S1901" s="5">
        <v>24.580662740000001</v>
      </c>
      <c r="T1901" s="62">
        <v>0.11799999999999999</v>
      </c>
      <c r="U1901" s="62">
        <v>0.121</v>
      </c>
      <c r="V1901" s="62">
        <v>1.0726554049999999</v>
      </c>
      <c r="W1901" s="5"/>
      <c r="X1901" s="5">
        <v>245.56517857142859</v>
      </c>
    </row>
    <row r="1902" spans="2:24" x14ac:dyDescent="0.2">
      <c r="B1902" s="23">
        <v>41963</v>
      </c>
      <c r="C1902" s="5">
        <v>36.766300000000001</v>
      </c>
      <c r="D1902" s="5">
        <v>-122.0127</v>
      </c>
      <c r="E1902" s="39">
        <v>40</v>
      </c>
      <c r="F1902" s="35">
        <v>5070000</v>
      </c>
      <c r="G1902" s="35">
        <v>29700</v>
      </c>
      <c r="H1902" s="35">
        <v>18000000</v>
      </c>
      <c r="P1902" s="43">
        <v>0.01</v>
      </c>
      <c r="Q1902" s="5">
        <v>14.7446</v>
      </c>
      <c r="R1902" s="5">
        <v>33.325200000000002</v>
      </c>
      <c r="S1902" s="5">
        <v>24.736022179999999</v>
      </c>
      <c r="T1902" s="62">
        <v>0.16</v>
      </c>
      <c r="U1902" s="62">
        <v>0.30599999999999999</v>
      </c>
      <c r="V1902" s="62">
        <v>3.977905405</v>
      </c>
      <c r="W1902" s="5"/>
      <c r="X1902" s="5">
        <v>233.43035714285716</v>
      </c>
    </row>
    <row r="1903" spans="2:24" x14ac:dyDescent="0.2">
      <c r="B1903" s="23">
        <v>41963</v>
      </c>
      <c r="C1903" s="5">
        <v>36.766300000000001</v>
      </c>
      <c r="D1903" s="5">
        <v>-122.0127</v>
      </c>
      <c r="E1903" s="39">
        <v>80</v>
      </c>
      <c r="F1903" s="35">
        <v>37700000</v>
      </c>
      <c r="G1903" s="35">
        <v>353000</v>
      </c>
      <c r="H1903" s="35">
        <v>39700000</v>
      </c>
      <c r="P1903" s="43">
        <v>0</v>
      </c>
      <c r="Q1903" s="5">
        <v>12.786</v>
      </c>
      <c r="R1903" s="5">
        <v>33.335900000000002</v>
      </c>
      <c r="S1903" s="5">
        <v>25.145991840000001</v>
      </c>
      <c r="T1903" s="62">
        <v>0.06</v>
      </c>
      <c r="U1903" s="62">
        <v>0.34399999999999997</v>
      </c>
      <c r="V1903" s="62">
        <v>10.57794595</v>
      </c>
      <c r="W1903" s="5"/>
      <c r="X1903" s="5">
        <v>205.63973214285713</v>
      </c>
    </row>
    <row r="1904" spans="2:24" x14ac:dyDescent="0.2">
      <c r="B1904" s="23">
        <v>41963</v>
      </c>
      <c r="C1904" s="5">
        <v>36.766300000000001</v>
      </c>
      <c r="D1904" s="5">
        <v>-122.0127</v>
      </c>
      <c r="E1904" s="39">
        <v>100</v>
      </c>
      <c r="F1904" s="35">
        <v>31800000</v>
      </c>
      <c r="G1904" s="35">
        <v>497000</v>
      </c>
      <c r="H1904" s="35">
        <v>43700000</v>
      </c>
      <c r="P1904" s="43">
        <v>0</v>
      </c>
      <c r="Q1904" s="5">
        <v>11.793200000000001</v>
      </c>
      <c r="R1904" s="5">
        <v>33.362000000000002</v>
      </c>
      <c r="S1904" s="5">
        <v>25.355731500000001</v>
      </c>
      <c r="T1904" s="62">
        <v>5.0999999999999997E-2</v>
      </c>
      <c r="U1904" s="62">
        <v>0.183</v>
      </c>
      <c r="V1904" s="62">
        <v>14.119668920000001</v>
      </c>
      <c r="W1904" s="5"/>
      <c r="X1904" s="5">
        <v>192.63928571428573</v>
      </c>
    </row>
    <row r="1905" spans="2:24" x14ac:dyDescent="0.2">
      <c r="B1905" s="23">
        <v>41963</v>
      </c>
      <c r="C1905" s="5">
        <v>36.766300000000001</v>
      </c>
      <c r="D1905" s="5">
        <v>-122.0127</v>
      </c>
      <c r="E1905" s="39">
        <v>200</v>
      </c>
      <c r="F1905" s="35">
        <v>19300000</v>
      </c>
      <c r="G1905" s="35">
        <v>2670000</v>
      </c>
      <c r="H1905" s="35">
        <v>14300000</v>
      </c>
      <c r="P1905" s="43">
        <v>0</v>
      </c>
      <c r="Q1905" s="5">
        <v>9.2302</v>
      </c>
      <c r="R1905" s="5">
        <v>33.905500000000004</v>
      </c>
      <c r="S1905" s="5">
        <v>26.22430276</v>
      </c>
      <c r="T1905" s="62">
        <v>5.0999999999999997E-2</v>
      </c>
      <c r="U1905" s="62">
        <v>6.8000000000000005E-2</v>
      </c>
      <c r="V1905" s="62">
        <v>27.80775676</v>
      </c>
      <c r="W1905" s="5"/>
      <c r="X1905" s="5">
        <v>104.08883928571429</v>
      </c>
    </row>
    <row r="1906" spans="2:24" x14ac:dyDescent="0.2">
      <c r="B1906" s="23">
        <v>41764</v>
      </c>
      <c r="C1906" s="5">
        <v>36.695300000000003</v>
      </c>
      <c r="D1906" s="5">
        <v>-122.3565</v>
      </c>
      <c r="E1906" s="39">
        <v>5</v>
      </c>
      <c r="F1906" s="35">
        <v>885000</v>
      </c>
      <c r="G1906" s="35">
        <v>16300</v>
      </c>
      <c r="H1906" s="35">
        <v>3230000</v>
      </c>
      <c r="P1906" s="43">
        <v>0.5</v>
      </c>
      <c r="Q1906" s="5">
        <v>12.189399999999999</v>
      </c>
      <c r="R1906" s="5">
        <v>33.4786</v>
      </c>
      <c r="S1906" s="5">
        <v>25.37173817</v>
      </c>
      <c r="T1906" s="62">
        <v>0.48</v>
      </c>
      <c r="U1906" s="62">
        <v>0.17899999999999999</v>
      </c>
      <c r="V1906" s="62">
        <v>4.7350000000000003</v>
      </c>
      <c r="W1906" s="5"/>
      <c r="X1906" s="5">
        <v>273.12187499999999</v>
      </c>
    </row>
    <row r="1907" spans="2:24" x14ac:dyDescent="0.2">
      <c r="B1907" s="23">
        <v>41764</v>
      </c>
      <c r="C1907" s="5">
        <v>36.695300000000003</v>
      </c>
      <c r="D1907" s="5">
        <v>-122.3565</v>
      </c>
      <c r="E1907" s="39">
        <v>10</v>
      </c>
      <c r="F1907" s="35">
        <v>5030000</v>
      </c>
      <c r="G1907" s="35">
        <v>98300</v>
      </c>
      <c r="H1907" s="35">
        <v>17100000</v>
      </c>
      <c r="P1907" s="43">
        <v>0.15</v>
      </c>
      <c r="Q1907" s="5">
        <v>12.0892</v>
      </c>
      <c r="R1907" s="5">
        <v>33.484400000000001</v>
      </c>
      <c r="S1907" s="5">
        <v>25.39524363</v>
      </c>
      <c r="T1907" s="62">
        <v>0.65500000000000003</v>
      </c>
      <c r="U1907" s="62">
        <v>0.155</v>
      </c>
      <c r="V1907" s="62">
        <v>6.4409999999999998</v>
      </c>
      <c r="W1907" s="5"/>
      <c r="X1907" s="5">
        <v>267.98883928571433</v>
      </c>
    </row>
    <row r="1908" spans="2:24" x14ac:dyDescent="0.2">
      <c r="B1908" s="23">
        <v>41764</v>
      </c>
      <c r="C1908" s="5">
        <v>36.695300000000003</v>
      </c>
      <c r="D1908" s="5">
        <v>-122.3565</v>
      </c>
      <c r="E1908" s="39">
        <v>20</v>
      </c>
      <c r="F1908" s="35">
        <v>5850000</v>
      </c>
      <c r="G1908" s="35">
        <v>188000</v>
      </c>
      <c r="H1908" s="35">
        <v>14000000</v>
      </c>
      <c r="P1908" s="43">
        <v>0.05</v>
      </c>
      <c r="Q1908" s="5">
        <v>11.415100000000001</v>
      </c>
      <c r="R1908" s="5">
        <v>33.5777</v>
      </c>
      <c r="S1908" s="5">
        <v>25.593059589999999</v>
      </c>
      <c r="T1908" s="62">
        <v>1.369</v>
      </c>
      <c r="U1908" s="62">
        <v>0.16</v>
      </c>
      <c r="V1908" s="62">
        <v>9.2899999999999991</v>
      </c>
      <c r="W1908" s="5"/>
      <c r="X1908" s="5">
        <v>228.21741071428573</v>
      </c>
    </row>
    <row r="1909" spans="2:24" x14ac:dyDescent="0.2">
      <c r="B1909" s="23">
        <v>41764</v>
      </c>
      <c r="C1909" s="5">
        <v>36.695300000000003</v>
      </c>
      <c r="D1909" s="5">
        <v>-122.3565</v>
      </c>
      <c r="E1909" s="39">
        <v>30</v>
      </c>
      <c r="F1909" s="35">
        <v>14300000</v>
      </c>
      <c r="G1909" s="35">
        <v>403000</v>
      </c>
      <c r="H1909" s="35">
        <v>63000000</v>
      </c>
      <c r="P1909" s="43">
        <v>0.01</v>
      </c>
      <c r="Q1909" s="5">
        <v>10.937099999999999</v>
      </c>
      <c r="R1909" s="5">
        <v>33.658700000000003</v>
      </c>
      <c r="S1909" s="5">
        <v>25.74229111</v>
      </c>
      <c r="T1909" s="62">
        <v>1.28</v>
      </c>
      <c r="U1909" s="62">
        <v>0.24099999999999999</v>
      </c>
      <c r="V1909" s="62">
        <v>12.964</v>
      </c>
      <c r="W1909" s="5"/>
      <c r="X1909" s="5">
        <v>202.92098214285716</v>
      </c>
    </row>
    <row r="1910" spans="2:24" x14ac:dyDescent="0.2">
      <c r="B1910" s="23">
        <v>41764</v>
      </c>
      <c r="C1910" s="5">
        <v>36.695300000000003</v>
      </c>
      <c r="D1910" s="5">
        <v>-122.3565</v>
      </c>
      <c r="E1910" s="39">
        <v>40</v>
      </c>
      <c r="F1910" s="35">
        <v>25400000</v>
      </c>
      <c r="G1910" s="35">
        <v>1100000</v>
      </c>
      <c r="H1910" s="35">
        <v>115000000</v>
      </c>
      <c r="P1910" s="43">
        <v>1E-3</v>
      </c>
      <c r="Q1910" s="5">
        <v>10.653</v>
      </c>
      <c r="R1910" s="5">
        <v>33.660499999999999</v>
      </c>
      <c r="S1910" s="5">
        <v>25.79386014</v>
      </c>
      <c r="T1910" s="62">
        <v>1.141</v>
      </c>
      <c r="U1910" s="62">
        <v>0.24399999999999999</v>
      </c>
      <c r="V1910" s="62">
        <v>15.4</v>
      </c>
      <c r="W1910" s="5"/>
      <c r="X1910" s="5">
        <v>177.07767857142858</v>
      </c>
    </row>
    <row r="1911" spans="2:24" x14ac:dyDescent="0.2">
      <c r="B1911" s="23">
        <v>41764</v>
      </c>
      <c r="C1911" s="5">
        <v>36.695300000000003</v>
      </c>
      <c r="D1911" s="5">
        <v>-122.3565</v>
      </c>
      <c r="E1911" s="39">
        <v>100</v>
      </c>
      <c r="F1911" s="35">
        <v>38700000</v>
      </c>
      <c r="G1911" s="35">
        <v>13500000</v>
      </c>
      <c r="H1911" s="35">
        <v>320000000</v>
      </c>
      <c r="P1911" s="43">
        <v>0</v>
      </c>
      <c r="Q1911" s="5">
        <v>9.3003999999999998</v>
      </c>
      <c r="R1911" s="5">
        <v>33.850200000000001</v>
      </c>
      <c r="S1911" s="5">
        <v>26.16971998</v>
      </c>
      <c r="T1911" s="62">
        <v>8.0000000000000002E-3</v>
      </c>
      <c r="U1911" s="62">
        <v>9.5000000000000001E-2</v>
      </c>
      <c r="V1911" s="62">
        <v>27.082999999999998</v>
      </c>
      <c r="W1911" s="5"/>
      <c r="X1911" s="5">
        <v>105.77678571428572</v>
      </c>
    </row>
    <row r="1912" spans="2:24" x14ac:dyDescent="0.2">
      <c r="B1912" s="23">
        <v>41764</v>
      </c>
      <c r="C1912" s="5">
        <v>36.695300000000003</v>
      </c>
      <c r="D1912" s="5">
        <v>-122.3565</v>
      </c>
      <c r="E1912" s="39">
        <v>200</v>
      </c>
      <c r="F1912" s="35">
        <v>5390000</v>
      </c>
      <c r="G1912" s="35">
        <v>4950000</v>
      </c>
      <c r="H1912" s="35">
        <v>103000000</v>
      </c>
      <c r="P1912" s="43">
        <v>0</v>
      </c>
      <c r="Q1912" s="5">
        <v>8.3341999999999992</v>
      </c>
      <c r="R1912" s="5">
        <v>34.090400000000002</v>
      </c>
      <c r="S1912" s="5">
        <v>26.509309300000002</v>
      </c>
      <c r="T1912" s="62">
        <v>4.3999999999999997E-2</v>
      </c>
      <c r="U1912" s="62">
        <v>5.2999999999999999E-2</v>
      </c>
      <c r="V1912" s="62">
        <v>30.584</v>
      </c>
      <c r="W1912" s="5"/>
      <c r="X1912" s="5">
        <v>65.325892857142861</v>
      </c>
    </row>
    <row r="1913" spans="2:24" x14ac:dyDescent="0.2">
      <c r="B1913" s="23">
        <v>41809</v>
      </c>
      <c r="C1913" s="5">
        <v>36.690300000000001</v>
      </c>
      <c r="D1913" s="5">
        <v>-122.3712</v>
      </c>
      <c r="E1913" s="39">
        <v>5</v>
      </c>
      <c r="F1913" s="35">
        <v>303000</v>
      </c>
      <c r="G1913" s="35">
        <v>617</v>
      </c>
      <c r="H1913" s="35">
        <v>1920000</v>
      </c>
      <c r="P1913" s="43">
        <v>0.5</v>
      </c>
      <c r="Q1913" s="5">
        <v>13.086399999999999</v>
      </c>
      <c r="R1913" s="5">
        <v>33.486600000000003</v>
      </c>
      <c r="S1913" s="5">
        <v>25.203429459999999</v>
      </c>
      <c r="T1913" s="62">
        <v>0.04</v>
      </c>
      <c r="U1913" s="62">
        <v>0.21299999999999999</v>
      </c>
      <c r="V1913" s="62">
        <v>5.2731789429999996</v>
      </c>
      <c r="W1913" s="5"/>
      <c r="X1913" s="5">
        <v>285.04642857142858</v>
      </c>
    </row>
    <row r="1914" spans="2:24" x14ac:dyDescent="0.2">
      <c r="B1914" s="23">
        <v>41809</v>
      </c>
      <c r="C1914" s="5">
        <v>36.690300000000001</v>
      </c>
      <c r="D1914" s="5">
        <v>-122.3712</v>
      </c>
      <c r="E1914" s="39">
        <v>10</v>
      </c>
      <c r="F1914" s="35">
        <v>504000</v>
      </c>
      <c r="G1914" s="35">
        <v>3310</v>
      </c>
      <c r="H1914" s="35">
        <v>3540000</v>
      </c>
      <c r="P1914" s="43">
        <v>0.15</v>
      </c>
      <c r="Q1914" s="5">
        <v>13.0517</v>
      </c>
      <c r="R1914" s="5">
        <v>33.4863</v>
      </c>
      <c r="S1914" s="5">
        <v>25.210093730000001</v>
      </c>
      <c r="T1914" s="62">
        <v>0.05</v>
      </c>
      <c r="U1914" s="62">
        <v>0.24199999999999999</v>
      </c>
      <c r="V1914" s="62">
        <v>5.2877526020000003</v>
      </c>
      <c r="W1914" s="5"/>
      <c r="X1914" s="5">
        <v>285.64687500000002</v>
      </c>
    </row>
    <row r="1915" spans="2:24" x14ac:dyDescent="0.2">
      <c r="B1915" s="23">
        <v>41809</v>
      </c>
      <c r="C1915" s="5">
        <v>36.690300000000001</v>
      </c>
      <c r="D1915" s="5">
        <v>-122.3712</v>
      </c>
      <c r="E1915" s="39">
        <v>20</v>
      </c>
      <c r="F1915" s="35">
        <v>1120000</v>
      </c>
      <c r="G1915" s="35">
        <v>4400</v>
      </c>
      <c r="H1915" s="35">
        <v>5230000</v>
      </c>
      <c r="P1915" s="43">
        <v>0.05</v>
      </c>
      <c r="Q1915" s="5">
        <v>12.3293</v>
      </c>
      <c r="R1915" s="5">
        <v>33.407400000000003</v>
      </c>
      <c r="S1915" s="5">
        <v>25.289811830000001</v>
      </c>
      <c r="T1915" s="62">
        <v>0.111</v>
      </c>
      <c r="U1915" s="62">
        <v>0.25700000000000001</v>
      </c>
      <c r="V1915" s="62">
        <v>6.2834975980000003</v>
      </c>
      <c r="W1915" s="5"/>
      <c r="X1915" s="5">
        <v>278.61205357142859</v>
      </c>
    </row>
    <row r="1916" spans="2:24" x14ac:dyDescent="0.2">
      <c r="B1916" s="23">
        <v>41809</v>
      </c>
      <c r="C1916" s="5">
        <v>36.690300000000001</v>
      </c>
      <c r="D1916" s="5">
        <v>-122.3712</v>
      </c>
      <c r="E1916" s="39">
        <v>30</v>
      </c>
      <c r="F1916" s="35">
        <v>4450000</v>
      </c>
      <c r="G1916" s="35">
        <v>9120</v>
      </c>
      <c r="H1916" s="35">
        <v>21700000</v>
      </c>
      <c r="P1916" s="43">
        <v>0.01</v>
      </c>
      <c r="Q1916" s="5">
        <v>11.5824</v>
      </c>
      <c r="R1916" s="5">
        <v>33.313200000000002</v>
      </c>
      <c r="S1916" s="5">
        <v>25.356792219999999</v>
      </c>
      <c r="T1916" s="62">
        <v>0.23599999999999999</v>
      </c>
      <c r="U1916" s="62">
        <v>0.33</v>
      </c>
      <c r="V1916" s="62">
        <v>8.6763899119999994</v>
      </c>
      <c r="W1916" s="5"/>
      <c r="X1916" s="5">
        <v>259.81116071428573</v>
      </c>
    </row>
    <row r="1917" spans="2:24" x14ac:dyDescent="0.2">
      <c r="B1917" s="23">
        <v>41809</v>
      </c>
      <c r="C1917" s="5">
        <v>36.690300000000001</v>
      </c>
      <c r="D1917" s="5">
        <v>-122.3712</v>
      </c>
      <c r="E1917" s="39">
        <v>60</v>
      </c>
      <c r="F1917" s="35">
        <v>26700000</v>
      </c>
      <c r="G1917" s="35">
        <v>701000</v>
      </c>
      <c r="H1917" s="35">
        <v>210000000</v>
      </c>
      <c r="P1917" s="43">
        <v>0</v>
      </c>
      <c r="Q1917" s="5">
        <v>10.6812</v>
      </c>
      <c r="R1917" s="5">
        <v>33.690100000000001</v>
      </c>
      <c r="S1917" s="5">
        <v>25.81198036</v>
      </c>
      <c r="T1917" s="62">
        <v>0.50800000000000001</v>
      </c>
      <c r="U1917" s="62">
        <v>0.70599999999999996</v>
      </c>
      <c r="V1917" s="62">
        <v>20.058931139999999</v>
      </c>
      <c r="W1917" s="5"/>
      <c r="X1917" s="5">
        <v>171.84241071428573</v>
      </c>
    </row>
    <row r="1918" spans="2:24" x14ac:dyDescent="0.2">
      <c r="B1918" s="23">
        <v>41809</v>
      </c>
      <c r="C1918" s="5">
        <v>36.690300000000001</v>
      </c>
      <c r="D1918" s="5">
        <v>-122.3712</v>
      </c>
      <c r="E1918" s="39">
        <v>100</v>
      </c>
      <c r="F1918" s="35">
        <v>36300000</v>
      </c>
      <c r="G1918" s="35">
        <v>9180000</v>
      </c>
      <c r="H1918" s="35">
        <v>367000000</v>
      </c>
      <c r="P1918" s="43">
        <v>0</v>
      </c>
      <c r="Q1918" s="5">
        <v>9.4977</v>
      </c>
      <c r="R1918" s="5">
        <v>33.859200000000001</v>
      </c>
      <c r="S1918" s="5">
        <v>26.144675920000001</v>
      </c>
      <c r="T1918" s="62">
        <v>0</v>
      </c>
      <c r="U1918" s="62">
        <v>5.7000000000000002E-2</v>
      </c>
      <c r="V1918" s="62">
        <v>24.413230980000002</v>
      </c>
      <c r="W1918" s="5"/>
      <c r="X1918" s="5">
        <v>114.64241071428573</v>
      </c>
    </row>
    <row r="1919" spans="2:24" x14ac:dyDescent="0.2">
      <c r="B1919" s="23">
        <v>41809</v>
      </c>
      <c r="C1919" s="5">
        <v>36.690300000000001</v>
      </c>
      <c r="D1919" s="5">
        <v>-122.3712</v>
      </c>
      <c r="E1919" s="39">
        <v>200</v>
      </c>
      <c r="F1919" s="35">
        <v>30400000</v>
      </c>
      <c r="G1919" s="35">
        <v>21800000</v>
      </c>
      <c r="H1919" s="35">
        <v>581000000</v>
      </c>
      <c r="P1919" s="43">
        <v>0</v>
      </c>
      <c r="Q1919" s="5">
        <v>8.5679999999999996</v>
      </c>
      <c r="R1919" s="5">
        <v>34.1402</v>
      </c>
      <c r="S1919" s="5">
        <v>26.512557940000001</v>
      </c>
      <c r="T1919" s="62">
        <v>0.19</v>
      </c>
      <c r="U1919" s="62">
        <v>5.8000000000000003E-2</v>
      </c>
      <c r="V1919" s="62">
        <v>31.729147319999999</v>
      </c>
      <c r="W1919" s="5"/>
      <c r="X1919" s="5">
        <v>60.76383928571429</v>
      </c>
    </row>
    <row r="1920" spans="2:24" x14ac:dyDescent="0.2">
      <c r="B1920" s="23">
        <v>41830</v>
      </c>
      <c r="C1920" s="5">
        <v>36.694200000000002</v>
      </c>
      <c r="D1920" s="5">
        <v>-122.39879999999999</v>
      </c>
      <c r="E1920" s="39">
        <v>5</v>
      </c>
      <c r="F1920" s="35">
        <v>251000</v>
      </c>
      <c r="G1920" s="35">
        <v>888</v>
      </c>
      <c r="H1920" s="35">
        <v>53900</v>
      </c>
      <c r="P1920" s="43">
        <v>0.5</v>
      </c>
      <c r="Q1920" s="5">
        <v>15.3088</v>
      </c>
      <c r="R1920" s="5">
        <v>33.545099999999998</v>
      </c>
      <c r="S1920" s="5">
        <v>24.78292338</v>
      </c>
      <c r="T1920" s="62">
        <v>2.7E-2</v>
      </c>
      <c r="U1920" s="62">
        <v>6.8000000000000005E-2</v>
      </c>
      <c r="V1920" s="62">
        <v>0.16214615700000001</v>
      </c>
      <c r="W1920" s="5"/>
      <c r="X1920" s="5">
        <v>259.33973214285714</v>
      </c>
    </row>
    <row r="1921" spans="2:24" x14ac:dyDescent="0.2">
      <c r="B1921" s="23">
        <v>41830</v>
      </c>
      <c r="C1921" s="5">
        <v>36.694200000000002</v>
      </c>
      <c r="D1921" s="5">
        <v>-122.39879999999999</v>
      </c>
      <c r="E1921" s="39">
        <v>10</v>
      </c>
      <c r="F1921" s="35">
        <v>195000</v>
      </c>
      <c r="G1921" s="35">
        <v>797</v>
      </c>
      <c r="H1921" s="35">
        <v>46100</v>
      </c>
      <c r="P1921" s="43">
        <v>0.15</v>
      </c>
      <c r="Q1921" s="5">
        <v>14.8316</v>
      </c>
      <c r="R1921" s="5">
        <v>33.552799999999998</v>
      </c>
      <c r="S1921" s="5">
        <v>24.892787169999998</v>
      </c>
      <c r="T1921" s="62">
        <v>0.14599999999999999</v>
      </c>
      <c r="U1921" s="62">
        <v>0.06</v>
      </c>
      <c r="V1921" s="62">
        <v>0.143364256</v>
      </c>
      <c r="W1921" s="5"/>
      <c r="X1921" s="5">
        <v>257.7754464285714</v>
      </c>
    </row>
    <row r="1922" spans="2:24" x14ac:dyDescent="0.2">
      <c r="B1922" s="23">
        <v>41830</v>
      </c>
      <c r="C1922" s="5">
        <v>36.694200000000002</v>
      </c>
      <c r="D1922" s="5">
        <v>-122.39879999999999</v>
      </c>
      <c r="E1922" s="39">
        <v>20</v>
      </c>
      <c r="F1922" s="35">
        <v>554000</v>
      </c>
      <c r="G1922" s="35">
        <v>2090</v>
      </c>
      <c r="H1922" s="35">
        <v>185000</v>
      </c>
      <c r="P1922" s="43">
        <v>0.05</v>
      </c>
      <c r="Q1922" s="5">
        <v>14.199299999999999</v>
      </c>
      <c r="R1922" s="5">
        <v>33.570599999999999</v>
      </c>
      <c r="S1922" s="5">
        <v>25.04097668</v>
      </c>
      <c r="T1922" s="62">
        <v>1.0229999999999999</v>
      </c>
      <c r="U1922" s="62">
        <v>0.112</v>
      </c>
      <c r="V1922" s="62">
        <v>2.7539466109999999</v>
      </c>
      <c r="W1922" s="5"/>
      <c r="X1922" s="5">
        <v>246.71785714285718</v>
      </c>
    </row>
    <row r="1923" spans="2:24" x14ac:dyDescent="0.2">
      <c r="B1923" s="23">
        <v>41830</v>
      </c>
      <c r="C1923" s="5">
        <v>36.694200000000002</v>
      </c>
      <c r="D1923" s="5">
        <v>-122.39879999999999</v>
      </c>
      <c r="E1923" s="39">
        <v>30</v>
      </c>
      <c r="F1923" s="35">
        <v>4220000</v>
      </c>
      <c r="G1923" s="35">
        <v>42900</v>
      </c>
      <c r="H1923" s="35">
        <v>2380000</v>
      </c>
      <c r="P1923" s="43">
        <v>0.01</v>
      </c>
      <c r="Q1923" s="5">
        <v>11.698600000000001</v>
      </c>
      <c r="R1923" s="5">
        <v>33.446800000000003</v>
      </c>
      <c r="S1923" s="5">
        <v>25.439166400000001</v>
      </c>
      <c r="T1923" s="62">
        <v>1.0269999999999999</v>
      </c>
      <c r="U1923" s="62">
        <v>0.29899999999999999</v>
      </c>
      <c r="V1923" s="62">
        <v>13.351848540000001</v>
      </c>
      <c r="W1923" s="5"/>
      <c r="X1923" s="5">
        <v>191.9013392857143</v>
      </c>
    </row>
    <row r="1924" spans="2:24" x14ac:dyDescent="0.2">
      <c r="B1924" s="23">
        <v>41830</v>
      </c>
      <c r="C1924" s="5">
        <v>36.694200000000002</v>
      </c>
      <c r="D1924" s="5">
        <v>-122.39879999999999</v>
      </c>
      <c r="E1924" s="39">
        <v>40</v>
      </c>
      <c r="F1924" s="35">
        <v>4300000</v>
      </c>
      <c r="G1924" s="35">
        <v>158000</v>
      </c>
      <c r="H1924" s="35">
        <v>2320000</v>
      </c>
      <c r="P1924" s="43">
        <v>1E-3</v>
      </c>
      <c r="Q1924" s="5">
        <v>10.538600000000001</v>
      </c>
      <c r="R1924" s="5">
        <v>33.486499999999999</v>
      </c>
      <c r="S1924" s="5">
        <v>25.67820815</v>
      </c>
      <c r="T1924" s="62">
        <v>0.156</v>
      </c>
      <c r="U1924" s="62">
        <v>0.24399999999999999</v>
      </c>
      <c r="V1924" s="62">
        <v>18.755347969999999</v>
      </c>
      <c r="W1924" s="5"/>
      <c r="X1924" s="5">
        <v>171.81071428571428</v>
      </c>
    </row>
    <row r="1925" spans="2:24" x14ac:dyDescent="0.2">
      <c r="B1925" s="23">
        <v>41830</v>
      </c>
      <c r="C1925" s="5">
        <v>36.694200000000002</v>
      </c>
      <c r="D1925" s="5">
        <v>-122.39879999999999</v>
      </c>
      <c r="E1925" s="39">
        <v>80</v>
      </c>
      <c r="F1925" s="35">
        <v>25300000</v>
      </c>
      <c r="G1925" s="35">
        <v>1660000</v>
      </c>
      <c r="H1925" s="35">
        <v>22600000</v>
      </c>
      <c r="P1925" s="43">
        <v>0</v>
      </c>
      <c r="Q1925" s="5">
        <v>10.035299999999999</v>
      </c>
      <c r="R1925" s="5">
        <v>33.79</v>
      </c>
      <c r="S1925" s="5">
        <v>26.001175379999999</v>
      </c>
      <c r="T1925" s="62">
        <v>1.0999999999999999E-2</v>
      </c>
      <c r="U1925" s="62">
        <v>0.122</v>
      </c>
      <c r="V1925" s="62">
        <v>24.770673989999999</v>
      </c>
      <c r="W1925" s="5"/>
      <c r="X1925" s="5">
        <v>109.87053571428572</v>
      </c>
    </row>
    <row r="1926" spans="2:24" x14ac:dyDescent="0.2">
      <c r="B1926" s="23">
        <v>41830</v>
      </c>
      <c r="C1926" s="5">
        <v>36.694200000000002</v>
      </c>
      <c r="D1926" s="5">
        <v>-122.39879999999999</v>
      </c>
      <c r="E1926" s="39">
        <v>100</v>
      </c>
      <c r="F1926" s="35">
        <v>48200000</v>
      </c>
      <c r="G1926" s="35">
        <v>6710000</v>
      </c>
      <c r="H1926" s="35">
        <v>46500000</v>
      </c>
      <c r="P1926" s="43">
        <v>0</v>
      </c>
      <c r="Q1926" s="5">
        <v>9.8049999999999997</v>
      </c>
      <c r="R1926" s="5">
        <v>33.850999999999999</v>
      </c>
      <c r="S1926" s="5">
        <v>26.087488669999999</v>
      </c>
      <c r="T1926" s="62">
        <v>0</v>
      </c>
      <c r="U1926" s="62">
        <v>0.16</v>
      </c>
      <c r="V1926" s="62">
        <v>26.09663802</v>
      </c>
      <c r="W1926" s="5"/>
      <c r="X1926" s="5">
        <v>100.86205357142858</v>
      </c>
    </row>
    <row r="1927" spans="2:24" x14ac:dyDescent="0.2">
      <c r="B1927" s="23">
        <v>41830</v>
      </c>
      <c r="C1927" s="5">
        <v>36.694200000000002</v>
      </c>
      <c r="D1927" s="5">
        <v>-122.39879999999999</v>
      </c>
      <c r="E1927" s="39">
        <v>200</v>
      </c>
      <c r="F1927" s="35">
        <v>5300000</v>
      </c>
      <c r="G1927" s="35">
        <v>2510000</v>
      </c>
      <c r="H1927" s="35">
        <v>8940000</v>
      </c>
      <c r="P1927" s="43">
        <v>0</v>
      </c>
      <c r="Q1927" s="5">
        <v>9.2164000000000001</v>
      </c>
      <c r="R1927" s="5">
        <v>34.078299999999999</v>
      </c>
      <c r="S1927" s="5">
        <v>26.361734550000001</v>
      </c>
      <c r="T1927" s="62">
        <v>6.0000000000000001E-3</v>
      </c>
      <c r="U1927" s="62">
        <v>6.5000000000000002E-2</v>
      </c>
      <c r="V1927" s="62">
        <v>29.678227939999999</v>
      </c>
      <c r="W1927" s="5"/>
      <c r="X1927" s="5">
        <v>69.767410714285717</v>
      </c>
    </row>
    <row r="1928" spans="2:24" x14ac:dyDescent="0.2">
      <c r="B1928" s="23">
        <v>41863</v>
      </c>
      <c r="C1928" s="5">
        <v>36.6995</v>
      </c>
      <c r="D1928" s="5">
        <v>-122.36879999999999</v>
      </c>
      <c r="E1928" s="39">
        <v>5</v>
      </c>
      <c r="F1928" s="35">
        <v>129000</v>
      </c>
      <c r="G1928" s="35">
        <v>1850</v>
      </c>
      <c r="H1928" s="35">
        <v>26500</v>
      </c>
      <c r="P1928" s="43">
        <v>0.5</v>
      </c>
      <c r="Q1928" s="5">
        <v>16.860499999999998</v>
      </c>
      <c r="R1928" s="5">
        <v>33.554699999999997</v>
      </c>
      <c r="S1928" s="5">
        <v>24.437933480000002</v>
      </c>
      <c r="T1928" s="62">
        <v>3.9E-2</v>
      </c>
      <c r="U1928" s="62">
        <v>3.3000000000000002E-2</v>
      </c>
      <c r="V1928" s="62">
        <v>0.34369369399999999</v>
      </c>
      <c r="W1928" s="5"/>
      <c r="X1928" s="5">
        <v>257.29732142857148</v>
      </c>
    </row>
    <row r="1929" spans="2:24" x14ac:dyDescent="0.2">
      <c r="B1929" s="23">
        <v>41863</v>
      </c>
      <c r="C1929" s="5">
        <v>36.6995</v>
      </c>
      <c r="D1929" s="5">
        <v>-122.36879999999999</v>
      </c>
      <c r="E1929" s="39">
        <v>10</v>
      </c>
      <c r="F1929" s="35">
        <v>182000</v>
      </c>
      <c r="G1929" s="35">
        <v>4770</v>
      </c>
      <c r="H1929" s="35">
        <v>36800</v>
      </c>
      <c r="P1929" s="43">
        <v>0.15</v>
      </c>
      <c r="Q1929" s="5">
        <v>16.6937</v>
      </c>
      <c r="R1929" s="5">
        <v>33.5518</v>
      </c>
      <c r="S1929" s="5">
        <v>24.47463192</v>
      </c>
      <c r="T1929" s="62">
        <v>1.7999999999999999E-2</v>
      </c>
      <c r="U1929" s="62">
        <v>5.6000000000000001E-2</v>
      </c>
      <c r="V1929" s="62">
        <v>0.15475293500000001</v>
      </c>
      <c r="W1929" s="5"/>
      <c r="X1929" s="5">
        <v>256.5888392857143</v>
      </c>
    </row>
    <row r="1930" spans="2:24" x14ac:dyDescent="0.2">
      <c r="B1930" s="23">
        <v>41863</v>
      </c>
      <c r="C1930" s="5">
        <v>36.6995</v>
      </c>
      <c r="D1930" s="5">
        <v>-122.36879999999999</v>
      </c>
      <c r="E1930" s="39">
        <v>20</v>
      </c>
      <c r="F1930" s="35">
        <v>3400000</v>
      </c>
      <c r="G1930" s="35">
        <v>8800</v>
      </c>
      <c r="H1930" s="35">
        <v>696000</v>
      </c>
      <c r="P1930" s="43">
        <v>0.05</v>
      </c>
      <c r="Q1930" s="5">
        <v>13.057399999999999</v>
      </c>
      <c r="R1930" s="5">
        <v>33.510300000000001</v>
      </c>
      <c r="S1930" s="5">
        <v>25.227543669999999</v>
      </c>
      <c r="T1930" s="62">
        <v>6.8000000000000005E-2</v>
      </c>
      <c r="U1930" s="62">
        <v>0.25700000000000001</v>
      </c>
      <c r="V1930" s="62">
        <v>7.8017054330000004</v>
      </c>
      <c r="W1930" s="5"/>
      <c r="X1930" s="5">
        <v>219.10982142857145</v>
      </c>
    </row>
    <row r="1931" spans="2:24" x14ac:dyDescent="0.2">
      <c r="B1931" s="23">
        <v>41863</v>
      </c>
      <c r="C1931" s="5">
        <v>36.6995</v>
      </c>
      <c r="D1931" s="5">
        <v>-122.36879999999999</v>
      </c>
      <c r="E1931" s="39">
        <v>30</v>
      </c>
      <c r="F1931" s="35">
        <v>5430000</v>
      </c>
      <c r="G1931" s="35">
        <v>56500</v>
      </c>
      <c r="H1931" s="35">
        <v>2300000</v>
      </c>
      <c r="P1931" s="43">
        <v>0.01</v>
      </c>
      <c r="Q1931" s="5">
        <v>11.390700000000001</v>
      </c>
      <c r="R1931" s="5">
        <v>33.547800000000002</v>
      </c>
      <c r="S1931" s="5">
        <v>25.57426242</v>
      </c>
      <c r="T1931" s="62">
        <v>1.4E-2</v>
      </c>
      <c r="U1931" s="62">
        <v>0.28199999999999997</v>
      </c>
      <c r="V1931" s="62">
        <v>16.487291559999999</v>
      </c>
      <c r="W1931" s="5"/>
      <c r="X1931" s="5">
        <v>167.24821428571428</v>
      </c>
    </row>
    <row r="1932" spans="2:24" x14ac:dyDescent="0.2">
      <c r="B1932" s="23">
        <v>41863</v>
      </c>
      <c r="C1932" s="5">
        <v>36.6995</v>
      </c>
      <c r="D1932" s="5">
        <v>-122.36879999999999</v>
      </c>
      <c r="E1932" s="39">
        <v>40</v>
      </c>
      <c r="F1932" s="35">
        <v>5030000</v>
      </c>
      <c r="G1932" s="35">
        <v>115000</v>
      </c>
      <c r="H1932" s="35">
        <v>3040000</v>
      </c>
      <c r="P1932" s="43">
        <v>1E-3</v>
      </c>
      <c r="Q1932" s="5">
        <v>10.7018</v>
      </c>
      <c r="R1932" s="5">
        <v>33.607799999999997</v>
      </c>
      <c r="S1932" s="5">
        <v>25.74424235</v>
      </c>
      <c r="T1932" s="62">
        <v>1.2E-2</v>
      </c>
      <c r="U1932" s="62">
        <v>0.16700000000000001</v>
      </c>
      <c r="V1932" s="62">
        <v>19.72399536</v>
      </c>
      <c r="W1932" s="5"/>
      <c r="X1932" s="5">
        <v>149.84285714285713</v>
      </c>
    </row>
    <row r="1933" spans="2:24" x14ac:dyDescent="0.2">
      <c r="B1933" s="23">
        <v>41863</v>
      </c>
      <c r="C1933" s="5">
        <v>36.6995</v>
      </c>
      <c r="D1933" s="5">
        <v>-122.36879999999999</v>
      </c>
      <c r="E1933" s="39">
        <v>60</v>
      </c>
      <c r="F1933" s="35">
        <v>1160000</v>
      </c>
      <c r="G1933" s="35">
        <v>44800</v>
      </c>
      <c r="H1933" s="35">
        <v>479000</v>
      </c>
      <c r="P1933" s="43">
        <v>0</v>
      </c>
      <c r="Q1933" s="5">
        <v>10.3756</v>
      </c>
      <c r="R1933" s="5">
        <v>33.712400000000002</v>
      </c>
      <c r="S1933" s="5">
        <v>25.882523939999999</v>
      </c>
      <c r="T1933" s="62">
        <v>0</v>
      </c>
      <c r="U1933" s="62">
        <v>0.114</v>
      </c>
      <c r="V1933" s="62">
        <v>23.41903276</v>
      </c>
      <c r="W1933" s="5"/>
      <c r="X1933" s="5">
        <v>129.64464285714286</v>
      </c>
    </row>
    <row r="1934" spans="2:24" x14ac:dyDescent="0.2">
      <c r="B1934" s="23">
        <v>41863</v>
      </c>
      <c r="C1934" s="5">
        <v>36.6995</v>
      </c>
      <c r="D1934" s="5">
        <v>-122.36879999999999</v>
      </c>
      <c r="E1934" s="39">
        <v>80</v>
      </c>
      <c r="F1934" s="35">
        <v>3050000</v>
      </c>
      <c r="G1934" s="35">
        <v>226000</v>
      </c>
      <c r="H1934" s="35">
        <v>1410000</v>
      </c>
      <c r="P1934" s="43">
        <v>0</v>
      </c>
      <c r="Q1934" s="5">
        <v>10.025600000000001</v>
      </c>
      <c r="R1934" s="5">
        <v>33.782400000000003</v>
      </c>
      <c r="S1934" s="5">
        <v>25.996882339999999</v>
      </c>
      <c r="T1934" s="62">
        <v>5.0000000000000001E-3</v>
      </c>
      <c r="U1934" s="62">
        <v>9.2999999999999999E-2</v>
      </c>
      <c r="V1934" s="62">
        <v>24.858500410000001</v>
      </c>
      <c r="W1934" s="5"/>
      <c r="X1934" s="5">
        <v>116.84419642857142</v>
      </c>
    </row>
    <row r="1935" spans="2:24" x14ac:dyDescent="0.2">
      <c r="B1935" s="23">
        <v>41863</v>
      </c>
      <c r="C1935" s="5">
        <v>36.6995</v>
      </c>
      <c r="D1935" s="5">
        <v>-122.36879999999999</v>
      </c>
      <c r="E1935" s="39">
        <v>100</v>
      </c>
      <c r="F1935" s="35">
        <v>2300000</v>
      </c>
      <c r="G1935" s="35">
        <v>291000</v>
      </c>
      <c r="H1935" s="35">
        <v>1130000</v>
      </c>
      <c r="P1935" s="43">
        <v>0</v>
      </c>
      <c r="Q1935" s="5">
        <v>9.7636000000000003</v>
      </c>
      <c r="R1935" s="5">
        <v>33.859499999999997</v>
      </c>
      <c r="S1935" s="5">
        <v>26.101026959999999</v>
      </c>
      <c r="T1935" s="62">
        <v>7.0000000000000001E-3</v>
      </c>
      <c r="U1935" s="62">
        <v>7.0999999999999994E-2</v>
      </c>
      <c r="V1935" s="62">
        <v>26.76270461</v>
      </c>
      <c r="W1935" s="5"/>
      <c r="X1935" s="5">
        <v>102.84508928571428</v>
      </c>
    </row>
    <row r="1936" spans="2:24" x14ac:dyDescent="0.2">
      <c r="B1936" s="23">
        <v>41863</v>
      </c>
      <c r="C1936" s="5">
        <v>36.6995</v>
      </c>
      <c r="D1936" s="5">
        <v>-122.36879999999999</v>
      </c>
      <c r="E1936" s="39">
        <v>200</v>
      </c>
      <c r="F1936" s="35">
        <v>5970000</v>
      </c>
      <c r="G1936" s="35">
        <v>1450000</v>
      </c>
      <c r="H1936" s="35">
        <v>13000000</v>
      </c>
      <c r="P1936" s="43">
        <v>0</v>
      </c>
      <c r="Q1936" s="5">
        <v>9.2609999999999992</v>
      </c>
      <c r="R1936" s="5">
        <v>34.026499999999999</v>
      </c>
      <c r="S1936" s="5">
        <v>26.314006930000001</v>
      </c>
      <c r="T1936" s="62">
        <v>4.0000000000000001E-3</v>
      </c>
      <c r="U1936" s="62">
        <v>0.10299999999999999</v>
      </c>
      <c r="V1936" s="62">
        <v>30.29113486</v>
      </c>
      <c r="W1936" s="5"/>
      <c r="X1936" s="5">
        <v>75.502232142857139</v>
      </c>
    </row>
    <row r="1937" spans="2:24" x14ac:dyDescent="0.2">
      <c r="B1937" s="23">
        <v>41919</v>
      </c>
      <c r="C1937" s="5">
        <v>36.689300000000003</v>
      </c>
      <c r="D1937" s="5">
        <v>-122.384</v>
      </c>
      <c r="E1937" s="39">
        <v>5</v>
      </c>
      <c r="F1937" s="35">
        <v>235000</v>
      </c>
      <c r="G1937" s="35">
        <v>311</v>
      </c>
      <c r="H1937" s="35">
        <v>114000</v>
      </c>
      <c r="P1937" s="43">
        <v>0.5</v>
      </c>
      <c r="Q1937" s="5">
        <v>16.452000000000002</v>
      </c>
      <c r="R1937" s="5">
        <v>33.354799999999997</v>
      </c>
      <c r="S1937" s="5">
        <v>24.37929793</v>
      </c>
      <c r="T1937" s="62">
        <v>2.1000000000000001E-2</v>
      </c>
      <c r="U1937" s="62">
        <v>9.1999999999999998E-2</v>
      </c>
      <c r="V1937" s="62">
        <v>0.292397974</v>
      </c>
      <c r="W1937" s="5"/>
      <c r="X1937" s="5">
        <v>256.00892857142861</v>
      </c>
    </row>
    <row r="1938" spans="2:24" x14ac:dyDescent="0.2">
      <c r="B1938" s="23">
        <v>41919</v>
      </c>
      <c r="C1938" s="5">
        <v>36.689300000000003</v>
      </c>
      <c r="D1938" s="5">
        <v>-122.384</v>
      </c>
      <c r="E1938" s="39">
        <v>10</v>
      </c>
      <c r="F1938" s="35">
        <v>309000</v>
      </c>
      <c r="G1938" s="35">
        <v>518</v>
      </c>
      <c r="H1938" s="35">
        <v>79200</v>
      </c>
      <c r="P1938" s="43">
        <v>0.15</v>
      </c>
      <c r="Q1938" s="5">
        <v>16.421500000000002</v>
      </c>
      <c r="R1938" s="5">
        <v>33.352499999999999</v>
      </c>
      <c r="S1938" s="5">
        <v>24.38454509</v>
      </c>
      <c r="T1938" s="62">
        <v>1.0999999999999999E-2</v>
      </c>
      <c r="U1938" s="62">
        <v>0.123</v>
      </c>
      <c r="V1938" s="62">
        <v>0.34586903000000002</v>
      </c>
      <c r="W1938" s="5"/>
      <c r="X1938" s="5">
        <v>255.98660714285714</v>
      </c>
    </row>
    <row r="1939" spans="2:24" x14ac:dyDescent="0.2">
      <c r="B1939" s="23">
        <v>41919</v>
      </c>
      <c r="C1939" s="5">
        <v>36.689300000000003</v>
      </c>
      <c r="D1939" s="5">
        <v>-122.384</v>
      </c>
      <c r="E1939" s="39">
        <v>20</v>
      </c>
      <c r="F1939" s="35">
        <v>4510000</v>
      </c>
      <c r="G1939" s="35">
        <v>3770</v>
      </c>
      <c r="H1939" s="35">
        <v>1430000</v>
      </c>
      <c r="P1939" s="43">
        <v>0.05</v>
      </c>
      <c r="Q1939" s="5">
        <v>13.42</v>
      </c>
      <c r="R1939" s="5">
        <v>33.264099999999999</v>
      </c>
      <c r="S1939" s="5">
        <v>24.964431179999998</v>
      </c>
      <c r="T1939" s="62">
        <v>1.7999999999999999E-2</v>
      </c>
      <c r="U1939" s="62">
        <v>0.17299999999999999</v>
      </c>
      <c r="V1939" s="62">
        <v>2.353628799</v>
      </c>
      <c r="W1939" s="5"/>
      <c r="X1939" s="5">
        <v>260.21875</v>
      </c>
    </row>
    <row r="1940" spans="2:24" x14ac:dyDescent="0.2">
      <c r="B1940" s="23">
        <v>41919</v>
      </c>
      <c r="C1940" s="5">
        <v>36.689300000000003</v>
      </c>
      <c r="D1940" s="5">
        <v>-122.384</v>
      </c>
      <c r="E1940" s="39">
        <v>30</v>
      </c>
      <c r="F1940" s="35">
        <v>9820000</v>
      </c>
      <c r="G1940" s="35">
        <v>16900</v>
      </c>
      <c r="H1940" s="35">
        <v>8130000</v>
      </c>
      <c r="P1940" s="43" t="s">
        <v>547</v>
      </c>
      <c r="Q1940" s="5">
        <v>12.126300000000001</v>
      </c>
      <c r="R1940" s="5">
        <v>33.328200000000002</v>
      </c>
      <c r="S1940" s="5">
        <v>25.266996500000001</v>
      </c>
      <c r="T1940" s="62">
        <v>2.7E-2</v>
      </c>
      <c r="U1940" s="62">
        <v>0.19400000000000001</v>
      </c>
      <c r="V1940" s="62">
        <v>11.206947899999999</v>
      </c>
      <c r="W1940" s="5"/>
      <c r="X1940" s="5">
        <v>199.44642857142858</v>
      </c>
    </row>
    <row r="1941" spans="2:24" x14ac:dyDescent="0.2">
      <c r="B1941" s="23">
        <v>41919</v>
      </c>
      <c r="C1941" s="5">
        <v>36.689300000000003</v>
      </c>
      <c r="D1941" s="5">
        <v>-122.384</v>
      </c>
      <c r="E1941" s="39">
        <v>40</v>
      </c>
      <c r="F1941" s="35">
        <v>13600000</v>
      </c>
      <c r="G1941" s="35">
        <v>38100</v>
      </c>
      <c r="H1941" s="35">
        <v>8510000</v>
      </c>
      <c r="P1941" s="43">
        <v>0.01</v>
      </c>
      <c r="Q1941" s="5">
        <v>11.72</v>
      </c>
      <c r="R1941" s="5">
        <v>33.359099999999998</v>
      </c>
      <c r="S1941" s="5">
        <v>25.367066550000001</v>
      </c>
      <c r="T1941" s="62">
        <v>8.0000000000000002E-3</v>
      </c>
      <c r="U1941" s="62">
        <v>0.14299999999999999</v>
      </c>
      <c r="V1941" s="62">
        <v>13.91517294</v>
      </c>
      <c r="W1941" s="5"/>
      <c r="X1941" s="5">
        <v>187.21875</v>
      </c>
    </row>
    <row r="1942" spans="2:24" x14ac:dyDescent="0.2">
      <c r="B1942" s="23">
        <v>41919</v>
      </c>
      <c r="C1942" s="5">
        <v>36.689300000000003</v>
      </c>
      <c r="D1942" s="5">
        <v>-122.384</v>
      </c>
      <c r="E1942" s="39">
        <v>80</v>
      </c>
      <c r="F1942" s="35">
        <v>14200000</v>
      </c>
      <c r="G1942" s="35">
        <v>84500</v>
      </c>
      <c r="H1942" s="35">
        <v>5330000</v>
      </c>
      <c r="P1942" s="43">
        <v>0</v>
      </c>
      <c r="Q1942" s="5">
        <v>11.071400000000001</v>
      </c>
      <c r="R1942" s="5">
        <v>33.460500000000003</v>
      </c>
      <c r="S1942" s="5">
        <v>25.564033179999999</v>
      </c>
      <c r="T1942" s="62">
        <v>3.0000000000000001E-3</v>
      </c>
      <c r="U1942" s="62">
        <v>8.5000000000000006E-2</v>
      </c>
      <c r="V1942" s="62">
        <v>16.83629161</v>
      </c>
      <c r="W1942" s="5"/>
      <c r="X1942" s="5">
        <v>168.06696428571431</v>
      </c>
    </row>
    <row r="1943" spans="2:24" x14ac:dyDescent="0.2">
      <c r="B1943" s="23">
        <v>41919</v>
      </c>
      <c r="C1943" s="5">
        <v>36.689300000000003</v>
      </c>
      <c r="D1943" s="5">
        <v>-122.384</v>
      </c>
      <c r="E1943" s="39">
        <v>100</v>
      </c>
      <c r="F1943" s="35">
        <v>6410000</v>
      </c>
      <c r="G1943" s="35">
        <v>140000</v>
      </c>
      <c r="H1943" s="35">
        <v>3870000</v>
      </c>
      <c r="P1943" s="43">
        <v>0</v>
      </c>
      <c r="Q1943" s="5">
        <v>10.767200000000001</v>
      </c>
      <c r="R1943" s="5">
        <v>33.503900000000002</v>
      </c>
      <c r="S1943" s="5">
        <v>25.65180952</v>
      </c>
      <c r="T1943" s="62">
        <v>6.0000000000000001E-3</v>
      </c>
      <c r="U1943" s="62">
        <v>0.161</v>
      </c>
      <c r="V1943" s="62">
        <v>18.341446449999999</v>
      </c>
      <c r="W1943" s="5"/>
      <c r="X1943" s="5">
        <v>161.86607142857142</v>
      </c>
    </row>
    <row r="1944" spans="2:24" x14ac:dyDescent="0.2">
      <c r="B1944" s="23">
        <v>41919</v>
      </c>
      <c r="C1944" s="5">
        <v>36.689300000000003</v>
      </c>
      <c r="D1944" s="5">
        <v>-122.384</v>
      </c>
      <c r="E1944" s="39">
        <v>200</v>
      </c>
      <c r="F1944" s="35">
        <v>14800000</v>
      </c>
      <c r="G1944" s="35">
        <v>1290000</v>
      </c>
      <c r="H1944" s="35">
        <v>14600000</v>
      </c>
      <c r="P1944" s="43">
        <v>0</v>
      </c>
      <c r="Q1944" s="5">
        <v>9.4155999999999995</v>
      </c>
      <c r="R1944" s="5">
        <v>33.866300000000003</v>
      </c>
      <c r="S1944" s="5">
        <v>26.1636284</v>
      </c>
      <c r="T1944" s="62">
        <v>0</v>
      </c>
      <c r="U1944" s="62">
        <v>0.1</v>
      </c>
      <c r="V1944" s="62">
        <v>26.087519539999999</v>
      </c>
      <c r="W1944" s="5"/>
      <c r="X1944" s="5">
        <v>110.80803571428572</v>
      </c>
    </row>
    <row r="1945" spans="2:24" x14ac:dyDescent="0.2">
      <c r="B1945" s="23">
        <v>41941</v>
      </c>
      <c r="C1945" s="5">
        <v>36.696300000000001</v>
      </c>
      <c r="D1945" s="5">
        <v>-122.3592</v>
      </c>
      <c r="E1945" s="39">
        <v>5</v>
      </c>
      <c r="F1945" s="35">
        <v>236000</v>
      </c>
      <c r="G1945" s="35">
        <v>835</v>
      </c>
      <c r="H1945" s="35">
        <v>282000</v>
      </c>
      <c r="P1945" s="43">
        <v>0.5</v>
      </c>
      <c r="Q1945" s="5">
        <v>16.936599999999999</v>
      </c>
      <c r="R1945" s="5">
        <v>33.316299999999998</v>
      </c>
      <c r="S1945" s="5">
        <v>24.237205329999998</v>
      </c>
      <c r="T1945" s="62">
        <v>3.0000000000000001E-3</v>
      </c>
      <c r="U1945" s="62">
        <v>9.7000000000000003E-2</v>
      </c>
      <c r="V1945" s="62">
        <v>0.185290229</v>
      </c>
      <c r="W1945" s="5"/>
      <c r="X1945" s="5">
        <v>247.76339285714289</v>
      </c>
    </row>
    <row r="1946" spans="2:24" x14ac:dyDescent="0.2">
      <c r="B1946" s="23">
        <v>41941</v>
      </c>
      <c r="C1946" s="5">
        <v>36.696300000000001</v>
      </c>
      <c r="D1946" s="5">
        <v>-122.3592</v>
      </c>
      <c r="E1946" s="39">
        <v>10</v>
      </c>
      <c r="F1946" s="35">
        <v>78200</v>
      </c>
      <c r="G1946" s="35">
        <v>438</v>
      </c>
      <c r="H1946" s="35">
        <v>70800</v>
      </c>
      <c r="P1946" s="43" t="s">
        <v>547</v>
      </c>
      <c r="Q1946" s="5">
        <v>16.780899999999999</v>
      </c>
      <c r="R1946" s="5">
        <v>33.3185</v>
      </c>
      <c r="S1946" s="5">
        <v>24.275278149999998</v>
      </c>
      <c r="T1946" s="62">
        <v>1.4999999999999999E-2</v>
      </c>
      <c r="U1946" s="62">
        <v>0.04</v>
      </c>
      <c r="V1946" s="62">
        <v>0.114944424</v>
      </c>
      <c r="W1946" s="5"/>
      <c r="X1946" s="5">
        <v>247.62946428571431</v>
      </c>
    </row>
    <row r="1947" spans="2:24" x14ac:dyDescent="0.2">
      <c r="B1947" s="23">
        <v>41941</v>
      </c>
      <c r="C1947" s="5">
        <v>36.696300000000001</v>
      </c>
      <c r="D1947" s="5">
        <v>-122.3592</v>
      </c>
      <c r="E1947" s="39">
        <v>20</v>
      </c>
      <c r="F1947" s="35">
        <v>44500</v>
      </c>
      <c r="G1947" s="35">
        <v>155</v>
      </c>
      <c r="H1947" s="35">
        <v>49400</v>
      </c>
      <c r="P1947" s="43">
        <v>0.15</v>
      </c>
      <c r="Q1947" s="5">
        <v>16.671199999999999</v>
      </c>
      <c r="R1947" s="5">
        <v>33.314300000000003</v>
      </c>
      <c r="S1947" s="5">
        <v>24.297559339999999</v>
      </c>
      <c r="T1947" s="62">
        <v>8.0000000000000002E-3</v>
      </c>
      <c r="U1947" s="62">
        <v>2.3E-2</v>
      </c>
      <c r="V1947" s="62">
        <v>0.120543044</v>
      </c>
      <c r="W1947" s="5"/>
      <c r="X1947" s="5">
        <v>248.54464285714286</v>
      </c>
    </row>
    <row r="1948" spans="2:24" x14ac:dyDescent="0.2">
      <c r="B1948" s="23">
        <v>41941</v>
      </c>
      <c r="C1948" s="5">
        <v>36.696300000000001</v>
      </c>
      <c r="D1948" s="5">
        <v>-122.3592</v>
      </c>
      <c r="E1948" s="39">
        <v>30</v>
      </c>
      <c r="F1948" s="35">
        <v>675000</v>
      </c>
      <c r="G1948" s="35">
        <v>1600</v>
      </c>
      <c r="H1948" s="35">
        <v>555000</v>
      </c>
      <c r="P1948" s="43">
        <v>0.05</v>
      </c>
      <c r="Q1948" s="5">
        <v>16.522300000000001</v>
      </c>
      <c r="R1948" s="5">
        <v>33.2971</v>
      </c>
      <c r="S1948" s="5">
        <v>24.318797549999999</v>
      </c>
      <c r="T1948" s="62">
        <v>2.8000000000000001E-2</v>
      </c>
      <c r="U1948" s="62">
        <v>0.106</v>
      </c>
      <c r="V1948" s="62">
        <v>0.12050272400000001</v>
      </c>
      <c r="W1948" s="5"/>
      <c r="X1948" s="5">
        <v>247.16964285714289</v>
      </c>
    </row>
    <row r="1949" spans="2:24" x14ac:dyDescent="0.2">
      <c r="B1949" s="23">
        <v>41941</v>
      </c>
      <c r="C1949" s="5">
        <v>36.696300000000001</v>
      </c>
      <c r="D1949" s="5">
        <v>-122.3592</v>
      </c>
      <c r="E1949" s="39">
        <v>40</v>
      </c>
      <c r="F1949" s="35">
        <v>6600000</v>
      </c>
      <c r="G1949" s="35">
        <v>3040</v>
      </c>
      <c r="H1949" s="35">
        <v>5990000</v>
      </c>
      <c r="P1949" s="43">
        <v>0.01</v>
      </c>
      <c r="Q1949" s="5">
        <v>14.4785</v>
      </c>
      <c r="R1949" s="5">
        <v>33.235799999999998</v>
      </c>
      <c r="S1949" s="5">
        <v>24.723762659999998</v>
      </c>
      <c r="T1949" s="62">
        <v>2.4E-2</v>
      </c>
      <c r="U1949" s="62">
        <v>0.34100000000000003</v>
      </c>
      <c r="V1949" s="62">
        <v>2.8820512169999999</v>
      </c>
      <c r="W1949" s="5"/>
      <c r="X1949" s="5">
        <v>246.95089285714286</v>
      </c>
    </row>
    <row r="1950" spans="2:24" x14ac:dyDescent="0.2">
      <c r="B1950" s="23">
        <v>41941</v>
      </c>
      <c r="C1950" s="5">
        <v>36.696300000000001</v>
      </c>
      <c r="D1950" s="5">
        <v>-122.3592</v>
      </c>
      <c r="E1950" s="39">
        <v>100</v>
      </c>
      <c r="F1950" s="35">
        <v>19300000</v>
      </c>
      <c r="G1950" s="35">
        <v>2500000</v>
      </c>
      <c r="H1950" s="35">
        <v>29900000</v>
      </c>
      <c r="P1950" s="43">
        <v>0</v>
      </c>
      <c r="Q1950" s="5">
        <v>10.6172</v>
      </c>
      <c r="R1950" s="5">
        <v>33.537999999999997</v>
      </c>
      <c r="S1950" s="5">
        <v>25.704662639999999</v>
      </c>
      <c r="T1950" s="62">
        <v>1.2999999999999999E-2</v>
      </c>
      <c r="U1950" s="62">
        <v>9.7000000000000003E-2</v>
      </c>
      <c r="V1950" s="62">
        <v>18.465290230000001</v>
      </c>
      <c r="W1950" s="5"/>
      <c r="X1950" s="5">
        <v>159.17410714285714</v>
      </c>
    </row>
    <row r="1951" spans="2:24" x14ac:dyDescent="0.2">
      <c r="B1951" s="23">
        <v>41941</v>
      </c>
      <c r="C1951" s="5">
        <v>36.696300000000001</v>
      </c>
      <c r="D1951" s="5">
        <v>-122.3592</v>
      </c>
      <c r="E1951" s="39">
        <v>200</v>
      </c>
      <c r="F1951" s="35">
        <v>22800000</v>
      </c>
      <c r="G1951" s="35">
        <v>2730000</v>
      </c>
      <c r="H1951" s="35">
        <v>28700000</v>
      </c>
      <c r="P1951" s="43">
        <v>0</v>
      </c>
      <c r="Q1951" s="5">
        <v>9.0902999999999992</v>
      </c>
      <c r="R1951" s="5">
        <v>33.984999999999999</v>
      </c>
      <c r="S1951" s="5">
        <v>26.30894434</v>
      </c>
      <c r="T1951" s="62">
        <v>0</v>
      </c>
      <c r="U1951" s="62">
        <v>0.04</v>
      </c>
      <c r="V1951" s="62">
        <v>28.306944420000001</v>
      </c>
      <c r="W1951" s="5"/>
      <c r="X1951" s="5">
        <v>90.017857142857153</v>
      </c>
    </row>
    <row r="1952" spans="2:24" x14ac:dyDescent="0.2">
      <c r="B1952" s="23">
        <v>41941</v>
      </c>
      <c r="C1952" s="5">
        <v>36.7042</v>
      </c>
      <c r="D1952" s="5">
        <v>-122.367</v>
      </c>
      <c r="E1952" s="39">
        <v>5</v>
      </c>
      <c r="F1952" s="35">
        <v>733000</v>
      </c>
      <c r="G1952" s="35">
        <v>355</v>
      </c>
      <c r="H1952" s="35">
        <v>601000</v>
      </c>
      <c r="P1952" s="43">
        <v>0.5</v>
      </c>
      <c r="Q1952" s="5">
        <v>15.3179</v>
      </c>
      <c r="R1952" s="5">
        <v>33.2483</v>
      </c>
      <c r="S1952" s="5">
        <v>24.55239504</v>
      </c>
      <c r="T1952" s="62">
        <v>0.06</v>
      </c>
      <c r="U1952" s="62">
        <v>9.4E-2</v>
      </c>
      <c r="V1952" s="62">
        <v>0.50631081099999997</v>
      </c>
      <c r="W1952" s="5"/>
      <c r="X1952" s="5">
        <v>254.27589285714285</v>
      </c>
    </row>
    <row r="1953" spans="2:24" x14ac:dyDescent="0.2">
      <c r="B1953" s="23">
        <v>41963</v>
      </c>
      <c r="C1953" s="5">
        <v>36.7042</v>
      </c>
      <c r="D1953" s="5">
        <v>-122.367</v>
      </c>
      <c r="E1953" s="39">
        <v>10</v>
      </c>
      <c r="F1953" s="35">
        <v>940000</v>
      </c>
      <c r="G1953" s="35">
        <v>496</v>
      </c>
      <c r="H1953" s="35">
        <v>653000</v>
      </c>
      <c r="P1953" s="43" t="s">
        <v>547</v>
      </c>
      <c r="Q1953" s="5">
        <v>15.2902</v>
      </c>
      <c r="R1953" s="5">
        <v>33.248899999999999</v>
      </c>
      <c r="S1953" s="5">
        <v>24.558934789999999</v>
      </c>
      <c r="T1953" s="62">
        <v>6.6000000000000003E-2</v>
      </c>
      <c r="U1953" s="62">
        <v>6.8000000000000005E-2</v>
      </c>
      <c r="V1953" s="62">
        <v>0.35675675699999998</v>
      </c>
      <c r="W1953" s="5"/>
      <c r="X1953" s="5">
        <v>253.48437499999997</v>
      </c>
    </row>
    <row r="1954" spans="2:24" x14ac:dyDescent="0.2">
      <c r="B1954" s="23">
        <v>41963</v>
      </c>
      <c r="C1954" s="5">
        <v>36.7042</v>
      </c>
      <c r="D1954" s="5">
        <v>-122.367</v>
      </c>
      <c r="E1954" s="39">
        <v>20</v>
      </c>
      <c r="F1954" s="35">
        <v>359000</v>
      </c>
      <c r="G1954" s="35">
        <v>676</v>
      </c>
      <c r="H1954" s="35">
        <v>306000</v>
      </c>
      <c r="P1954" s="43">
        <v>0.15</v>
      </c>
      <c r="Q1954" s="5">
        <v>15.2377</v>
      </c>
      <c r="R1954" s="5">
        <v>33.243000000000002</v>
      </c>
      <c r="S1954" s="5">
        <v>24.565891319999999</v>
      </c>
      <c r="T1954" s="62">
        <v>0.10100000000000001</v>
      </c>
      <c r="U1954" s="62">
        <v>0.13600000000000001</v>
      </c>
      <c r="V1954" s="62">
        <v>1.059513514</v>
      </c>
      <c r="W1954" s="5"/>
      <c r="X1954" s="5">
        <v>253.1</v>
      </c>
    </row>
    <row r="1955" spans="2:24" x14ac:dyDescent="0.2">
      <c r="B1955" s="23">
        <v>41963</v>
      </c>
      <c r="C1955" s="5">
        <v>36.7042</v>
      </c>
      <c r="D1955" s="5">
        <v>-122.367</v>
      </c>
      <c r="E1955" s="39">
        <v>30</v>
      </c>
      <c r="F1955" s="35">
        <v>13400000</v>
      </c>
      <c r="G1955" s="35">
        <v>1230</v>
      </c>
      <c r="H1955" s="35">
        <v>7670000</v>
      </c>
      <c r="P1955" s="43">
        <v>0.05</v>
      </c>
      <c r="Q1955" s="5">
        <v>12.6874</v>
      </c>
      <c r="R1955" s="5">
        <v>33.0107</v>
      </c>
      <c r="S1955" s="5">
        <v>24.913256029999999</v>
      </c>
      <c r="T1955" s="62">
        <v>0.16</v>
      </c>
      <c r="U1955" s="62">
        <v>0.40100000000000002</v>
      </c>
      <c r="V1955" s="62">
        <v>4.8920067569999999</v>
      </c>
      <c r="W1955" s="5"/>
      <c r="X1955" s="5">
        <v>242.85848214285716</v>
      </c>
    </row>
    <row r="1956" spans="2:24" x14ac:dyDescent="0.2">
      <c r="B1956" s="23">
        <v>41963</v>
      </c>
      <c r="C1956" s="5">
        <v>36.7042</v>
      </c>
      <c r="D1956" s="5">
        <v>-122.367</v>
      </c>
      <c r="E1956" s="39">
        <v>40</v>
      </c>
      <c r="F1956" s="35">
        <v>27900000</v>
      </c>
      <c r="G1956" s="35">
        <v>4070</v>
      </c>
      <c r="H1956" s="35">
        <v>18000000</v>
      </c>
      <c r="P1956" s="43">
        <v>0.01</v>
      </c>
      <c r="Q1956" s="5">
        <v>11.6242</v>
      </c>
      <c r="R1956" s="5">
        <v>32.956400000000002</v>
      </c>
      <c r="S1956" s="5">
        <v>25.07186759</v>
      </c>
      <c r="T1956" s="62">
        <v>4.8000000000000001E-2</v>
      </c>
      <c r="U1956" s="62">
        <v>0.35</v>
      </c>
      <c r="V1956" s="62">
        <v>9.7026891890000009</v>
      </c>
      <c r="W1956" s="5"/>
      <c r="X1956" s="5">
        <v>237.11205357142859</v>
      </c>
    </row>
    <row r="1957" spans="2:24" x14ac:dyDescent="0.2">
      <c r="B1957" s="23">
        <v>41963</v>
      </c>
      <c r="C1957" s="5">
        <v>36.7042</v>
      </c>
      <c r="D1957" s="5">
        <v>-122.367</v>
      </c>
      <c r="E1957" s="39">
        <v>80</v>
      </c>
      <c r="F1957" s="35">
        <v>55400000</v>
      </c>
      <c r="G1957" s="35">
        <v>756000</v>
      </c>
      <c r="H1957" s="35">
        <v>39700000</v>
      </c>
      <c r="P1957" s="43">
        <v>0</v>
      </c>
      <c r="Q1957" s="5">
        <v>10.1061</v>
      </c>
      <c r="R1957" s="5">
        <v>33.444600000000001</v>
      </c>
      <c r="S1957" s="5">
        <v>25.719634490000001</v>
      </c>
      <c r="T1957" s="62">
        <v>4.2999999999999997E-2</v>
      </c>
      <c r="U1957" s="62">
        <v>6.7000000000000004E-2</v>
      </c>
      <c r="V1957" s="62">
        <v>17.55396622</v>
      </c>
      <c r="W1957" s="5"/>
      <c r="X1957" s="5">
        <v>175.8125</v>
      </c>
    </row>
    <row r="1958" spans="2:24" x14ac:dyDescent="0.2">
      <c r="B1958" s="23">
        <v>41963</v>
      </c>
      <c r="C1958" s="5">
        <v>36.7042</v>
      </c>
      <c r="D1958" s="5">
        <v>-122.367</v>
      </c>
      <c r="E1958" s="39">
        <v>100</v>
      </c>
      <c r="F1958" s="35">
        <v>61300000</v>
      </c>
      <c r="G1958" s="35">
        <v>1970000</v>
      </c>
      <c r="H1958" s="35">
        <v>43700000</v>
      </c>
      <c r="P1958" s="43">
        <v>0</v>
      </c>
      <c r="Q1958" s="5">
        <v>9.8754000000000008</v>
      </c>
      <c r="R1958" s="5">
        <v>33.671700000000001</v>
      </c>
      <c r="S1958" s="5">
        <v>25.93569634</v>
      </c>
      <c r="T1958" s="62">
        <v>4.1000000000000002E-2</v>
      </c>
      <c r="U1958" s="62">
        <v>7.0999999999999994E-2</v>
      </c>
      <c r="V1958" s="62">
        <v>22.651128379999999</v>
      </c>
      <c r="W1958" s="5"/>
      <c r="X1958" s="5">
        <v>142.10625000000002</v>
      </c>
    </row>
    <row r="1959" spans="2:24" x14ac:dyDescent="0.2">
      <c r="B1959" s="23">
        <v>41963</v>
      </c>
      <c r="C1959" s="5">
        <v>36.7042</v>
      </c>
      <c r="D1959" s="5">
        <v>-122.367</v>
      </c>
      <c r="E1959" s="39">
        <v>200</v>
      </c>
      <c r="F1959" s="35">
        <v>10500000</v>
      </c>
      <c r="G1959" s="35">
        <v>2880000</v>
      </c>
      <c r="H1959" s="35">
        <v>14300000</v>
      </c>
      <c r="P1959" s="43">
        <v>0</v>
      </c>
      <c r="Q1959" s="5">
        <v>8.7865000000000002</v>
      </c>
      <c r="R1959" s="5">
        <v>34.006599999999999</v>
      </c>
      <c r="S1959" s="5">
        <v>26.373881109999999</v>
      </c>
      <c r="T1959" s="62">
        <v>4.5999999999999999E-2</v>
      </c>
      <c r="U1959" s="62">
        <v>0.09</v>
      </c>
      <c r="V1959" s="62">
        <v>29.77614865</v>
      </c>
      <c r="W1959" s="5"/>
      <c r="X1959" s="5">
        <v>93.217410714285734</v>
      </c>
    </row>
    <row r="1960" spans="2:24" x14ac:dyDescent="0.2">
      <c r="B1960" s="23">
        <v>42124</v>
      </c>
      <c r="C1960" s="5">
        <v>36.7468</v>
      </c>
      <c r="D1960" s="5">
        <v>-122.0193</v>
      </c>
      <c r="E1960" s="39">
        <v>5</v>
      </c>
      <c r="F1960" s="35">
        <v>1320000</v>
      </c>
      <c r="G1960" s="35">
        <v>911000</v>
      </c>
      <c r="H1960" s="35">
        <v>2370000</v>
      </c>
      <c r="P1960" s="43">
        <v>0.5</v>
      </c>
      <c r="Q1960" s="5">
        <v>10.9697</v>
      </c>
      <c r="R1960" s="5">
        <v>33.596899999999998</v>
      </c>
      <c r="S1960" s="5">
        <v>25.688368789999998</v>
      </c>
      <c r="T1960" s="62">
        <v>0.13300000000000001</v>
      </c>
      <c r="U1960" s="62">
        <v>0.376</v>
      </c>
      <c r="V1960" s="62">
        <v>9.98</v>
      </c>
      <c r="W1960" s="5"/>
      <c r="X1960" s="5">
        <v>264.921875</v>
      </c>
    </row>
    <row r="1961" spans="2:24" x14ac:dyDescent="0.2">
      <c r="B1961" s="23">
        <v>42124</v>
      </c>
      <c r="C1961" s="5">
        <v>36.7468</v>
      </c>
      <c r="D1961" s="5">
        <v>-122.0193</v>
      </c>
      <c r="E1961" s="39">
        <v>10</v>
      </c>
      <c r="F1961" s="35">
        <v>1800000</v>
      </c>
      <c r="G1961" s="35">
        <v>1170000</v>
      </c>
      <c r="H1961" s="35">
        <v>2430000</v>
      </c>
      <c r="P1961" s="43">
        <v>0.05</v>
      </c>
      <c r="Q1961" s="5">
        <v>10.9168</v>
      </c>
      <c r="R1961" s="5">
        <v>33.601100000000002</v>
      </c>
      <c r="S1961" s="5">
        <v>25.70105276</v>
      </c>
      <c r="T1961" s="62">
        <v>0.27100000000000002</v>
      </c>
      <c r="U1961" s="62">
        <v>0.44500000000000001</v>
      </c>
      <c r="V1961" s="62">
        <v>11.064</v>
      </c>
      <c r="W1961" s="5"/>
      <c r="X1961" s="5">
        <v>257.30491071428571</v>
      </c>
    </row>
    <row r="1962" spans="2:24" x14ac:dyDescent="0.2">
      <c r="B1962" s="23">
        <v>42124</v>
      </c>
      <c r="C1962" s="5">
        <v>36.7468</v>
      </c>
      <c r="D1962" s="5">
        <v>-122.0193</v>
      </c>
      <c r="E1962" s="39">
        <v>20</v>
      </c>
      <c r="F1962" s="35">
        <v>2340000</v>
      </c>
      <c r="G1962" s="35">
        <v>2410000</v>
      </c>
      <c r="H1962" s="35">
        <v>4680000</v>
      </c>
      <c r="P1962" s="43">
        <v>0.01</v>
      </c>
      <c r="Q1962" s="5">
        <v>10.8165</v>
      </c>
      <c r="R1962" s="5">
        <v>33.611499999999999</v>
      </c>
      <c r="S1962" s="5">
        <v>25.72692451</v>
      </c>
      <c r="T1962" s="62">
        <v>0.54700000000000004</v>
      </c>
      <c r="U1962" s="62">
        <v>0.38600000000000001</v>
      </c>
      <c r="V1962" s="62">
        <v>12.67</v>
      </c>
      <c r="W1962" s="5"/>
      <c r="X1962" s="5">
        <v>243.13794642857144</v>
      </c>
    </row>
    <row r="1963" spans="2:24" x14ac:dyDescent="0.2">
      <c r="B1963" s="23">
        <v>42124</v>
      </c>
      <c r="C1963" s="5">
        <v>36.7468</v>
      </c>
      <c r="D1963" s="5">
        <v>-122.0193</v>
      </c>
      <c r="E1963" s="39">
        <v>30</v>
      </c>
      <c r="F1963" s="35">
        <v>2590000</v>
      </c>
      <c r="G1963" s="35">
        <v>1370000</v>
      </c>
      <c r="H1963" s="35">
        <v>4620000</v>
      </c>
      <c r="P1963" s="43">
        <v>1E-3</v>
      </c>
      <c r="Q1963" s="5">
        <v>10.537100000000001</v>
      </c>
      <c r="R1963" s="5">
        <v>33.628900000000002</v>
      </c>
      <c r="S1963" s="5">
        <v>25.78945946</v>
      </c>
      <c r="T1963" s="62">
        <v>0.88500000000000001</v>
      </c>
      <c r="U1963" s="62">
        <v>0.36199999999999999</v>
      </c>
      <c r="V1963" s="62">
        <v>14.347</v>
      </c>
      <c r="W1963" s="5"/>
      <c r="X1963" s="5">
        <v>219.16919642857144</v>
      </c>
    </row>
    <row r="1964" spans="2:24" x14ac:dyDescent="0.2">
      <c r="B1964" s="23">
        <v>42124</v>
      </c>
      <c r="C1964" s="5">
        <v>36.7468</v>
      </c>
      <c r="D1964" s="5">
        <v>-122.0193</v>
      </c>
      <c r="E1964" s="39">
        <v>80</v>
      </c>
      <c r="F1964" s="35">
        <v>13300000</v>
      </c>
      <c r="G1964" s="35">
        <v>49600000</v>
      </c>
      <c r="H1964" s="35">
        <v>71100000</v>
      </c>
      <c r="P1964" s="43">
        <v>0</v>
      </c>
      <c r="Q1964" s="5">
        <v>9.0112000000000005</v>
      </c>
      <c r="R1964" s="5">
        <v>33.862200000000001</v>
      </c>
      <c r="S1964" s="5">
        <v>26.225397789999999</v>
      </c>
      <c r="T1964" s="62">
        <v>9.8000000000000004E-2</v>
      </c>
      <c r="U1964" s="62">
        <v>0.219</v>
      </c>
      <c r="V1964" s="62">
        <v>26.277999999999999</v>
      </c>
      <c r="W1964" s="5"/>
      <c r="X1964" s="5">
        <v>117.24419642857144</v>
      </c>
    </row>
    <row r="1965" spans="2:24" x14ac:dyDescent="0.2">
      <c r="B1965" s="23">
        <v>42124</v>
      </c>
      <c r="C1965" s="5">
        <v>36.7468</v>
      </c>
      <c r="D1965" s="5">
        <v>-122.0193</v>
      </c>
      <c r="E1965" s="39">
        <v>100</v>
      </c>
      <c r="F1965" s="35">
        <v>11700000</v>
      </c>
      <c r="G1965" s="35">
        <v>29200000</v>
      </c>
      <c r="H1965" s="35">
        <v>43900000</v>
      </c>
      <c r="P1965" s="43">
        <v>0</v>
      </c>
      <c r="Q1965" s="5">
        <v>8.8489000000000004</v>
      </c>
      <c r="R1965" s="5">
        <v>33.922499999999999</v>
      </c>
      <c r="S1965" s="5">
        <v>26.298220489999999</v>
      </c>
      <c r="T1965" s="62">
        <v>5.2999999999999999E-2</v>
      </c>
      <c r="U1965" s="62">
        <v>0.18099999999999999</v>
      </c>
      <c r="V1965" s="62">
        <v>27.457000000000001</v>
      </c>
      <c r="W1965" s="5"/>
      <c r="X1965" s="5">
        <v>105.95580357142858</v>
      </c>
    </row>
    <row r="1966" spans="2:24" x14ac:dyDescent="0.2">
      <c r="B1966" s="23">
        <v>42124</v>
      </c>
      <c r="C1966" s="5">
        <v>36.7468</v>
      </c>
      <c r="D1966" s="5">
        <v>-122.0193</v>
      </c>
      <c r="E1966" s="39">
        <v>150</v>
      </c>
      <c r="F1966" s="35">
        <v>6550000</v>
      </c>
      <c r="G1966" s="35">
        <v>30400000</v>
      </c>
      <c r="H1966" s="35">
        <v>37900000</v>
      </c>
      <c r="P1966" s="43">
        <v>0</v>
      </c>
      <c r="Q1966" s="5">
        <v>8.4702999999999999</v>
      </c>
      <c r="R1966" s="5">
        <v>34.0077</v>
      </c>
      <c r="S1966" s="5">
        <v>26.423691170000001</v>
      </c>
      <c r="T1966" s="62">
        <v>6.0999999999999999E-2</v>
      </c>
      <c r="U1966" s="62">
        <v>0.14000000000000001</v>
      </c>
      <c r="V1966" s="62">
        <v>28.795000000000002</v>
      </c>
      <c r="W1966" s="5"/>
      <c r="X1966" s="5">
        <v>96.708482142857136</v>
      </c>
    </row>
    <row r="1967" spans="2:24" x14ac:dyDescent="0.2">
      <c r="B1967" s="23">
        <v>42124</v>
      </c>
      <c r="C1967" s="5">
        <v>36.7468</v>
      </c>
      <c r="D1967" s="5">
        <v>-122.0193</v>
      </c>
      <c r="E1967" s="39">
        <v>500</v>
      </c>
      <c r="F1967" s="35">
        <v>749000</v>
      </c>
      <c r="G1967" s="35">
        <v>44300000</v>
      </c>
      <c r="H1967" s="35">
        <v>46300000</v>
      </c>
      <c r="P1967" s="43">
        <v>0</v>
      </c>
      <c r="Q1967" s="5">
        <v>6.0248999999999997</v>
      </c>
      <c r="R1967" s="5">
        <v>34.231099999999998</v>
      </c>
      <c r="S1967" s="5">
        <v>26.941908290000001</v>
      </c>
      <c r="T1967" s="62">
        <v>3.6999999999999998E-2</v>
      </c>
      <c r="U1967" s="62">
        <v>0.13900000000000001</v>
      </c>
      <c r="V1967" s="62">
        <v>38.765000000000001</v>
      </c>
      <c r="W1967" s="5"/>
      <c r="X1967" s="5">
        <v>18.081250000000001</v>
      </c>
    </row>
    <row r="1968" spans="2:24" x14ac:dyDescent="0.2">
      <c r="B1968" s="23">
        <v>42135</v>
      </c>
      <c r="C1968" s="5">
        <v>36.755000000000003</v>
      </c>
      <c r="D1968" s="5">
        <v>-122.00579999999999</v>
      </c>
      <c r="E1968" s="39">
        <v>5</v>
      </c>
      <c r="F1968" s="35">
        <v>1640000</v>
      </c>
      <c r="G1968" s="35">
        <v>56400</v>
      </c>
      <c r="H1968" s="35">
        <v>2310000</v>
      </c>
      <c r="P1968" s="43">
        <v>0.5</v>
      </c>
      <c r="Q1968" s="5">
        <v>11.8124</v>
      </c>
      <c r="R1968" s="5">
        <v>33.545699999999997</v>
      </c>
      <c r="S1968" s="5">
        <v>25.49484283</v>
      </c>
      <c r="T1968" s="62">
        <v>0.221</v>
      </c>
      <c r="U1968" s="62">
        <v>0.314</v>
      </c>
      <c r="V1968" s="62">
        <v>11.803000000000001</v>
      </c>
      <c r="W1968" s="5"/>
      <c r="X1968" s="5">
        <v>264.99464285714288</v>
      </c>
    </row>
    <row r="1969" spans="2:24" x14ac:dyDescent="0.2">
      <c r="B1969" s="23">
        <v>42135</v>
      </c>
      <c r="C1969" s="5">
        <v>36.755000000000003</v>
      </c>
      <c r="D1969" s="5">
        <v>-122.00579999999999</v>
      </c>
      <c r="E1969" s="39">
        <v>10</v>
      </c>
      <c r="F1969" s="35">
        <v>4380000</v>
      </c>
      <c r="G1969" s="35">
        <v>162000</v>
      </c>
      <c r="H1969" s="35">
        <v>4040000</v>
      </c>
      <c r="P1969" s="43" t="s">
        <v>547</v>
      </c>
      <c r="Q1969" s="5">
        <v>11.664099999999999</v>
      </c>
      <c r="R1969" s="5">
        <v>33.545400000000001</v>
      </c>
      <c r="S1969" s="5">
        <v>25.522167190000001</v>
      </c>
      <c r="T1969" s="62">
        <v>0.38</v>
      </c>
      <c r="U1969" s="62">
        <v>0.33800000000000002</v>
      </c>
      <c r="V1969" s="62">
        <v>13.29</v>
      </c>
      <c r="W1969" s="5"/>
      <c r="X1969" s="5">
        <v>259.97187500000001</v>
      </c>
    </row>
    <row r="1970" spans="2:24" x14ac:dyDescent="0.2">
      <c r="B1970" s="23">
        <v>42135</v>
      </c>
      <c r="C1970" s="5">
        <v>36.755000000000003</v>
      </c>
      <c r="D1970" s="5">
        <v>-122.00579999999999</v>
      </c>
      <c r="E1970" s="39">
        <v>20</v>
      </c>
      <c r="F1970" s="35">
        <v>11400000</v>
      </c>
      <c r="G1970" s="35">
        <v>1380000</v>
      </c>
      <c r="H1970" s="35">
        <v>15700000</v>
      </c>
      <c r="P1970" s="43">
        <v>0.05</v>
      </c>
      <c r="Q1970" s="5">
        <v>10.313000000000001</v>
      </c>
      <c r="R1970" s="5">
        <v>33.552700000000002</v>
      </c>
      <c r="S1970" s="5">
        <v>25.768740999999999</v>
      </c>
      <c r="T1970" s="62">
        <v>0.45300000000000001</v>
      </c>
      <c r="U1970" s="62">
        <v>0.43</v>
      </c>
      <c r="V1970" s="62">
        <v>18.495999999999999</v>
      </c>
      <c r="W1970" s="5"/>
      <c r="X1970" s="5">
        <v>198.83258928571428</v>
      </c>
    </row>
    <row r="1971" spans="2:24" x14ac:dyDescent="0.2">
      <c r="B1971" s="23">
        <v>42135</v>
      </c>
      <c r="C1971" s="5">
        <v>36.755000000000003</v>
      </c>
      <c r="D1971" s="5">
        <v>-122.00579999999999</v>
      </c>
      <c r="E1971" s="39">
        <v>40</v>
      </c>
      <c r="F1971" s="35">
        <v>9210000</v>
      </c>
      <c r="G1971" s="35">
        <v>1390000</v>
      </c>
      <c r="H1971" s="35">
        <v>14900000</v>
      </c>
      <c r="P1971" s="43">
        <v>0.01</v>
      </c>
      <c r="Q1971" s="5">
        <v>10.0084</v>
      </c>
      <c r="R1971" s="5">
        <v>33.620100000000001</v>
      </c>
      <c r="S1971" s="5">
        <v>25.873091899999999</v>
      </c>
      <c r="T1971" s="62">
        <v>0.67100000000000004</v>
      </c>
      <c r="U1971" s="62">
        <v>0.44400000000000001</v>
      </c>
      <c r="V1971" s="62">
        <v>20.123000000000001</v>
      </c>
      <c r="W1971" s="5"/>
      <c r="X1971" s="5">
        <v>183.77366071428571</v>
      </c>
    </row>
    <row r="1972" spans="2:24" x14ac:dyDescent="0.2">
      <c r="B1972" s="23">
        <v>42135</v>
      </c>
      <c r="C1972" s="5">
        <v>36.755000000000003</v>
      </c>
      <c r="D1972" s="5">
        <v>-122.00579999999999</v>
      </c>
      <c r="E1972" s="39">
        <v>60</v>
      </c>
      <c r="F1972" s="35">
        <v>7690000</v>
      </c>
      <c r="G1972" s="35">
        <v>1810000</v>
      </c>
      <c r="H1972" s="35">
        <v>16000000</v>
      </c>
      <c r="P1972" s="43">
        <v>1E-3</v>
      </c>
      <c r="Q1972" s="5">
        <v>9.5952000000000002</v>
      </c>
      <c r="R1972" s="5">
        <v>33.716299999999997</v>
      </c>
      <c r="S1972" s="5">
        <v>26.02</v>
      </c>
      <c r="T1972" s="62">
        <v>0.47399999999999998</v>
      </c>
      <c r="U1972" s="62">
        <v>0.40200000000000002</v>
      </c>
      <c r="V1972" s="62">
        <v>23.405000000000001</v>
      </c>
      <c r="W1972" s="5"/>
      <c r="X1972" s="5">
        <v>156.84107142857147</v>
      </c>
    </row>
    <row r="1973" spans="2:24" x14ac:dyDescent="0.2">
      <c r="B1973" s="23">
        <v>42135</v>
      </c>
      <c r="C1973" s="5">
        <v>36.755000000000003</v>
      </c>
      <c r="D1973" s="5">
        <v>-122.00579999999999</v>
      </c>
      <c r="E1973" s="39">
        <v>100</v>
      </c>
      <c r="F1973" s="35">
        <v>8310000</v>
      </c>
      <c r="G1973" s="35">
        <v>3870000</v>
      </c>
      <c r="H1973" s="35">
        <v>22400000</v>
      </c>
      <c r="P1973" s="43">
        <v>0</v>
      </c>
      <c r="Q1973" s="5">
        <v>9.1692999999999998</v>
      </c>
      <c r="R1973" s="5">
        <v>33.870899999999999</v>
      </c>
      <c r="S1973" s="5">
        <v>26.207008810000001</v>
      </c>
      <c r="T1973" s="62">
        <v>1.0999999999999999E-2</v>
      </c>
      <c r="U1973" s="62">
        <v>0.157</v>
      </c>
      <c r="V1973" s="62">
        <v>26.158000000000001</v>
      </c>
      <c r="W1973" s="5"/>
      <c r="X1973" s="5">
        <v>113.19687500000002</v>
      </c>
    </row>
    <row r="1974" spans="2:24" x14ac:dyDescent="0.2">
      <c r="B1974" s="23">
        <v>42135</v>
      </c>
      <c r="C1974" s="5">
        <v>36.755000000000003</v>
      </c>
      <c r="D1974" s="5">
        <v>-122.00579999999999</v>
      </c>
      <c r="E1974" s="39">
        <v>200</v>
      </c>
      <c r="F1974" s="35">
        <v>11800000</v>
      </c>
      <c r="G1974" s="35">
        <v>19600000</v>
      </c>
      <c r="H1974" s="35">
        <v>71200000</v>
      </c>
      <c r="P1974" s="43">
        <v>0</v>
      </c>
      <c r="Q1974" s="5">
        <v>8.6636000000000006</v>
      </c>
      <c r="R1974" s="5">
        <v>34.012099999999997</v>
      </c>
      <c r="S1974" s="5">
        <v>26.397343190000001</v>
      </c>
      <c r="T1974" s="62">
        <v>2.5999999999999999E-2</v>
      </c>
      <c r="U1974" s="62">
        <v>0.1</v>
      </c>
      <c r="V1974" s="62">
        <v>29.913</v>
      </c>
      <c r="W1974" s="5"/>
      <c r="X1974" s="5">
        <v>90.301785714285714</v>
      </c>
    </row>
    <row r="1975" spans="2:24" x14ac:dyDescent="0.2">
      <c r="B1975" s="23">
        <v>42135</v>
      </c>
      <c r="C1975" s="5">
        <v>36.755000000000003</v>
      </c>
      <c r="D1975" s="5">
        <v>-122.00579999999999</v>
      </c>
      <c r="E1975" s="39">
        <v>500</v>
      </c>
      <c r="F1975" s="35">
        <v>316000</v>
      </c>
      <c r="G1975" s="35">
        <v>10900000</v>
      </c>
      <c r="H1975" s="35">
        <v>23800000</v>
      </c>
      <c r="P1975" s="43">
        <v>0</v>
      </c>
      <c r="Q1975" s="5">
        <v>6.1643999999999997</v>
      </c>
      <c r="R1975" s="5">
        <v>34.224400000000003</v>
      </c>
      <c r="S1975" s="5">
        <v>26.918841019999999</v>
      </c>
      <c r="T1975" s="62">
        <v>3.1E-2</v>
      </c>
      <c r="U1975" s="62">
        <v>5.7000000000000002E-2</v>
      </c>
      <c r="V1975" s="62">
        <v>39.729999999999997</v>
      </c>
      <c r="W1975" s="5"/>
      <c r="X1975" s="5">
        <v>19.281696428571429</v>
      </c>
    </row>
    <row r="1976" spans="2:24" x14ac:dyDescent="0.2">
      <c r="B1976" s="23">
        <v>42159</v>
      </c>
      <c r="C1976" s="5">
        <v>36.741799999999998</v>
      </c>
      <c r="D1976" s="5">
        <v>-122.0162</v>
      </c>
      <c r="E1976" s="39">
        <v>5</v>
      </c>
      <c r="F1976" s="35">
        <v>1420000</v>
      </c>
      <c r="G1976" s="35">
        <v>82200</v>
      </c>
      <c r="H1976" s="35">
        <v>679000</v>
      </c>
      <c r="P1976" s="43">
        <v>0.5</v>
      </c>
      <c r="Q1976" s="5">
        <v>12.1387</v>
      </c>
      <c r="R1976" s="5">
        <v>33.6111</v>
      </c>
      <c r="S1976" s="5">
        <v>25.484198460000002</v>
      </c>
      <c r="T1976" s="62">
        <v>0.34200000000000003</v>
      </c>
      <c r="U1976" s="62">
        <v>0.38100000000000001</v>
      </c>
      <c r="V1976" s="62">
        <v>7.3026988800000003</v>
      </c>
      <c r="W1976" s="5"/>
      <c r="X1976" s="5">
        <v>261.38035714285718</v>
      </c>
    </row>
    <row r="1977" spans="2:24" x14ac:dyDescent="0.2">
      <c r="B1977" s="23">
        <v>42159</v>
      </c>
      <c r="C1977" s="5">
        <v>36.741799999999998</v>
      </c>
      <c r="D1977" s="5">
        <v>-122.0162</v>
      </c>
      <c r="E1977" s="39">
        <v>10</v>
      </c>
      <c r="F1977" s="35">
        <v>1420000</v>
      </c>
      <c r="G1977" s="35">
        <v>39100</v>
      </c>
      <c r="H1977" s="35">
        <v>884000</v>
      </c>
      <c r="P1977" s="43">
        <v>0.05</v>
      </c>
      <c r="Q1977" s="5">
        <v>12.1449</v>
      </c>
      <c r="R1977" s="5">
        <v>33.6113</v>
      </c>
      <c r="S1977" s="5">
        <v>25.483175989999999</v>
      </c>
      <c r="T1977" s="62">
        <v>0.35499999999999998</v>
      </c>
      <c r="U1977" s="62">
        <v>0.42099999999999999</v>
      </c>
      <c r="V1977" s="62">
        <v>7.3242525680000004</v>
      </c>
      <c r="W1977" s="5"/>
      <c r="X1977" s="5">
        <v>261.81071428571431</v>
      </c>
    </row>
    <row r="1978" spans="2:24" x14ac:dyDescent="0.2">
      <c r="B1978" s="23">
        <v>42159</v>
      </c>
      <c r="C1978" s="5">
        <v>36.741799999999998</v>
      </c>
      <c r="D1978" s="5">
        <v>-122.0162</v>
      </c>
      <c r="E1978" s="39">
        <v>20</v>
      </c>
      <c r="F1978" s="35">
        <v>2800000</v>
      </c>
      <c r="G1978" s="35">
        <v>129000</v>
      </c>
      <c r="H1978" s="35">
        <v>1420000</v>
      </c>
      <c r="P1978" s="43">
        <v>0.01</v>
      </c>
      <c r="Q1978" s="5">
        <v>12.088200000000001</v>
      </c>
      <c r="R1978" s="5">
        <v>33.610399999999998</v>
      </c>
      <c r="S1978" s="5">
        <v>25.49323347</v>
      </c>
      <c r="T1978" s="62">
        <v>0.58399999999999996</v>
      </c>
      <c r="U1978" s="62">
        <v>0.46</v>
      </c>
      <c r="V1978" s="62">
        <v>8.3128674139999994</v>
      </c>
      <c r="W1978" s="5"/>
      <c r="X1978" s="5">
        <v>256.36294642857143</v>
      </c>
    </row>
    <row r="1979" spans="2:24" x14ac:dyDescent="0.2">
      <c r="B1979" s="23">
        <v>42159</v>
      </c>
      <c r="C1979" s="5">
        <v>36.741799999999998</v>
      </c>
      <c r="D1979" s="5">
        <v>-122.0162</v>
      </c>
      <c r="E1979" s="39">
        <v>30</v>
      </c>
      <c r="F1979" s="35">
        <v>4530000</v>
      </c>
      <c r="G1979" s="35">
        <v>256000</v>
      </c>
      <c r="H1979" s="35">
        <v>5330000</v>
      </c>
      <c r="P1979" s="43">
        <v>1E-3</v>
      </c>
      <c r="Q1979" s="5">
        <v>10.9581</v>
      </c>
      <c r="R1979" s="5">
        <v>33.610900000000001</v>
      </c>
      <c r="S1979" s="5">
        <v>25.701335180000001</v>
      </c>
      <c r="T1979" s="62">
        <v>1.373</v>
      </c>
      <c r="U1979" s="62">
        <v>0.5</v>
      </c>
      <c r="V1979" s="62">
        <v>13.9284211</v>
      </c>
      <c r="W1979" s="5"/>
      <c r="X1979" s="5">
        <v>205.64866071428571</v>
      </c>
    </row>
    <row r="1980" spans="2:24" x14ac:dyDescent="0.2">
      <c r="B1980" s="23">
        <v>42159</v>
      </c>
      <c r="C1980" s="5">
        <v>36.741799999999998</v>
      </c>
      <c r="D1980" s="5">
        <v>-122.0162</v>
      </c>
      <c r="E1980" s="39">
        <v>40</v>
      </c>
      <c r="F1980" s="35">
        <v>10500000</v>
      </c>
      <c r="G1980" s="35">
        <v>776000</v>
      </c>
      <c r="H1980" s="35">
        <v>13500000</v>
      </c>
      <c r="P1980" s="43">
        <v>0</v>
      </c>
      <c r="Q1980" s="5">
        <v>10.1463</v>
      </c>
      <c r="R1980" s="5">
        <v>33.594799999999999</v>
      </c>
      <c r="S1980" s="5">
        <v>25.830025089999999</v>
      </c>
      <c r="T1980" s="62">
        <v>0.65500000000000003</v>
      </c>
      <c r="U1980" s="62">
        <v>0.498</v>
      </c>
      <c r="V1980" s="62">
        <v>18.985543419999999</v>
      </c>
      <c r="W1980" s="5"/>
      <c r="X1980" s="5">
        <v>176.30446428571432</v>
      </c>
    </row>
    <row r="1981" spans="2:24" x14ac:dyDescent="0.2">
      <c r="B1981" s="23">
        <v>42159</v>
      </c>
      <c r="C1981" s="5">
        <v>36.741799999999998</v>
      </c>
      <c r="D1981" s="5">
        <v>-122.0162</v>
      </c>
      <c r="E1981" s="39">
        <v>80</v>
      </c>
      <c r="F1981" s="35">
        <v>21000000</v>
      </c>
      <c r="G1981" s="35">
        <v>2870000</v>
      </c>
      <c r="H1981" s="35">
        <v>27100000</v>
      </c>
      <c r="P1981" s="43">
        <v>0</v>
      </c>
      <c r="Q1981" s="5">
        <v>9.3451000000000004</v>
      </c>
      <c r="R1981" s="5">
        <v>33.773600000000002</v>
      </c>
      <c r="S1981" s="5">
        <v>26.10257678</v>
      </c>
      <c r="T1981" s="62">
        <v>6.3E-2</v>
      </c>
      <c r="U1981" s="62">
        <v>0.48499999999999999</v>
      </c>
      <c r="V1981" s="62">
        <v>24.382338470000001</v>
      </c>
      <c r="W1981" s="5"/>
      <c r="X1981" s="5">
        <v>119.35982142857144</v>
      </c>
    </row>
    <row r="1982" spans="2:24" x14ac:dyDescent="0.2">
      <c r="B1982" s="23">
        <v>42159</v>
      </c>
      <c r="C1982" s="5">
        <v>36.741799999999998</v>
      </c>
      <c r="D1982" s="5">
        <v>-122.0162</v>
      </c>
      <c r="E1982" s="39">
        <v>100</v>
      </c>
      <c r="F1982" s="35">
        <v>22800000</v>
      </c>
      <c r="G1982" s="35">
        <v>6750000</v>
      </c>
      <c r="H1982" s="35">
        <v>89700000</v>
      </c>
      <c r="P1982" s="43">
        <v>0</v>
      </c>
      <c r="Q1982" s="5">
        <v>9.2362000000000002</v>
      </c>
      <c r="R1982" s="5">
        <v>33.838200000000001</v>
      </c>
      <c r="S1982" s="5">
        <v>26.170681980000001</v>
      </c>
      <c r="T1982" s="62">
        <v>2E-3</v>
      </c>
      <c r="U1982" s="62">
        <v>0.218</v>
      </c>
      <c r="V1982" s="62">
        <v>25.539667600000001</v>
      </c>
      <c r="W1982" s="5"/>
      <c r="X1982" s="5">
        <v>112.30803571428571</v>
      </c>
    </row>
    <row r="1983" spans="2:24" x14ac:dyDescent="0.2">
      <c r="B1983" s="23">
        <v>42159</v>
      </c>
      <c r="C1983" s="5">
        <v>36.741799999999998</v>
      </c>
      <c r="D1983" s="5">
        <v>-122.0162</v>
      </c>
      <c r="E1983" s="39">
        <v>200</v>
      </c>
      <c r="F1983" s="35">
        <v>5060000</v>
      </c>
      <c r="G1983" s="35">
        <v>9220000</v>
      </c>
      <c r="H1983" s="35">
        <v>38500000</v>
      </c>
      <c r="P1983" s="43">
        <v>0</v>
      </c>
      <c r="Q1983" s="5">
        <v>8.4605999999999995</v>
      </c>
      <c r="R1983" s="5">
        <v>34.083599999999997</v>
      </c>
      <c r="S1983" s="5">
        <v>26.484697789999998</v>
      </c>
      <c r="T1983" s="62">
        <v>8.9999999999999993E-3</v>
      </c>
      <c r="U1983" s="62">
        <v>9.7000000000000003E-2</v>
      </c>
      <c r="V1983" s="62">
        <v>29.229067690000001</v>
      </c>
      <c r="W1983" s="5"/>
      <c r="X1983" s="5">
        <v>79.805357142857147</v>
      </c>
    </row>
    <row r="1984" spans="2:24" x14ac:dyDescent="0.2">
      <c r="B1984" s="23">
        <v>42159</v>
      </c>
      <c r="C1984" s="5">
        <v>36.741799999999998</v>
      </c>
      <c r="D1984" s="5">
        <v>-122.0162</v>
      </c>
      <c r="E1984" s="39">
        <v>500</v>
      </c>
      <c r="F1984" s="35">
        <v>19100</v>
      </c>
      <c r="G1984" s="35">
        <v>138000</v>
      </c>
      <c r="H1984" s="35">
        <v>459000</v>
      </c>
      <c r="P1984" s="43">
        <v>0</v>
      </c>
      <c r="Q1984" s="5">
        <v>6.2535999999999996</v>
      </c>
      <c r="R1984" s="5">
        <v>34.230200000000004</v>
      </c>
      <c r="S1984" s="5">
        <v>26.91194007</v>
      </c>
      <c r="T1984" s="62">
        <v>4.0000000000000001E-3</v>
      </c>
      <c r="U1984" s="62">
        <v>8.4000000000000005E-2</v>
      </c>
      <c r="V1984" s="62">
        <v>38.740862749999998</v>
      </c>
      <c r="W1984" s="5"/>
      <c r="X1984" s="5">
        <v>20.603124999999999</v>
      </c>
    </row>
    <row r="1985" spans="2:24" x14ac:dyDescent="0.2">
      <c r="B1985" s="23">
        <v>42192</v>
      </c>
      <c r="C1985" s="5">
        <v>36.750700000000002</v>
      </c>
      <c r="D1985" s="5">
        <v>-122.01349999999999</v>
      </c>
      <c r="E1985" s="39">
        <v>5</v>
      </c>
      <c r="F1985" s="35">
        <v>26400</v>
      </c>
      <c r="G1985" s="35">
        <v>424</v>
      </c>
      <c r="H1985" s="35">
        <v>22700</v>
      </c>
      <c r="P1985" s="43">
        <v>0.5</v>
      </c>
      <c r="Q1985" s="5">
        <v>15.173400000000001</v>
      </c>
      <c r="R1985" s="5">
        <v>33.399099999999997</v>
      </c>
      <c r="S1985" s="5">
        <v>24.70016858</v>
      </c>
      <c r="T1985" s="62">
        <v>0.30599999999999999</v>
      </c>
      <c r="U1985" s="62">
        <v>0.111</v>
      </c>
      <c r="V1985" s="62">
        <v>5.2999999999999999E-2</v>
      </c>
      <c r="W1985" s="5"/>
      <c r="X1985" s="5">
        <v>313.18437499999999</v>
      </c>
    </row>
    <row r="1986" spans="2:24" x14ac:dyDescent="0.2">
      <c r="B1986" s="23">
        <v>42192</v>
      </c>
      <c r="C1986" s="5">
        <v>36.750700000000002</v>
      </c>
      <c r="D1986" s="5">
        <v>-122.01349999999999</v>
      </c>
      <c r="E1986" s="39">
        <v>10</v>
      </c>
      <c r="F1986" s="35">
        <v>1850000</v>
      </c>
      <c r="G1986" s="35">
        <v>1130</v>
      </c>
      <c r="H1986" s="35">
        <v>8650000</v>
      </c>
      <c r="P1986" s="43">
        <v>0.15</v>
      </c>
      <c r="Q1986" s="5">
        <v>14.385999999999999</v>
      </c>
      <c r="R1986" s="5">
        <v>33.354799999999997</v>
      </c>
      <c r="S1986" s="5">
        <v>24.83512949</v>
      </c>
      <c r="T1986" s="62">
        <v>0.27200000000000002</v>
      </c>
      <c r="U1986" s="62">
        <v>0.16300000000000001</v>
      </c>
      <c r="V1986" s="62">
        <v>1.0029999999999999</v>
      </c>
      <c r="W1986" s="5"/>
      <c r="X1986" s="5">
        <v>311.12455357142858</v>
      </c>
    </row>
    <row r="1987" spans="2:24" x14ac:dyDescent="0.2">
      <c r="B1987" s="23">
        <v>42192</v>
      </c>
      <c r="C1987" s="5">
        <v>36.750700000000002</v>
      </c>
      <c r="D1987" s="5">
        <v>-122.01349999999999</v>
      </c>
      <c r="E1987" s="39">
        <v>20</v>
      </c>
      <c r="F1987" s="35">
        <v>4330000</v>
      </c>
      <c r="G1987" s="35">
        <v>2950</v>
      </c>
      <c r="H1987" s="35">
        <v>19000000</v>
      </c>
      <c r="P1987" s="43">
        <v>0.05</v>
      </c>
      <c r="Q1987" s="5">
        <v>11.8416</v>
      </c>
      <c r="R1987" s="5">
        <v>33.168799999999997</v>
      </c>
      <c r="S1987" s="5">
        <v>25.196678989999999</v>
      </c>
      <c r="T1987" s="62">
        <v>0.42199999999999999</v>
      </c>
      <c r="U1987" s="62">
        <v>0.317</v>
      </c>
      <c r="V1987" s="62">
        <v>7.72</v>
      </c>
      <c r="W1987" s="5"/>
      <c r="X1987" s="5">
        <v>246.89062500000003</v>
      </c>
    </row>
    <row r="1988" spans="2:24" x14ac:dyDescent="0.2">
      <c r="B1988" s="23">
        <v>42192</v>
      </c>
      <c r="C1988" s="5">
        <v>36.750700000000002</v>
      </c>
      <c r="D1988" s="5">
        <v>-122.01349999999999</v>
      </c>
      <c r="E1988" s="39">
        <v>30</v>
      </c>
      <c r="F1988" s="35">
        <v>2470000</v>
      </c>
      <c r="G1988" s="35">
        <v>22000</v>
      </c>
      <c r="H1988" s="35">
        <v>6140000</v>
      </c>
      <c r="P1988" s="43" t="s">
        <v>547</v>
      </c>
      <c r="Q1988" s="5">
        <v>11.8988</v>
      </c>
      <c r="R1988" s="5">
        <v>33.390300000000003</v>
      </c>
      <c r="S1988" s="5">
        <v>25.358010780000001</v>
      </c>
      <c r="T1988" s="62">
        <v>0.96199999999999997</v>
      </c>
      <c r="U1988" s="62">
        <v>0.26100000000000001</v>
      </c>
      <c r="V1988" s="62">
        <v>9.6690000000000005</v>
      </c>
      <c r="W1988" s="5"/>
      <c r="X1988" s="5">
        <v>248.18125000000003</v>
      </c>
    </row>
    <row r="1989" spans="2:24" x14ac:dyDescent="0.2">
      <c r="B1989" s="23">
        <v>42192</v>
      </c>
      <c r="C1989" s="5">
        <v>36.750700000000002</v>
      </c>
      <c r="D1989" s="5">
        <v>-122.01349999999999</v>
      </c>
      <c r="E1989" s="39">
        <v>40</v>
      </c>
      <c r="F1989" s="35">
        <v>4690000</v>
      </c>
      <c r="G1989" s="35">
        <v>31500</v>
      </c>
      <c r="H1989" s="35">
        <v>18200000</v>
      </c>
      <c r="P1989" s="43">
        <v>0.01</v>
      </c>
      <c r="Q1989" s="5">
        <v>10.4521</v>
      </c>
      <c r="R1989" s="5">
        <v>33.259900000000002</v>
      </c>
      <c r="S1989" s="5">
        <v>25.516540160000002</v>
      </c>
      <c r="T1989" s="62">
        <v>0.56299999999999994</v>
      </c>
      <c r="U1989" s="62">
        <v>0.23</v>
      </c>
      <c r="V1989" s="62">
        <v>15.37</v>
      </c>
      <c r="W1989" s="5"/>
      <c r="X1989" s="5">
        <v>215.02678571428575</v>
      </c>
    </row>
    <row r="1990" spans="2:24" x14ac:dyDescent="0.2">
      <c r="B1990" s="23">
        <v>42192</v>
      </c>
      <c r="C1990" s="5">
        <v>36.750700000000002</v>
      </c>
      <c r="D1990" s="5">
        <v>-122.01349999999999</v>
      </c>
      <c r="E1990" s="39">
        <v>100</v>
      </c>
      <c r="F1990" s="35">
        <v>7340000</v>
      </c>
      <c r="G1990" s="35">
        <v>439000</v>
      </c>
      <c r="H1990" s="35">
        <v>11500000</v>
      </c>
      <c r="P1990" s="43">
        <v>0</v>
      </c>
      <c r="Q1990" s="5">
        <v>9.6390999999999991</v>
      </c>
      <c r="R1990" s="5">
        <v>33.670900000000003</v>
      </c>
      <c r="S1990" s="5">
        <v>25.97428313</v>
      </c>
      <c r="T1990" s="62">
        <v>9.8000000000000004E-2</v>
      </c>
      <c r="U1990" s="62">
        <v>0.124</v>
      </c>
      <c r="V1990" s="62">
        <v>24.427</v>
      </c>
      <c r="W1990" s="5"/>
      <c r="X1990" s="5">
        <v>140.49776785714286</v>
      </c>
    </row>
    <row r="1991" spans="2:24" x14ac:dyDescent="0.2">
      <c r="B1991" s="23">
        <v>42192</v>
      </c>
      <c r="C1991" s="5">
        <v>36.750700000000002</v>
      </c>
      <c r="D1991" s="5">
        <v>-122.01349999999999</v>
      </c>
      <c r="E1991" s="39">
        <v>200</v>
      </c>
      <c r="F1991" s="35">
        <v>5310000</v>
      </c>
      <c r="G1991" s="35">
        <v>6160000</v>
      </c>
      <c r="H1991" s="35">
        <v>11200000</v>
      </c>
      <c r="P1991" s="43">
        <v>0</v>
      </c>
      <c r="Q1991" s="5">
        <v>8.7919</v>
      </c>
      <c r="R1991" s="5">
        <v>33.957999999999998</v>
      </c>
      <c r="S1991" s="5">
        <v>26.334961069999999</v>
      </c>
      <c r="T1991" s="62">
        <v>6.4000000000000001E-2</v>
      </c>
      <c r="U1991" s="62">
        <v>0.10199999999999999</v>
      </c>
      <c r="V1991" s="62">
        <v>29.463000000000001</v>
      </c>
      <c r="W1991" s="5"/>
      <c r="X1991" s="5">
        <v>106.18883928571428</v>
      </c>
    </row>
    <row r="1992" spans="2:24" x14ac:dyDescent="0.2">
      <c r="B1992" s="23">
        <v>42192</v>
      </c>
      <c r="C1992" s="5">
        <v>36.750700000000002</v>
      </c>
      <c r="D1992" s="5">
        <v>-122.01349999999999</v>
      </c>
      <c r="E1992" s="39">
        <v>500</v>
      </c>
      <c r="F1992" s="35">
        <v>113000</v>
      </c>
      <c r="G1992" s="35">
        <v>2330000</v>
      </c>
      <c r="H1992" s="35">
        <v>754000</v>
      </c>
      <c r="P1992" s="43">
        <v>0</v>
      </c>
      <c r="Q1992" s="5">
        <v>6.4515000000000002</v>
      </c>
      <c r="R1992" s="5">
        <v>34.2136</v>
      </c>
      <c r="S1992" s="5">
        <v>26.87304571</v>
      </c>
      <c r="T1992" s="62">
        <v>2.1000000000000001E-2</v>
      </c>
      <c r="U1992" s="62">
        <v>9.9000000000000005E-2</v>
      </c>
      <c r="V1992" s="62">
        <v>39.859000000000002</v>
      </c>
      <c r="W1992" s="5"/>
      <c r="X1992" s="5">
        <v>25.615625000000001</v>
      </c>
    </row>
    <row r="1993" spans="2:24" x14ac:dyDescent="0.2">
      <c r="B1993" s="23">
        <v>42219</v>
      </c>
      <c r="C1993" s="5">
        <v>36.750999999999998</v>
      </c>
      <c r="D1993" s="5">
        <v>-122.0085</v>
      </c>
      <c r="E1993" s="39">
        <v>5</v>
      </c>
      <c r="F1993" s="35">
        <v>153000</v>
      </c>
      <c r="G1993" s="35">
        <v>5190</v>
      </c>
      <c r="H1993" s="35">
        <v>1150000</v>
      </c>
      <c r="P1993" s="43">
        <v>0.5</v>
      </c>
      <c r="Q1993" s="5">
        <v>16.450800000000001</v>
      </c>
      <c r="R1993" s="5">
        <v>33.371699999999997</v>
      </c>
      <c r="S1993" s="5">
        <v>24.392552380000001</v>
      </c>
      <c r="T1993" s="62">
        <v>3.3000000000000002E-2</v>
      </c>
      <c r="U1993" s="62">
        <v>0.111</v>
      </c>
      <c r="V1993" s="62">
        <v>0.44800000000000001</v>
      </c>
      <c r="W1993" s="5"/>
      <c r="X1993" s="5">
        <v>287.12678571428575</v>
      </c>
    </row>
    <row r="1994" spans="2:24" x14ac:dyDescent="0.2">
      <c r="B1994" s="23">
        <v>42219</v>
      </c>
      <c r="C1994" s="5">
        <v>36.750999999999998</v>
      </c>
      <c r="D1994" s="5">
        <v>-122.0085</v>
      </c>
      <c r="E1994" s="39">
        <v>10</v>
      </c>
      <c r="F1994" s="35">
        <v>276000</v>
      </c>
      <c r="G1994" s="35">
        <v>14200</v>
      </c>
      <c r="H1994" s="35">
        <v>4350000</v>
      </c>
      <c r="P1994" s="43">
        <v>0.15</v>
      </c>
      <c r="Q1994" s="5">
        <v>15.1313</v>
      </c>
      <c r="R1994" s="5">
        <v>33.407499999999999</v>
      </c>
      <c r="S1994" s="5">
        <v>24.715828909999999</v>
      </c>
      <c r="T1994" s="62">
        <v>4.1000000000000002E-2</v>
      </c>
      <c r="U1994" s="62">
        <v>0.11799999999999999</v>
      </c>
      <c r="V1994" s="62">
        <v>1.073</v>
      </c>
      <c r="W1994" s="5"/>
      <c r="X1994" s="5">
        <v>308.25848214285719</v>
      </c>
    </row>
    <row r="1995" spans="2:24" x14ac:dyDescent="0.2">
      <c r="B1995" s="23">
        <v>42219</v>
      </c>
      <c r="C1995" s="5">
        <v>36.750999999999998</v>
      </c>
      <c r="D1995" s="5">
        <v>-122.0085</v>
      </c>
      <c r="E1995" s="39">
        <v>20</v>
      </c>
      <c r="F1995" s="35">
        <v>507000</v>
      </c>
      <c r="G1995" s="35">
        <v>62900</v>
      </c>
      <c r="H1995" s="35">
        <v>4540000</v>
      </c>
      <c r="P1995" s="43">
        <v>0.01</v>
      </c>
      <c r="Q1995" s="5">
        <v>13.1676</v>
      </c>
      <c r="R1995" s="5">
        <v>33.447400000000002</v>
      </c>
      <c r="S1995" s="5">
        <v>25.156903979999999</v>
      </c>
      <c r="T1995" s="62">
        <v>0.25600000000000001</v>
      </c>
      <c r="U1995" s="62">
        <v>0.41099999999999998</v>
      </c>
      <c r="V1995" s="62">
        <v>7.6349999999999998</v>
      </c>
      <c r="W1995" s="5"/>
      <c r="X1995" s="5">
        <v>244.03571428571431</v>
      </c>
    </row>
    <row r="1996" spans="2:24" x14ac:dyDescent="0.2">
      <c r="B1996" s="23">
        <v>42219</v>
      </c>
      <c r="C1996" s="5">
        <v>36.750999999999998</v>
      </c>
      <c r="D1996" s="5">
        <v>-122.0085</v>
      </c>
      <c r="E1996" s="39">
        <v>30</v>
      </c>
      <c r="F1996" s="35">
        <v>1960000</v>
      </c>
      <c r="G1996" s="35">
        <v>184000</v>
      </c>
      <c r="H1996" s="35">
        <v>21700000</v>
      </c>
      <c r="P1996" s="43" t="s">
        <v>547</v>
      </c>
      <c r="Q1996" s="5">
        <v>12.276300000000001</v>
      </c>
      <c r="R1996" s="5">
        <v>33.475099999999998</v>
      </c>
      <c r="S1996" s="5">
        <v>25.352461590000001</v>
      </c>
      <c r="T1996" s="62">
        <v>0.65800000000000003</v>
      </c>
      <c r="U1996" s="62">
        <v>0.61699999999999999</v>
      </c>
      <c r="V1996" s="62">
        <v>13.695</v>
      </c>
      <c r="W1996" s="5"/>
      <c r="X1996" s="5">
        <v>195.58035714285717</v>
      </c>
    </row>
    <row r="1997" spans="2:24" x14ac:dyDescent="0.2">
      <c r="B1997" s="23">
        <v>42219</v>
      </c>
      <c r="C1997" s="5">
        <v>36.750999999999998</v>
      </c>
      <c r="D1997" s="5">
        <v>-122.0085</v>
      </c>
      <c r="E1997" s="39">
        <v>40</v>
      </c>
      <c r="F1997" s="35">
        <v>2950000</v>
      </c>
      <c r="G1997" s="35">
        <v>284000</v>
      </c>
      <c r="H1997" s="35">
        <v>29200000</v>
      </c>
      <c r="P1997" s="43">
        <v>1E-3</v>
      </c>
      <c r="Q1997" s="5">
        <v>11.9473</v>
      </c>
      <c r="R1997" s="5">
        <v>33.513399999999997</v>
      </c>
      <c r="S1997" s="5">
        <v>25.444505549999999</v>
      </c>
      <c r="T1997" s="62">
        <v>0.54500000000000004</v>
      </c>
      <c r="U1997" s="62">
        <v>0.623</v>
      </c>
      <c r="V1997" s="62">
        <v>16.292999999999999</v>
      </c>
      <c r="W1997" s="5"/>
      <c r="X1997" s="5">
        <v>183.59196428571428</v>
      </c>
    </row>
    <row r="1998" spans="2:24" x14ac:dyDescent="0.2">
      <c r="B1998" s="23">
        <v>42219</v>
      </c>
      <c r="C1998" s="5">
        <v>36.750999999999998</v>
      </c>
      <c r="D1998" s="5">
        <v>-122.0085</v>
      </c>
      <c r="E1998" s="39">
        <v>80</v>
      </c>
      <c r="F1998" s="35">
        <v>5190000</v>
      </c>
      <c r="G1998" s="35">
        <v>985000</v>
      </c>
      <c r="H1998" s="35">
        <v>54200000</v>
      </c>
      <c r="P1998" s="43">
        <v>0</v>
      </c>
      <c r="Q1998" s="5">
        <v>10.845599999999999</v>
      </c>
      <c r="R1998" s="5">
        <v>33.570599999999999</v>
      </c>
      <c r="S1998" s="5">
        <v>25.689925989999999</v>
      </c>
      <c r="T1998" s="62">
        <v>4.2999999999999997E-2</v>
      </c>
      <c r="U1998" s="62">
        <v>0.184</v>
      </c>
      <c r="V1998" s="62">
        <v>22.460999999999999</v>
      </c>
      <c r="W1998" s="5"/>
      <c r="X1998" s="5">
        <v>147.46026785714287</v>
      </c>
    </row>
    <row r="1999" spans="2:24" x14ac:dyDescent="0.2">
      <c r="B1999" s="23">
        <v>42219</v>
      </c>
      <c r="C1999" s="5">
        <v>36.750999999999998</v>
      </c>
      <c r="D1999" s="5">
        <v>-122.0085</v>
      </c>
      <c r="E1999" s="39">
        <v>100</v>
      </c>
      <c r="F1999" s="35">
        <v>7870000</v>
      </c>
      <c r="G1999" s="35">
        <v>1320000</v>
      </c>
      <c r="H1999" s="35">
        <v>31300000</v>
      </c>
      <c r="P1999" s="43">
        <v>0</v>
      </c>
      <c r="Q1999" s="5">
        <v>10.5443</v>
      </c>
      <c r="R1999" s="5">
        <v>33.620699999999999</v>
      </c>
      <c r="S1999" s="5">
        <v>25.78181579</v>
      </c>
      <c r="T1999" s="62">
        <v>1E-3</v>
      </c>
      <c r="U1999" s="62">
        <v>6.2E-2</v>
      </c>
      <c r="V1999" s="62">
        <v>23.977</v>
      </c>
      <c r="W1999" s="5"/>
      <c r="X1999" s="5">
        <v>138.36785714285716</v>
      </c>
    </row>
    <row r="2000" spans="2:24" x14ac:dyDescent="0.2">
      <c r="B2000" s="23">
        <v>42219</v>
      </c>
      <c r="C2000" s="5">
        <v>36.750999999999998</v>
      </c>
      <c r="D2000" s="5">
        <v>-122.0085</v>
      </c>
      <c r="E2000" s="39">
        <v>200</v>
      </c>
      <c r="F2000" s="35">
        <v>4750000</v>
      </c>
      <c r="G2000" s="35">
        <v>9300000</v>
      </c>
      <c r="H2000" s="35">
        <v>11800000</v>
      </c>
      <c r="P2000" s="43">
        <v>0</v>
      </c>
      <c r="Q2000" s="5">
        <v>9.0188000000000006</v>
      </c>
      <c r="R2000" s="5">
        <v>33.962499999999999</v>
      </c>
      <c r="S2000" s="5">
        <v>26.302716910000001</v>
      </c>
      <c r="T2000" s="62">
        <v>1.4999999999999999E-2</v>
      </c>
      <c r="U2000" s="62">
        <v>0.123</v>
      </c>
      <c r="V2000" s="62">
        <v>30.763999999999999</v>
      </c>
      <c r="W2000" s="5"/>
      <c r="X2000" s="5">
        <v>88.310267857142875</v>
      </c>
    </row>
    <row r="2001" spans="2:24" x14ac:dyDescent="0.2">
      <c r="B2001" s="23">
        <v>42219</v>
      </c>
      <c r="C2001" s="5">
        <v>36.750999999999998</v>
      </c>
      <c r="D2001" s="5">
        <v>-122.0085</v>
      </c>
      <c r="E2001" s="39">
        <v>500</v>
      </c>
      <c r="F2001" s="35">
        <v>347000</v>
      </c>
      <c r="G2001" s="35">
        <v>9060000</v>
      </c>
      <c r="H2001" s="35">
        <v>1450000</v>
      </c>
      <c r="P2001" s="43">
        <v>0</v>
      </c>
      <c r="Q2001" s="5">
        <v>6.4851000000000001</v>
      </c>
      <c r="R2001" s="5">
        <v>34.212899999999998</v>
      </c>
      <c r="S2001" s="5">
        <v>26.868071270000002</v>
      </c>
      <c r="T2001" s="62">
        <v>2.9000000000000001E-2</v>
      </c>
      <c r="U2001" s="62">
        <v>8.1000000000000003E-2</v>
      </c>
      <c r="V2001" s="62">
        <v>37.840000000000003</v>
      </c>
      <c r="W2001" s="5"/>
      <c r="X2001" s="5">
        <v>26.803571428571434</v>
      </c>
    </row>
    <row r="2002" spans="2:24" x14ac:dyDescent="0.2">
      <c r="B2002" s="23">
        <v>42241</v>
      </c>
      <c r="C2002" s="5">
        <v>36.743000000000002</v>
      </c>
      <c r="D2002" s="5">
        <v>-122.0222</v>
      </c>
      <c r="E2002" s="39">
        <v>5</v>
      </c>
      <c r="F2002" s="35">
        <v>71900</v>
      </c>
      <c r="G2002" s="35">
        <v>12100</v>
      </c>
      <c r="H2002" s="35">
        <v>102000</v>
      </c>
      <c r="P2002" s="43">
        <v>0.5</v>
      </c>
      <c r="Q2002" s="5">
        <v>15.821300000000001</v>
      </c>
      <c r="R2002" s="5">
        <v>33.271099999999997</v>
      </c>
      <c r="S2002" s="5">
        <v>24.458244109999999</v>
      </c>
      <c r="T2002" s="62">
        <v>0.107</v>
      </c>
      <c r="U2002" s="62">
        <v>0.24099999999999999</v>
      </c>
      <c r="V2002" s="62">
        <v>0.22800000000000001</v>
      </c>
      <c r="W2002" s="5"/>
      <c r="X2002" s="5">
        <v>270.25133928571432</v>
      </c>
    </row>
    <row r="2003" spans="2:24" x14ac:dyDescent="0.2">
      <c r="B2003" s="23">
        <v>42241</v>
      </c>
      <c r="C2003" s="5">
        <v>36.743000000000002</v>
      </c>
      <c r="D2003" s="5">
        <v>-122.0222</v>
      </c>
      <c r="E2003" s="39">
        <v>10</v>
      </c>
      <c r="F2003" s="35">
        <v>130000</v>
      </c>
      <c r="G2003" s="35">
        <v>4830</v>
      </c>
      <c r="H2003" s="35">
        <v>549000</v>
      </c>
      <c r="P2003" s="43">
        <v>0.15</v>
      </c>
      <c r="Q2003" s="5">
        <v>14.809799999999999</v>
      </c>
      <c r="R2003" s="5">
        <v>33.261099999999999</v>
      </c>
      <c r="S2003" s="5">
        <v>24.67261461</v>
      </c>
      <c r="T2003" s="62">
        <v>0.157</v>
      </c>
      <c r="U2003" s="62">
        <v>0.33200000000000002</v>
      </c>
      <c r="V2003" s="62">
        <v>0.81299999999999994</v>
      </c>
      <c r="W2003" s="5"/>
      <c r="X2003" s="5">
        <v>275.83348214285718</v>
      </c>
    </row>
    <row r="2004" spans="2:24" x14ac:dyDescent="0.2">
      <c r="B2004" s="23">
        <v>42241</v>
      </c>
      <c r="C2004" s="5">
        <v>36.743000000000002</v>
      </c>
      <c r="D2004" s="5">
        <v>-122.0222</v>
      </c>
      <c r="E2004" s="39">
        <v>20</v>
      </c>
      <c r="F2004" s="35">
        <v>814000</v>
      </c>
      <c r="G2004" s="35">
        <v>32700</v>
      </c>
      <c r="H2004" s="35">
        <v>2520000</v>
      </c>
      <c r="P2004" s="43">
        <v>0.05</v>
      </c>
      <c r="Q2004" s="5">
        <v>14.4221</v>
      </c>
      <c r="R2004" s="5">
        <v>33.246299999999998</v>
      </c>
      <c r="S2004" s="5">
        <v>24.743788779999999</v>
      </c>
      <c r="T2004" s="62">
        <v>0.39100000000000001</v>
      </c>
      <c r="U2004" s="62">
        <v>0.42299999999999999</v>
      </c>
      <c r="V2004" s="62">
        <v>3.5990000000000002</v>
      </c>
      <c r="W2004" s="5"/>
      <c r="X2004" s="5">
        <v>268.29285714285714</v>
      </c>
    </row>
    <row r="2005" spans="2:24" x14ac:dyDescent="0.2">
      <c r="B2005" s="23">
        <v>42241</v>
      </c>
      <c r="C2005" s="5">
        <v>36.743000000000002</v>
      </c>
      <c r="D2005" s="5">
        <v>-122.0222</v>
      </c>
      <c r="E2005" s="39">
        <v>30</v>
      </c>
      <c r="F2005" s="35">
        <v>134000</v>
      </c>
      <c r="G2005" s="35">
        <v>10600</v>
      </c>
      <c r="H2005" s="35">
        <v>1140000</v>
      </c>
      <c r="P2005" s="43" t="s">
        <v>547</v>
      </c>
      <c r="Q2005" s="5">
        <v>12.9917</v>
      </c>
      <c r="R2005" s="5">
        <v>33.321599999999997</v>
      </c>
      <c r="S2005" s="5">
        <v>25.094456560000001</v>
      </c>
      <c r="T2005" s="62">
        <v>0.79600000000000004</v>
      </c>
      <c r="U2005" s="62">
        <v>0.70399999999999996</v>
      </c>
      <c r="V2005" s="62">
        <v>8.0939999999999994</v>
      </c>
      <c r="W2005" s="5"/>
      <c r="X2005" s="5">
        <v>220.66071428571431</v>
      </c>
    </row>
    <row r="2006" spans="2:24" x14ac:dyDescent="0.2">
      <c r="B2006" s="23">
        <v>42241</v>
      </c>
      <c r="C2006" s="5">
        <v>36.743000000000002</v>
      </c>
      <c r="D2006" s="5">
        <v>-122.0222</v>
      </c>
      <c r="E2006" s="39">
        <v>40</v>
      </c>
      <c r="F2006" s="35">
        <v>448000</v>
      </c>
      <c r="G2006" s="35">
        <v>46600</v>
      </c>
      <c r="H2006" s="35">
        <v>4620000</v>
      </c>
      <c r="P2006" s="43">
        <v>0.01</v>
      </c>
      <c r="Q2006" s="5">
        <v>12.521800000000001</v>
      </c>
      <c r="R2006" s="5">
        <v>33.368299999999998</v>
      </c>
      <c r="S2006" s="5">
        <v>25.22247565</v>
      </c>
      <c r="T2006" s="62">
        <v>0.78400000000000003</v>
      </c>
      <c r="U2006" s="62">
        <v>0.60099999999999998</v>
      </c>
      <c r="V2006" s="62">
        <v>10.750999999999999</v>
      </c>
      <c r="W2006" s="5"/>
      <c r="X2006" s="5">
        <v>204.69196428571428</v>
      </c>
    </row>
    <row r="2007" spans="2:24" x14ac:dyDescent="0.2">
      <c r="B2007" s="23">
        <v>42241</v>
      </c>
      <c r="C2007" s="5">
        <v>36.743000000000002</v>
      </c>
      <c r="D2007" s="5">
        <v>-122.0222</v>
      </c>
      <c r="E2007" s="39">
        <v>60</v>
      </c>
      <c r="F2007" s="35">
        <v>1170000</v>
      </c>
      <c r="G2007" s="35">
        <v>121000</v>
      </c>
      <c r="H2007" s="35">
        <v>16800000</v>
      </c>
      <c r="P2007" s="43">
        <v>1E-3</v>
      </c>
      <c r="Q2007" s="5">
        <v>11.8649</v>
      </c>
      <c r="R2007" s="5">
        <v>33.424500000000002</v>
      </c>
      <c r="S2007" s="5">
        <v>25.39090749</v>
      </c>
      <c r="T2007" s="62">
        <v>0.193</v>
      </c>
      <c r="U2007" s="62">
        <v>0.81200000000000006</v>
      </c>
      <c r="V2007" s="62">
        <v>14.542</v>
      </c>
      <c r="W2007" s="5"/>
      <c r="X2007" s="5">
        <v>180.74776785714286</v>
      </c>
    </row>
    <row r="2008" spans="2:24" x14ac:dyDescent="0.2">
      <c r="B2008" s="23">
        <v>42241</v>
      </c>
      <c r="C2008" s="5">
        <v>36.743000000000002</v>
      </c>
      <c r="D2008" s="5">
        <v>-122.0222</v>
      </c>
      <c r="E2008" s="39">
        <v>100</v>
      </c>
      <c r="F2008" s="35">
        <v>4450000</v>
      </c>
      <c r="G2008" s="35">
        <v>1570000</v>
      </c>
      <c r="H2008" s="35">
        <v>35700000</v>
      </c>
      <c r="P2008" s="43">
        <v>0</v>
      </c>
      <c r="Q2008" s="5">
        <v>10.5336</v>
      </c>
      <c r="R2008" s="5">
        <v>33.612299999999998</v>
      </c>
      <c r="S2008" s="5">
        <v>25.777128980000001</v>
      </c>
      <c r="T2008" s="62">
        <v>0</v>
      </c>
      <c r="U2008" s="62">
        <v>0.24399999999999999</v>
      </c>
      <c r="V2008" s="62">
        <v>21.478999999999999</v>
      </c>
      <c r="W2008" s="5"/>
      <c r="X2008" s="5">
        <v>134.93482142857144</v>
      </c>
    </row>
    <row r="2009" spans="2:24" x14ac:dyDescent="0.2">
      <c r="B2009" s="23">
        <v>42241</v>
      </c>
      <c r="C2009" s="5">
        <v>36.743000000000002</v>
      </c>
      <c r="D2009" s="5">
        <v>-122.0222</v>
      </c>
      <c r="E2009" s="39">
        <v>200</v>
      </c>
      <c r="F2009" s="35">
        <v>1250000</v>
      </c>
      <c r="G2009" s="35">
        <v>1570000</v>
      </c>
      <c r="H2009" s="35">
        <v>5030000</v>
      </c>
      <c r="P2009" s="43">
        <v>0</v>
      </c>
      <c r="Q2009" s="5">
        <v>9.0617000000000001</v>
      </c>
      <c r="R2009" s="5">
        <v>33.937399999999997</v>
      </c>
      <c r="S2009" s="5">
        <v>26.27624415</v>
      </c>
      <c r="T2009" s="62">
        <v>7.0000000000000001E-3</v>
      </c>
      <c r="U2009" s="62">
        <v>0.29099999999999998</v>
      </c>
      <c r="V2009" s="62">
        <v>28.748000000000001</v>
      </c>
      <c r="W2009" s="5"/>
      <c r="X2009" s="5">
        <v>82.383482142857147</v>
      </c>
    </row>
    <row r="2010" spans="2:24" x14ac:dyDescent="0.2">
      <c r="B2010" s="23">
        <v>42241</v>
      </c>
      <c r="C2010" s="5">
        <v>36.743000000000002</v>
      </c>
      <c r="D2010" s="5">
        <v>-122.0222</v>
      </c>
      <c r="E2010" s="39">
        <v>500</v>
      </c>
      <c r="F2010" s="35">
        <v>19200</v>
      </c>
      <c r="G2010" s="35">
        <v>4650000</v>
      </c>
      <c r="H2010" s="35">
        <v>105000</v>
      </c>
      <c r="P2010" s="43">
        <v>0</v>
      </c>
      <c r="Q2010" s="5">
        <v>5.8430999999999997</v>
      </c>
      <c r="R2010" s="5">
        <v>34.220100000000002</v>
      </c>
      <c r="S2010" s="5">
        <v>26.95604372</v>
      </c>
      <c r="T2010" s="62">
        <v>1.6E-2</v>
      </c>
      <c r="U2010" s="62">
        <v>0.186</v>
      </c>
      <c r="V2010" s="62">
        <v>40.929000000000002</v>
      </c>
      <c r="W2010" s="5"/>
      <c r="X2010" s="5">
        <v>18.560267857142858</v>
      </c>
    </row>
    <row r="2011" spans="2:24" x14ac:dyDescent="0.2">
      <c r="B2011" s="23">
        <v>42269</v>
      </c>
      <c r="C2011" s="5">
        <v>36.743000000000002</v>
      </c>
      <c r="D2011" s="5">
        <v>-122.0222</v>
      </c>
      <c r="E2011" s="39">
        <v>0</v>
      </c>
      <c r="F2011" s="35">
        <v>67696.128336588532</v>
      </c>
      <c r="G2011" s="35">
        <v>1756.6874504089355</v>
      </c>
      <c r="H2011" s="35">
        <v>38514.043172200516</v>
      </c>
      <c r="P2011" s="43" t="s">
        <v>547</v>
      </c>
      <c r="Q2011" s="5">
        <v>17.231300000000001</v>
      </c>
      <c r="R2011" s="5">
        <v>33.324300000000001</v>
      </c>
      <c r="S2011" s="5">
        <v>24.1739</v>
      </c>
      <c r="T2011" s="62">
        <v>4.8000000000000001E-2</v>
      </c>
      <c r="U2011" s="62" t="s">
        <v>547</v>
      </c>
      <c r="V2011" s="62" t="s">
        <v>547</v>
      </c>
      <c r="W2011" s="5"/>
      <c r="X2011" s="5">
        <v>252.96160714285716</v>
      </c>
    </row>
    <row r="2012" spans="2:24" x14ac:dyDescent="0.2">
      <c r="B2012" s="23">
        <v>42269</v>
      </c>
      <c r="C2012" s="5">
        <v>36.743000000000002</v>
      </c>
      <c r="D2012" s="5">
        <v>-122.0222</v>
      </c>
      <c r="E2012" s="39">
        <v>5</v>
      </c>
      <c r="F2012" s="35">
        <v>131461.64957682294</v>
      </c>
      <c r="G2012" s="35">
        <v>2743.1950887044268</v>
      </c>
      <c r="H2012" s="35">
        <v>98733.544921875</v>
      </c>
      <c r="P2012" s="43" t="s">
        <v>547</v>
      </c>
      <c r="Q2012" s="5">
        <v>17.2227</v>
      </c>
      <c r="R2012" s="5">
        <v>33.323999999999998</v>
      </c>
      <c r="S2012" s="5">
        <v>24.175899999999999</v>
      </c>
      <c r="T2012" s="62">
        <v>5.6000000000000001E-2</v>
      </c>
      <c r="U2012" s="62" t="s">
        <v>547</v>
      </c>
      <c r="V2012" s="62" t="s">
        <v>547</v>
      </c>
      <c r="W2012" s="5"/>
      <c r="X2012" s="5">
        <v>253.0647321428572</v>
      </c>
    </row>
    <row r="2013" spans="2:24" x14ac:dyDescent="0.2">
      <c r="B2013" s="23">
        <v>42269</v>
      </c>
      <c r="C2013" s="5">
        <v>36.743000000000002</v>
      </c>
      <c r="D2013" s="5">
        <v>-122.0222</v>
      </c>
      <c r="E2013" s="39">
        <v>10</v>
      </c>
      <c r="F2013" s="35">
        <v>114029.13004557292</v>
      </c>
      <c r="G2013" s="35">
        <v>3730.9046427408853</v>
      </c>
      <c r="H2013" s="35">
        <v>211362.7685546875</v>
      </c>
      <c r="P2013" s="43" t="s">
        <v>547</v>
      </c>
      <c r="Q2013" s="5">
        <v>17.1539</v>
      </c>
      <c r="R2013" s="5">
        <v>33.322800000000001</v>
      </c>
      <c r="S2013" s="5">
        <v>24.191500000000001</v>
      </c>
      <c r="T2013" s="62">
        <v>8.4000000000000005E-2</v>
      </c>
      <c r="U2013" s="62" t="s">
        <v>547</v>
      </c>
      <c r="V2013" s="62" t="s">
        <v>547</v>
      </c>
      <c r="W2013" s="5"/>
      <c r="X2013" s="5">
        <v>253.25848214285719</v>
      </c>
    </row>
    <row r="2014" spans="2:24" x14ac:dyDescent="0.2">
      <c r="B2014" s="23">
        <v>42269</v>
      </c>
      <c r="C2014" s="5">
        <v>36.743000000000002</v>
      </c>
      <c r="D2014" s="5">
        <v>-122.0222</v>
      </c>
      <c r="E2014" s="39">
        <v>20</v>
      </c>
      <c r="F2014" s="35">
        <v>238170.84147135416</v>
      </c>
      <c r="G2014" s="35">
        <v>3562.0247522989907</v>
      </c>
      <c r="H2014" s="35">
        <v>312068.70930989587</v>
      </c>
      <c r="P2014" s="43">
        <v>0</v>
      </c>
      <c r="Q2014" s="5">
        <v>16.328700000000001</v>
      </c>
      <c r="R2014" s="5">
        <v>33.318800000000003</v>
      </c>
      <c r="S2014" s="5">
        <v>24.380700000000001</v>
      </c>
      <c r="T2014" s="62">
        <v>9.5000000000000001E-2</v>
      </c>
      <c r="U2014" s="62">
        <v>0.155</v>
      </c>
      <c r="V2014" s="62">
        <v>0.252</v>
      </c>
      <c r="W2014" s="5"/>
      <c r="X2014" s="5">
        <v>260.83839285714288</v>
      </c>
    </row>
    <row r="2015" spans="2:24" x14ac:dyDescent="0.2">
      <c r="B2015" s="23">
        <v>42269</v>
      </c>
      <c r="C2015" s="5">
        <v>36.743000000000002</v>
      </c>
      <c r="D2015" s="5">
        <v>-122.0222</v>
      </c>
      <c r="E2015" s="39">
        <v>30</v>
      </c>
      <c r="F2015" s="35">
        <v>882854.345703125</v>
      </c>
      <c r="G2015" s="35">
        <v>31332.74434407552</v>
      </c>
      <c r="H2015" s="35">
        <v>1311626.6927083335</v>
      </c>
      <c r="P2015" s="43">
        <v>0</v>
      </c>
      <c r="Q2015" s="5">
        <v>15.206</v>
      </c>
      <c r="R2015" s="5">
        <v>33.303600000000003</v>
      </c>
      <c r="S2015" s="5">
        <v>24.6205</v>
      </c>
      <c r="T2015" s="62">
        <v>0.22600000000000001</v>
      </c>
      <c r="U2015" s="62">
        <v>0.19</v>
      </c>
      <c r="V2015" s="62">
        <v>1.8109999999999999</v>
      </c>
      <c r="W2015" s="5"/>
      <c r="X2015" s="5">
        <v>247.69464285714284</v>
      </c>
    </row>
    <row r="2016" spans="2:24" x14ac:dyDescent="0.2">
      <c r="B2016" s="23">
        <v>42269</v>
      </c>
      <c r="C2016" s="5">
        <v>36.743000000000002</v>
      </c>
      <c r="D2016" s="5">
        <v>-122.0222</v>
      </c>
      <c r="E2016" s="39">
        <v>40</v>
      </c>
      <c r="F2016" s="35">
        <v>3013512.825520833</v>
      </c>
      <c r="G2016" s="35">
        <v>135234.08203125</v>
      </c>
      <c r="H2016" s="35">
        <v>14836220.833333334</v>
      </c>
      <c r="P2016" s="43">
        <v>0</v>
      </c>
      <c r="Q2016" s="5">
        <v>13.9278</v>
      </c>
      <c r="R2016" s="5">
        <v>33.317999999999998</v>
      </c>
      <c r="S2016" s="5">
        <v>24.903600000000001</v>
      </c>
      <c r="T2016" s="62">
        <v>0.58299999999999996</v>
      </c>
      <c r="U2016" s="62">
        <v>0.45100000000000001</v>
      </c>
      <c r="V2016" s="62">
        <v>5.016</v>
      </c>
      <c r="W2016" s="5"/>
      <c r="X2016" s="5">
        <v>222.27723214285714</v>
      </c>
    </row>
    <row r="2017" spans="2:24" x14ac:dyDescent="0.2">
      <c r="B2017" s="23">
        <v>42269</v>
      </c>
      <c r="C2017" s="5">
        <v>36.743000000000002</v>
      </c>
      <c r="D2017" s="5">
        <v>-122.0222</v>
      </c>
      <c r="E2017" s="39">
        <v>60</v>
      </c>
      <c r="F2017" s="35">
        <v>5634083.463541666</v>
      </c>
      <c r="G2017" s="35">
        <v>292790.43782552087</v>
      </c>
      <c r="H2017" s="35">
        <v>53133264.583333336</v>
      </c>
      <c r="P2017" s="43">
        <v>0</v>
      </c>
      <c r="Q2017" s="5">
        <v>12.379300000000001</v>
      </c>
      <c r="R2017" s="5">
        <v>33.394599999999997</v>
      </c>
      <c r="S2017" s="5">
        <v>25.271799999999999</v>
      </c>
      <c r="T2017" s="62">
        <v>0.52</v>
      </c>
      <c r="U2017" s="62">
        <v>0.66</v>
      </c>
      <c r="V2017" s="62">
        <v>11.784000000000001</v>
      </c>
      <c r="W2017" s="5"/>
      <c r="X2017" s="5">
        <v>180.70580357142859</v>
      </c>
    </row>
    <row r="2018" spans="2:24" x14ac:dyDescent="0.2">
      <c r="B2018" s="23">
        <v>42269</v>
      </c>
      <c r="C2018" s="5">
        <v>36.743000000000002</v>
      </c>
      <c r="D2018" s="5">
        <v>-122.0222</v>
      </c>
      <c r="E2018" s="39">
        <v>80</v>
      </c>
      <c r="F2018" s="35">
        <v>6879781.380208333</v>
      </c>
      <c r="G2018" s="35">
        <v>410561.865234375</v>
      </c>
      <c r="H2018" s="35">
        <v>76218712.5</v>
      </c>
      <c r="P2018" s="43">
        <v>0</v>
      </c>
      <c r="Q2018" s="5">
        <v>11.8858</v>
      </c>
      <c r="R2018" s="5">
        <v>33.422499999999999</v>
      </c>
      <c r="S2018" s="5">
        <v>25.3874</v>
      </c>
      <c r="T2018" s="62">
        <v>0.11</v>
      </c>
      <c r="U2018" s="62">
        <v>0.58599999999999997</v>
      </c>
      <c r="V2018" s="62">
        <v>14.606999999999999</v>
      </c>
      <c r="W2018" s="5"/>
      <c r="X2018" s="5">
        <v>168.96562500000002</v>
      </c>
    </row>
    <row r="2019" spans="2:24" x14ac:dyDescent="0.2">
      <c r="B2019" s="23">
        <v>42269</v>
      </c>
      <c r="C2019" s="5">
        <v>36.743000000000002</v>
      </c>
      <c r="D2019" s="5">
        <v>-122.0222</v>
      </c>
      <c r="E2019" s="39">
        <v>100</v>
      </c>
      <c r="F2019" s="35">
        <v>9841467.4479166679</v>
      </c>
      <c r="G2019" s="35">
        <v>982475.94401041663</v>
      </c>
      <c r="H2019" s="35">
        <v>48962533.738333344</v>
      </c>
      <c r="P2019" s="43">
        <v>0</v>
      </c>
      <c r="Q2019" s="5">
        <v>11.5169</v>
      </c>
      <c r="R2019" s="5">
        <v>33.449100000000001</v>
      </c>
      <c r="S2019" s="5">
        <v>25.476800000000001</v>
      </c>
      <c r="T2019" s="62">
        <v>8.9999999999999993E-3</v>
      </c>
      <c r="U2019" s="62">
        <v>0.26700000000000002</v>
      </c>
      <c r="V2019" s="62">
        <v>15.428000000000001</v>
      </c>
      <c r="W2019" s="5"/>
      <c r="X2019" s="5">
        <v>165.5370535714286</v>
      </c>
    </row>
    <row r="2020" spans="2:24" x14ac:dyDescent="0.2">
      <c r="B2020" s="23">
        <v>42269</v>
      </c>
      <c r="C2020" s="5">
        <v>36.743000000000002</v>
      </c>
      <c r="D2020" s="5">
        <v>-122.0222</v>
      </c>
      <c r="E2020" s="39">
        <v>150</v>
      </c>
      <c r="F2020" s="35">
        <v>14256036.71875</v>
      </c>
      <c r="G2020" s="35">
        <v>2957380.338541667</v>
      </c>
      <c r="H2020" s="35">
        <v>42521975.130000003</v>
      </c>
      <c r="P2020" s="43">
        <v>0</v>
      </c>
      <c r="Q2020" s="5">
        <v>10.6662</v>
      </c>
      <c r="R2020" s="5">
        <v>33.576799999999999</v>
      </c>
      <c r="S2020" s="5">
        <v>25.729500000000002</v>
      </c>
      <c r="T2020" s="62">
        <v>2.3E-2</v>
      </c>
      <c r="U2020" s="62">
        <v>0.29799999999999999</v>
      </c>
      <c r="V2020" s="62">
        <v>19.934000000000001</v>
      </c>
      <c r="W2020" s="5"/>
      <c r="X2020" s="5">
        <v>142.05000000000001</v>
      </c>
    </row>
    <row r="2021" spans="2:24" x14ac:dyDescent="0.2">
      <c r="B2021" s="23">
        <v>42269</v>
      </c>
      <c r="C2021" s="5">
        <v>36.743000000000002</v>
      </c>
      <c r="D2021" s="5">
        <v>-122.0222</v>
      </c>
      <c r="E2021" s="39">
        <v>200</v>
      </c>
      <c r="F2021" s="35">
        <v>9820487.7604166679</v>
      </c>
      <c r="G2021" s="35">
        <v>10213875</v>
      </c>
      <c r="H2021" s="35">
        <v>90035207.125</v>
      </c>
      <c r="P2021" s="43">
        <v>0</v>
      </c>
      <c r="Q2021" s="5">
        <v>9.4936000000000007</v>
      </c>
      <c r="R2021" s="5">
        <v>33.8583</v>
      </c>
      <c r="S2021" s="5">
        <v>26.148299999999999</v>
      </c>
      <c r="T2021" s="62">
        <v>2.9000000000000001E-2</v>
      </c>
      <c r="U2021" s="62">
        <v>0.19700000000000001</v>
      </c>
      <c r="V2021" s="62">
        <v>25.690999999999999</v>
      </c>
      <c r="W2021" s="5"/>
      <c r="X2021" s="5">
        <v>104.39776785714285</v>
      </c>
    </row>
    <row r="2022" spans="2:24" x14ac:dyDescent="0.2">
      <c r="B2022" s="23">
        <v>42269</v>
      </c>
      <c r="C2022" s="5">
        <v>36.743000000000002</v>
      </c>
      <c r="D2022" s="5">
        <v>-122.0222</v>
      </c>
      <c r="E2022" s="39">
        <v>500</v>
      </c>
      <c r="F2022" s="35">
        <v>580286.23046875</v>
      </c>
      <c r="G2022" s="35">
        <v>20767434.375</v>
      </c>
      <c r="H2022" s="35">
        <v>23593222.620000001</v>
      </c>
      <c r="P2022" s="43">
        <v>0</v>
      </c>
      <c r="Q2022" s="5">
        <v>6.3726000000000003</v>
      </c>
      <c r="R2022" s="5">
        <v>34.199399999999997</v>
      </c>
      <c r="S2022" s="5">
        <v>26.8781</v>
      </c>
      <c r="T2022" s="62">
        <v>1.2E-2</v>
      </c>
      <c r="U2022" s="62">
        <v>0.13200000000000001</v>
      </c>
      <c r="V2022" s="62">
        <v>38.32</v>
      </c>
      <c r="W2022" s="5"/>
      <c r="X2022" s="5">
        <v>25.657142857142858</v>
      </c>
    </row>
    <row r="2023" spans="2:24" x14ac:dyDescent="0.2">
      <c r="B2023" s="23">
        <v>42303</v>
      </c>
      <c r="C2023" s="5">
        <v>36.743499999999997</v>
      </c>
      <c r="D2023" s="5">
        <v>-122.02379999999999</v>
      </c>
      <c r="E2023" s="39">
        <v>5</v>
      </c>
      <c r="F2023" s="35">
        <v>220000</v>
      </c>
      <c r="G2023" s="35">
        <v>34600</v>
      </c>
      <c r="H2023" s="35">
        <v>193000</v>
      </c>
      <c r="P2023" s="43">
        <v>0.5</v>
      </c>
      <c r="Q2023" s="5">
        <v>16.248799999999999</v>
      </c>
      <c r="R2023" s="5">
        <v>33.227200000000003</v>
      </c>
      <c r="S2023" s="5">
        <v>24.32783388</v>
      </c>
      <c r="T2023" s="62">
        <v>9.1999999999999998E-2</v>
      </c>
      <c r="U2023" s="62">
        <v>0.27800000000000002</v>
      </c>
      <c r="V2023" s="62">
        <v>0.39200000000000002</v>
      </c>
      <c r="W2023" s="5"/>
      <c r="X2023" s="5">
        <v>251.23705357142862</v>
      </c>
    </row>
    <row r="2024" spans="2:24" x14ac:dyDescent="0.2">
      <c r="B2024" s="23">
        <v>42303</v>
      </c>
      <c r="C2024" s="5">
        <v>36.743499999999997</v>
      </c>
      <c r="D2024" s="5">
        <v>-122.02379999999999</v>
      </c>
      <c r="E2024" s="39">
        <v>10</v>
      </c>
      <c r="F2024" s="35">
        <v>457000</v>
      </c>
      <c r="G2024" s="35">
        <v>33600</v>
      </c>
      <c r="H2024" s="35">
        <v>530000</v>
      </c>
      <c r="P2024" s="43" t="s">
        <v>547</v>
      </c>
      <c r="Q2024" s="5">
        <v>16.218800000000002</v>
      </c>
      <c r="R2024" s="5">
        <v>33.224699999999999</v>
      </c>
      <c r="S2024" s="5">
        <v>24.3327499</v>
      </c>
      <c r="T2024" s="62">
        <v>9.9000000000000005E-2</v>
      </c>
      <c r="U2024" s="62">
        <v>0.26600000000000001</v>
      </c>
      <c r="V2024" s="62">
        <v>0.754</v>
      </c>
      <c r="W2024" s="5"/>
      <c r="X2024" s="5">
        <v>250.74955357142858</v>
      </c>
    </row>
    <row r="2025" spans="2:24" x14ac:dyDescent="0.2">
      <c r="B2025" s="23">
        <v>42303</v>
      </c>
      <c r="C2025" s="5">
        <v>36.743499999999997</v>
      </c>
      <c r="D2025" s="5">
        <v>-122.02379999999999</v>
      </c>
      <c r="E2025" s="39">
        <v>20</v>
      </c>
      <c r="F2025" s="35">
        <v>4430000</v>
      </c>
      <c r="G2025" s="35">
        <v>89900</v>
      </c>
      <c r="H2025" s="35">
        <v>12200000</v>
      </c>
      <c r="P2025" s="43">
        <v>0.15</v>
      </c>
      <c r="Q2025" s="5">
        <v>15.042299999999999</v>
      </c>
      <c r="R2025" s="5">
        <v>33.212000000000003</v>
      </c>
      <c r="S2025" s="5">
        <v>24.584583739999999</v>
      </c>
      <c r="T2025" s="62">
        <v>0.03</v>
      </c>
      <c r="U2025" s="62">
        <v>0.51900000000000002</v>
      </c>
      <c r="V2025" s="62">
        <v>3.323</v>
      </c>
      <c r="W2025" s="5"/>
      <c r="X2025" s="5">
        <v>236.32812500000003</v>
      </c>
    </row>
    <row r="2026" spans="2:24" x14ac:dyDescent="0.2">
      <c r="B2026" s="23">
        <v>42303</v>
      </c>
      <c r="C2026" s="5">
        <v>36.743499999999997</v>
      </c>
      <c r="D2026" s="5">
        <v>-122.02379999999999</v>
      </c>
      <c r="E2026" s="39">
        <v>30</v>
      </c>
      <c r="F2026" s="35">
        <v>4710000</v>
      </c>
      <c r="G2026" s="35">
        <v>144000</v>
      </c>
      <c r="H2026" s="35">
        <v>25400000</v>
      </c>
      <c r="P2026" s="43" t="s">
        <v>547</v>
      </c>
      <c r="Q2026" s="5">
        <v>14.017099999999999</v>
      </c>
      <c r="R2026" s="5">
        <v>33.223100000000002</v>
      </c>
      <c r="S2026" s="5">
        <v>24.810628520000002</v>
      </c>
      <c r="T2026" s="62">
        <v>4.5999999999999999E-2</v>
      </c>
      <c r="U2026" s="62">
        <v>0.36499999999999999</v>
      </c>
      <c r="V2026" s="62">
        <v>5.9729999999999999</v>
      </c>
      <c r="W2026" s="5"/>
      <c r="X2026" s="5">
        <v>223.46294642857143</v>
      </c>
    </row>
    <row r="2027" spans="2:24" x14ac:dyDescent="0.2">
      <c r="B2027" s="23">
        <v>42303</v>
      </c>
      <c r="C2027" s="5">
        <v>36.743499999999997</v>
      </c>
      <c r="D2027" s="5">
        <v>-122.02379999999999</v>
      </c>
      <c r="E2027" s="39">
        <v>40</v>
      </c>
      <c r="F2027" s="35">
        <v>8730000</v>
      </c>
      <c r="G2027" s="35">
        <v>161000</v>
      </c>
      <c r="H2027" s="35">
        <v>22300000</v>
      </c>
      <c r="P2027" s="43">
        <v>0.05</v>
      </c>
      <c r="Q2027" s="5">
        <v>13.513199999999999</v>
      </c>
      <c r="R2027" s="5">
        <v>33.232599999999998</v>
      </c>
      <c r="S2027" s="5">
        <v>24.921233229999999</v>
      </c>
      <c r="T2027" s="62">
        <v>2.5999999999999999E-2</v>
      </c>
      <c r="U2027" s="62">
        <v>0.21299999999999999</v>
      </c>
      <c r="V2027" s="62">
        <v>8.1969999999999992</v>
      </c>
      <c r="W2027" s="5"/>
      <c r="X2027" s="5">
        <v>216.95401785714287</v>
      </c>
    </row>
    <row r="2028" spans="2:24" x14ac:dyDescent="0.2">
      <c r="B2028" s="23">
        <v>42303</v>
      </c>
      <c r="C2028" s="5">
        <v>36.743499999999997</v>
      </c>
      <c r="D2028" s="5">
        <v>-122.02379999999999</v>
      </c>
      <c r="E2028" s="39">
        <v>60</v>
      </c>
      <c r="F2028" s="35">
        <v>7960000</v>
      </c>
      <c r="G2028" s="35">
        <v>168000</v>
      </c>
      <c r="H2028" s="35">
        <v>12300000</v>
      </c>
      <c r="P2028" s="43">
        <v>0.01</v>
      </c>
      <c r="Q2028" s="5">
        <v>12.9839</v>
      </c>
      <c r="R2028" s="5">
        <v>33.250500000000002</v>
      </c>
      <c r="S2028" s="5">
        <v>25.04094417</v>
      </c>
      <c r="T2028" s="62">
        <v>2.3E-2</v>
      </c>
      <c r="U2028" s="62">
        <v>0.21199999999999999</v>
      </c>
      <c r="V2028" s="62">
        <v>8.7690000000000001</v>
      </c>
      <c r="W2028" s="5"/>
      <c r="X2028" s="5">
        <v>211.27455357142858</v>
      </c>
    </row>
    <row r="2029" spans="2:24" x14ac:dyDescent="0.2">
      <c r="B2029" s="23">
        <v>42303</v>
      </c>
      <c r="C2029" s="5">
        <v>36.743499999999997</v>
      </c>
      <c r="D2029" s="5">
        <v>-122.02379999999999</v>
      </c>
      <c r="E2029" s="39">
        <v>80</v>
      </c>
      <c r="F2029" s="35">
        <v>17200000</v>
      </c>
      <c r="G2029" s="35">
        <v>535000</v>
      </c>
      <c r="H2029" s="35">
        <v>19500000</v>
      </c>
      <c r="P2029" s="43">
        <v>1E-3</v>
      </c>
      <c r="Q2029" s="5">
        <v>11.9696</v>
      </c>
      <c r="R2029" s="5">
        <v>33.284399999999998</v>
      </c>
      <c r="S2029" s="5">
        <v>25.262522489999998</v>
      </c>
      <c r="T2029" s="62">
        <v>2.3E-2</v>
      </c>
      <c r="U2029" s="62">
        <v>0.16700000000000001</v>
      </c>
      <c r="V2029" s="62">
        <v>12.02</v>
      </c>
      <c r="W2029" s="5"/>
      <c r="X2029" s="5">
        <v>200.20758928571431</v>
      </c>
    </row>
    <row r="2030" spans="2:24" x14ac:dyDescent="0.2">
      <c r="B2030" s="23">
        <v>42303</v>
      </c>
      <c r="C2030" s="5">
        <v>36.743499999999997</v>
      </c>
      <c r="D2030" s="5">
        <v>-122.02379999999999</v>
      </c>
      <c r="E2030" s="39">
        <v>100</v>
      </c>
      <c r="F2030" s="35">
        <v>8580000</v>
      </c>
      <c r="G2030" s="35">
        <v>506000</v>
      </c>
      <c r="H2030" s="35">
        <v>13300000</v>
      </c>
      <c r="P2030" s="43">
        <v>0</v>
      </c>
      <c r="Q2030" s="5">
        <v>11.8405</v>
      </c>
      <c r="R2030" s="5">
        <v>33.3035</v>
      </c>
      <c r="S2030" s="5">
        <v>25.301490399999999</v>
      </c>
      <c r="T2030" s="62">
        <v>2.8000000000000001E-2</v>
      </c>
      <c r="U2030" s="62">
        <v>0.16</v>
      </c>
      <c r="V2030" s="62">
        <v>12.956</v>
      </c>
      <c r="W2030" s="5"/>
      <c r="X2030" s="5">
        <v>195.58169642857143</v>
      </c>
    </row>
    <row r="2031" spans="2:24" x14ac:dyDescent="0.2">
      <c r="B2031" s="23">
        <v>42303</v>
      </c>
      <c r="C2031" s="5">
        <v>36.743499999999997</v>
      </c>
      <c r="D2031" s="5">
        <v>-122.02379999999999</v>
      </c>
      <c r="E2031" s="39">
        <v>200</v>
      </c>
      <c r="F2031" s="35">
        <v>16700000</v>
      </c>
      <c r="G2031" s="35">
        <v>25900000</v>
      </c>
      <c r="H2031" s="35">
        <v>22200000</v>
      </c>
      <c r="P2031" s="43">
        <v>0</v>
      </c>
      <c r="Q2031" s="5">
        <v>9.3405000000000005</v>
      </c>
      <c r="R2031" s="5">
        <v>33.946800000000003</v>
      </c>
      <c r="S2031" s="5">
        <v>26.238790139999999</v>
      </c>
      <c r="T2031" s="62">
        <v>2.3E-2</v>
      </c>
      <c r="U2031" s="62">
        <v>5.2999999999999999E-2</v>
      </c>
      <c r="V2031" s="62">
        <v>27.425999999999998</v>
      </c>
      <c r="W2031" s="5"/>
      <c r="X2031" s="5">
        <v>98.125892857142858</v>
      </c>
    </row>
    <row r="2032" spans="2:24" x14ac:dyDescent="0.2">
      <c r="B2032" s="23">
        <v>42303</v>
      </c>
      <c r="C2032" s="5">
        <v>36.743499999999997</v>
      </c>
      <c r="D2032" s="5">
        <v>-122.02379999999999</v>
      </c>
      <c r="E2032" s="39">
        <v>500</v>
      </c>
      <c r="F2032" s="35">
        <v>443000</v>
      </c>
      <c r="G2032" s="35">
        <v>12300000</v>
      </c>
      <c r="H2032" s="35">
        <v>1490000</v>
      </c>
      <c r="P2032" s="43">
        <v>0</v>
      </c>
      <c r="Q2032" s="5">
        <v>6.0437000000000003</v>
      </c>
      <c r="R2032" s="5">
        <v>34.205100000000002</v>
      </c>
      <c r="S2032" s="5">
        <v>26.918982660000001</v>
      </c>
      <c r="T2032" s="62">
        <v>2.1000000000000001E-2</v>
      </c>
      <c r="U2032" s="62">
        <v>8.8999999999999996E-2</v>
      </c>
      <c r="V2032" s="62">
        <v>38.996000000000002</v>
      </c>
      <c r="W2032" s="5"/>
      <c r="X2032" s="5">
        <v>23.130357142857147</v>
      </c>
    </row>
    <row r="2033" spans="2:24" x14ac:dyDescent="0.2">
      <c r="B2033" s="23">
        <v>42327</v>
      </c>
      <c r="C2033" s="5">
        <v>36.7468</v>
      </c>
      <c r="D2033" s="5">
        <v>-122.01600000000001</v>
      </c>
      <c r="E2033" s="39">
        <v>5</v>
      </c>
      <c r="F2033" s="35">
        <v>10800000</v>
      </c>
      <c r="G2033" s="35">
        <v>177000</v>
      </c>
      <c r="H2033" s="35">
        <v>9840000</v>
      </c>
      <c r="P2033" s="43">
        <v>0.5</v>
      </c>
      <c r="Q2033" s="5">
        <v>13.6297</v>
      </c>
      <c r="R2033" s="5">
        <v>33.269199999999998</v>
      </c>
      <c r="S2033" s="5">
        <v>24.925867190000002</v>
      </c>
      <c r="T2033" s="62">
        <v>4.3999999999999997E-2</v>
      </c>
      <c r="U2033" s="62">
        <v>0.29699999999999999</v>
      </c>
      <c r="V2033" s="62">
        <v>4.3499999999999996</v>
      </c>
      <c r="W2033" s="5"/>
      <c r="X2033" s="5">
        <v>243.50535714285715</v>
      </c>
    </row>
    <row r="2034" spans="2:24" x14ac:dyDescent="0.2">
      <c r="B2034" s="23">
        <v>42327</v>
      </c>
      <c r="C2034" s="5">
        <v>36.7468</v>
      </c>
      <c r="D2034" s="5">
        <v>-122.01600000000001</v>
      </c>
      <c r="E2034" s="39">
        <v>10</v>
      </c>
      <c r="F2034" s="35">
        <v>14800000</v>
      </c>
      <c r="G2034" s="35">
        <v>303000</v>
      </c>
      <c r="H2034" s="35">
        <v>20300000</v>
      </c>
      <c r="P2034" s="43">
        <v>0.15</v>
      </c>
      <c r="Q2034" s="5">
        <v>13.481199999999999</v>
      </c>
      <c r="R2034" s="5">
        <v>33.274000000000001</v>
      </c>
      <c r="S2034" s="5">
        <v>24.95972549</v>
      </c>
      <c r="T2034" s="62">
        <v>0.05</v>
      </c>
      <c r="U2034" s="62">
        <v>0.29799999999999999</v>
      </c>
      <c r="V2034" s="62">
        <v>6.8529999999999998</v>
      </c>
      <c r="W2034" s="5"/>
      <c r="X2034" s="5">
        <v>232.80267857142857</v>
      </c>
    </row>
    <row r="2035" spans="2:24" x14ac:dyDescent="0.2">
      <c r="B2035" s="23">
        <v>42327</v>
      </c>
      <c r="C2035" s="5">
        <v>36.7468</v>
      </c>
      <c r="D2035" s="5">
        <v>-122.01600000000001</v>
      </c>
      <c r="E2035" s="39">
        <v>20</v>
      </c>
      <c r="F2035" s="35">
        <v>17700000</v>
      </c>
      <c r="G2035" s="35">
        <v>798000</v>
      </c>
      <c r="H2035" s="35">
        <v>30000000</v>
      </c>
      <c r="P2035" s="43">
        <v>0.05</v>
      </c>
      <c r="Q2035" s="5">
        <v>12.9232</v>
      </c>
      <c r="R2035" s="5">
        <v>33.299700000000001</v>
      </c>
      <c r="S2035" s="5">
        <v>25.091014300000001</v>
      </c>
      <c r="T2035" s="62">
        <v>2.5999999999999999E-2</v>
      </c>
      <c r="U2035" s="62">
        <v>0.23599999999999999</v>
      </c>
      <c r="V2035" s="62">
        <v>9.3849999999999998</v>
      </c>
      <c r="W2035" s="5"/>
      <c r="X2035" s="5">
        <v>209.79598214285716</v>
      </c>
    </row>
    <row r="2036" spans="2:24" x14ac:dyDescent="0.2">
      <c r="B2036" s="23">
        <v>42327</v>
      </c>
      <c r="C2036" s="5">
        <v>36.7468</v>
      </c>
      <c r="D2036" s="5">
        <v>-122.01600000000001</v>
      </c>
      <c r="E2036" s="39">
        <v>30</v>
      </c>
      <c r="F2036" s="35">
        <v>17300000</v>
      </c>
      <c r="G2036" s="35">
        <v>928000</v>
      </c>
      <c r="H2036" s="35">
        <v>33400000</v>
      </c>
      <c r="P2036" s="43">
        <v>0.01</v>
      </c>
      <c r="Q2036" s="5">
        <v>12.9018</v>
      </c>
      <c r="R2036" s="5">
        <v>33.300400000000003</v>
      </c>
      <c r="S2036" s="5">
        <v>25.095769350000001</v>
      </c>
      <c r="T2036" s="62">
        <v>1.6E-2</v>
      </c>
      <c r="U2036" s="62">
        <v>0.189</v>
      </c>
      <c r="V2036" s="62">
        <v>9.8330000000000002</v>
      </c>
      <c r="W2036" s="5"/>
      <c r="X2036" s="5">
        <v>209.16428571428571</v>
      </c>
    </row>
    <row r="2037" spans="2:24" x14ac:dyDescent="0.2">
      <c r="B2037" s="23">
        <v>42327</v>
      </c>
      <c r="C2037" s="5">
        <v>36.7468</v>
      </c>
      <c r="D2037" s="5">
        <v>-122.01600000000001</v>
      </c>
      <c r="E2037" s="39">
        <v>40</v>
      </c>
      <c r="F2037" s="35">
        <v>7110000</v>
      </c>
      <c r="G2037" s="35">
        <v>288000</v>
      </c>
      <c r="H2037" s="35">
        <v>11200000</v>
      </c>
      <c r="P2037" s="43">
        <v>1E-3</v>
      </c>
      <c r="Q2037" s="5">
        <v>12.575100000000001</v>
      </c>
      <c r="R2037" s="5">
        <v>33.314</v>
      </c>
      <c r="S2037" s="5">
        <v>25.17007418</v>
      </c>
      <c r="T2037" s="62">
        <v>1.7000000000000001E-2</v>
      </c>
      <c r="U2037" s="62">
        <v>0.10100000000000001</v>
      </c>
      <c r="V2037" s="62">
        <v>11.276999999999999</v>
      </c>
      <c r="W2037" s="5"/>
      <c r="X2037" s="5">
        <v>199.50848214285716</v>
      </c>
    </row>
    <row r="2038" spans="2:24" x14ac:dyDescent="0.2">
      <c r="B2038" s="23">
        <v>42327</v>
      </c>
      <c r="C2038" s="5">
        <v>36.7468</v>
      </c>
      <c r="D2038" s="5">
        <v>-122.01600000000001</v>
      </c>
      <c r="E2038" s="39">
        <v>80</v>
      </c>
      <c r="F2038" s="35">
        <v>47700</v>
      </c>
      <c r="G2038" s="35">
        <v>10400</v>
      </c>
      <c r="H2038" s="35">
        <v>83300</v>
      </c>
      <c r="P2038" s="43">
        <v>0</v>
      </c>
      <c r="Q2038" s="5">
        <v>10.7753</v>
      </c>
      <c r="R2038" s="5">
        <v>33.503599999999999</v>
      </c>
      <c r="S2038" s="5">
        <v>25.65015017</v>
      </c>
      <c r="T2038" s="62">
        <v>1.6E-2</v>
      </c>
      <c r="U2038" s="62">
        <v>8.6999999999999994E-2</v>
      </c>
      <c r="V2038" s="62">
        <v>18.986000000000001</v>
      </c>
      <c r="W2038" s="5"/>
      <c r="X2038" s="5">
        <v>157.26785714285717</v>
      </c>
    </row>
    <row r="2039" spans="2:24" x14ac:dyDescent="0.2">
      <c r="B2039" s="23">
        <v>42327</v>
      </c>
      <c r="C2039" s="5">
        <v>36.7468</v>
      </c>
      <c r="D2039" s="5">
        <v>-122.01600000000001</v>
      </c>
      <c r="E2039" s="39">
        <v>100</v>
      </c>
      <c r="F2039" s="35">
        <v>30600000</v>
      </c>
      <c r="G2039" s="35">
        <v>8890000</v>
      </c>
      <c r="H2039" s="35">
        <v>32100000</v>
      </c>
      <c r="P2039" s="43">
        <v>0</v>
      </c>
      <c r="Q2039" s="5">
        <v>10.2254</v>
      </c>
      <c r="R2039" s="5">
        <v>33.610900000000001</v>
      </c>
      <c r="S2039" s="5">
        <v>25.82912121</v>
      </c>
      <c r="T2039" s="62">
        <v>8.9999999999999993E-3</v>
      </c>
      <c r="U2039" s="62">
        <v>9.1999999999999998E-2</v>
      </c>
      <c r="V2039" s="62">
        <v>21.611000000000001</v>
      </c>
      <c r="W2039" s="5"/>
      <c r="X2039" s="5">
        <v>143.19999999999999</v>
      </c>
    </row>
    <row r="2040" spans="2:24" x14ac:dyDescent="0.2">
      <c r="B2040" s="23">
        <v>42327</v>
      </c>
      <c r="C2040" s="5">
        <v>36.7468</v>
      </c>
      <c r="D2040" s="5">
        <v>-122.01600000000001</v>
      </c>
      <c r="E2040" s="39">
        <v>200</v>
      </c>
      <c r="F2040" s="35">
        <v>8660000</v>
      </c>
      <c r="G2040" s="35">
        <v>6240000</v>
      </c>
      <c r="H2040" s="35">
        <v>10800000</v>
      </c>
      <c r="P2040" s="43">
        <v>0</v>
      </c>
      <c r="Q2040" s="5">
        <v>9.2545999999999999</v>
      </c>
      <c r="R2040" s="5">
        <v>33.931899999999999</v>
      </c>
      <c r="S2040" s="5">
        <v>26.241026949999998</v>
      </c>
      <c r="T2040" s="62">
        <v>0.02</v>
      </c>
      <c r="U2040" s="62">
        <v>4.2000000000000003E-2</v>
      </c>
      <c r="V2040" s="62">
        <v>27.445</v>
      </c>
      <c r="W2040" s="5"/>
      <c r="X2040" s="5">
        <v>100.14508928571431</v>
      </c>
    </row>
    <row r="2041" spans="2:24" x14ac:dyDescent="0.2">
      <c r="B2041" s="23">
        <v>42327</v>
      </c>
      <c r="C2041" s="5">
        <v>36.7468</v>
      </c>
      <c r="D2041" s="5">
        <v>-122.01600000000001</v>
      </c>
      <c r="E2041" s="39">
        <v>500</v>
      </c>
      <c r="F2041" s="35">
        <v>477000</v>
      </c>
      <c r="G2041" s="35">
        <v>12200000</v>
      </c>
      <c r="H2041" s="35">
        <v>2890000</v>
      </c>
      <c r="P2041" s="43">
        <v>0</v>
      </c>
      <c r="Q2041" s="5">
        <v>6.2918000000000003</v>
      </c>
      <c r="R2041" s="5">
        <v>34.1633</v>
      </c>
      <c r="S2041" s="5">
        <v>26.854178900000001</v>
      </c>
      <c r="T2041" s="62">
        <v>2.1000000000000001E-2</v>
      </c>
      <c r="U2041" s="62">
        <v>4.2999999999999997E-2</v>
      </c>
      <c r="V2041" s="62">
        <v>38.959000000000003</v>
      </c>
      <c r="W2041" s="5"/>
      <c r="X2041" s="5">
        <v>30.442410714285717</v>
      </c>
    </row>
    <row r="2042" spans="2:24" x14ac:dyDescent="0.2">
      <c r="B2042" s="23">
        <v>42353</v>
      </c>
      <c r="C2042" s="5">
        <v>36.745800000000003</v>
      </c>
      <c r="D2042" s="5">
        <v>-122.018</v>
      </c>
      <c r="E2042" s="39">
        <v>5</v>
      </c>
      <c r="F2042" s="35">
        <v>7660000</v>
      </c>
      <c r="G2042" s="35">
        <v>102000</v>
      </c>
      <c r="H2042" s="35">
        <v>8900000</v>
      </c>
      <c r="P2042" s="43">
        <v>0.5</v>
      </c>
      <c r="Q2042" s="5">
        <v>14.3043</v>
      </c>
      <c r="R2042" s="5">
        <v>33.370899999999999</v>
      </c>
      <c r="S2042" s="5">
        <v>24.86476712</v>
      </c>
      <c r="T2042" s="62">
        <v>0.47599999999999998</v>
      </c>
      <c r="U2042" s="62">
        <v>0.31</v>
      </c>
      <c r="V2042" s="62">
        <v>2.3660000000000001</v>
      </c>
      <c r="W2042" s="5"/>
      <c r="X2042" s="5">
        <v>242.51294642857144</v>
      </c>
    </row>
    <row r="2043" spans="2:24" x14ac:dyDescent="0.2">
      <c r="B2043" s="23">
        <v>42353</v>
      </c>
      <c r="C2043" s="5">
        <v>36.745800000000003</v>
      </c>
      <c r="D2043" s="5">
        <v>-122.018</v>
      </c>
      <c r="E2043" s="39">
        <v>10</v>
      </c>
      <c r="F2043" s="35">
        <v>4680000</v>
      </c>
      <c r="G2043" s="35">
        <v>168000</v>
      </c>
      <c r="H2043" s="35">
        <v>10800000</v>
      </c>
      <c r="P2043" s="43" t="s">
        <v>547</v>
      </c>
      <c r="Q2043" s="5">
        <v>14.305099999999999</v>
      </c>
      <c r="R2043" s="5">
        <v>33.3705</v>
      </c>
      <c r="S2043" s="5">
        <v>24.864290140000001</v>
      </c>
      <c r="T2043" s="62">
        <v>0.437</v>
      </c>
      <c r="U2043" s="62">
        <v>0.31900000000000001</v>
      </c>
      <c r="V2043" s="62">
        <v>2.2650000000000001</v>
      </c>
      <c r="W2043" s="5"/>
      <c r="X2043" s="5">
        <v>242.55803571428572</v>
      </c>
    </row>
    <row r="2044" spans="2:24" x14ac:dyDescent="0.2">
      <c r="B2044" s="23">
        <v>42353</v>
      </c>
      <c r="C2044" s="5">
        <v>36.745800000000003</v>
      </c>
      <c r="D2044" s="5">
        <v>-122.018</v>
      </c>
      <c r="E2044" s="39">
        <v>20</v>
      </c>
      <c r="F2044" s="35">
        <v>5370000</v>
      </c>
      <c r="G2044" s="35">
        <v>159000</v>
      </c>
      <c r="H2044" s="35">
        <v>9210000</v>
      </c>
      <c r="P2044" s="43">
        <v>0.15</v>
      </c>
      <c r="Q2044" s="5">
        <v>14.304399999999999</v>
      </c>
      <c r="R2044" s="5">
        <v>33.370800000000003</v>
      </c>
      <c r="S2044" s="5">
        <v>24.864668900000002</v>
      </c>
      <c r="T2044" s="62">
        <v>0.54800000000000004</v>
      </c>
      <c r="U2044" s="62">
        <v>0.34699999999999998</v>
      </c>
      <c r="V2044" s="62">
        <v>2.3559999999999999</v>
      </c>
      <c r="W2044" s="5"/>
      <c r="X2044" s="5">
        <v>241.90446428571431</v>
      </c>
    </row>
    <row r="2045" spans="2:24" x14ac:dyDescent="0.2">
      <c r="B2045" s="23">
        <v>42353</v>
      </c>
      <c r="C2045" s="5">
        <v>36.745800000000003</v>
      </c>
      <c r="D2045" s="5">
        <v>-122.018</v>
      </c>
      <c r="E2045" s="39">
        <v>30</v>
      </c>
      <c r="F2045" s="35">
        <v>3730000</v>
      </c>
      <c r="G2045" s="35">
        <v>105000</v>
      </c>
      <c r="H2045" s="35">
        <v>8050000</v>
      </c>
      <c r="P2045" s="43">
        <v>0.05</v>
      </c>
      <c r="Q2045" s="5">
        <v>14.304399999999999</v>
      </c>
      <c r="R2045" s="5">
        <v>33.371400000000001</v>
      </c>
      <c r="S2045" s="5">
        <v>24.865131989999998</v>
      </c>
      <c r="T2045" s="62">
        <v>0.435</v>
      </c>
      <c r="U2045" s="62">
        <v>0.30199999999999999</v>
      </c>
      <c r="V2045" s="62">
        <v>2.335</v>
      </c>
      <c r="W2045" s="5"/>
      <c r="X2045" s="5">
        <v>242.68125000000003</v>
      </c>
    </row>
    <row r="2046" spans="2:24" x14ac:dyDescent="0.2">
      <c r="B2046" s="23">
        <v>42353</v>
      </c>
      <c r="C2046" s="5">
        <v>36.745800000000003</v>
      </c>
      <c r="D2046" s="5">
        <v>-122.018</v>
      </c>
      <c r="E2046" s="39">
        <v>40</v>
      </c>
      <c r="F2046" s="35">
        <v>2430000</v>
      </c>
      <c r="G2046" s="35">
        <v>50500</v>
      </c>
      <c r="H2046" s="35">
        <v>4050000</v>
      </c>
      <c r="P2046" s="43">
        <v>0.01</v>
      </c>
      <c r="Q2046" s="5">
        <v>14.290100000000001</v>
      </c>
      <c r="R2046" s="5">
        <v>33.369599999999998</v>
      </c>
      <c r="S2046" s="5">
        <v>24.86674919</v>
      </c>
      <c r="T2046" s="62">
        <v>0.44400000000000001</v>
      </c>
      <c r="U2046" s="62">
        <v>0.27200000000000002</v>
      </c>
      <c r="V2046" s="62">
        <v>2.4769999999999999</v>
      </c>
      <c r="W2046" s="5"/>
      <c r="X2046" s="5">
        <v>241.08437500000002</v>
      </c>
    </row>
    <row r="2047" spans="2:24" x14ac:dyDescent="0.2">
      <c r="B2047" s="23">
        <v>42353</v>
      </c>
      <c r="C2047" s="5">
        <v>36.745800000000003</v>
      </c>
      <c r="D2047" s="5">
        <v>-122.018</v>
      </c>
      <c r="E2047" s="39">
        <v>60</v>
      </c>
      <c r="F2047" s="35">
        <v>16700000</v>
      </c>
      <c r="G2047" s="35">
        <v>312000</v>
      </c>
      <c r="H2047" s="35">
        <v>1800000</v>
      </c>
      <c r="P2047" s="43">
        <v>1E-3</v>
      </c>
      <c r="Q2047" s="5">
        <v>13.319000000000001</v>
      </c>
      <c r="R2047" s="5">
        <v>33.357599999999998</v>
      </c>
      <c r="S2047" s="5">
        <v>25.0570919</v>
      </c>
      <c r="T2047" s="62">
        <v>2.9000000000000001E-2</v>
      </c>
      <c r="U2047" s="62">
        <v>0.45100000000000001</v>
      </c>
      <c r="V2047" s="62">
        <v>7.8010000000000002</v>
      </c>
      <c r="W2047" s="5"/>
      <c r="X2047" s="5">
        <v>210.72410714285718</v>
      </c>
    </row>
    <row r="2048" spans="2:24" x14ac:dyDescent="0.2">
      <c r="B2048" s="23">
        <v>42353</v>
      </c>
      <c r="C2048" s="5">
        <v>36.745800000000003</v>
      </c>
      <c r="D2048" s="5">
        <v>-122.018</v>
      </c>
      <c r="E2048" s="39">
        <v>100</v>
      </c>
      <c r="F2048" s="35">
        <v>37400000</v>
      </c>
      <c r="G2048" s="35">
        <v>2750000</v>
      </c>
      <c r="H2048" s="35">
        <v>17100000</v>
      </c>
      <c r="P2048" s="43">
        <v>0</v>
      </c>
      <c r="Q2048" s="5">
        <v>11.459300000000001</v>
      </c>
      <c r="R2048" s="5">
        <v>33.516199999999998</v>
      </c>
      <c r="S2048" s="5">
        <v>25.537160830000001</v>
      </c>
      <c r="T2048" s="62">
        <v>5.0999999999999997E-2</v>
      </c>
      <c r="U2048" s="62">
        <v>0.151</v>
      </c>
      <c r="V2048" s="62">
        <v>13.923999999999999</v>
      </c>
      <c r="W2048" s="5"/>
      <c r="X2048" s="5">
        <v>162.77410714285713</v>
      </c>
    </row>
    <row r="2049" spans="2:24" x14ac:dyDescent="0.2">
      <c r="B2049" s="23">
        <v>42353</v>
      </c>
      <c r="C2049" s="5">
        <v>36.745800000000003</v>
      </c>
      <c r="D2049" s="5">
        <v>-122.018</v>
      </c>
      <c r="E2049" s="39">
        <v>200</v>
      </c>
      <c r="F2049" s="35">
        <v>7620000</v>
      </c>
      <c r="G2049" s="35">
        <v>8400000</v>
      </c>
      <c r="H2049" s="35">
        <v>12800000</v>
      </c>
      <c r="P2049" s="43">
        <v>0</v>
      </c>
      <c r="Q2049" s="5">
        <v>9.2440999999999995</v>
      </c>
      <c r="R2049" s="5">
        <v>33.941299999999998</v>
      </c>
      <c r="S2049" s="5">
        <v>26.250074139999999</v>
      </c>
      <c r="T2049" s="62">
        <v>4.2999999999999997E-2</v>
      </c>
      <c r="U2049" s="62">
        <v>6.7000000000000004E-2</v>
      </c>
      <c r="V2049" s="62">
        <v>26.975999999999999</v>
      </c>
      <c r="W2049" s="5"/>
      <c r="X2049" s="5">
        <v>100.50044642857144</v>
      </c>
    </row>
    <row r="2050" spans="2:24" x14ac:dyDescent="0.2">
      <c r="B2050" s="23">
        <v>42353</v>
      </c>
      <c r="C2050" s="5">
        <v>36.745800000000003</v>
      </c>
      <c r="D2050" s="5">
        <v>-122.018</v>
      </c>
      <c r="E2050" s="39">
        <v>500</v>
      </c>
      <c r="F2050" s="35">
        <v>730000</v>
      </c>
      <c r="G2050" s="35">
        <v>14400000</v>
      </c>
      <c r="H2050" s="35">
        <v>1180000</v>
      </c>
      <c r="P2050" s="43">
        <v>0</v>
      </c>
      <c r="Q2050" s="5">
        <v>6.0063000000000004</v>
      </c>
      <c r="R2050" s="5">
        <v>34.190100000000001</v>
      </c>
      <c r="S2050" s="5">
        <v>26.911863100000001</v>
      </c>
      <c r="T2050" s="62">
        <v>0.28699999999999998</v>
      </c>
      <c r="U2050" s="62">
        <v>4.2999999999999997E-2</v>
      </c>
      <c r="V2050" s="62">
        <v>40.386000000000003</v>
      </c>
      <c r="W2050" s="5"/>
      <c r="X2050" s="5">
        <v>26.316517857142859</v>
      </c>
    </row>
    <row r="2051" spans="2:24" x14ac:dyDescent="0.2">
      <c r="B2051" s="23">
        <v>42124</v>
      </c>
      <c r="C2051" s="5">
        <v>36.6907</v>
      </c>
      <c r="D2051" s="5">
        <v>-122.34480000000001</v>
      </c>
      <c r="E2051" s="39">
        <v>5</v>
      </c>
      <c r="F2051" s="35">
        <v>15400000</v>
      </c>
      <c r="G2051" s="35">
        <v>39900</v>
      </c>
      <c r="H2051" s="35">
        <v>14900000</v>
      </c>
      <c r="P2051" s="43">
        <v>0.5</v>
      </c>
      <c r="Q2051" s="5">
        <v>12.280900000000001</v>
      </c>
      <c r="R2051" s="5">
        <v>33.297400000000003</v>
      </c>
      <c r="S2051" s="5">
        <v>25.213732149999998</v>
      </c>
      <c r="T2051" s="62">
        <v>0.34300000000000003</v>
      </c>
      <c r="U2051" s="62">
        <v>0.36099999999999999</v>
      </c>
      <c r="V2051" s="62">
        <v>6.4130000000000003</v>
      </c>
      <c r="W2051" s="5"/>
      <c r="X2051" s="5">
        <v>257.5477678571429</v>
      </c>
    </row>
    <row r="2052" spans="2:24" x14ac:dyDescent="0.2">
      <c r="B2052" s="23">
        <v>42124</v>
      </c>
      <c r="C2052" s="5">
        <v>36.6907</v>
      </c>
      <c r="D2052" s="5">
        <v>-122.34480000000001</v>
      </c>
      <c r="E2052" s="39">
        <v>10</v>
      </c>
      <c r="F2052" s="35">
        <v>21400000</v>
      </c>
      <c r="G2052" s="35">
        <v>85400</v>
      </c>
      <c r="H2052" s="35">
        <v>9540000</v>
      </c>
      <c r="P2052" s="43">
        <v>0.15</v>
      </c>
      <c r="Q2052" s="5">
        <v>12.135</v>
      </c>
      <c r="R2052" s="5">
        <v>33.306199999999997</v>
      </c>
      <c r="S2052" s="5">
        <v>25.248277439999999</v>
      </c>
      <c r="T2052" s="62">
        <v>0.371</v>
      </c>
      <c r="U2052" s="62">
        <v>0.33100000000000002</v>
      </c>
      <c r="V2052" s="62">
        <v>6.1909999999999998</v>
      </c>
      <c r="W2052" s="5"/>
      <c r="X2052" s="5">
        <v>257.84732142857149</v>
      </c>
    </row>
    <row r="2053" spans="2:24" x14ac:dyDescent="0.2">
      <c r="B2053" s="23">
        <v>42124</v>
      </c>
      <c r="C2053" s="5">
        <v>36.6907</v>
      </c>
      <c r="D2053" s="5">
        <v>-122.34480000000001</v>
      </c>
      <c r="E2053" s="39">
        <v>20</v>
      </c>
      <c r="F2053" s="35">
        <v>18200000</v>
      </c>
      <c r="G2053" s="35">
        <v>70800</v>
      </c>
      <c r="H2053" s="35">
        <v>9140000</v>
      </c>
      <c r="P2053" s="43">
        <v>0.05</v>
      </c>
      <c r="Q2053" s="5">
        <v>11.7995</v>
      </c>
      <c r="R2053" s="5">
        <v>33.354900000000001</v>
      </c>
      <c r="S2053" s="5">
        <v>25.349044859999999</v>
      </c>
      <c r="T2053" s="62">
        <v>0.28899999999999998</v>
      </c>
      <c r="U2053" s="62">
        <v>0.33100000000000002</v>
      </c>
      <c r="V2053" s="62">
        <v>8.2309999999999999</v>
      </c>
      <c r="W2053" s="5"/>
      <c r="X2053" s="5">
        <v>250.89062500000003</v>
      </c>
    </row>
    <row r="2054" spans="2:24" x14ac:dyDescent="0.2">
      <c r="B2054" s="23">
        <v>42124</v>
      </c>
      <c r="C2054" s="5">
        <v>36.6907</v>
      </c>
      <c r="D2054" s="5">
        <v>-122.34480000000001</v>
      </c>
      <c r="E2054" s="39">
        <v>40</v>
      </c>
      <c r="F2054" s="35">
        <v>25200000</v>
      </c>
      <c r="G2054" s="35">
        <v>269000</v>
      </c>
      <c r="H2054" s="35">
        <v>7710000</v>
      </c>
      <c r="P2054" s="43">
        <v>0.01</v>
      </c>
      <c r="Q2054" s="5">
        <v>11.598599999999999</v>
      </c>
      <c r="R2054" s="5">
        <v>33.398299999999999</v>
      </c>
      <c r="S2054" s="5">
        <v>25.419947180000001</v>
      </c>
      <c r="T2054" s="62">
        <v>0.38800000000000001</v>
      </c>
      <c r="U2054" s="62">
        <v>0.25</v>
      </c>
      <c r="V2054" s="62">
        <v>8.8629999999999995</v>
      </c>
      <c r="W2054" s="5"/>
      <c r="X2054" s="5">
        <v>250.47008928571429</v>
      </c>
    </row>
    <row r="2055" spans="2:24" x14ac:dyDescent="0.2">
      <c r="B2055" s="23">
        <v>42124</v>
      </c>
      <c r="C2055" s="5">
        <v>36.6907</v>
      </c>
      <c r="D2055" s="5">
        <v>-122.34480000000001</v>
      </c>
      <c r="E2055" s="39">
        <v>60</v>
      </c>
      <c r="F2055" s="35">
        <v>244000000</v>
      </c>
      <c r="G2055" s="35">
        <v>4440000</v>
      </c>
      <c r="H2055" s="35">
        <v>56300000</v>
      </c>
      <c r="P2055" s="43">
        <v>1E-3</v>
      </c>
      <c r="Q2055" s="5">
        <v>9.89</v>
      </c>
      <c r="R2055" s="5">
        <v>33.403100000000002</v>
      </c>
      <c r="S2055" s="5">
        <v>25.723524319999999</v>
      </c>
      <c r="T2055" s="62">
        <v>1.4E-2</v>
      </c>
      <c r="U2055" s="62">
        <v>0.1</v>
      </c>
      <c r="V2055" s="62">
        <v>19.228000000000002</v>
      </c>
      <c r="W2055" s="5"/>
      <c r="X2055" s="5">
        <v>168.55178571428573</v>
      </c>
    </row>
    <row r="2056" spans="2:24" x14ac:dyDescent="0.2">
      <c r="B2056" s="23">
        <v>42124</v>
      </c>
      <c r="C2056" s="5">
        <v>36.6907</v>
      </c>
      <c r="D2056" s="5">
        <v>-122.34480000000001</v>
      </c>
      <c r="E2056" s="39">
        <v>80</v>
      </c>
      <c r="F2056" s="35">
        <v>39400000</v>
      </c>
      <c r="G2056" s="35">
        <v>3540000</v>
      </c>
      <c r="H2056" s="35">
        <v>15600000</v>
      </c>
      <c r="P2056" s="43">
        <v>0</v>
      </c>
      <c r="Q2056" s="5">
        <v>9.3437000000000001</v>
      </c>
      <c r="R2056" s="5">
        <v>33.628700000000002</v>
      </c>
      <c r="S2056" s="5">
        <v>25.989478089999999</v>
      </c>
      <c r="T2056" s="62">
        <v>0</v>
      </c>
      <c r="U2056" s="62">
        <v>0.10199999999999999</v>
      </c>
      <c r="V2056" s="62">
        <v>23.335000000000001</v>
      </c>
      <c r="W2056" s="5"/>
      <c r="X2056" s="5">
        <v>149.92142857142858</v>
      </c>
    </row>
    <row r="2057" spans="2:24" x14ac:dyDescent="0.2">
      <c r="B2057" s="23">
        <v>42124</v>
      </c>
      <c r="C2057" s="5">
        <v>36.6907</v>
      </c>
      <c r="D2057" s="5">
        <v>-122.34480000000001</v>
      </c>
      <c r="E2057" s="39">
        <v>100</v>
      </c>
      <c r="F2057" s="35">
        <v>71200000</v>
      </c>
      <c r="G2057" s="35">
        <v>14600000</v>
      </c>
      <c r="H2057" s="35">
        <v>16200000</v>
      </c>
      <c r="P2057" s="43">
        <v>0</v>
      </c>
      <c r="Q2057" s="5">
        <v>9.1910000000000007</v>
      </c>
      <c r="R2057" s="5">
        <v>33.782400000000003</v>
      </c>
      <c r="S2057" s="5">
        <v>26.13428013</v>
      </c>
      <c r="T2057" s="62">
        <v>8.9999999999999993E-3</v>
      </c>
      <c r="U2057" s="62">
        <v>3.7999999999999999E-2</v>
      </c>
      <c r="V2057" s="62">
        <v>24.846</v>
      </c>
      <c r="W2057" s="5"/>
      <c r="X2057" s="5">
        <v>130.0575892857143</v>
      </c>
    </row>
    <row r="2058" spans="2:24" x14ac:dyDescent="0.2">
      <c r="B2058" s="23">
        <v>42124</v>
      </c>
      <c r="C2058" s="5">
        <v>36.6907</v>
      </c>
      <c r="D2058" s="5">
        <v>-122.34480000000001</v>
      </c>
      <c r="E2058" s="39">
        <v>200</v>
      </c>
      <c r="F2058" s="35">
        <v>14000000</v>
      </c>
      <c r="G2058" s="35">
        <v>15000000</v>
      </c>
      <c r="H2058" s="35">
        <v>4460000</v>
      </c>
      <c r="P2058" s="43">
        <v>0</v>
      </c>
      <c r="Q2058" s="5">
        <v>8.0841999999999992</v>
      </c>
      <c r="R2058" s="5">
        <v>34.06</v>
      </c>
      <c r="S2058" s="5">
        <v>26.52306664</v>
      </c>
      <c r="T2058" s="62">
        <v>1.7000000000000001E-2</v>
      </c>
      <c r="U2058" s="62">
        <v>8.4000000000000005E-2</v>
      </c>
      <c r="V2058" s="62">
        <v>31.542999999999999</v>
      </c>
      <c r="W2058" s="5"/>
      <c r="X2058" s="5">
        <v>82.39598214285715</v>
      </c>
    </row>
    <row r="2059" spans="2:24" x14ac:dyDescent="0.2">
      <c r="B2059" s="23">
        <v>42124</v>
      </c>
      <c r="C2059" s="5">
        <v>36.6907</v>
      </c>
      <c r="D2059" s="5">
        <v>-122.34480000000001</v>
      </c>
      <c r="E2059" s="39">
        <v>500</v>
      </c>
      <c r="F2059" s="35">
        <v>165000</v>
      </c>
      <c r="G2059" s="35">
        <v>1330000</v>
      </c>
      <c r="H2059" s="35">
        <v>4560000</v>
      </c>
      <c r="P2059" s="43">
        <v>0</v>
      </c>
      <c r="Q2059" s="5">
        <v>6.0231000000000003</v>
      </c>
      <c r="R2059" s="5">
        <v>34.2425</v>
      </c>
      <c r="S2059" s="5">
        <v>26.951144169999999</v>
      </c>
      <c r="T2059" s="62">
        <v>0</v>
      </c>
      <c r="U2059" s="62">
        <v>0.13700000000000001</v>
      </c>
      <c r="V2059" s="62">
        <v>39.072000000000003</v>
      </c>
      <c r="W2059" s="5"/>
      <c r="X2059" s="5">
        <v>16.332142857142859</v>
      </c>
    </row>
    <row r="2060" spans="2:24" x14ac:dyDescent="0.2">
      <c r="B2060" s="23">
        <v>42135</v>
      </c>
      <c r="C2060" s="5">
        <v>36.7072</v>
      </c>
      <c r="D2060" s="5">
        <v>-122.343</v>
      </c>
      <c r="E2060" s="39">
        <v>5</v>
      </c>
      <c r="F2060" s="35">
        <v>12600000</v>
      </c>
      <c r="G2060" s="35">
        <v>784000</v>
      </c>
      <c r="H2060" s="35">
        <v>14100000</v>
      </c>
      <c r="P2060" s="43">
        <v>0.5</v>
      </c>
      <c r="Q2060" s="5">
        <v>11.589</v>
      </c>
      <c r="R2060" s="5">
        <v>33.5075</v>
      </c>
      <c r="S2060" s="5">
        <v>25.506582699999999</v>
      </c>
      <c r="T2060" s="62">
        <v>0.128</v>
      </c>
      <c r="U2060" s="62">
        <v>0.30099999999999999</v>
      </c>
      <c r="V2060" s="62">
        <v>10.252000000000001</v>
      </c>
      <c r="W2060" s="5"/>
      <c r="X2060" s="5">
        <v>261.59062500000005</v>
      </c>
    </row>
    <row r="2061" spans="2:24" x14ac:dyDescent="0.2">
      <c r="B2061" s="23">
        <v>42135</v>
      </c>
      <c r="C2061" s="5">
        <v>36.7072</v>
      </c>
      <c r="D2061" s="5">
        <v>-122.343</v>
      </c>
      <c r="E2061" s="39">
        <v>10</v>
      </c>
      <c r="F2061" s="35">
        <v>10200000</v>
      </c>
      <c r="G2061" s="35">
        <v>897000</v>
      </c>
      <c r="H2061" s="35">
        <v>22100000</v>
      </c>
      <c r="P2061" s="43">
        <v>0.15</v>
      </c>
      <c r="Q2061" s="5">
        <v>11.5595</v>
      </c>
      <c r="R2061" s="5">
        <v>33.506999999999998</v>
      </c>
      <c r="S2061" s="5">
        <v>25.511625309999999</v>
      </c>
      <c r="T2061" s="62">
        <v>0</v>
      </c>
      <c r="U2061" s="62">
        <v>0.26400000000000001</v>
      </c>
      <c r="V2061" s="62">
        <v>10.298</v>
      </c>
      <c r="W2061" s="5"/>
      <c r="X2061" s="5">
        <v>260.34732142857149</v>
      </c>
    </row>
    <row r="2062" spans="2:24" x14ac:dyDescent="0.2">
      <c r="B2062" s="23">
        <v>42135</v>
      </c>
      <c r="C2062" s="5">
        <v>36.7072</v>
      </c>
      <c r="D2062" s="5">
        <v>-122.343</v>
      </c>
      <c r="E2062" s="39">
        <v>20</v>
      </c>
      <c r="F2062" s="35">
        <v>16500000</v>
      </c>
      <c r="G2062" s="35">
        <v>1400000</v>
      </c>
      <c r="H2062" s="35">
        <v>74100000</v>
      </c>
      <c r="P2062" s="43">
        <v>0.05</v>
      </c>
      <c r="Q2062" s="5">
        <v>11.320399999999999</v>
      </c>
      <c r="R2062" s="5">
        <v>33.499499999999998</v>
      </c>
      <c r="S2062" s="5">
        <v>25.54949135</v>
      </c>
      <c r="T2062" s="62">
        <v>0.185</v>
      </c>
      <c r="U2062" s="62">
        <v>0.24099999999999999</v>
      </c>
      <c r="V2062" s="62">
        <v>11.804</v>
      </c>
      <c r="W2062" s="5"/>
      <c r="X2062" s="5">
        <v>244.86562499999999</v>
      </c>
    </row>
    <row r="2063" spans="2:24" x14ac:dyDescent="0.2">
      <c r="B2063" s="23">
        <v>42135</v>
      </c>
      <c r="C2063" s="5">
        <v>36.7072</v>
      </c>
      <c r="D2063" s="5">
        <v>-122.343</v>
      </c>
      <c r="E2063" s="39">
        <v>30</v>
      </c>
      <c r="F2063" s="35">
        <v>31000000</v>
      </c>
      <c r="G2063" s="35">
        <v>4390000</v>
      </c>
      <c r="H2063" s="35">
        <v>31500000</v>
      </c>
      <c r="P2063" s="43">
        <v>0.01</v>
      </c>
      <c r="Q2063" s="5">
        <v>10.0487</v>
      </c>
      <c r="R2063" s="5">
        <v>33.5289</v>
      </c>
      <c r="S2063" s="5">
        <v>25.795114659999999</v>
      </c>
      <c r="T2063" s="62">
        <v>0.247</v>
      </c>
      <c r="U2063" s="62">
        <v>0.25600000000000001</v>
      </c>
      <c r="V2063" s="62">
        <v>17.545000000000002</v>
      </c>
      <c r="W2063" s="5"/>
      <c r="X2063" s="5">
        <v>182.70401785714287</v>
      </c>
    </row>
    <row r="2064" spans="2:24" x14ac:dyDescent="0.2">
      <c r="B2064" s="23">
        <v>42135</v>
      </c>
      <c r="C2064" s="5">
        <v>36.7072</v>
      </c>
      <c r="D2064" s="5">
        <v>-122.343</v>
      </c>
      <c r="E2064" s="39">
        <v>40</v>
      </c>
      <c r="F2064" s="35">
        <v>20700000</v>
      </c>
      <c r="G2064" s="35">
        <v>3790000</v>
      </c>
      <c r="H2064" s="35">
        <v>33200000</v>
      </c>
      <c r="P2064" s="43">
        <v>1E-3</v>
      </c>
      <c r="Q2064" s="5">
        <v>9.9214000000000002</v>
      </c>
      <c r="R2064" s="5">
        <v>33.550199999999997</v>
      </c>
      <c r="S2064" s="5">
        <v>25.833130409999999</v>
      </c>
      <c r="T2064" s="62">
        <v>0.32500000000000001</v>
      </c>
      <c r="U2064" s="62">
        <v>0.29499999999999998</v>
      </c>
      <c r="V2064" s="62">
        <v>20.856000000000002</v>
      </c>
      <c r="W2064" s="5"/>
      <c r="X2064" s="5">
        <v>176.88214285714287</v>
      </c>
    </row>
    <row r="2065" spans="2:24" x14ac:dyDescent="0.2">
      <c r="B2065" s="23">
        <v>42135</v>
      </c>
      <c r="C2065" s="5">
        <v>36.7072</v>
      </c>
      <c r="D2065" s="5">
        <v>-122.343</v>
      </c>
      <c r="E2065" s="39">
        <v>60</v>
      </c>
      <c r="F2065" s="35">
        <v>19000000</v>
      </c>
      <c r="G2065" s="35">
        <v>6910000</v>
      </c>
      <c r="H2065" s="35">
        <v>30800000</v>
      </c>
      <c r="P2065" s="43">
        <v>0</v>
      </c>
      <c r="Q2065" s="5">
        <v>9.6397999999999993</v>
      </c>
      <c r="R2065" s="5">
        <v>33.660400000000003</v>
      </c>
      <c r="S2065" s="5">
        <v>25.965962900000001</v>
      </c>
      <c r="T2065" s="62">
        <v>0.14699999999999999</v>
      </c>
      <c r="U2065" s="62">
        <v>0.373</v>
      </c>
      <c r="V2065" s="62">
        <v>22.331</v>
      </c>
      <c r="W2065" s="5"/>
      <c r="X2065" s="5">
        <v>157.24910714285716</v>
      </c>
    </row>
    <row r="2066" spans="2:24" x14ac:dyDescent="0.2">
      <c r="B2066" s="23">
        <v>42135</v>
      </c>
      <c r="C2066" s="5">
        <v>36.7072</v>
      </c>
      <c r="D2066" s="5">
        <v>-122.343</v>
      </c>
      <c r="E2066" s="39">
        <v>100</v>
      </c>
      <c r="F2066" s="35">
        <v>17800000</v>
      </c>
      <c r="G2066" s="35">
        <v>22300000</v>
      </c>
      <c r="H2066" s="35" t="s">
        <v>361</v>
      </c>
      <c r="P2066" s="43">
        <v>0</v>
      </c>
      <c r="Q2066" s="5">
        <v>9.0147999999999993</v>
      </c>
      <c r="R2066" s="5">
        <v>33.873199999999997</v>
      </c>
      <c r="S2066" s="5">
        <v>26.233438759999999</v>
      </c>
      <c r="T2066" s="62">
        <v>0</v>
      </c>
      <c r="U2066" s="62">
        <v>0.123</v>
      </c>
      <c r="V2066" s="62">
        <v>26.803999999999998</v>
      </c>
      <c r="W2066" s="5"/>
      <c r="X2066" s="5">
        <v>116.24687500000002</v>
      </c>
    </row>
    <row r="2067" spans="2:24" x14ac:dyDescent="0.2">
      <c r="B2067" s="23">
        <v>42135</v>
      </c>
      <c r="C2067" s="5">
        <v>36.7072</v>
      </c>
      <c r="D2067" s="5">
        <v>-122.343</v>
      </c>
      <c r="E2067" s="39">
        <v>200</v>
      </c>
      <c r="F2067" s="35">
        <v>7340000</v>
      </c>
      <c r="G2067" s="35">
        <v>23800000</v>
      </c>
      <c r="H2067" s="35">
        <v>3970000</v>
      </c>
      <c r="P2067" s="43">
        <v>0</v>
      </c>
      <c r="Q2067" s="5">
        <v>8.3046000000000006</v>
      </c>
      <c r="R2067" s="5">
        <v>34.052199999999999</v>
      </c>
      <c r="S2067" s="5">
        <v>26.48382801</v>
      </c>
      <c r="T2067" s="62">
        <v>0</v>
      </c>
      <c r="U2067" s="62">
        <v>6.2E-2</v>
      </c>
      <c r="V2067" s="62">
        <v>30.459</v>
      </c>
      <c r="W2067" s="5"/>
      <c r="X2067" s="5">
        <v>83.976785714285725</v>
      </c>
    </row>
    <row r="2068" spans="2:24" x14ac:dyDescent="0.2">
      <c r="B2068" s="23">
        <v>42135</v>
      </c>
      <c r="C2068" s="5">
        <v>36.7072</v>
      </c>
      <c r="D2068" s="5">
        <v>-122.343</v>
      </c>
      <c r="E2068" s="39">
        <v>500</v>
      </c>
      <c r="F2068" s="35">
        <v>258000</v>
      </c>
      <c r="G2068" s="35">
        <v>11000000</v>
      </c>
      <c r="H2068" s="35">
        <v>4230000</v>
      </c>
      <c r="P2068" s="43">
        <v>0</v>
      </c>
      <c r="Q2068" s="5">
        <v>5.9782000000000002</v>
      </c>
      <c r="R2068" s="5">
        <v>34.244</v>
      </c>
      <c r="S2068" s="5">
        <v>26.958004110000001</v>
      </c>
      <c r="T2068" s="62">
        <v>0</v>
      </c>
      <c r="U2068" s="62">
        <v>6.3E-2</v>
      </c>
      <c r="V2068" s="62">
        <v>40.527000000000001</v>
      </c>
      <c r="W2068" s="5"/>
      <c r="X2068" s="5">
        <v>16.782589285714288</v>
      </c>
    </row>
    <row r="2069" spans="2:24" x14ac:dyDescent="0.2">
      <c r="B2069" s="23">
        <v>42159</v>
      </c>
      <c r="C2069" s="5">
        <v>36.700699999999998</v>
      </c>
      <c r="D2069" s="5">
        <v>-122.38379999999999</v>
      </c>
      <c r="E2069" s="39">
        <v>5</v>
      </c>
      <c r="F2069" s="35">
        <v>3880000</v>
      </c>
      <c r="G2069" s="35">
        <v>49900</v>
      </c>
      <c r="H2069" s="35">
        <v>27600000</v>
      </c>
      <c r="P2069" s="43">
        <v>0.5</v>
      </c>
      <c r="Q2069" s="5">
        <v>12.650600000000001</v>
      </c>
      <c r="R2069" s="5">
        <v>33.303899999999999</v>
      </c>
      <c r="S2069" s="5">
        <v>25.147601699999999</v>
      </c>
      <c r="T2069" s="62">
        <v>0.112</v>
      </c>
      <c r="U2069" s="62">
        <v>0.35599999999999998</v>
      </c>
      <c r="V2069" s="62">
        <v>5.3912278239999996</v>
      </c>
      <c r="W2069" s="5"/>
      <c r="X2069" s="5">
        <v>276.8866071428572</v>
      </c>
    </row>
    <row r="2070" spans="2:24" x14ac:dyDescent="0.2">
      <c r="B2070" s="23">
        <v>42159</v>
      </c>
      <c r="C2070" s="5">
        <v>36.700699999999998</v>
      </c>
      <c r="D2070" s="5">
        <v>-122.38379999999999</v>
      </c>
      <c r="E2070" s="39">
        <v>10</v>
      </c>
      <c r="F2070" s="35">
        <v>3750000</v>
      </c>
      <c r="G2070" s="35">
        <v>29300</v>
      </c>
      <c r="H2070" s="35">
        <v>28500000</v>
      </c>
      <c r="P2070" s="43">
        <v>0.15</v>
      </c>
      <c r="Q2070" s="5">
        <v>12.6511</v>
      </c>
      <c r="R2070" s="5">
        <v>33.303899999999999</v>
      </c>
      <c r="S2070" s="5">
        <v>25.14750454</v>
      </c>
      <c r="T2070" s="62">
        <v>8.4000000000000005E-2</v>
      </c>
      <c r="U2070" s="62">
        <v>0.38500000000000001</v>
      </c>
      <c r="V2070" s="62">
        <v>5.1794542479999999</v>
      </c>
      <c r="W2070" s="5"/>
      <c r="X2070" s="5">
        <v>276.75357142857143</v>
      </c>
    </row>
    <row r="2071" spans="2:24" x14ac:dyDescent="0.2">
      <c r="B2071" s="23">
        <v>42159</v>
      </c>
      <c r="C2071" s="5">
        <v>36.700699999999998</v>
      </c>
      <c r="D2071" s="5">
        <v>-122.38379999999999</v>
      </c>
      <c r="E2071" s="39">
        <v>20</v>
      </c>
      <c r="F2071" s="35">
        <v>3040000</v>
      </c>
      <c r="G2071" s="35">
        <v>67500</v>
      </c>
      <c r="H2071" s="35">
        <v>14500000</v>
      </c>
      <c r="P2071" s="43">
        <v>0.01</v>
      </c>
      <c r="Q2071" s="5">
        <v>12.5738</v>
      </c>
      <c r="R2071" s="5">
        <v>33.320099999999996</v>
      </c>
      <c r="S2071" s="5">
        <v>25.175054209999999</v>
      </c>
      <c r="T2071" s="62">
        <v>6.7000000000000004E-2</v>
      </c>
      <c r="U2071" s="62">
        <v>0.35199999999999998</v>
      </c>
      <c r="V2071" s="62">
        <v>5.5414724560000002</v>
      </c>
      <c r="W2071" s="5"/>
      <c r="X2071" s="5">
        <v>274.29241071428572</v>
      </c>
    </row>
    <row r="2072" spans="2:24" x14ac:dyDescent="0.2">
      <c r="B2072" s="23">
        <v>42159</v>
      </c>
      <c r="C2072" s="5">
        <v>36.700699999999998</v>
      </c>
      <c r="D2072" s="5">
        <v>-122.38379999999999</v>
      </c>
      <c r="E2072" s="39">
        <v>30</v>
      </c>
      <c r="F2072" s="35">
        <v>1990000</v>
      </c>
      <c r="G2072" s="35">
        <v>92000</v>
      </c>
      <c r="H2072" s="35">
        <v>10900000</v>
      </c>
      <c r="P2072" s="43" t="s">
        <v>547</v>
      </c>
      <c r="Q2072" s="5">
        <v>12.2294</v>
      </c>
      <c r="R2072" s="5">
        <v>33.465200000000003</v>
      </c>
      <c r="S2072" s="5">
        <v>25.3537274</v>
      </c>
      <c r="T2072" s="62">
        <v>0.32900000000000001</v>
      </c>
      <c r="U2072" s="62">
        <v>0.33200000000000002</v>
      </c>
      <c r="V2072" s="62">
        <v>5.7456956119999996</v>
      </c>
      <c r="W2072" s="5"/>
      <c r="X2072" s="5">
        <v>278.0419642857143</v>
      </c>
    </row>
    <row r="2073" spans="2:24" x14ac:dyDescent="0.2">
      <c r="B2073" s="23">
        <v>42159</v>
      </c>
      <c r="C2073" s="5">
        <v>36.700699999999998</v>
      </c>
      <c r="D2073" s="5">
        <v>-122.38379999999999</v>
      </c>
      <c r="E2073" s="39">
        <v>40</v>
      </c>
      <c r="F2073" s="35">
        <v>2160000</v>
      </c>
      <c r="G2073" s="35">
        <v>264000</v>
      </c>
      <c r="H2073" s="35">
        <v>18700000</v>
      </c>
      <c r="P2073" s="43">
        <v>1E-3</v>
      </c>
      <c r="Q2073" s="5">
        <v>10.8918</v>
      </c>
      <c r="R2073" s="5">
        <v>33.537700000000001</v>
      </c>
      <c r="S2073" s="5">
        <v>25.656123669999999</v>
      </c>
      <c r="T2073" s="62">
        <v>0.67700000000000005</v>
      </c>
      <c r="U2073" s="62">
        <v>0.36699999999999999</v>
      </c>
      <c r="V2073" s="62">
        <v>13.554555089999999</v>
      </c>
      <c r="W2073" s="5"/>
      <c r="X2073" s="5">
        <v>218.31785714285715</v>
      </c>
    </row>
    <row r="2074" spans="2:24" x14ac:dyDescent="0.2">
      <c r="B2074" s="23">
        <v>42159</v>
      </c>
      <c r="C2074" s="5">
        <v>36.700699999999998</v>
      </c>
      <c r="D2074" s="5">
        <v>-122.38379999999999</v>
      </c>
      <c r="E2074" s="39">
        <v>80</v>
      </c>
      <c r="F2074" s="35">
        <v>18000000</v>
      </c>
      <c r="G2074" s="35">
        <v>10700000</v>
      </c>
      <c r="H2074" s="35">
        <v>12500000</v>
      </c>
      <c r="P2074" s="43">
        <v>0</v>
      </c>
      <c r="Q2074" s="5">
        <v>9.4145000000000003</v>
      </c>
      <c r="R2074" s="5">
        <v>33.693399999999997</v>
      </c>
      <c r="S2074" s="5">
        <v>26.02860643</v>
      </c>
      <c r="T2074" s="62">
        <v>2.5000000000000001E-2</v>
      </c>
      <c r="U2074" s="62">
        <v>0.159</v>
      </c>
      <c r="V2074" s="62">
        <v>22.848275910000002</v>
      </c>
      <c r="W2074" s="5"/>
      <c r="X2074" s="5">
        <v>141.58258928571431</v>
      </c>
    </row>
    <row r="2075" spans="2:24" x14ac:dyDescent="0.2">
      <c r="B2075" s="23">
        <v>42159</v>
      </c>
      <c r="C2075" s="5">
        <v>36.700699999999998</v>
      </c>
      <c r="D2075" s="5">
        <v>-122.38379999999999</v>
      </c>
      <c r="E2075" s="39">
        <v>100</v>
      </c>
      <c r="F2075" s="35">
        <v>11900000</v>
      </c>
      <c r="G2075" s="35">
        <v>7120000</v>
      </c>
      <c r="H2075" s="35">
        <v>7070000</v>
      </c>
      <c r="P2075" s="43">
        <v>0</v>
      </c>
      <c r="Q2075" s="5">
        <v>9.327</v>
      </c>
      <c r="R2075" s="5">
        <v>33.825400000000002</v>
      </c>
      <c r="S2075" s="5">
        <v>26.14602077</v>
      </c>
      <c r="T2075" s="62">
        <v>2.3E-2</v>
      </c>
      <c r="U2075" s="62">
        <v>0.217</v>
      </c>
      <c r="V2075" s="62">
        <v>24.770728760000001</v>
      </c>
      <c r="W2075" s="5"/>
      <c r="X2075" s="5">
        <v>119.88616071428572</v>
      </c>
    </row>
    <row r="2076" spans="2:24" x14ac:dyDescent="0.2">
      <c r="B2076" s="23">
        <v>42159</v>
      </c>
      <c r="C2076" s="5">
        <v>36.700699999999998</v>
      </c>
      <c r="D2076" s="5">
        <v>-122.38379999999999</v>
      </c>
      <c r="E2076" s="39">
        <v>200</v>
      </c>
      <c r="F2076" s="35">
        <v>6560000</v>
      </c>
      <c r="G2076" s="35">
        <v>33500000</v>
      </c>
      <c r="H2076" s="35">
        <v>495000</v>
      </c>
      <c r="P2076" s="43">
        <v>0</v>
      </c>
      <c r="Q2076" s="5">
        <v>8.4657999999999998</v>
      </c>
      <c r="R2076" s="5">
        <v>34.062600000000003</v>
      </c>
      <c r="S2076" s="5">
        <v>26.467432639999998</v>
      </c>
      <c r="T2076" s="62">
        <v>8.0000000000000002E-3</v>
      </c>
      <c r="U2076" s="62">
        <v>9.4E-2</v>
      </c>
      <c r="V2076" s="62">
        <v>29.35625117</v>
      </c>
      <c r="W2076" s="5"/>
      <c r="X2076" s="5">
        <v>79.298660714285717</v>
      </c>
    </row>
    <row r="2077" spans="2:24" x14ac:dyDescent="0.2">
      <c r="B2077" s="23">
        <v>42159</v>
      </c>
      <c r="C2077" s="5">
        <v>36.700699999999998</v>
      </c>
      <c r="D2077" s="5">
        <v>-122.38379999999999</v>
      </c>
      <c r="E2077" s="39">
        <v>500</v>
      </c>
      <c r="F2077" s="35">
        <v>380000</v>
      </c>
      <c r="G2077" s="35">
        <v>39600000</v>
      </c>
      <c r="H2077" s="35">
        <v>48800</v>
      </c>
      <c r="P2077" s="43">
        <v>0</v>
      </c>
      <c r="Q2077" s="5">
        <v>6.2839</v>
      </c>
      <c r="R2077" s="5">
        <v>34.230800000000002</v>
      </c>
      <c r="S2077" s="5">
        <v>26.908493020000002</v>
      </c>
      <c r="T2077" s="62">
        <v>8.0000000000000002E-3</v>
      </c>
      <c r="U2077" s="62">
        <v>9.6000000000000002E-2</v>
      </c>
      <c r="V2077" s="62">
        <v>37.964128850000002</v>
      </c>
      <c r="W2077" s="5"/>
      <c r="X2077" s="5">
        <v>21.312946428571433</v>
      </c>
    </row>
    <row r="2078" spans="2:24" x14ac:dyDescent="0.2">
      <c r="B2078" s="23">
        <v>42192</v>
      </c>
      <c r="C2078" s="5">
        <v>36.700499999999998</v>
      </c>
      <c r="D2078" s="5">
        <v>-122.3852</v>
      </c>
      <c r="E2078" s="39">
        <v>5</v>
      </c>
      <c r="F2078" s="35">
        <v>118000</v>
      </c>
      <c r="G2078" s="35">
        <v>8720</v>
      </c>
      <c r="H2078" s="35">
        <v>71300</v>
      </c>
      <c r="P2078" s="43">
        <v>0.5</v>
      </c>
      <c r="Q2078" s="5">
        <v>16.5154</v>
      </c>
      <c r="R2078" s="5">
        <v>33.359000000000002</v>
      </c>
      <c r="S2078" s="5">
        <v>24.367916959999999</v>
      </c>
      <c r="T2078" s="62">
        <v>0.21099999999999999</v>
      </c>
      <c r="U2078" s="62">
        <v>9.2999999999999999E-2</v>
      </c>
      <c r="V2078" s="62">
        <v>0.252</v>
      </c>
      <c r="W2078" s="5"/>
      <c r="X2078" s="5">
        <v>289.37678571428569</v>
      </c>
    </row>
    <row r="2079" spans="2:24" x14ac:dyDescent="0.2">
      <c r="B2079" s="23">
        <v>42192</v>
      </c>
      <c r="C2079" s="5">
        <v>36.700499999999998</v>
      </c>
      <c r="D2079" s="5">
        <v>-122.3852</v>
      </c>
      <c r="E2079" s="39">
        <v>10</v>
      </c>
      <c r="F2079" s="35">
        <v>196000</v>
      </c>
      <c r="G2079" s="35">
        <v>24000</v>
      </c>
      <c r="H2079" s="35">
        <v>57900</v>
      </c>
      <c r="P2079" s="43" t="s">
        <v>547</v>
      </c>
      <c r="Q2079" s="5">
        <v>16.123200000000001</v>
      </c>
      <c r="R2079" s="5">
        <v>33.3581</v>
      </c>
      <c r="S2079" s="5">
        <v>24.456998500000001</v>
      </c>
      <c r="T2079" s="62">
        <v>0.17199999999999999</v>
      </c>
      <c r="U2079" s="62">
        <v>0.1</v>
      </c>
      <c r="V2079" s="62">
        <v>0.29399999999999998</v>
      </c>
      <c r="W2079" s="5"/>
      <c r="X2079" s="5">
        <v>294.9794642857143</v>
      </c>
    </row>
    <row r="2080" spans="2:24" x14ac:dyDescent="0.2">
      <c r="B2080" s="23">
        <v>42192</v>
      </c>
      <c r="C2080" s="5">
        <v>36.700499999999998</v>
      </c>
      <c r="D2080" s="5">
        <v>-122.3852</v>
      </c>
      <c r="E2080" s="39">
        <v>20</v>
      </c>
      <c r="F2080" s="35">
        <v>1100000</v>
      </c>
      <c r="G2080" s="35">
        <v>2610</v>
      </c>
      <c r="H2080" s="35">
        <v>191000</v>
      </c>
      <c r="P2080" s="43">
        <v>0.15</v>
      </c>
      <c r="Q2080" s="5">
        <v>13.3833</v>
      </c>
      <c r="R2080" s="5">
        <v>33.2834</v>
      </c>
      <c r="S2080" s="5">
        <v>24.986756190000001</v>
      </c>
      <c r="T2080" s="62">
        <v>0.22700000000000001</v>
      </c>
      <c r="U2080" s="62">
        <v>0.16300000000000001</v>
      </c>
      <c r="V2080" s="62">
        <v>2.4540000000000002</v>
      </c>
      <c r="W2080" s="5"/>
      <c r="X2080" s="5">
        <v>305.24151785714287</v>
      </c>
    </row>
    <row r="2081" spans="2:24" x14ac:dyDescent="0.2">
      <c r="B2081" s="23">
        <v>42192</v>
      </c>
      <c r="C2081" s="5">
        <v>36.700499999999998</v>
      </c>
      <c r="D2081" s="5">
        <v>-122.3852</v>
      </c>
      <c r="E2081" s="39">
        <v>30</v>
      </c>
      <c r="F2081" s="35">
        <v>1980000</v>
      </c>
      <c r="G2081" s="35">
        <v>42500</v>
      </c>
      <c r="H2081" s="35">
        <v>506000</v>
      </c>
      <c r="P2081" s="43">
        <v>0.05</v>
      </c>
      <c r="Q2081" s="5">
        <v>12.3508</v>
      </c>
      <c r="R2081" s="5">
        <v>33.311199999999999</v>
      </c>
      <c r="S2081" s="5">
        <v>25.211082099999999</v>
      </c>
      <c r="T2081" s="62">
        <v>0.68600000000000005</v>
      </c>
      <c r="U2081" s="62">
        <v>0.22900000000000001</v>
      </c>
      <c r="V2081" s="62">
        <v>5.8860000000000001</v>
      </c>
      <c r="W2081" s="5"/>
      <c r="X2081" s="5">
        <v>259.49642857142857</v>
      </c>
    </row>
    <row r="2082" spans="2:24" x14ac:dyDescent="0.2">
      <c r="B2082" s="23">
        <v>42192</v>
      </c>
      <c r="C2082" s="5">
        <v>36.700499999999998</v>
      </c>
      <c r="D2082" s="5">
        <v>-122.3852</v>
      </c>
      <c r="E2082" s="39">
        <v>40</v>
      </c>
      <c r="F2082" s="35">
        <v>2870000</v>
      </c>
      <c r="G2082" s="35">
        <v>288000</v>
      </c>
      <c r="H2082" s="35">
        <v>694000</v>
      </c>
      <c r="P2082" s="43">
        <v>0.01</v>
      </c>
      <c r="Q2082" s="5">
        <v>11.139699999999999</v>
      </c>
      <c r="R2082" s="5">
        <v>33.4373</v>
      </c>
      <c r="S2082" s="5">
        <v>25.53373427</v>
      </c>
      <c r="T2082" s="62">
        <v>0.77200000000000002</v>
      </c>
      <c r="U2082" s="62">
        <v>0.33700000000000002</v>
      </c>
      <c r="V2082" s="62">
        <v>14.364000000000001</v>
      </c>
      <c r="W2082" s="5"/>
      <c r="X2082" s="5">
        <v>207.78794642857142</v>
      </c>
    </row>
    <row r="2083" spans="2:24" x14ac:dyDescent="0.2">
      <c r="B2083" s="23">
        <v>42192</v>
      </c>
      <c r="C2083" s="5">
        <v>36.700499999999998</v>
      </c>
      <c r="D2083" s="5">
        <v>-122.3852</v>
      </c>
      <c r="E2083" s="39">
        <v>80</v>
      </c>
      <c r="F2083" s="35">
        <v>4070000</v>
      </c>
      <c r="G2083" s="35">
        <v>1390000</v>
      </c>
      <c r="H2083" s="35">
        <v>179000</v>
      </c>
      <c r="P2083" s="43">
        <v>0</v>
      </c>
      <c r="Q2083" s="5">
        <v>9.8149999999999995</v>
      </c>
      <c r="R2083" s="5">
        <v>33.506900000000002</v>
      </c>
      <c r="S2083" s="5">
        <v>25.817064070000001</v>
      </c>
      <c r="T2083" s="62">
        <v>0.13900000000000001</v>
      </c>
      <c r="U2083" s="62">
        <v>0.189</v>
      </c>
      <c r="V2083" s="62">
        <v>21.495000000000001</v>
      </c>
      <c r="W2083" s="5"/>
      <c r="X2083" s="5">
        <v>171.20178571428571</v>
      </c>
    </row>
    <row r="2084" spans="2:24" x14ac:dyDescent="0.2">
      <c r="B2084" s="23">
        <v>42192</v>
      </c>
      <c r="C2084" s="5">
        <v>36.700499999999998</v>
      </c>
      <c r="D2084" s="5">
        <v>-122.3852</v>
      </c>
      <c r="E2084" s="39">
        <v>100</v>
      </c>
      <c r="F2084" s="35">
        <v>1280000</v>
      </c>
      <c r="G2084" s="35">
        <v>1030000</v>
      </c>
      <c r="H2084" s="35">
        <v>52500</v>
      </c>
      <c r="P2084" s="43">
        <v>0</v>
      </c>
      <c r="Q2084" s="5">
        <v>9.3097999999999992</v>
      </c>
      <c r="R2084" s="5">
        <v>33.585799999999999</v>
      </c>
      <c r="S2084" s="5">
        <v>25.961393869999998</v>
      </c>
      <c r="T2084" s="62">
        <v>0.1</v>
      </c>
      <c r="U2084" s="62">
        <v>8.8999999999999996E-2</v>
      </c>
      <c r="V2084" s="62">
        <v>23.323</v>
      </c>
      <c r="W2084" s="5"/>
      <c r="X2084" s="5">
        <v>154.50848214285713</v>
      </c>
    </row>
    <row r="2085" spans="2:24" x14ac:dyDescent="0.2">
      <c r="B2085" s="23">
        <v>42192</v>
      </c>
      <c r="C2085" s="5">
        <v>36.700499999999998</v>
      </c>
      <c r="D2085" s="5">
        <v>-122.3852</v>
      </c>
      <c r="E2085" s="39">
        <v>200</v>
      </c>
      <c r="F2085" s="35">
        <v>542000</v>
      </c>
      <c r="G2085" s="35">
        <v>7110000</v>
      </c>
      <c r="H2085" s="35">
        <v>26600</v>
      </c>
      <c r="P2085" s="43">
        <v>0</v>
      </c>
      <c r="Q2085" s="5">
        <v>8.5630000000000006</v>
      </c>
      <c r="R2085" s="5">
        <v>34.034399999999998</v>
      </c>
      <c r="S2085" s="5">
        <v>26.4303837</v>
      </c>
      <c r="T2085" s="62">
        <v>9.1999999999999998E-2</v>
      </c>
      <c r="U2085" s="62">
        <v>7.9000000000000001E-2</v>
      </c>
      <c r="V2085" s="62">
        <v>29.725999999999999</v>
      </c>
      <c r="W2085" s="5"/>
      <c r="X2085" s="5">
        <v>93.08348214285715</v>
      </c>
    </row>
    <row r="2086" spans="2:24" x14ac:dyDescent="0.2">
      <c r="B2086" s="23">
        <v>42192</v>
      </c>
      <c r="C2086" s="5">
        <v>36.700499999999998</v>
      </c>
      <c r="D2086" s="5">
        <v>-122.3852</v>
      </c>
      <c r="E2086" s="39">
        <v>500</v>
      </c>
      <c r="F2086" s="35">
        <v>77000</v>
      </c>
      <c r="G2086" s="35">
        <v>8560000</v>
      </c>
      <c r="H2086" s="35">
        <v>21100</v>
      </c>
      <c r="P2086" s="43">
        <v>0</v>
      </c>
      <c r="Q2086" s="5">
        <v>6.2022000000000004</v>
      </c>
      <c r="R2086" s="5">
        <v>34.230600000000003</v>
      </c>
      <c r="S2086" s="5">
        <v>26.918883210000001</v>
      </c>
      <c r="T2086" s="62">
        <v>0.125</v>
      </c>
      <c r="U2086" s="62">
        <v>0.08</v>
      </c>
      <c r="V2086" s="62">
        <v>39.012999999999998</v>
      </c>
      <c r="W2086" s="5"/>
      <c r="X2086" s="5">
        <v>20.591071428571432</v>
      </c>
    </row>
    <row r="2087" spans="2:24" x14ac:dyDescent="0.2">
      <c r="B2087" s="23">
        <v>42219</v>
      </c>
      <c r="C2087" s="5">
        <v>36.689700000000002</v>
      </c>
      <c r="D2087" s="5">
        <v>-122.3768</v>
      </c>
      <c r="E2087" s="39">
        <v>5</v>
      </c>
      <c r="F2087" s="35">
        <v>114000</v>
      </c>
      <c r="G2087" s="35">
        <v>13000</v>
      </c>
      <c r="H2087" s="35">
        <v>41400</v>
      </c>
      <c r="P2087" s="43">
        <v>0.5</v>
      </c>
      <c r="Q2087" s="5">
        <v>15.5593</v>
      </c>
      <c r="R2087" s="5">
        <v>33.3215</v>
      </c>
      <c r="S2087" s="5">
        <v>24.555455429999999</v>
      </c>
      <c r="T2087" s="62">
        <v>8.4000000000000005E-2</v>
      </c>
      <c r="U2087" s="62">
        <v>7.9000000000000001E-2</v>
      </c>
      <c r="V2087" s="62">
        <v>0.187</v>
      </c>
      <c r="W2087" s="5"/>
      <c r="X2087" s="5">
        <v>308.49553571428572</v>
      </c>
    </row>
    <row r="2088" spans="2:24" x14ac:dyDescent="0.2">
      <c r="B2088" s="23">
        <v>42219</v>
      </c>
      <c r="C2088" s="5">
        <v>36.689700000000002</v>
      </c>
      <c r="D2088" s="5">
        <v>-122.3768</v>
      </c>
      <c r="E2088" s="39">
        <v>10</v>
      </c>
      <c r="F2088" s="35">
        <v>24000</v>
      </c>
      <c r="G2088" s="35">
        <v>15700</v>
      </c>
      <c r="H2088" s="35">
        <v>4810</v>
      </c>
      <c r="P2088" s="43" t="s">
        <v>547</v>
      </c>
      <c r="Q2088" s="5">
        <v>14.7035</v>
      </c>
      <c r="R2088" s="5">
        <v>33.374400000000001</v>
      </c>
      <c r="S2088" s="5">
        <v>24.782760979999999</v>
      </c>
      <c r="T2088" s="62">
        <v>0.16200000000000001</v>
      </c>
      <c r="U2088" s="62">
        <v>0.128</v>
      </c>
      <c r="V2088" s="62">
        <v>0.191</v>
      </c>
      <c r="W2088" s="5"/>
      <c r="X2088" s="5">
        <v>289.01875000000007</v>
      </c>
    </row>
    <row r="2089" spans="2:24" x14ac:dyDescent="0.2">
      <c r="B2089" s="23">
        <v>42219</v>
      </c>
      <c r="C2089" s="5">
        <v>36.689700000000002</v>
      </c>
      <c r="D2089" s="5">
        <v>-122.3768</v>
      </c>
      <c r="E2089" s="39">
        <v>20</v>
      </c>
      <c r="F2089" s="35">
        <v>168000</v>
      </c>
      <c r="G2089" s="35">
        <v>14700</v>
      </c>
      <c r="H2089" s="35">
        <v>52400</v>
      </c>
      <c r="P2089" s="43">
        <v>0.15</v>
      </c>
      <c r="Q2089" s="5">
        <v>14.4724</v>
      </c>
      <c r="R2089" s="5">
        <v>33.4069</v>
      </c>
      <c r="S2089" s="5">
        <v>24.857055280000001</v>
      </c>
      <c r="T2089" s="62">
        <v>0.11600000000000001</v>
      </c>
      <c r="U2089" s="62">
        <v>0.158</v>
      </c>
      <c r="V2089" s="62">
        <v>0.67300000000000004</v>
      </c>
      <c r="W2089" s="5"/>
      <c r="X2089" s="5">
        <v>293.67767857142854</v>
      </c>
    </row>
    <row r="2090" spans="2:24" x14ac:dyDescent="0.2">
      <c r="B2090" s="23">
        <v>42219</v>
      </c>
      <c r="C2090" s="5">
        <v>36.689700000000002</v>
      </c>
      <c r="D2090" s="5">
        <v>-122.3768</v>
      </c>
      <c r="E2090" s="39">
        <v>30</v>
      </c>
      <c r="F2090" s="35">
        <v>9660000</v>
      </c>
      <c r="G2090" s="35">
        <v>205000</v>
      </c>
      <c r="H2090" s="35">
        <v>4320000</v>
      </c>
      <c r="P2090" s="43">
        <v>0.05</v>
      </c>
      <c r="Q2090" s="5">
        <v>12.5746</v>
      </c>
      <c r="R2090" s="5">
        <v>33.350700000000003</v>
      </c>
      <c r="S2090" s="5">
        <v>25.19861873</v>
      </c>
      <c r="T2090" s="62">
        <v>0.314</v>
      </c>
      <c r="U2090" s="62">
        <v>0.58699999999999997</v>
      </c>
      <c r="V2090" s="62">
        <v>8.0250000000000004</v>
      </c>
      <c r="W2090" s="5"/>
      <c r="X2090" s="5">
        <v>224.84062500000002</v>
      </c>
    </row>
    <row r="2091" spans="2:24" x14ac:dyDescent="0.2">
      <c r="B2091" s="23">
        <v>42219</v>
      </c>
      <c r="C2091" s="5">
        <v>36.689700000000002</v>
      </c>
      <c r="D2091" s="5">
        <v>-122.3768</v>
      </c>
      <c r="E2091" s="39">
        <v>40</v>
      </c>
      <c r="F2091" s="35">
        <v>1090000</v>
      </c>
      <c r="G2091" s="35">
        <v>42800</v>
      </c>
      <c r="H2091" s="35">
        <v>94100</v>
      </c>
      <c r="P2091" s="43">
        <v>0.01</v>
      </c>
      <c r="Q2091" s="5">
        <v>11.360799999999999</v>
      </c>
      <c r="R2091" s="5">
        <v>33.299900000000001</v>
      </c>
      <c r="S2091" s="5">
        <v>25.386932139999999</v>
      </c>
      <c r="T2091" s="62">
        <v>3.6999999999999998E-2</v>
      </c>
      <c r="U2091" s="62">
        <v>0.40100000000000002</v>
      </c>
      <c r="V2091" s="62">
        <v>13.647</v>
      </c>
      <c r="W2091" s="5"/>
      <c r="X2091" s="5">
        <v>204.39330357142856</v>
      </c>
    </row>
    <row r="2092" spans="2:24" x14ac:dyDescent="0.2">
      <c r="B2092" s="23">
        <v>42219</v>
      </c>
      <c r="C2092" s="5">
        <v>36.689700000000002</v>
      </c>
      <c r="D2092" s="5">
        <v>-122.3768</v>
      </c>
      <c r="E2092" s="39">
        <v>60</v>
      </c>
      <c r="F2092" s="35">
        <v>3790000</v>
      </c>
      <c r="G2092" s="35">
        <v>503000</v>
      </c>
      <c r="H2092" s="35">
        <v>536000</v>
      </c>
      <c r="P2092" s="43">
        <v>1E-3</v>
      </c>
      <c r="Q2092" s="5">
        <v>10.5822</v>
      </c>
      <c r="R2092" s="5">
        <v>33.468899999999998</v>
      </c>
      <c r="S2092" s="5">
        <v>25.656913660000001</v>
      </c>
      <c r="T2092" s="62">
        <v>1E-3</v>
      </c>
      <c r="U2092" s="62">
        <v>0.10199999999999999</v>
      </c>
      <c r="V2092" s="62">
        <v>19.393000000000001</v>
      </c>
      <c r="W2092" s="5"/>
      <c r="X2092" s="5">
        <v>173.31026785714286</v>
      </c>
    </row>
    <row r="2093" spans="2:24" x14ac:dyDescent="0.2">
      <c r="B2093" s="23">
        <v>42219</v>
      </c>
      <c r="C2093" s="5">
        <v>36.689700000000002</v>
      </c>
      <c r="D2093" s="5">
        <v>-122.3768</v>
      </c>
      <c r="E2093" s="39">
        <v>80</v>
      </c>
      <c r="F2093" s="35">
        <v>2910000</v>
      </c>
      <c r="G2093" s="35">
        <v>1910000</v>
      </c>
      <c r="H2093" s="35">
        <v>174000</v>
      </c>
      <c r="P2093" s="43">
        <v>0</v>
      </c>
      <c r="Q2093" s="5">
        <v>9.8226999999999993</v>
      </c>
      <c r="R2093" s="5">
        <v>33.582799999999999</v>
      </c>
      <c r="S2093" s="5">
        <v>25.875060390000002</v>
      </c>
      <c r="T2093" s="62">
        <v>1.7000000000000001E-2</v>
      </c>
      <c r="U2093" s="62">
        <v>0.13</v>
      </c>
      <c r="V2093" s="62">
        <v>23.349</v>
      </c>
      <c r="W2093" s="5"/>
      <c r="X2093" s="5">
        <v>152.63125000000002</v>
      </c>
    </row>
    <row r="2094" spans="2:24" x14ac:dyDescent="0.2">
      <c r="B2094" s="23">
        <v>42219</v>
      </c>
      <c r="C2094" s="5">
        <v>36.689700000000002</v>
      </c>
      <c r="D2094" s="5">
        <v>-122.3768</v>
      </c>
      <c r="E2094" s="39">
        <v>100</v>
      </c>
      <c r="F2094" s="35">
        <v>6030000</v>
      </c>
      <c r="G2094" s="35">
        <v>4350000</v>
      </c>
      <c r="H2094" s="35">
        <v>497000</v>
      </c>
      <c r="P2094" s="43">
        <v>0</v>
      </c>
      <c r="Q2094" s="5">
        <v>10.053699999999999</v>
      </c>
      <c r="R2094" s="5">
        <v>33.760100000000001</v>
      </c>
      <c r="S2094" s="5">
        <v>25.97472406</v>
      </c>
      <c r="T2094" s="62">
        <v>1E-3</v>
      </c>
      <c r="U2094" s="62">
        <v>0.13400000000000001</v>
      </c>
      <c r="V2094" s="62">
        <v>23.933</v>
      </c>
      <c r="W2094" s="5"/>
      <c r="X2094" s="5">
        <v>122.30982142857142</v>
      </c>
    </row>
    <row r="2095" spans="2:24" x14ac:dyDescent="0.2">
      <c r="B2095" s="23">
        <v>42219</v>
      </c>
      <c r="C2095" s="5">
        <v>36.689700000000002</v>
      </c>
      <c r="D2095" s="5">
        <v>-122.3768</v>
      </c>
      <c r="E2095" s="39">
        <v>200</v>
      </c>
      <c r="F2095" s="35">
        <v>4780000</v>
      </c>
      <c r="G2095" s="35">
        <v>13400000</v>
      </c>
      <c r="H2095" s="35">
        <v>269000</v>
      </c>
      <c r="P2095" s="43">
        <v>0</v>
      </c>
      <c r="Q2095" s="5">
        <v>9.2032000000000007</v>
      </c>
      <c r="R2095" s="5">
        <v>34.045299999999997</v>
      </c>
      <c r="S2095" s="5">
        <v>26.338037910000001</v>
      </c>
      <c r="T2095" s="62">
        <v>4.0000000000000001E-3</v>
      </c>
      <c r="U2095" s="62">
        <v>0.111</v>
      </c>
      <c r="V2095" s="62">
        <v>29.038</v>
      </c>
      <c r="W2095" s="5"/>
      <c r="X2095" s="5">
        <v>81.285714285714292</v>
      </c>
    </row>
    <row r="2096" spans="2:24" x14ac:dyDescent="0.2">
      <c r="B2096" s="23">
        <v>42219</v>
      </c>
      <c r="C2096" s="5">
        <v>36.689700000000002</v>
      </c>
      <c r="D2096" s="5">
        <v>-122.3768</v>
      </c>
      <c r="E2096" s="39">
        <v>500</v>
      </c>
      <c r="F2096" s="35">
        <v>276000</v>
      </c>
      <c r="G2096" s="35">
        <v>13900000</v>
      </c>
      <c r="H2096" s="35">
        <v>20000</v>
      </c>
      <c r="P2096" s="43">
        <v>0</v>
      </c>
      <c r="Q2096" s="5">
        <v>6.9581999999999997</v>
      </c>
      <c r="R2096" s="5">
        <v>34.204300000000003</v>
      </c>
      <c r="S2096" s="5">
        <v>26.797686590000001</v>
      </c>
      <c r="T2096" s="62">
        <v>6.0000000000000001E-3</v>
      </c>
      <c r="U2096" s="62">
        <v>0.09</v>
      </c>
      <c r="V2096" s="62">
        <v>37.741999999999997</v>
      </c>
      <c r="W2096" s="5"/>
      <c r="X2096" s="5">
        <v>30.422767857142858</v>
      </c>
    </row>
    <row r="2097" spans="2:24" x14ac:dyDescent="0.2">
      <c r="B2097" s="23">
        <v>42241</v>
      </c>
      <c r="C2097" s="5">
        <v>36.689500000000002</v>
      </c>
      <c r="D2097" s="5">
        <v>-122.37869999999999</v>
      </c>
      <c r="E2097" s="39">
        <v>5</v>
      </c>
      <c r="F2097" s="35">
        <v>32500</v>
      </c>
      <c r="G2097" s="35">
        <v>5760</v>
      </c>
      <c r="H2097" s="35">
        <v>90300</v>
      </c>
      <c r="P2097" s="43">
        <v>0.5</v>
      </c>
      <c r="Q2097" s="5">
        <v>18.335100000000001</v>
      </c>
      <c r="R2097" s="5">
        <v>33.277000000000001</v>
      </c>
      <c r="S2097" s="5">
        <v>23.870686750000001</v>
      </c>
      <c r="T2097" s="62">
        <v>4.0000000000000001E-3</v>
      </c>
      <c r="U2097" s="62">
        <v>0.18</v>
      </c>
      <c r="V2097" s="62">
        <v>0.18099999999999999</v>
      </c>
      <c r="W2097" s="5"/>
      <c r="X2097" s="5">
        <v>249.27053571428573</v>
      </c>
    </row>
    <row r="2098" spans="2:24" x14ac:dyDescent="0.2">
      <c r="B2098" s="23">
        <v>42241</v>
      </c>
      <c r="C2098" s="5">
        <v>36.689500000000002</v>
      </c>
      <c r="D2098" s="5">
        <v>-122.37869999999999</v>
      </c>
      <c r="E2098" s="39">
        <v>10</v>
      </c>
      <c r="F2098" s="35">
        <v>19800</v>
      </c>
      <c r="G2098" s="35">
        <v>3680</v>
      </c>
      <c r="H2098" s="35" t="s">
        <v>361</v>
      </c>
      <c r="P2098" s="43" t="s">
        <v>547</v>
      </c>
      <c r="Q2098" s="5">
        <v>18.314499999999999</v>
      </c>
      <c r="R2098" s="5">
        <v>33.275700000000001</v>
      </c>
      <c r="S2098" s="5">
        <v>23.874772279999998</v>
      </c>
      <c r="T2098" s="62">
        <v>1.2999999999999999E-2</v>
      </c>
      <c r="U2098" s="62">
        <v>0.17599999999999999</v>
      </c>
      <c r="V2098" s="62">
        <v>0</v>
      </c>
      <c r="W2098" s="5"/>
      <c r="X2098" s="5">
        <v>249.57008928571432</v>
      </c>
    </row>
    <row r="2099" spans="2:24" x14ac:dyDescent="0.2">
      <c r="B2099" s="23">
        <v>42241</v>
      </c>
      <c r="C2099" s="5">
        <v>36.689500000000002</v>
      </c>
      <c r="D2099" s="5">
        <v>-122.37869999999999</v>
      </c>
      <c r="E2099" s="39">
        <v>20</v>
      </c>
      <c r="F2099" s="35">
        <v>134000</v>
      </c>
      <c r="G2099" s="35">
        <v>25900</v>
      </c>
      <c r="H2099" s="35" t="s">
        <v>361</v>
      </c>
      <c r="P2099" s="43">
        <v>0.15</v>
      </c>
      <c r="Q2099" s="5">
        <v>17.4374</v>
      </c>
      <c r="R2099" s="5">
        <v>33.207799999999999</v>
      </c>
      <c r="S2099" s="5">
        <v>24.035571940000001</v>
      </c>
      <c r="T2099" s="62">
        <v>1E-3</v>
      </c>
      <c r="U2099" s="62">
        <v>0.22900000000000001</v>
      </c>
      <c r="V2099" s="62">
        <v>0</v>
      </c>
      <c r="W2099" s="5"/>
      <c r="X2099" s="5">
        <v>260.0419642857143</v>
      </c>
    </row>
    <row r="2100" spans="2:24" x14ac:dyDescent="0.2">
      <c r="B2100" s="23">
        <v>42241</v>
      </c>
      <c r="C2100" s="5">
        <v>36.689500000000002</v>
      </c>
      <c r="D2100" s="5">
        <v>-122.37869999999999</v>
      </c>
      <c r="E2100" s="39">
        <v>30</v>
      </c>
      <c r="F2100" s="35">
        <v>8070000</v>
      </c>
      <c r="G2100" s="35">
        <v>24200</v>
      </c>
      <c r="H2100" s="35">
        <v>3050000</v>
      </c>
      <c r="P2100" s="43">
        <v>0.05</v>
      </c>
      <c r="Q2100" s="5">
        <v>14.081300000000001</v>
      </c>
      <c r="R2100" s="5">
        <v>33.0687</v>
      </c>
      <c r="S2100" s="5">
        <v>24.678078410000001</v>
      </c>
      <c r="T2100" s="62">
        <v>2.1000000000000001E-2</v>
      </c>
      <c r="U2100" s="62">
        <v>0.35899999999999999</v>
      </c>
      <c r="V2100" s="62">
        <v>1.6619999999999999</v>
      </c>
      <c r="W2100" s="5"/>
      <c r="X2100" s="5">
        <v>281.77321428571435</v>
      </c>
    </row>
    <row r="2101" spans="2:24" x14ac:dyDescent="0.2">
      <c r="B2101" s="23">
        <v>42241</v>
      </c>
      <c r="C2101" s="5">
        <v>36.689500000000002</v>
      </c>
      <c r="D2101" s="5">
        <v>-122.37869999999999</v>
      </c>
      <c r="E2101" s="39">
        <v>40</v>
      </c>
      <c r="F2101" s="35">
        <v>13400000</v>
      </c>
      <c r="G2101" s="35">
        <v>19000</v>
      </c>
      <c r="H2101" s="35">
        <v>55700000</v>
      </c>
      <c r="P2101" s="43">
        <v>0.01</v>
      </c>
      <c r="Q2101" s="5">
        <v>12.392200000000001</v>
      </c>
      <c r="R2101" s="5">
        <v>33.2134</v>
      </c>
      <c r="S2101" s="5">
        <v>25.12730745</v>
      </c>
      <c r="T2101" s="62">
        <v>0.126</v>
      </c>
      <c r="U2101" s="62">
        <v>0.60599999999999998</v>
      </c>
      <c r="V2101" s="62">
        <v>7.9420000000000002</v>
      </c>
      <c r="W2101" s="5"/>
      <c r="X2101" s="5">
        <v>236.96517857142859</v>
      </c>
    </row>
    <row r="2102" spans="2:24" x14ac:dyDescent="0.2">
      <c r="B2102" s="23">
        <v>42241</v>
      </c>
      <c r="C2102" s="5">
        <v>36.689500000000002</v>
      </c>
      <c r="D2102" s="5">
        <v>-122.37869999999999</v>
      </c>
      <c r="E2102" s="39">
        <v>60</v>
      </c>
      <c r="F2102" s="35">
        <v>14700000</v>
      </c>
      <c r="G2102" s="35">
        <v>101000</v>
      </c>
      <c r="H2102" s="35">
        <v>46800000</v>
      </c>
      <c r="P2102" s="43">
        <v>1E-3</v>
      </c>
      <c r="Q2102" s="5">
        <v>11.0549</v>
      </c>
      <c r="R2102" s="5">
        <v>33.2879</v>
      </c>
      <c r="S2102" s="5">
        <v>25.43265559</v>
      </c>
      <c r="T2102" s="62">
        <v>4.0000000000000001E-3</v>
      </c>
      <c r="U2102" s="62">
        <v>0.29299999999999998</v>
      </c>
      <c r="V2102" s="62">
        <v>15.43</v>
      </c>
      <c r="W2102" s="5"/>
      <c r="X2102" s="5">
        <v>201.04107142857148</v>
      </c>
    </row>
    <row r="2103" spans="2:24" x14ac:dyDescent="0.2">
      <c r="B2103" s="23">
        <v>42241</v>
      </c>
      <c r="C2103" s="5">
        <v>36.689500000000002</v>
      </c>
      <c r="D2103" s="5">
        <v>-122.37869999999999</v>
      </c>
      <c r="E2103" s="39">
        <v>80</v>
      </c>
      <c r="F2103" s="35">
        <v>23600000</v>
      </c>
      <c r="G2103" s="35">
        <v>1260000</v>
      </c>
      <c r="H2103" s="35">
        <v>20200000</v>
      </c>
      <c r="P2103" s="43">
        <v>0</v>
      </c>
      <c r="Q2103" s="5">
        <v>9.7591999999999999</v>
      </c>
      <c r="R2103" s="5">
        <v>33.396500000000003</v>
      </c>
      <c r="S2103" s="5">
        <v>25.74008873</v>
      </c>
      <c r="T2103" s="62">
        <v>3.7999999999999999E-2</v>
      </c>
      <c r="U2103" s="62">
        <v>0.27</v>
      </c>
      <c r="V2103" s="62">
        <v>19.988</v>
      </c>
      <c r="W2103" s="5"/>
      <c r="X2103" s="5">
        <v>179.83794642857143</v>
      </c>
    </row>
    <row r="2104" spans="2:24" x14ac:dyDescent="0.2">
      <c r="B2104" s="23">
        <v>42241</v>
      </c>
      <c r="C2104" s="5">
        <v>36.689500000000002</v>
      </c>
      <c r="D2104" s="5">
        <v>-122.37869999999999</v>
      </c>
      <c r="E2104" s="39">
        <v>100</v>
      </c>
      <c r="F2104" s="35">
        <v>32200000</v>
      </c>
      <c r="G2104" s="35">
        <v>5380000</v>
      </c>
      <c r="H2104" s="35">
        <v>47500000</v>
      </c>
      <c r="P2104" s="43">
        <v>0</v>
      </c>
      <c r="Q2104" s="5">
        <v>9.3954000000000004</v>
      </c>
      <c r="R2104" s="5">
        <v>33.491799999999998</v>
      </c>
      <c r="S2104" s="5">
        <v>25.874067119999999</v>
      </c>
      <c r="T2104" s="62">
        <v>4.0000000000000001E-3</v>
      </c>
      <c r="U2104" s="62">
        <v>0.26</v>
      </c>
      <c r="V2104" s="62">
        <v>22.015999999999998</v>
      </c>
      <c r="W2104" s="5"/>
      <c r="X2104" s="5">
        <v>170.06294642857145</v>
      </c>
    </row>
    <row r="2105" spans="2:24" x14ac:dyDescent="0.2">
      <c r="B2105" s="23">
        <v>42241</v>
      </c>
      <c r="C2105" s="5">
        <v>36.689500000000002</v>
      </c>
      <c r="D2105" s="5">
        <v>-122.37869999999999</v>
      </c>
      <c r="E2105" s="39">
        <v>200</v>
      </c>
      <c r="F2105" s="35">
        <v>13500000</v>
      </c>
      <c r="G2105" s="35">
        <v>19900000</v>
      </c>
      <c r="H2105" s="35">
        <v>10600000</v>
      </c>
      <c r="P2105" s="43">
        <v>0</v>
      </c>
      <c r="Q2105" s="5">
        <v>8.2766999999999999</v>
      </c>
      <c r="R2105" s="5">
        <v>33.976100000000002</v>
      </c>
      <c r="S2105" s="5">
        <v>26.428338449999998</v>
      </c>
      <c r="T2105" s="62">
        <v>6.0000000000000001E-3</v>
      </c>
      <c r="U2105" s="62">
        <v>0.29399999999999998</v>
      </c>
      <c r="V2105" s="62">
        <v>29.765999999999998</v>
      </c>
      <c r="W2105" s="5"/>
      <c r="X2105" s="5">
        <v>110.68169642857144</v>
      </c>
    </row>
    <row r="2106" spans="2:24" x14ac:dyDescent="0.2">
      <c r="B2106" s="23">
        <v>42241</v>
      </c>
      <c r="C2106" s="5">
        <v>36.689500000000002</v>
      </c>
      <c r="D2106" s="5">
        <v>-122.37869999999999</v>
      </c>
      <c r="E2106" s="39">
        <v>500</v>
      </c>
      <c r="F2106" s="35">
        <v>1070000</v>
      </c>
      <c r="G2106" s="35">
        <v>12900000</v>
      </c>
      <c r="H2106" s="35">
        <v>1210000</v>
      </c>
      <c r="P2106" s="43" t="s">
        <v>547</v>
      </c>
      <c r="Q2106" s="5">
        <v>6.0951000000000004</v>
      </c>
      <c r="R2106" s="5">
        <v>34.226900000000001</v>
      </c>
      <c r="S2106" s="5">
        <v>26.929672920000002</v>
      </c>
      <c r="T2106" s="62">
        <v>4.0000000000000001E-3</v>
      </c>
      <c r="U2106" s="62">
        <v>0.29899999999999999</v>
      </c>
      <c r="V2106" s="62">
        <v>39.4</v>
      </c>
      <c r="W2106" s="5"/>
      <c r="X2106" s="5">
        <v>20.182142857142857</v>
      </c>
    </row>
    <row r="2107" spans="2:24" x14ac:dyDescent="0.2">
      <c r="B2107" s="23">
        <v>42303</v>
      </c>
      <c r="C2107" s="5">
        <v>36.694299999999998</v>
      </c>
      <c r="D2107" s="5">
        <v>-122.37649999999999</v>
      </c>
      <c r="E2107" s="39">
        <v>5</v>
      </c>
      <c r="F2107" s="35">
        <v>4530000</v>
      </c>
      <c r="G2107" s="35">
        <v>28400</v>
      </c>
      <c r="H2107" s="35">
        <v>765000</v>
      </c>
      <c r="P2107" s="43">
        <v>0.5</v>
      </c>
      <c r="Q2107" s="5">
        <v>17.215</v>
      </c>
      <c r="R2107" s="5">
        <v>33.255299999999998</v>
      </c>
      <c r="S2107" s="5">
        <v>24.124843760000001</v>
      </c>
      <c r="T2107" s="62">
        <v>2.7E-2</v>
      </c>
      <c r="U2107" s="62">
        <v>0.14499999999999999</v>
      </c>
      <c r="V2107" s="62">
        <v>0.42699999999999999</v>
      </c>
      <c r="W2107" s="5"/>
      <c r="X2107" s="5">
        <v>250.37589285714284</v>
      </c>
    </row>
    <row r="2108" spans="2:24" x14ac:dyDescent="0.2">
      <c r="B2108" s="23">
        <v>42303</v>
      </c>
      <c r="C2108" s="5">
        <v>36.694299999999998</v>
      </c>
      <c r="D2108" s="5">
        <v>-122.37649999999999</v>
      </c>
      <c r="E2108" s="39">
        <v>10</v>
      </c>
      <c r="F2108" s="35">
        <v>4500000</v>
      </c>
      <c r="G2108" s="35">
        <v>34300</v>
      </c>
      <c r="H2108" s="35">
        <v>979000</v>
      </c>
      <c r="P2108" s="43" t="s">
        <v>547</v>
      </c>
      <c r="Q2108" s="5">
        <v>17.172599999999999</v>
      </c>
      <c r="R2108" s="5">
        <v>33.2545</v>
      </c>
      <c r="S2108" s="5">
        <v>24.134261240000001</v>
      </c>
      <c r="T2108" s="62">
        <v>2.7E-2</v>
      </c>
      <c r="U2108" s="62">
        <v>0.16</v>
      </c>
      <c r="V2108" s="62">
        <v>0.36399999999999999</v>
      </c>
      <c r="W2108" s="5"/>
      <c r="X2108" s="5">
        <v>249.63258928571432</v>
      </c>
    </row>
    <row r="2109" spans="2:24" x14ac:dyDescent="0.2">
      <c r="B2109" s="23">
        <v>42303</v>
      </c>
      <c r="C2109" s="5">
        <v>36.694299999999998</v>
      </c>
      <c r="D2109" s="5">
        <v>-122.37649999999999</v>
      </c>
      <c r="E2109" s="39">
        <v>20</v>
      </c>
      <c r="F2109" s="35">
        <v>6030000</v>
      </c>
      <c r="G2109" s="35">
        <v>12700</v>
      </c>
      <c r="H2109" s="35">
        <v>889000</v>
      </c>
      <c r="P2109" s="43">
        <v>0.15</v>
      </c>
      <c r="Q2109" s="5">
        <v>17.080300000000001</v>
      </c>
      <c r="R2109" s="5">
        <v>33.252099999999999</v>
      </c>
      <c r="S2109" s="5">
        <v>24.154201239999999</v>
      </c>
      <c r="T2109" s="62">
        <v>2.5000000000000001E-2</v>
      </c>
      <c r="U2109" s="62">
        <v>0.104</v>
      </c>
      <c r="V2109" s="62">
        <v>0.27800000000000002</v>
      </c>
      <c r="W2109" s="5"/>
      <c r="X2109" s="5">
        <v>250.25937500000001</v>
      </c>
    </row>
    <row r="2110" spans="2:24" x14ac:dyDescent="0.2">
      <c r="B2110" s="23">
        <v>42303</v>
      </c>
      <c r="C2110" s="5">
        <v>36.694299999999998</v>
      </c>
      <c r="D2110" s="5">
        <v>-122.37649999999999</v>
      </c>
      <c r="E2110" s="39">
        <v>30</v>
      </c>
      <c r="F2110" s="35">
        <v>10600000</v>
      </c>
      <c r="G2110" s="35">
        <v>30800</v>
      </c>
      <c r="H2110" s="35">
        <v>899000</v>
      </c>
      <c r="P2110" s="43" t="s">
        <v>547</v>
      </c>
      <c r="Q2110" s="5">
        <v>16.932099999999998</v>
      </c>
      <c r="R2110" s="5">
        <v>33.245800000000003</v>
      </c>
      <c r="S2110" s="5">
        <v>24.18418011</v>
      </c>
      <c r="T2110" s="62">
        <v>3.4000000000000002E-2</v>
      </c>
      <c r="U2110" s="62">
        <v>0.13300000000000001</v>
      </c>
      <c r="V2110" s="62">
        <v>0.32100000000000001</v>
      </c>
      <c r="W2110" s="5"/>
      <c r="X2110" s="5">
        <v>251.14821428571432</v>
      </c>
    </row>
    <row r="2111" spans="2:24" x14ac:dyDescent="0.2">
      <c r="B2111" s="23">
        <v>42303</v>
      </c>
      <c r="C2111" s="5">
        <v>36.694299999999998</v>
      </c>
      <c r="D2111" s="5">
        <v>-122.37649999999999</v>
      </c>
      <c r="E2111" s="39">
        <v>40</v>
      </c>
      <c r="F2111" s="35">
        <v>28000000</v>
      </c>
      <c r="G2111" s="35">
        <v>301000</v>
      </c>
      <c r="H2111" s="35">
        <v>22400000</v>
      </c>
      <c r="P2111" s="43">
        <v>0.05</v>
      </c>
      <c r="Q2111" s="5">
        <v>15.0045</v>
      </c>
      <c r="R2111" s="5">
        <v>33.209099999999999</v>
      </c>
      <c r="S2111" s="5">
        <v>24.590542429999999</v>
      </c>
      <c r="T2111" s="62">
        <v>4.9000000000000002E-2</v>
      </c>
      <c r="U2111" s="62">
        <v>0.30199999999999999</v>
      </c>
      <c r="V2111" s="62">
        <v>2.9239999999999999</v>
      </c>
      <c r="W2111" s="5"/>
      <c r="X2111" s="5">
        <v>243.25535714285718</v>
      </c>
    </row>
    <row r="2112" spans="2:24" x14ac:dyDescent="0.2">
      <c r="B2112" s="23">
        <v>42303</v>
      </c>
      <c r="C2112" s="5">
        <v>36.694299999999998</v>
      </c>
      <c r="D2112" s="5">
        <v>-122.37649999999999</v>
      </c>
      <c r="E2112" s="39">
        <v>60</v>
      </c>
      <c r="F2112" s="35">
        <v>90600000</v>
      </c>
      <c r="G2112" s="35">
        <v>2090000</v>
      </c>
      <c r="H2112" s="35">
        <v>83600000</v>
      </c>
      <c r="P2112" s="43">
        <v>0.01</v>
      </c>
      <c r="Q2112" s="5">
        <v>13.1265</v>
      </c>
      <c r="R2112" s="5">
        <v>33.255400000000002</v>
      </c>
      <c r="S2112" s="5">
        <v>25.016480430000001</v>
      </c>
      <c r="T2112" s="62">
        <v>2.4E-2</v>
      </c>
      <c r="U2112" s="62">
        <v>0.157</v>
      </c>
      <c r="V2112" s="62">
        <v>9.3670000000000009</v>
      </c>
      <c r="W2112" s="5"/>
      <c r="X2112" s="5">
        <v>209.99196428571432</v>
      </c>
    </row>
    <row r="2113" spans="2:24" x14ac:dyDescent="0.2">
      <c r="B2113" s="23">
        <v>42303</v>
      </c>
      <c r="C2113" s="5">
        <v>36.694299999999998</v>
      </c>
      <c r="D2113" s="5">
        <v>-122.37649999999999</v>
      </c>
      <c r="E2113" s="39">
        <v>80</v>
      </c>
      <c r="F2113" s="35">
        <v>36100000</v>
      </c>
      <c r="G2113" s="35">
        <v>1530000</v>
      </c>
      <c r="H2113" s="35">
        <v>27200000</v>
      </c>
      <c r="P2113" s="43">
        <v>1E-3</v>
      </c>
      <c r="Q2113" s="5">
        <v>11.7623</v>
      </c>
      <c r="R2113" s="5">
        <v>33.345199999999998</v>
      </c>
      <c r="S2113" s="5">
        <v>25.348423830000002</v>
      </c>
      <c r="T2113" s="62">
        <v>2.5999999999999999E-2</v>
      </c>
      <c r="U2113" s="62">
        <v>0.111</v>
      </c>
      <c r="V2113" s="62">
        <v>13.499000000000001</v>
      </c>
      <c r="W2113" s="5"/>
      <c r="X2113" s="5">
        <v>189.80937500000002</v>
      </c>
    </row>
    <row r="2114" spans="2:24" x14ac:dyDescent="0.2">
      <c r="B2114" s="23">
        <v>42303</v>
      </c>
      <c r="C2114" s="5">
        <v>36.694299999999998</v>
      </c>
      <c r="D2114" s="5">
        <v>-122.37649999999999</v>
      </c>
      <c r="E2114" s="39">
        <v>100</v>
      </c>
      <c r="F2114" s="35">
        <v>62800000</v>
      </c>
      <c r="G2114" s="35">
        <v>8910000</v>
      </c>
      <c r="H2114" s="35">
        <v>54100000</v>
      </c>
      <c r="P2114" s="43">
        <v>0</v>
      </c>
      <c r="Q2114" s="5">
        <v>11.2972</v>
      </c>
      <c r="R2114" s="5">
        <v>33.407499999999999</v>
      </c>
      <c r="S2114" s="5">
        <v>25.482144139999999</v>
      </c>
      <c r="T2114" s="62">
        <v>2.5000000000000001E-2</v>
      </c>
      <c r="U2114" s="62">
        <v>0.13200000000000001</v>
      </c>
      <c r="V2114" s="62">
        <v>16.193999999999999</v>
      </c>
      <c r="W2114" s="5"/>
      <c r="X2114" s="5">
        <v>176.52544642857143</v>
      </c>
    </row>
    <row r="2115" spans="2:24" x14ac:dyDescent="0.2">
      <c r="B2115" s="23">
        <v>42303</v>
      </c>
      <c r="C2115" s="5">
        <v>36.694299999999998</v>
      </c>
      <c r="D2115" s="5">
        <v>-122.37649999999999</v>
      </c>
      <c r="E2115" s="39">
        <v>200</v>
      </c>
      <c r="F2115" s="35">
        <v>55500000</v>
      </c>
      <c r="G2115" s="35">
        <v>40500000</v>
      </c>
      <c r="H2115" s="35">
        <v>28300000</v>
      </c>
      <c r="P2115" s="43">
        <v>0</v>
      </c>
      <c r="Q2115" s="5">
        <v>9.5541</v>
      </c>
      <c r="R2115" s="5">
        <v>33.913699999999999</v>
      </c>
      <c r="S2115" s="5">
        <v>26.17803133</v>
      </c>
      <c r="T2115" s="62">
        <v>2.1999999999999999E-2</v>
      </c>
      <c r="U2115" s="62">
        <v>6.9000000000000006E-2</v>
      </c>
      <c r="V2115" s="62">
        <v>26.154</v>
      </c>
      <c r="W2115" s="5"/>
      <c r="X2115" s="5">
        <v>97.537053571428572</v>
      </c>
    </row>
    <row r="2116" spans="2:24" x14ac:dyDescent="0.2">
      <c r="B2116" s="23">
        <v>42303</v>
      </c>
      <c r="C2116" s="5">
        <v>36.694299999999998</v>
      </c>
      <c r="D2116" s="5">
        <v>-122.37649999999999</v>
      </c>
      <c r="E2116" s="39">
        <v>500</v>
      </c>
      <c r="F2116" s="35">
        <v>1500000</v>
      </c>
      <c r="G2116" s="35">
        <v>36400000</v>
      </c>
      <c r="H2116" s="35">
        <v>800000</v>
      </c>
      <c r="P2116" s="43">
        <v>0</v>
      </c>
      <c r="Q2116" s="5">
        <v>6.0509000000000004</v>
      </c>
      <c r="R2116" s="5">
        <v>34.167700000000004</v>
      </c>
      <c r="S2116" s="5">
        <v>26.888520310000001</v>
      </c>
      <c r="T2116" s="62">
        <v>2.5999999999999999E-2</v>
      </c>
      <c r="U2116" s="62">
        <v>5.8000000000000003E-2</v>
      </c>
      <c r="V2116" s="62">
        <v>38.381999999999998</v>
      </c>
      <c r="W2116" s="5"/>
      <c r="X2116" s="5">
        <v>25.845535714285717</v>
      </c>
    </row>
    <row r="2117" spans="2:24" x14ac:dyDescent="0.2">
      <c r="B2117" s="23">
        <v>42353</v>
      </c>
      <c r="C2117" s="5">
        <v>36.693300000000001</v>
      </c>
      <c r="D2117" s="5">
        <v>-122.3792</v>
      </c>
      <c r="E2117" s="39">
        <v>5</v>
      </c>
      <c r="F2117" s="35">
        <v>36500000</v>
      </c>
      <c r="G2117" s="35">
        <v>943000</v>
      </c>
      <c r="H2117" s="35">
        <v>21000000</v>
      </c>
      <c r="P2117" s="43" t="s">
        <v>547</v>
      </c>
      <c r="Q2117" s="5">
        <v>14.5183</v>
      </c>
      <c r="R2117" s="5">
        <v>33.384999999999998</v>
      </c>
      <c r="S2117" s="5">
        <v>24.830422160000001</v>
      </c>
      <c r="T2117" s="62">
        <v>8.4000000000000005E-2</v>
      </c>
      <c r="U2117" s="62">
        <v>0.33200000000000002</v>
      </c>
      <c r="V2117" s="62">
        <v>2.6739999999999999</v>
      </c>
      <c r="W2117" s="5"/>
      <c r="X2117" s="5">
        <v>241.15357142857144</v>
      </c>
    </row>
    <row r="2118" spans="2:24" x14ac:dyDescent="0.2">
      <c r="B2118" s="23">
        <v>42353</v>
      </c>
      <c r="C2118" s="5">
        <v>36.693300000000001</v>
      </c>
      <c r="D2118" s="5">
        <v>-122.3792</v>
      </c>
      <c r="E2118" s="39">
        <v>10</v>
      </c>
      <c r="F2118" s="35">
        <v>36500000</v>
      </c>
      <c r="G2118" s="35">
        <v>2260000</v>
      </c>
      <c r="H2118" s="35">
        <v>18900000</v>
      </c>
      <c r="P2118" s="43">
        <v>0.5</v>
      </c>
      <c r="Q2118" s="5">
        <v>14.5192</v>
      </c>
      <c r="R2118" s="5">
        <v>33.384700000000002</v>
      </c>
      <c r="S2118" s="5">
        <v>24.829999619999999</v>
      </c>
      <c r="T2118" s="62">
        <v>0.09</v>
      </c>
      <c r="U2118" s="62">
        <v>0.26</v>
      </c>
      <c r="V2118" s="62">
        <v>2.6859999999999999</v>
      </c>
      <c r="W2118" s="5"/>
      <c r="X2118" s="5">
        <v>241.13750000000005</v>
      </c>
    </row>
    <row r="2119" spans="2:24" x14ac:dyDescent="0.2">
      <c r="B2119" s="23">
        <v>42353</v>
      </c>
      <c r="C2119" s="5">
        <v>36.693300000000001</v>
      </c>
      <c r="D2119" s="5">
        <v>-122.3792</v>
      </c>
      <c r="E2119" s="39">
        <v>20</v>
      </c>
      <c r="F2119" s="35">
        <v>32300000</v>
      </c>
      <c r="G2119" s="35">
        <v>855000</v>
      </c>
      <c r="H2119" s="35">
        <v>22900000</v>
      </c>
      <c r="P2119" s="43">
        <v>0.15</v>
      </c>
      <c r="Q2119" s="5">
        <v>14.5197</v>
      </c>
      <c r="R2119" s="5">
        <v>33.384700000000002</v>
      </c>
      <c r="S2119" s="5">
        <v>24.829893439999999</v>
      </c>
      <c r="T2119" s="62">
        <v>9.4E-2</v>
      </c>
      <c r="U2119" s="62">
        <v>0.249</v>
      </c>
      <c r="V2119" s="62">
        <v>2.8679999999999999</v>
      </c>
      <c r="W2119" s="5"/>
      <c r="X2119" s="5">
        <v>240.82098214285713</v>
      </c>
    </row>
    <row r="2120" spans="2:24" x14ac:dyDescent="0.2">
      <c r="B2120" s="23">
        <v>42353</v>
      </c>
      <c r="C2120" s="5">
        <v>36.693300000000001</v>
      </c>
      <c r="D2120" s="5">
        <v>-122.3792</v>
      </c>
      <c r="E2120" s="39">
        <v>30</v>
      </c>
      <c r="F2120" s="35">
        <v>36100000</v>
      </c>
      <c r="G2120" s="35">
        <v>793000</v>
      </c>
      <c r="H2120" s="35">
        <v>18800000</v>
      </c>
      <c r="P2120" s="43">
        <v>0.05</v>
      </c>
      <c r="Q2120" s="5">
        <v>14.52</v>
      </c>
      <c r="R2120" s="5">
        <v>33.384799999999998</v>
      </c>
      <c r="S2120" s="5">
        <v>24.829906869999999</v>
      </c>
      <c r="T2120" s="62">
        <v>9.8000000000000004E-2</v>
      </c>
      <c r="U2120" s="62">
        <v>0.218</v>
      </c>
      <c r="V2120" s="62">
        <v>2.75</v>
      </c>
      <c r="W2120" s="5"/>
      <c r="X2120" s="5">
        <v>240.44151785714288</v>
      </c>
    </row>
    <row r="2121" spans="2:24" x14ac:dyDescent="0.2">
      <c r="B2121" s="23">
        <v>42353</v>
      </c>
      <c r="C2121" s="5">
        <v>36.693300000000001</v>
      </c>
      <c r="D2121" s="5">
        <v>-122.3792</v>
      </c>
      <c r="E2121" s="39">
        <v>40</v>
      </c>
      <c r="F2121" s="35">
        <v>30500000</v>
      </c>
      <c r="G2121" s="35">
        <v>895000</v>
      </c>
      <c r="H2121" s="35">
        <v>18300000</v>
      </c>
      <c r="P2121" s="43">
        <v>0.01</v>
      </c>
      <c r="Q2121" s="5">
        <v>14.519</v>
      </c>
      <c r="R2121" s="5">
        <v>33.383699999999997</v>
      </c>
      <c r="S2121" s="5">
        <v>24.829270659999999</v>
      </c>
      <c r="T2121" s="62">
        <v>7.8E-2</v>
      </c>
      <c r="U2121" s="62">
        <v>0.22</v>
      </c>
      <c r="V2121" s="62">
        <v>2.6520000000000001</v>
      </c>
      <c r="W2121" s="5"/>
      <c r="X2121" s="5">
        <v>240.22455357142857</v>
      </c>
    </row>
    <row r="2122" spans="2:24" x14ac:dyDescent="0.2">
      <c r="B2122" s="23">
        <v>42353</v>
      </c>
      <c r="C2122" s="5">
        <v>36.693300000000001</v>
      </c>
      <c r="D2122" s="5">
        <v>-122.3792</v>
      </c>
      <c r="E2122" s="39">
        <v>60</v>
      </c>
      <c r="F2122" s="35">
        <v>47700000</v>
      </c>
      <c r="G2122" s="35">
        <v>2450000</v>
      </c>
      <c r="H2122" s="35">
        <v>46900000</v>
      </c>
      <c r="P2122" s="43">
        <v>1E-3</v>
      </c>
      <c r="Q2122" s="5">
        <v>13.577</v>
      </c>
      <c r="R2122" s="5">
        <v>33.389400000000002</v>
      </c>
      <c r="S2122" s="5">
        <v>25.029526199999999</v>
      </c>
      <c r="T2122" s="62">
        <v>0.05</v>
      </c>
      <c r="U2122" s="62">
        <v>0.14000000000000001</v>
      </c>
      <c r="V2122" s="62">
        <v>7.4509999999999996</v>
      </c>
      <c r="W2122" s="5"/>
      <c r="X2122" s="5">
        <v>201.2558035714286</v>
      </c>
    </row>
    <row r="2123" spans="2:24" x14ac:dyDescent="0.2">
      <c r="B2123" s="23">
        <v>42353</v>
      </c>
      <c r="C2123" s="5">
        <v>36.693300000000001</v>
      </c>
      <c r="D2123" s="5">
        <v>-122.3792</v>
      </c>
      <c r="E2123" s="39">
        <v>80</v>
      </c>
      <c r="F2123" s="35">
        <v>78600000</v>
      </c>
      <c r="G2123" s="35">
        <v>6260000</v>
      </c>
      <c r="H2123" s="35">
        <v>35700000</v>
      </c>
      <c r="P2123" s="43">
        <v>0</v>
      </c>
      <c r="Q2123" s="5">
        <v>12.399699999999999</v>
      </c>
      <c r="R2123" s="5">
        <v>33.498800000000003</v>
      </c>
      <c r="S2123" s="5">
        <v>25.34719797</v>
      </c>
      <c r="T2123" s="62">
        <v>1.7999999999999999E-2</v>
      </c>
      <c r="U2123" s="62">
        <v>4.9000000000000002E-2</v>
      </c>
      <c r="V2123" s="62">
        <v>13.827</v>
      </c>
      <c r="W2123" s="5"/>
      <c r="X2123" s="5">
        <v>168.87321428571431</v>
      </c>
    </row>
    <row r="2124" spans="2:24" x14ac:dyDescent="0.2">
      <c r="B2124" s="23">
        <v>42353</v>
      </c>
      <c r="C2124" s="5">
        <v>36.693300000000001</v>
      </c>
      <c r="D2124" s="5">
        <v>-122.3792</v>
      </c>
      <c r="E2124" s="39">
        <v>100</v>
      </c>
      <c r="F2124" s="35">
        <v>42900000</v>
      </c>
      <c r="G2124" s="35">
        <v>6330000</v>
      </c>
      <c r="H2124" s="35">
        <v>54100000</v>
      </c>
      <c r="P2124" s="43">
        <v>0</v>
      </c>
      <c r="Q2124" s="5">
        <v>11.922599999999999</v>
      </c>
      <c r="R2124" s="5">
        <v>33.519799999999996</v>
      </c>
      <c r="S2124" s="5">
        <v>25.454111690000001</v>
      </c>
      <c r="T2124" s="62">
        <v>0.03</v>
      </c>
      <c r="U2124" s="62">
        <v>6.4000000000000001E-2</v>
      </c>
      <c r="V2124" s="62">
        <v>15.377000000000001</v>
      </c>
      <c r="W2124" s="5"/>
      <c r="X2124" s="5">
        <v>162.62544642857142</v>
      </c>
    </row>
    <row r="2125" spans="2:24" x14ac:dyDescent="0.2">
      <c r="B2125" s="23">
        <v>42353</v>
      </c>
      <c r="C2125" s="5">
        <v>36.693300000000001</v>
      </c>
      <c r="D2125" s="5">
        <v>-122.3792</v>
      </c>
      <c r="E2125" s="39">
        <v>200</v>
      </c>
      <c r="F2125" s="35">
        <v>14100000</v>
      </c>
      <c r="G2125" s="35">
        <v>28800000</v>
      </c>
      <c r="H2125" s="35">
        <v>31500000</v>
      </c>
      <c r="P2125" s="43">
        <v>0</v>
      </c>
      <c r="Q2125" s="5">
        <v>9.8089999999999993</v>
      </c>
      <c r="R2125" s="5">
        <v>33.829799999999999</v>
      </c>
      <c r="S2125" s="5">
        <v>26.070261779999999</v>
      </c>
      <c r="T2125" s="62">
        <v>2.8000000000000001E-2</v>
      </c>
      <c r="U2125" s="62">
        <v>5.7000000000000002E-2</v>
      </c>
      <c r="V2125" s="62">
        <v>24.853999999999999</v>
      </c>
      <c r="W2125" s="5"/>
      <c r="X2125" s="5">
        <v>118.84955357142859</v>
      </c>
    </row>
    <row r="2126" spans="2:24" x14ac:dyDescent="0.2">
      <c r="B2126" s="23">
        <v>42353</v>
      </c>
      <c r="C2126" s="5">
        <v>36.693300000000001</v>
      </c>
      <c r="D2126" s="5">
        <v>-122.3792</v>
      </c>
      <c r="E2126" s="39">
        <v>500</v>
      </c>
      <c r="F2126" s="35">
        <v>848000</v>
      </c>
      <c r="G2126" s="35">
        <v>70200000</v>
      </c>
      <c r="H2126" s="35">
        <v>1480000</v>
      </c>
      <c r="P2126" s="43">
        <v>0</v>
      </c>
      <c r="Q2126" s="5">
        <v>6.5868000000000002</v>
      </c>
      <c r="R2126" s="5">
        <v>34.1995</v>
      </c>
      <c r="S2126" s="5">
        <v>26.84403987</v>
      </c>
      <c r="T2126" s="62">
        <v>1.7999999999999999E-2</v>
      </c>
      <c r="U2126" s="62">
        <v>3.5999999999999997E-2</v>
      </c>
      <c r="V2126" s="62">
        <v>37.475000000000001</v>
      </c>
      <c r="W2126" s="5"/>
      <c r="X2126" s="5">
        <v>27.445089285714289</v>
      </c>
    </row>
    <row r="2127" spans="2:24" x14ac:dyDescent="0.2">
      <c r="B2127" s="23">
        <v>42403</v>
      </c>
      <c r="C2127" s="5">
        <v>36.746699999999997</v>
      </c>
      <c r="D2127" s="5">
        <v>-122.02249999999999</v>
      </c>
      <c r="E2127" s="39">
        <v>5</v>
      </c>
      <c r="F2127" s="35">
        <v>27000000</v>
      </c>
      <c r="G2127" s="35">
        <v>1280000</v>
      </c>
      <c r="H2127" s="35">
        <v>64100000</v>
      </c>
      <c r="P2127" s="43">
        <v>0.5</v>
      </c>
      <c r="Q2127" s="5">
        <v>13.101000000000001</v>
      </c>
      <c r="R2127" s="5">
        <v>33.318800000000003</v>
      </c>
      <c r="S2127" s="5">
        <v>25.070625209999999</v>
      </c>
      <c r="T2127" s="62">
        <v>3.2000000000000001E-2</v>
      </c>
      <c r="U2127" s="62">
        <v>0.51900000000000002</v>
      </c>
      <c r="V2127" s="62">
        <v>4.7300000000000004</v>
      </c>
      <c r="W2127" s="5"/>
      <c r="X2127" s="5">
        <v>247.46964285714284</v>
      </c>
    </row>
    <row r="2128" spans="2:24" x14ac:dyDescent="0.2">
      <c r="B2128" s="23">
        <v>42403</v>
      </c>
      <c r="C2128" s="5">
        <v>36.746699999999997</v>
      </c>
      <c r="D2128" s="5">
        <v>-122.02249999999999</v>
      </c>
      <c r="E2128" s="39">
        <v>10</v>
      </c>
      <c r="F2128" s="35">
        <v>29600000</v>
      </c>
      <c r="G2128" s="35">
        <v>980000</v>
      </c>
      <c r="H2128" s="35">
        <v>24700000</v>
      </c>
      <c r="P2128" s="43">
        <v>0.15</v>
      </c>
      <c r="Q2128" s="5">
        <v>13.098599999999999</v>
      </c>
      <c r="R2128" s="5">
        <v>33.319000000000003</v>
      </c>
      <c r="S2128" s="5">
        <v>25.071256959999999</v>
      </c>
      <c r="T2128" s="62">
        <v>3.2000000000000001E-2</v>
      </c>
      <c r="U2128" s="62">
        <v>0.23599999999999999</v>
      </c>
      <c r="V2128" s="62">
        <v>6.1909999999999998</v>
      </c>
      <c r="W2128" s="5"/>
      <c r="X2128" s="5">
        <v>247.03616071428576</v>
      </c>
    </row>
    <row r="2129" spans="2:24" x14ac:dyDescent="0.2">
      <c r="B2129" s="23">
        <v>42403</v>
      </c>
      <c r="C2129" s="5">
        <v>36.746699999999997</v>
      </c>
      <c r="D2129" s="5">
        <v>-122.02249999999999</v>
      </c>
      <c r="E2129" s="39">
        <v>20</v>
      </c>
      <c r="F2129" s="35">
        <v>28800000</v>
      </c>
      <c r="G2129" s="35">
        <v>1160000</v>
      </c>
      <c r="H2129" s="35">
        <v>36900000</v>
      </c>
      <c r="P2129" s="43">
        <v>0.05</v>
      </c>
      <c r="Q2129" s="5">
        <v>13.099600000000001</v>
      </c>
      <c r="R2129" s="5">
        <v>33.3185</v>
      </c>
      <c r="S2129" s="5">
        <v>25.070671189999999</v>
      </c>
      <c r="T2129" s="62">
        <v>4.2000000000000003E-2</v>
      </c>
      <c r="U2129" s="62">
        <v>0.19800000000000001</v>
      </c>
      <c r="V2129" s="62">
        <v>4.66</v>
      </c>
      <c r="W2129" s="5"/>
      <c r="X2129" s="5">
        <v>246.93214285714285</v>
      </c>
    </row>
    <row r="2130" spans="2:24" x14ac:dyDescent="0.2">
      <c r="B2130" s="23">
        <v>42403</v>
      </c>
      <c r="C2130" s="5">
        <v>36.746699999999997</v>
      </c>
      <c r="D2130" s="5">
        <v>-122.02249999999999</v>
      </c>
      <c r="E2130" s="39">
        <v>30</v>
      </c>
      <c r="F2130" s="35">
        <v>34300000</v>
      </c>
      <c r="G2130" s="35">
        <v>1310000</v>
      </c>
      <c r="H2130" s="35">
        <v>45800000</v>
      </c>
      <c r="P2130" s="43" t="s">
        <v>547</v>
      </c>
      <c r="Q2130" s="5">
        <v>13.0907</v>
      </c>
      <c r="R2130" s="5">
        <v>33.320399999999999</v>
      </c>
      <c r="S2130" s="5">
        <v>25.0739102</v>
      </c>
      <c r="T2130" s="62">
        <v>4.1000000000000002E-2</v>
      </c>
      <c r="U2130" s="62">
        <v>0.41099999999999998</v>
      </c>
      <c r="V2130" s="62">
        <v>4.7300000000000004</v>
      </c>
      <c r="W2130" s="5"/>
      <c r="X2130" s="5">
        <v>245.59196428571431</v>
      </c>
    </row>
    <row r="2131" spans="2:24" x14ac:dyDescent="0.2">
      <c r="B2131" s="23">
        <v>42403</v>
      </c>
      <c r="C2131" s="5">
        <v>36.746699999999997</v>
      </c>
      <c r="D2131" s="5">
        <v>-122.02249999999999</v>
      </c>
      <c r="E2131" s="39">
        <v>40</v>
      </c>
      <c r="F2131" s="35">
        <v>9460000</v>
      </c>
      <c r="G2131" s="35">
        <v>749000</v>
      </c>
      <c r="H2131" s="35">
        <v>51200000</v>
      </c>
      <c r="P2131" s="43">
        <v>0.01</v>
      </c>
      <c r="Q2131" s="5">
        <v>13.0494</v>
      </c>
      <c r="R2131" s="5">
        <v>33.326099999999997</v>
      </c>
      <c r="S2131" s="5">
        <v>25.086518420000001</v>
      </c>
      <c r="T2131" s="62">
        <v>1.6E-2</v>
      </c>
      <c r="U2131" s="62">
        <v>0.23499999999999999</v>
      </c>
      <c r="V2131" s="62">
        <v>5.7510000000000003</v>
      </c>
      <c r="W2131" s="5"/>
      <c r="X2131" s="5">
        <v>241.62187500000002</v>
      </c>
    </row>
    <row r="2132" spans="2:24" x14ac:dyDescent="0.2">
      <c r="B2132" s="23">
        <v>42403</v>
      </c>
      <c r="C2132" s="5">
        <v>36.746699999999997</v>
      </c>
      <c r="D2132" s="5">
        <v>-122.02249999999999</v>
      </c>
      <c r="E2132" s="39">
        <v>60</v>
      </c>
      <c r="F2132" s="35">
        <v>30100000</v>
      </c>
      <c r="G2132" s="35">
        <v>4290000</v>
      </c>
      <c r="H2132" s="35">
        <v>143000000</v>
      </c>
      <c r="P2132" s="43">
        <v>1E-3</v>
      </c>
      <c r="Q2132" s="5">
        <v>11.588800000000001</v>
      </c>
      <c r="R2132" s="5">
        <v>33.460799999999999</v>
      </c>
      <c r="S2132" s="5">
        <v>25.470324590000001</v>
      </c>
      <c r="T2132" s="62">
        <v>0.05</v>
      </c>
      <c r="U2132" s="62">
        <v>0</v>
      </c>
      <c r="V2132" s="62">
        <v>14.907</v>
      </c>
      <c r="W2132" s="5"/>
      <c r="X2132" s="5">
        <v>179.12678571428572</v>
      </c>
    </row>
    <row r="2133" spans="2:24" x14ac:dyDescent="0.2">
      <c r="B2133" s="23">
        <v>42403</v>
      </c>
      <c r="C2133" s="5">
        <v>36.746699999999997</v>
      </c>
      <c r="D2133" s="5">
        <v>-122.02249999999999</v>
      </c>
      <c r="E2133" s="39">
        <v>100</v>
      </c>
      <c r="F2133" s="35">
        <v>18200000</v>
      </c>
      <c r="G2133" s="35">
        <v>18600000</v>
      </c>
      <c r="H2133" s="35">
        <v>174000000</v>
      </c>
      <c r="P2133" s="43">
        <v>0</v>
      </c>
      <c r="Q2133" s="5">
        <v>9.9004999999999992</v>
      </c>
      <c r="R2133" s="5">
        <v>33.720700000000001</v>
      </c>
      <c r="S2133" s="5">
        <v>25.96975913</v>
      </c>
      <c r="T2133" s="62">
        <v>1.9E-2</v>
      </c>
      <c r="U2133" s="62">
        <v>0</v>
      </c>
      <c r="V2133" s="62">
        <v>22.677</v>
      </c>
      <c r="W2133" s="5"/>
      <c r="X2133" s="5">
        <v>133.91607142857143</v>
      </c>
    </row>
    <row r="2134" spans="2:24" x14ac:dyDescent="0.2">
      <c r="B2134" s="23">
        <v>42403</v>
      </c>
      <c r="C2134" s="5">
        <v>36.746699999999997</v>
      </c>
      <c r="D2134" s="5">
        <v>-122.02249999999999</v>
      </c>
      <c r="E2134" s="39">
        <v>200</v>
      </c>
      <c r="F2134" s="35">
        <v>3730000</v>
      </c>
      <c r="G2134" s="35">
        <v>22900000</v>
      </c>
      <c r="H2134" s="35">
        <v>85900000</v>
      </c>
      <c r="P2134" s="43">
        <v>0</v>
      </c>
      <c r="Q2134" s="5">
        <v>8.4665999999999997</v>
      </c>
      <c r="R2134" s="5">
        <v>34.031700000000001</v>
      </c>
      <c r="S2134" s="5">
        <v>26.443078239999998</v>
      </c>
      <c r="T2134" s="62">
        <v>1.4999999999999999E-2</v>
      </c>
      <c r="U2134" s="62">
        <v>0</v>
      </c>
      <c r="V2134" s="62">
        <v>29.402000000000001</v>
      </c>
      <c r="W2134" s="5"/>
      <c r="X2134" s="5">
        <v>92.943750000000009</v>
      </c>
    </row>
    <row r="2135" spans="2:24" x14ac:dyDescent="0.2">
      <c r="B2135" s="23">
        <v>42403</v>
      </c>
      <c r="C2135" s="5">
        <v>36.746699999999997</v>
      </c>
      <c r="D2135" s="5">
        <v>-122.02249999999999</v>
      </c>
      <c r="E2135" s="39">
        <v>500</v>
      </c>
      <c r="F2135" s="35">
        <v>492000</v>
      </c>
      <c r="G2135" s="35">
        <v>10800000</v>
      </c>
      <c r="H2135" s="35">
        <v>49600000</v>
      </c>
      <c r="P2135" s="43">
        <v>0</v>
      </c>
      <c r="Q2135" s="5">
        <v>6.0566000000000004</v>
      </c>
      <c r="R2135" s="5">
        <v>34.215600000000002</v>
      </c>
      <c r="S2135" s="5">
        <v>26.92564213</v>
      </c>
      <c r="T2135" s="62">
        <v>3.2000000000000001E-2</v>
      </c>
      <c r="U2135" s="62">
        <v>0</v>
      </c>
      <c r="V2135" s="62">
        <v>38.540999999999997</v>
      </c>
      <c r="W2135" s="5"/>
      <c r="X2135" s="5">
        <v>22.99508928571429</v>
      </c>
    </row>
    <row r="2136" spans="2:24" x14ac:dyDescent="0.2">
      <c r="B2136" s="23">
        <v>42403</v>
      </c>
      <c r="C2136" s="5">
        <v>36.689700000000002</v>
      </c>
      <c r="D2136" s="5">
        <v>-122.378</v>
      </c>
      <c r="E2136" s="39">
        <v>5</v>
      </c>
      <c r="F2136" s="35">
        <v>6720000</v>
      </c>
      <c r="G2136" s="35">
        <v>72100</v>
      </c>
      <c r="H2136" s="35">
        <v>30300000</v>
      </c>
      <c r="P2136" s="43" t="s">
        <v>547</v>
      </c>
      <c r="Q2136" s="5">
        <v>13.045500000000001</v>
      </c>
      <c r="R2136" s="5">
        <v>33.0441</v>
      </c>
      <c r="S2136" s="5">
        <v>24.868978210000002</v>
      </c>
      <c r="T2136" s="62">
        <v>1.7999999999999999E-2</v>
      </c>
      <c r="U2136" s="62">
        <v>0.14000000000000001</v>
      </c>
      <c r="V2136" s="62">
        <v>2.0870000000000002</v>
      </c>
      <c r="W2136" s="5"/>
      <c r="X2136" s="5">
        <v>259.13616071428567</v>
      </c>
    </row>
    <row r="2137" spans="2:24" x14ac:dyDescent="0.2">
      <c r="B2137" s="23">
        <v>42403</v>
      </c>
      <c r="C2137" s="5">
        <v>36.689700000000002</v>
      </c>
      <c r="D2137" s="5">
        <v>-122.378</v>
      </c>
      <c r="E2137" s="39">
        <v>10</v>
      </c>
      <c r="F2137" s="35">
        <v>4820000</v>
      </c>
      <c r="G2137" s="35">
        <v>41800</v>
      </c>
      <c r="H2137" s="35">
        <v>26500000</v>
      </c>
      <c r="P2137" s="43" t="s">
        <v>547</v>
      </c>
      <c r="Q2137" s="5">
        <v>13.0244</v>
      </c>
      <c r="R2137" s="5">
        <v>33.0486</v>
      </c>
      <c r="S2137" s="5">
        <v>24.876630240000001</v>
      </c>
      <c r="T2137" s="62">
        <v>1.2999999999999999E-2</v>
      </c>
      <c r="U2137" s="62">
        <v>0.158</v>
      </c>
      <c r="V2137" s="62">
        <v>2.1779999999999999</v>
      </c>
      <c r="W2137" s="5"/>
      <c r="X2137" s="5">
        <v>258.81874999999997</v>
      </c>
    </row>
    <row r="2138" spans="2:24" x14ac:dyDescent="0.2">
      <c r="B2138" s="23">
        <v>42403</v>
      </c>
      <c r="C2138" s="5">
        <v>36.689700000000002</v>
      </c>
      <c r="D2138" s="5">
        <v>-122.378</v>
      </c>
      <c r="E2138" s="39">
        <v>20</v>
      </c>
      <c r="F2138" s="35">
        <v>5630000</v>
      </c>
      <c r="G2138" s="35">
        <v>70700</v>
      </c>
      <c r="H2138" s="35">
        <v>32100000</v>
      </c>
      <c r="P2138" s="43" t="s">
        <v>547</v>
      </c>
      <c r="Q2138" s="5">
        <v>12.9941</v>
      </c>
      <c r="R2138" s="5">
        <v>33.058599999999998</v>
      </c>
      <c r="S2138" s="5">
        <v>24.890350909999999</v>
      </c>
      <c r="T2138" s="62">
        <v>2.5999999999999999E-2</v>
      </c>
      <c r="U2138" s="62">
        <v>0</v>
      </c>
      <c r="V2138" s="62">
        <v>2.7069999999999999</v>
      </c>
      <c r="W2138" s="5"/>
      <c r="X2138" s="5">
        <v>257.61741071428571</v>
      </c>
    </row>
    <row r="2139" spans="2:24" x14ac:dyDescent="0.2">
      <c r="B2139" s="23">
        <v>42403</v>
      </c>
      <c r="C2139" s="5">
        <v>36.689700000000002</v>
      </c>
      <c r="D2139" s="5">
        <v>-122.378</v>
      </c>
      <c r="E2139" s="39">
        <v>30</v>
      </c>
      <c r="F2139" s="35">
        <v>10600000</v>
      </c>
      <c r="G2139" s="35">
        <v>45700</v>
      </c>
      <c r="H2139" s="35">
        <v>38000000</v>
      </c>
      <c r="P2139" s="43" t="s">
        <v>547</v>
      </c>
      <c r="Q2139" s="5">
        <v>12.9717</v>
      </c>
      <c r="R2139" s="5">
        <v>33.095100000000002</v>
      </c>
      <c r="S2139" s="5">
        <v>24.923026119999999</v>
      </c>
      <c r="T2139" s="62">
        <v>1.6E-2</v>
      </c>
      <c r="U2139" s="62">
        <v>0.03</v>
      </c>
      <c r="V2139" s="62">
        <v>3.137</v>
      </c>
      <c r="W2139" s="5"/>
      <c r="X2139" s="5">
        <v>255.10044642857144</v>
      </c>
    </row>
    <row r="2140" spans="2:24" x14ac:dyDescent="0.2">
      <c r="B2140" s="23">
        <v>42403</v>
      </c>
      <c r="C2140" s="5">
        <v>36.689700000000002</v>
      </c>
      <c r="D2140" s="5">
        <v>-122.378</v>
      </c>
      <c r="E2140" s="39">
        <v>40</v>
      </c>
      <c r="F2140" s="35">
        <v>9110000</v>
      </c>
      <c r="G2140" s="35">
        <v>83500</v>
      </c>
      <c r="H2140" s="35">
        <v>30700000</v>
      </c>
      <c r="P2140" s="43" t="s">
        <v>547</v>
      </c>
      <c r="Q2140" s="5">
        <v>13.124599999999999</v>
      </c>
      <c r="R2140" s="5">
        <v>33.2029</v>
      </c>
      <c r="S2140" s="5">
        <v>24.97622209</v>
      </c>
      <c r="T2140" s="62">
        <v>8.9999999999999993E-3</v>
      </c>
      <c r="U2140" s="62">
        <v>7.0999999999999994E-2</v>
      </c>
      <c r="V2140" s="62">
        <v>3.5710000000000002</v>
      </c>
      <c r="W2140" s="5"/>
      <c r="X2140" s="5">
        <v>252.10312499999998</v>
      </c>
    </row>
    <row r="2141" spans="2:24" x14ac:dyDescent="0.2">
      <c r="B2141" s="23">
        <v>42403</v>
      </c>
      <c r="C2141" s="5">
        <v>36.689700000000002</v>
      </c>
      <c r="D2141" s="5">
        <v>-122.378</v>
      </c>
      <c r="E2141" s="39">
        <v>60</v>
      </c>
      <c r="F2141" s="35">
        <v>15200000</v>
      </c>
      <c r="G2141" s="35">
        <v>508000</v>
      </c>
      <c r="H2141" s="35">
        <v>57100000</v>
      </c>
      <c r="P2141" s="43" t="s">
        <v>547</v>
      </c>
      <c r="Q2141" s="5">
        <v>11.0345</v>
      </c>
      <c r="R2141" s="5">
        <v>33.204500000000003</v>
      </c>
      <c r="S2141" s="5">
        <v>25.371386000000001</v>
      </c>
      <c r="T2141" s="62">
        <v>8.0000000000000002E-3</v>
      </c>
      <c r="U2141" s="62">
        <v>0</v>
      </c>
      <c r="V2141" s="62">
        <v>13.141999999999999</v>
      </c>
      <c r="W2141" s="5"/>
      <c r="X2141" s="5">
        <v>200.66250000000002</v>
      </c>
    </row>
    <row r="2142" spans="2:24" x14ac:dyDescent="0.2">
      <c r="B2142" s="23">
        <v>42403</v>
      </c>
      <c r="C2142" s="5">
        <v>36.689700000000002</v>
      </c>
      <c r="D2142" s="5">
        <v>-122.378</v>
      </c>
      <c r="E2142" s="39">
        <v>80</v>
      </c>
      <c r="F2142" s="35">
        <v>19300000</v>
      </c>
      <c r="G2142" s="35">
        <v>2920000</v>
      </c>
      <c r="H2142" s="35">
        <v>93200000</v>
      </c>
      <c r="P2142" s="43" t="s">
        <v>547</v>
      </c>
      <c r="Q2142" s="5">
        <v>9.8297000000000008</v>
      </c>
      <c r="R2142" s="5">
        <v>33.397399999999998</v>
      </c>
      <c r="S2142" s="5">
        <v>25.729108109999999</v>
      </c>
      <c r="T2142" s="62">
        <v>0</v>
      </c>
      <c r="U2142" s="62">
        <v>5.0000000000000001E-3</v>
      </c>
      <c r="V2142" s="62">
        <v>19.882000000000001</v>
      </c>
      <c r="W2142" s="5"/>
      <c r="X2142" s="5">
        <v>173.28258928571429</v>
      </c>
    </row>
    <row r="2143" spans="2:24" x14ac:dyDescent="0.2">
      <c r="B2143" s="23">
        <v>42403</v>
      </c>
      <c r="C2143" s="5">
        <v>36.689700000000002</v>
      </c>
      <c r="D2143" s="5">
        <v>-122.378</v>
      </c>
      <c r="E2143" s="39">
        <v>100</v>
      </c>
      <c r="F2143" s="35">
        <v>10400000</v>
      </c>
      <c r="G2143" s="35">
        <v>6540000</v>
      </c>
      <c r="H2143" s="35">
        <v>43600000</v>
      </c>
      <c r="P2143" s="43" t="s">
        <v>547</v>
      </c>
      <c r="Q2143" s="5">
        <v>9.4579000000000004</v>
      </c>
      <c r="R2143" s="5">
        <v>33.5261</v>
      </c>
      <c r="S2143" s="5">
        <v>25.890751600000002</v>
      </c>
      <c r="T2143" s="62">
        <v>6.0000000000000001E-3</v>
      </c>
      <c r="U2143" s="62">
        <v>0</v>
      </c>
      <c r="V2143" s="62">
        <v>21.568000000000001</v>
      </c>
      <c r="W2143" s="5"/>
      <c r="X2143" s="5">
        <v>163.15803571428572</v>
      </c>
    </row>
    <row r="2144" spans="2:24" x14ac:dyDescent="0.2">
      <c r="B2144" s="23">
        <v>42403</v>
      </c>
      <c r="C2144" s="5">
        <v>36.689700000000002</v>
      </c>
      <c r="D2144" s="5">
        <v>-122.378</v>
      </c>
      <c r="E2144" s="39">
        <v>200</v>
      </c>
      <c r="F2144" s="35">
        <v>4160000</v>
      </c>
      <c r="G2144" s="35">
        <v>12400000</v>
      </c>
      <c r="H2144" s="35">
        <v>94900000</v>
      </c>
      <c r="P2144" s="43" t="s">
        <v>547</v>
      </c>
      <c r="Q2144" s="5">
        <v>8.5912000000000006</v>
      </c>
      <c r="R2144" s="5">
        <v>34.038499999999999</v>
      </c>
      <c r="S2144" s="5">
        <v>26.42924601</v>
      </c>
      <c r="T2144" s="62">
        <v>0.03</v>
      </c>
      <c r="U2144" s="62">
        <v>0</v>
      </c>
      <c r="V2144" s="62">
        <v>28.666</v>
      </c>
      <c r="W2144" s="5"/>
      <c r="X2144" s="5">
        <v>91.633482142857147</v>
      </c>
    </row>
    <row r="2145" spans="1:24" s="21" customFormat="1" x14ac:dyDescent="0.2">
      <c r="B2145" s="24">
        <v>42403</v>
      </c>
      <c r="C2145" s="12">
        <v>36.689700000000002</v>
      </c>
      <c r="D2145" s="12">
        <v>-122.378</v>
      </c>
      <c r="E2145" s="42">
        <v>500</v>
      </c>
      <c r="F2145" s="37">
        <v>252000</v>
      </c>
      <c r="G2145" s="37">
        <v>12900000</v>
      </c>
      <c r="H2145" s="37">
        <v>39000000</v>
      </c>
      <c r="I2145" s="37"/>
      <c r="J2145" s="37"/>
      <c r="K2145" s="37"/>
      <c r="L2145" s="37"/>
      <c r="M2145" s="37"/>
      <c r="N2145" s="37"/>
      <c r="O2145" s="13"/>
      <c r="P2145" s="45" t="s">
        <v>547</v>
      </c>
      <c r="Q2145" s="12">
        <v>5.9922000000000004</v>
      </c>
      <c r="R2145" s="12">
        <v>34.209299999999999</v>
      </c>
      <c r="S2145" s="12">
        <v>26.928815579999998</v>
      </c>
      <c r="T2145" s="63">
        <v>1.2E-2</v>
      </c>
      <c r="U2145" s="63">
        <v>0</v>
      </c>
      <c r="V2145" s="63">
        <v>39.533999999999999</v>
      </c>
      <c r="W2145" s="12"/>
      <c r="X2145" s="12">
        <v>19.601339285714289</v>
      </c>
    </row>
    <row r="2146" spans="1:24" x14ac:dyDescent="0.2">
      <c r="A2146" s="18" t="s">
        <v>283</v>
      </c>
      <c r="B2146" s="20" t="s">
        <v>581</v>
      </c>
      <c r="C2146" s="9">
        <v>61.683</v>
      </c>
      <c r="D2146" s="9">
        <v>-16.75</v>
      </c>
      <c r="E2146" s="71">
        <v>100</v>
      </c>
      <c r="F2146" s="35">
        <v>44000000</v>
      </c>
      <c r="I2146" s="35">
        <v>18000000</v>
      </c>
      <c r="J2146" s="35">
        <v>1400000</v>
      </c>
    </row>
    <row r="2147" spans="1:24" x14ac:dyDescent="0.2">
      <c r="B2147" s="20" t="s">
        <v>581</v>
      </c>
      <c r="C2147" s="9">
        <v>61.633000000000003</v>
      </c>
      <c r="D2147" s="9">
        <v>-20.187000000000001</v>
      </c>
      <c r="E2147" s="71">
        <v>1016</v>
      </c>
      <c r="F2147" s="35">
        <v>12000000</v>
      </c>
      <c r="I2147" s="35">
        <v>15000000</v>
      </c>
      <c r="J2147" s="35">
        <v>53000</v>
      </c>
    </row>
    <row r="2148" spans="1:24" x14ac:dyDescent="0.2">
      <c r="A2148" s="18" t="s">
        <v>55</v>
      </c>
      <c r="B2148" s="20" t="s">
        <v>581</v>
      </c>
      <c r="C2148" s="9">
        <v>61.633000000000003</v>
      </c>
      <c r="D2148" s="9">
        <v>-20.187000000000001</v>
      </c>
      <c r="E2148" s="71">
        <v>100</v>
      </c>
      <c r="F2148" s="35">
        <v>19000000</v>
      </c>
      <c r="I2148" s="35">
        <v>28000000</v>
      </c>
      <c r="J2148" s="35">
        <v>840000</v>
      </c>
    </row>
    <row r="2149" spans="1:24" x14ac:dyDescent="0.2">
      <c r="B2149" s="20" t="s">
        <v>581</v>
      </c>
      <c r="C2149" s="9">
        <v>60.183</v>
      </c>
      <c r="D2149" s="9">
        <v>-25.7</v>
      </c>
      <c r="E2149" s="71">
        <v>150</v>
      </c>
      <c r="F2149" s="35">
        <v>36000000</v>
      </c>
      <c r="I2149" s="35">
        <v>17000000</v>
      </c>
      <c r="J2149" s="35">
        <v>850000</v>
      </c>
    </row>
    <row r="2150" spans="1:24" x14ac:dyDescent="0.2">
      <c r="B2150" s="20" t="s">
        <v>581</v>
      </c>
      <c r="C2150" s="9">
        <v>57.453000000000003</v>
      </c>
      <c r="D2150" s="9">
        <v>-27.919</v>
      </c>
      <c r="E2150" s="71">
        <v>100</v>
      </c>
      <c r="F2150" s="35">
        <v>43000000</v>
      </c>
      <c r="I2150" s="35">
        <v>39000000</v>
      </c>
      <c r="J2150" s="35">
        <v>1500000</v>
      </c>
    </row>
    <row r="2151" spans="1:24" x14ac:dyDescent="0.2">
      <c r="B2151" s="20" t="s">
        <v>581</v>
      </c>
      <c r="C2151" s="9">
        <v>55.314</v>
      </c>
      <c r="D2151" s="9">
        <v>-30.431999999999999</v>
      </c>
      <c r="E2151" s="71">
        <v>400</v>
      </c>
      <c r="F2151" s="35">
        <v>5000000</v>
      </c>
      <c r="I2151" s="35">
        <v>27000000</v>
      </c>
      <c r="J2151" s="35">
        <v>6700</v>
      </c>
    </row>
    <row r="2152" spans="1:24" x14ac:dyDescent="0.2">
      <c r="B2152" s="20" t="s">
        <v>581</v>
      </c>
      <c r="C2152" s="9">
        <v>55.314</v>
      </c>
      <c r="D2152" s="9">
        <v>-30.431999999999999</v>
      </c>
      <c r="E2152" s="71">
        <v>150</v>
      </c>
      <c r="F2152" s="35">
        <v>19000000</v>
      </c>
      <c r="I2152" s="35">
        <v>31000000</v>
      </c>
      <c r="J2152" s="35">
        <v>360000</v>
      </c>
    </row>
    <row r="2153" spans="1:24" x14ac:dyDescent="0.2">
      <c r="B2153" s="20" t="s">
        <v>581</v>
      </c>
      <c r="C2153" s="9">
        <v>52.667000000000002</v>
      </c>
      <c r="D2153" s="9">
        <v>-34.167000000000002</v>
      </c>
      <c r="E2153" s="71">
        <v>400</v>
      </c>
      <c r="F2153" s="35">
        <v>8000000</v>
      </c>
      <c r="I2153" s="35">
        <v>22000000</v>
      </c>
      <c r="J2153" s="35">
        <v>17000</v>
      </c>
    </row>
    <row r="2154" spans="1:24" x14ac:dyDescent="0.2">
      <c r="B2154" s="20" t="s">
        <v>581</v>
      </c>
      <c r="C2154" s="9">
        <v>52.667000000000002</v>
      </c>
      <c r="D2154" s="9">
        <v>-34.167000000000002</v>
      </c>
      <c r="E2154" s="71">
        <v>100</v>
      </c>
      <c r="F2154" s="35">
        <v>10000000</v>
      </c>
      <c r="I2154" s="35">
        <v>23000000</v>
      </c>
      <c r="J2154" s="35">
        <v>220000.00000000003</v>
      </c>
    </row>
    <row r="2155" spans="1:24" x14ac:dyDescent="0.2">
      <c r="B2155" s="20" t="s">
        <v>581</v>
      </c>
      <c r="C2155" s="9">
        <v>49.734000000000002</v>
      </c>
      <c r="D2155" s="9">
        <v>-26.134</v>
      </c>
      <c r="E2155" s="71">
        <v>600</v>
      </c>
      <c r="F2155" s="35">
        <v>30000000</v>
      </c>
      <c r="I2155" s="35">
        <v>8000000</v>
      </c>
      <c r="J2155" s="35">
        <v>200000</v>
      </c>
    </row>
    <row r="2156" spans="1:24" x14ac:dyDescent="0.2">
      <c r="B2156" s="20" t="s">
        <v>581</v>
      </c>
      <c r="C2156" s="9">
        <v>49.734000000000002</v>
      </c>
      <c r="D2156" s="9">
        <v>-26.134</v>
      </c>
      <c r="E2156" s="71">
        <v>148</v>
      </c>
      <c r="F2156" s="35">
        <v>31000000</v>
      </c>
      <c r="I2156" s="35">
        <v>38000000</v>
      </c>
      <c r="J2156" s="35">
        <v>1200000</v>
      </c>
    </row>
    <row r="2157" spans="1:24" x14ac:dyDescent="0.2">
      <c r="B2157" s="20" t="s">
        <v>581</v>
      </c>
      <c r="C2157" s="9">
        <v>41.6</v>
      </c>
      <c r="D2157" s="9">
        <v>-26.533000000000001</v>
      </c>
      <c r="E2157" s="71">
        <v>150</v>
      </c>
      <c r="F2157" s="35">
        <v>36000000</v>
      </c>
      <c r="I2157" s="35">
        <v>6900000</v>
      </c>
      <c r="J2157" s="35">
        <v>170000</v>
      </c>
    </row>
    <row r="2158" spans="1:24" x14ac:dyDescent="0.2">
      <c r="B2158" s="20" t="s">
        <v>581</v>
      </c>
      <c r="C2158" s="9">
        <v>40.103999999999999</v>
      </c>
      <c r="D2158" s="9">
        <v>-66.498000000000005</v>
      </c>
      <c r="E2158" s="71">
        <v>95</v>
      </c>
      <c r="F2158" s="35">
        <v>24000000</v>
      </c>
      <c r="I2158" s="35">
        <v>84000000</v>
      </c>
      <c r="J2158" s="35">
        <v>1700</v>
      </c>
    </row>
    <row r="2159" spans="1:24" x14ac:dyDescent="0.2">
      <c r="B2159" s="20" t="s">
        <v>581</v>
      </c>
      <c r="C2159" s="9">
        <v>41.149000000000001</v>
      </c>
      <c r="D2159" s="9">
        <v>-62.433</v>
      </c>
      <c r="E2159" s="71">
        <v>95</v>
      </c>
      <c r="F2159" s="35">
        <v>9000000</v>
      </c>
      <c r="I2159" s="35">
        <v>27000000</v>
      </c>
      <c r="J2159" s="35">
        <v>2500</v>
      </c>
    </row>
    <row r="2160" spans="1:24" x14ac:dyDescent="0.2">
      <c r="B2160" s="20" t="s">
        <v>581</v>
      </c>
      <c r="C2160" s="9">
        <v>43.383000000000003</v>
      </c>
      <c r="D2160" s="9">
        <v>-58.082999999999998</v>
      </c>
      <c r="E2160" s="71">
        <v>99</v>
      </c>
      <c r="F2160" s="35">
        <v>37000000</v>
      </c>
      <c r="I2160" s="35">
        <v>29000000</v>
      </c>
      <c r="J2160" s="35">
        <v>980000.00000000012</v>
      </c>
    </row>
    <row r="2161" spans="1:24" x14ac:dyDescent="0.2">
      <c r="B2161" s="20" t="s">
        <v>581</v>
      </c>
      <c r="C2161" s="9">
        <v>40.317</v>
      </c>
      <c r="D2161" s="9">
        <v>-49.25</v>
      </c>
      <c r="E2161" s="71">
        <v>100</v>
      </c>
      <c r="F2161" s="35">
        <v>20000000</v>
      </c>
      <c r="I2161" s="35">
        <v>94000000</v>
      </c>
      <c r="J2161" s="35">
        <v>560000</v>
      </c>
    </row>
    <row r="2162" spans="1:24" x14ac:dyDescent="0.2">
      <c r="B2162" s="20" t="s">
        <v>581</v>
      </c>
      <c r="C2162" s="9">
        <v>45.567</v>
      </c>
      <c r="D2162" s="9">
        <v>-45.067</v>
      </c>
      <c r="E2162" s="71">
        <v>243</v>
      </c>
      <c r="F2162" s="35">
        <v>16000000</v>
      </c>
      <c r="I2162" s="35">
        <v>29000000</v>
      </c>
      <c r="J2162" s="35">
        <v>140000</v>
      </c>
    </row>
    <row r="2163" spans="1:24" x14ac:dyDescent="0.2">
      <c r="B2163" s="20" t="s">
        <v>581</v>
      </c>
      <c r="C2163" s="9">
        <v>45.567</v>
      </c>
      <c r="D2163" s="9">
        <v>-45.067</v>
      </c>
      <c r="E2163" s="71">
        <v>100</v>
      </c>
      <c r="F2163" s="35">
        <v>32000000</v>
      </c>
      <c r="I2163" s="35">
        <v>52000000</v>
      </c>
      <c r="J2163" s="35">
        <v>390000</v>
      </c>
    </row>
    <row r="2164" spans="1:24" x14ac:dyDescent="0.2">
      <c r="B2164" s="20" t="s">
        <v>581</v>
      </c>
      <c r="C2164" s="9">
        <v>47.3</v>
      </c>
      <c r="D2164" s="9">
        <v>-42.216999999999999</v>
      </c>
      <c r="E2164" s="71">
        <v>266</v>
      </c>
      <c r="F2164" s="35">
        <v>10000000</v>
      </c>
      <c r="I2164" s="35">
        <v>17000000</v>
      </c>
      <c r="J2164" s="35">
        <v>229999.99999999997</v>
      </c>
    </row>
    <row r="2165" spans="1:24" s="21" customFormat="1" x14ac:dyDescent="0.2">
      <c r="B2165" s="25" t="s">
        <v>581</v>
      </c>
      <c r="C2165" s="13">
        <v>47.3</v>
      </c>
      <c r="D2165" s="13">
        <v>-42.216999999999999</v>
      </c>
      <c r="E2165" s="72">
        <v>103</v>
      </c>
      <c r="F2165" s="37">
        <v>55000000</v>
      </c>
      <c r="G2165" s="37"/>
      <c r="H2165" s="37"/>
      <c r="I2165" s="37">
        <v>100000000</v>
      </c>
      <c r="J2165" s="37">
        <v>1700000</v>
      </c>
      <c r="K2165" s="37"/>
      <c r="L2165" s="37"/>
      <c r="M2165" s="37"/>
      <c r="N2165" s="37"/>
      <c r="O2165" s="13"/>
      <c r="P2165" s="104"/>
      <c r="Q2165" s="13"/>
      <c r="R2165" s="13"/>
      <c r="S2165" s="13"/>
      <c r="T2165" s="68"/>
      <c r="U2165" s="68"/>
      <c r="V2165" s="68"/>
      <c r="W2165" s="13"/>
      <c r="X2165" s="13"/>
    </row>
    <row r="2166" spans="1:24" x14ac:dyDescent="0.2">
      <c r="A2166" s="1" t="s">
        <v>166</v>
      </c>
      <c r="B2166" s="23">
        <v>41877</v>
      </c>
      <c r="C2166" s="5">
        <v>27.832999999999998</v>
      </c>
      <c r="D2166" s="5">
        <v>-137.166</v>
      </c>
      <c r="E2166" s="71">
        <v>5</v>
      </c>
      <c r="H2166" s="35">
        <v>43507.675152831951</v>
      </c>
    </row>
    <row r="2167" spans="1:24" x14ac:dyDescent="0.2">
      <c r="A2167" s="1"/>
      <c r="B2167" s="23">
        <v>41877</v>
      </c>
      <c r="C2167" s="5">
        <v>27.832999999999998</v>
      </c>
      <c r="D2167" s="5">
        <v>-137.166</v>
      </c>
      <c r="E2167" s="71">
        <v>25</v>
      </c>
      <c r="H2167" s="35">
        <v>183016.13950539037</v>
      </c>
    </row>
    <row r="2168" spans="1:24" x14ac:dyDescent="0.2">
      <c r="A2168" s="1" t="s">
        <v>165</v>
      </c>
      <c r="B2168" s="23">
        <v>41877</v>
      </c>
      <c r="C2168" s="5">
        <v>27.832999999999998</v>
      </c>
      <c r="D2168" s="5">
        <v>-137.166</v>
      </c>
      <c r="E2168" s="71">
        <v>50</v>
      </c>
      <c r="H2168" s="35">
        <v>398104.97820349876</v>
      </c>
    </row>
    <row r="2169" spans="1:24" x14ac:dyDescent="0.2">
      <c r="B2169" s="23">
        <v>41877</v>
      </c>
      <c r="C2169" s="5">
        <v>27.832999999999998</v>
      </c>
      <c r="D2169" s="5">
        <v>-137.166</v>
      </c>
      <c r="E2169" s="71">
        <v>75</v>
      </c>
      <c r="H2169" s="35">
        <v>686677.38874675892</v>
      </c>
    </row>
    <row r="2170" spans="1:24" x14ac:dyDescent="0.2">
      <c r="B2170" s="23">
        <v>41877</v>
      </c>
      <c r="C2170" s="5">
        <v>27.832999999999998</v>
      </c>
      <c r="D2170" s="5">
        <v>-137.166</v>
      </c>
      <c r="E2170" s="71">
        <v>100</v>
      </c>
      <c r="H2170" s="35">
        <v>3698043.1262389915</v>
      </c>
    </row>
    <row r="2171" spans="1:24" x14ac:dyDescent="0.2">
      <c r="B2171" s="23">
        <v>41877</v>
      </c>
      <c r="C2171" s="5">
        <v>27.832999999999998</v>
      </c>
      <c r="D2171" s="5">
        <v>-137.166</v>
      </c>
      <c r="E2171" s="71">
        <v>135</v>
      </c>
      <c r="H2171" s="35">
        <v>9828509.2115961239</v>
      </c>
    </row>
    <row r="2172" spans="1:24" x14ac:dyDescent="0.2">
      <c r="B2172" s="23">
        <v>41877</v>
      </c>
      <c r="C2172" s="5">
        <v>27.832999999999998</v>
      </c>
      <c r="D2172" s="5">
        <v>-137.166</v>
      </c>
      <c r="E2172" s="71">
        <v>200</v>
      </c>
      <c r="H2172" s="35">
        <v>5502262.9149011783</v>
      </c>
    </row>
    <row r="2173" spans="1:24" x14ac:dyDescent="0.2">
      <c r="B2173" s="23">
        <v>41880</v>
      </c>
      <c r="C2173" s="5">
        <v>29.03</v>
      </c>
      <c r="D2173" s="5">
        <v>-140.69999999999999</v>
      </c>
      <c r="E2173" s="71">
        <v>5</v>
      </c>
      <c r="H2173" s="35">
        <v>21665.009234467143</v>
      </c>
    </row>
    <row r="2174" spans="1:24" x14ac:dyDescent="0.2">
      <c r="B2174" s="23">
        <v>41880</v>
      </c>
      <c r="C2174" s="5">
        <v>29.03</v>
      </c>
      <c r="D2174" s="5">
        <v>-140.69999999999999</v>
      </c>
      <c r="E2174" s="71">
        <v>25</v>
      </c>
      <c r="H2174" s="35">
        <v>56294.714571291683</v>
      </c>
    </row>
    <row r="2175" spans="1:24" x14ac:dyDescent="0.2">
      <c r="B2175" s="23">
        <v>41880</v>
      </c>
      <c r="C2175" s="5">
        <v>29.03</v>
      </c>
      <c r="D2175" s="5">
        <v>-140.69999999999999</v>
      </c>
      <c r="E2175" s="71">
        <v>75</v>
      </c>
      <c r="H2175" s="35">
        <v>726395.10484340787</v>
      </c>
    </row>
    <row r="2176" spans="1:24" x14ac:dyDescent="0.2">
      <c r="B2176" s="23">
        <v>41880</v>
      </c>
      <c r="C2176" s="5">
        <v>29.03</v>
      </c>
      <c r="D2176" s="5">
        <v>-140.69999999999999</v>
      </c>
      <c r="E2176" s="71">
        <v>100</v>
      </c>
      <c r="H2176" s="35">
        <v>10923776.76965097</v>
      </c>
    </row>
    <row r="2177" spans="2:8" x14ac:dyDescent="0.2">
      <c r="B2177" s="23">
        <v>41880</v>
      </c>
      <c r="C2177" s="5">
        <v>29.03</v>
      </c>
      <c r="D2177" s="5">
        <v>-140.69999999999999</v>
      </c>
      <c r="E2177" s="71">
        <v>120</v>
      </c>
      <c r="H2177" s="35">
        <v>2864857.1905769929</v>
      </c>
    </row>
    <row r="2178" spans="2:8" x14ac:dyDescent="0.2">
      <c r="B2178" s="23">
        <v>41880</v>
      </c>
      <c r="C2178" s="5">
        <v>29.03</v>
      </c>
      <c r="D2178" s="5">
        <v>-140.69999999999999</v>
      </c>
      <c r="E2178" s="71">
        <v>150</v>
      </c>
      <c r="H2178" s="35">
        <v>12180613.790043022</v>
      </c>
    </row>
    <row r="2179" spans="2:8" x14ac:dyDescent="0.2">
      <c r="B2179" s="23">
        <v>41880</v>
      </c>
      <c r="C2179" s="5">
        <v>29.03</v>
      </c>
      <c r="D2179" s="5">
        <v>-140.69999999999999</v>
      </c>
      <c r="E2179" s="71">
        <v>175</v>
      </c>
      <c r="H2179" s="35">
        <v>41337219.253858276</v>
      </c>
    </row>
    <row r="2180" spans="2:8" x14ac:dyDescent="0.2">
      <c r="B2180" s="23">
        <v>41880</v>
      </c>
      <c r="C2180" s="5">
        <v>29.03</v>
      </c>
      <c r="D2180" s="5">
        <v>-140.69999999999999</v>
      </c>
      <c r="E2180" s="71">
        <v>200</v>
      </c>
      <c r="H2180" s="35">
        <v>89933647.251098216</v>
      </c>
    </row>
    <row r="2181" spans="2:8" x14ac:dyDescent="0.2">
      <c r="B2181" s="23">
        <v>41882</v>
      </c>
      <c r="C2181" s="5">
        <v>28.815999999999999</v>
      </c>
      <c r="D2181" s="5">
        <v>-142.18299999999999</v>
      </c>
      <c r="E2181" s="71">
        <v>5</v>
      </c>
      <c r="H2181" s="35">
        <v>43852.121836294813</v>
      </c>
    </row>
    <row r="2182" spans="2:8" x14ac:dyDescent="0.2">
      <c r="B2182" s="23">
        <v>41882</v>
      </c>
      <c r="C2182" s="5">
        <v>28.815999999999999</v>
      </c>
      <c r="D2182" s="5">
        <v>-142.18299999999999</v>
      </c>
      <c r="E2182" s="71">
        <v>30</v>
      </c>
      <c r="H2182" s="35">
        <v>270255.1742646881</v>
      </c>
    </row>
    <row r="2183" spans="2:8" x14ac:dyDescent="0.2">
      <c r="B2183" s="23">
        <v>41882</v>
      </c>
      <c r="C2183" s="5">
        <v>28.815999999999999</v>
      </c>
      <c r="D2183" s="5">
        <v>-142.18299999999999</v>
      </c>
      <c r="E2183" s="71">
        <v>85</v>
      </c>
      <c r="H2183" s="35">
        <v>68976.469747184601</v>
      </c>
    </row>
    <row r="2184" spans="2:8" x14ac:dyDescent="0.2">
      <c r="B2184" s="23">
        <v>41882</v>
      </c>
      <c r="C2184" s="5">
        <v>28.815999999999999</v>
      </c>
      <c r="D2184" s="5">
        <v>-142.18299999999999</v>
      </c>
      <c r="E2184" s="71">
        <v>100</v>
      </c>
      <c r="H2184" s="35">
        <v>3410435.7994979597</v>
      </c>
    </row>
    <row r="2185" spans="2:8" x14ac:dyDescent="0.2">
      <c r="B2185" s="23">
        <v>41882</v>
      </c>
      <c r="C2185" s="5">
        <v>28.815999999999999</v>
      </c>
      <c r="D2185" s="5">
        <v>-142.18299999999999</v>
      </c>
      <c r="E2185" s="71">
        <v>125</v>
      </c>
      <c r="H2185" s="35">
        <v>5613534.593508346</v>
      </c>
    </row>
    <row r="2186" spans="2:8" x14ac:dyDescent="0.2">
      <c r="B2186" s="23">
        <v>41882</v>
      </c>
      <c r="C2186" s="5">
        <v>28.815999999999999</v>
      </c>
      <c r="D2186" s="5">
        <v>-142.18299999999999</v>
      </c>
      <c r="E2186" s="71">
        <v>150</v>
      </c>
      <c r="H2186" s="35">
        <v>6868738.2465044651</v>
      </c>
    </row>
    <row r="2187" spans="2:8" x14ac:dyDescent="0.2">
      <c r="B2187" s="23">
        <v>41882</v>
      </c>
      <c r="C2187" s="5">
        <v>28.815999999999999</v>
      </c>
      <c r="D2187" s="5">
        <v>-142.18299999999999</v>
      </c>
      <c r="E2187" s="71">
        <v>175</v>
      </c>
      <c r="H2187" s="35">
        <v>8292307.5826192107</v>
      </c>
    </row>
    <row r="2188" spans="2:8" x14ac:dyDescent="0.2">
      <c r="B2188" s="23">
        <v>41882</v>
      </c>
      <c r="C2188" s="5">
        <v>28.815999999999999</v>
      </c>
      <c r="D2188" s="5">
        <v>-142.18299999999999</v>
      </c>
      <c r="E2188" s="71">
        <v>200</v>
      </c>
      <c r="H2188" s="35">
        <v>16063927.590257064</v>
      </c>
    </row>
    <row r="2189" spans="2:8" x14ac:dyDescent="0.2">
      <c r="B2189" s="23">
        <v>41888</v>
      </c>
      <c r="C2189" s="5">
        <v>30.315999999999999</v>
      </c>
      <c r="D2189" s="5">
        <v>-150.36600000000001</v>
      </c>
      <c r="E2189" s="71">
        <v>25</v>
      </c>
      <c r="H2189" s="35">
        <v>385140.15717366716</v>
      </c>
    </row>
    <row r="2190" spans="2:8" x14ac:dyDescent="0.2">
      <c r="B2190" s="23">
        <v>41888</v>
      </c>
      <c r="C2190" s="5">
        <v>30.315999999999999</v>
      </c>
      <c r="D2190" s="5">
        <v>-150.36600000000001</v>
      </c>
      <c r="E2190" s="71">
        <v>50</v>
      </c>
      <c r="H2190" s="35">
        <v>197802.08096736699</v>
      </c>
    </row>
    <row r="2191" spans="2:8" x14ac:dyDescent="0.2">
      <c r="B2191" s="23">
        <v>41888</v>
      </c>
      <c r="C2191" s="5">
        <v>30.315999999999999</v>
      </c>
      <c r="D2191" s="5">
        <v>-150.36600000000001</v>
      </c>
      <c r="E2191" s="71">
        <v>75</v>
      </c>
      <c r="H2191" s="35">
        <v>666072.37926325283</v>
      </c>
    </row>
    <row r="2192" spans="2:8" x14ac:dyDescent="0.2">
      <c r="B2192" s="23">
        <v>41888</v>
      </c>
      <c r="C2192" s="5">
        <v>30.315999999999999</v>
      </c>
      <c r="D2192" s="5">
        <v>-150.36600000000001</v>
      </c>
      <c r="E2192" s="71">
        <v>100</v>
      </c>
      <c r="H2192" s="35">
        <v>2486353.1853544526</v>
      </c>
    </row>
    <row r="2193" spans="1:24" x14ac:dyDescent="0.2">
      <c r="B2193" s="23">
        <v>41888</v>
      </c>
      <c r="C2193" s="5">
        <v>30.315999999999999</v>
      </c>
      <c r="D2193" s="5">
        <v>-150.36600000000001</v>
      </c>
      <c r="E2193" s="71">
        <v>125</v>
      </c>
      <c r="H2193" s="35">
        <v>1352537.3225587495</v>
      </c>
    </row>
    <row r="2194" spans="1:24" x14ac:dyDescent="0.2">
      <c r="B2194" s="23">
        <v>41888</v>
      </c>
      <c r="C2194" s="5">
        <v>30.315999999999999</v>
      </c>
      <c r="D2194" s="5">
        <v>-150.36600000000001</v>
      </c>
      <c r="E2194" s="71">
        <v>150</v>
      </c>
      <c r="H2194" s="35">
        <v>5468692.3042381397</v>
      </c>
    </row>
    <row r="2195" spans="1:24" x14ac:dyDescent="0.2">
      <c r="B2195" s="23">
        <v>41888</v>
      </c>
      <c r="C2195" s="5">
        <v>30.315999999999999</v>
      </c>
      <c r="D2195" s="5">
        <v>-150.36600000000001</v>
      </c>
      <c r="E2195" s="71">
        <v>175</v>
      </c>
      <c r="H2195" s="35">
        <v>6847399.4927518396</v>
      </c>
    </row>
    <row r="2196" spans="1:24" s="21" customFormat="1" x14ac:dyDescent="0.2">
      <c r="B2196" s="24">
        <v>41888</v>
      </c>
      <c r="C2196" s="12">
        <v>30.315999999999999</v>
      </c>
      <c r="D2196" s="12">
        <v>-150.36600000000001</v>
      </c>
      <c r="E2196" s="72">
        <v>200</v>
      </c>
      <c r="F2196" s="37"/>
      <c r="G2196" s="37"/>
      <c r="H2196" s="37">
        <v>2967427.1322722314</v>
      </c>
      <c r="I2196" s="37"/>
      <c r="J2196" s="37"/>
      <c r="K2196" s="37"/>
      <c r="L2196" s="37"/>
      <c r="M2196" s="37"/>
      <c r="N2196" s="37"/>
      <c r="O2196" s="13"/>
      <c r="P2196" s="104"/>
      <c r="Q2196" s="13"/>
      <c r="R2196" s="13"/>
      <c r="S2196" s="13"/>
      <c r="T2196" s="68"/>
      <c r="U2196" s="68"/>
      <c r="V2196" s="68"/>
      <c r="W2196" s="13"/>
      <c r="X2196" s="13"/>
    </row>
    <row r="2197" spans="1:24" x14ac:dyDescent="0.2">
      <c r="A2197" s="1" t="s">
        <v>153</v>
      </c>
      <c r="B2197" s="20" t="s">
        <v>501</v>
      </c>
      <c r="C2197" s="9">
        <v>21.998183333333301</v>
      </c>
      <c r="D2197" s="9">
        <v>113.998816666667</v>
      </c>
      <c r="E2197" s="71">
        <v>5</v>
      </c>
      <c r="F2197" s="20"/>
      <c r="H2197" s="35">
        <v>2230</v>
      </c>
      <c r="I2197" s="35">
        <v>1921.7335336883409</v>
      </c>
      <c r="J2197" s="35" t="s">
        <v>361</v>
      </c>
    </row>
    <row r="2198" spans="1:24" x14ac:dyDescent="0.2">
      <c r="A2198" s="1"/>
      <c r="B2198" s="23" t="s">
        <v>501</v>
      </c>
      <c r="C2198" s="9">
        <v>21.998183333333301</v>
      </c>
      <c r="D2198" s="9">
        <v>113.998816666667</v>
      </c>
      <c r="E2198" s="71">
        <v>25</v>
      </c>
      <c r="F2198" s="20"/>
      <c r="H2198" s="35">
        <v>1100000</v>
      </c>
      <c r="I2198" s="35">
        <v>1418090.5720572157</v>
      </c>
      <c r="J2198" s="35">
        <v>3150</v>
      </c>
    </row>
    <row r="2199" spans="1:24" x14ac:dyDescent="0.2">
      <c r="A2199" s="1" t="s">
        <v>158</v>
      </c>
      <c r="B2199" s="23" t="s">
        <v>501</v>
      </c>
      <c r="C2199" s="9">
        <v>21.33</v>
      </c>
      <c r="D2199" s="9">
        <v>114.33</v>
      </c>
      <c r="E2199" s="71">
        <v>5</v>
      </c>
      <c r="F2199" s="20"/>
      <c r="H2199" s="35">
        <v>1920</v>
      </c>
      <c r="I2199" s="35">
        <v>1036.7785479794725</v>
      </c>
      <c r="J2199" s="35" t="s">
        <v>361</v>
      </c>
    </row>
    <row r="2200" spans="1:24" x14ac:dyDescent="0.2">
      <c r="A2200" s="1"/>
      <c r="B2200" s="23" t="s">
        <v>501</v>
      </c>
      <c r="C2200" s="9">
        <v>21.33</v>
      </c>
      <c r="D2200" s="9">
        <v>114.33</v>
      </c>
      <c r="E2200" s="71">
        <v>25</v>
      </c>
      <c r="F2200" s="20"/>
      <c r="H2200" s="35">
        <v>63400</v>
      </c>
      <c r="I2200" s="35">
        <v>150653.67892876096</v>
      </c>
      <c r="J2200" s="35" t="s">
        <v>361</v>
      </c>
    </row>
    <row r="2201" spans="1:24" x14ac:dyDescent="0.2">
      <c r="B2201" s="23" t="s">
        <v>501</v>
      </c>
      <c r="C2201" s="9">
        <v>21.33</v>
      </c>
      <c r="D2201" s="9">
        <v>114.33</v>
      </c>
      <c r="E2201" s="71">
        <v>50</v>
      </c>
      <c r="F2201" s="20"/>
      <c r="H2201" s="35">
        <v>18100000</v>
      </c>
      <c r="I2201" s="35">
        <v>2978382.0566015393</v>
      </c>
      <c r="J2201" s="35">
        <v>613</v>
      </c>
    </row>
    <row r="2202" spans="1:24" x14ac:dyDescent="0.2">
      <c r="B2202" s="23" t="s">
        <v>501</v>
      </c>
      <c r="C2202" s="9">
        <v>20.66</v>
      </c>
      <c r="D2202" s="9">
        <v>114.67</v>
      </c>
      <c r="E2202" s="71">
        <v>5</v>
      </c>
      <c r="F2202" s="20"/>
      <c r="H2202" s="35">
        <v>3230</v>
      </c>
      <c r="I2202" s="35">
        <v>2644.6907367729245</v>
      </c>
      <c r="J2202" s="35">
        <v>44</v>
      </c>
    </row>
    <row r="2203" spans="1:24" x14ac:dyDescent="0.2">
      <c r="B2203" s="23" t="s">
        <v>501</v>
      </c>
      <c r="C2203" s="9">
        <v>20.66</v>
      </c>
      <c r="D2203" s="9">
        <v>114.67</v>
      </c>
      <c r="E2203" s="71">
        <v>25</v>
      </c>
      <c r="F2203" s="20"/>
      <c r="H2203" s="35">
        <v>1510000</v>
      </c>
      <c r="I2203" s="35">
        <v>1270230.2003749562</v>
      </c>
      <c r="J2203" s="35" t="s">
        <v>361</v>
      </c>
    </row>
    <row r="2204" spans="1:24" x14ac:dyDescent="0.2">
      <c r="B2204" s="23" t="s">
        <v>501</v>
      </c>
      <c r="C2204" s="9">
        <v>20.66</v>
      </c>
      <c r="D2204" s="9">
        <v>114.67</v>
      </c>
      <c r="E2204" s="71">
        <v>50</v>
      </c>
      <c r="F2204" s="20"/>
      <c r="H2204" s="35">
        <v>5920000</v>
      </c>
      <c r="I2204" s="35">
        <v>904179.04931677121</v>
      </c>
      <c r="J2204" s="35">
        <v>76</v>
      </c>
    </row>
    <row r="2205" spans="1:24" x14ac:dyDescent="0.2">
      <c r="B2205" s="23" t="s">
        <v>501</v>
      </c>
      <c r="C2205" s="9">
        <v>20.66</v>
      </c>
      <c r="D2205" s="9">
        <v>114.67</v>
      </c>
      <c r="E2205" s="71">
        <v>75</v>
      </c>
      <c r="F2205" s="20"/>
      <c r="H2205" s="35">
        <v>9020000</v>
      </c>
      <c r="I2205" s="35">
        <v>2820511.1313759573</v>
      </c>
      <c r="J2205" s="35" t="s">
        <v>361</v>
      </c>
    </row>
    <row r="2206" spans="1:24" x14ac:dyDescent="0.2">
      <c r="B2206" s="23" t="s">
        <v>501</v>
      </c>
      <c r="C2206" s="9">
        <v>20.66</v>
      </c>
      <c r="D2206" s="9">
        <v>114.67</v>
      </c>
      <c r="E2206" s="71">
        <v>90</v>
      </c>
      <c r="F2206" s="20"/>
      <c r="H2206" s="35">
        <v>34000000</v>
      </c>
      <c r="I2206" s="35">
        <v>2365035.5413615373</v>
      </c>
      <c r="J2206" s="35">
        <v>1090</v>
      </c>
    </row>
    <row r="2207" spans="1:24" x14ac:dyDescent="0.2">
      <c r="B2207" s="23" t="s">
        <v>501</v>
      </c>
      <c r="C2207" s="9">
        <v>20</v>
      </c>
      <c r="D2207" s="9">
        <v>115</v>
      </c>
      <c r="E2207" s="71">
        <v>5</v>
      </c>
      <c r="F2207" s="20"/>
      <c r="H2207" s="35">
        <v>6050</v>
      </c>
      <c r="I2207" s="35">
        <v>1432.4011</v>
      </c>
      <c r="J2207" s="35" t="s">
        <v>361</v>
      </c>
    </row>
    <row r="2208" spans="1:24" x14ac:dyDescent="0.2">
      <c r="B2208" s="23" t="s">
        <v>501</v>
      </c>
      <c r="C2208" s="9">
        <v>20</v>
      </c>
      <c r="D2208" s="9">
        <v>115</v>
      </c>
      <c r="E2208" s="71">
        <v>75</v>
      </c>
      <c r="F2208" s="20"/>
      <c r="H2208" s="35">
        <v>15100000</v>
      </c>
      <c r="I2208" s="35">
        <v>6446811.4748</v>
      </c>
      <c r="J2208" s="35" t="s">
        <v>361</v>
      </c>
    </row>
    <row r="2209" spans="2:10" x14ac:dyDescent="0.2">
      <c r="B2209" s="23" t="s">
        <v>501</v>
      </c>
      <c r="C2209" s="9">
        <v>20</v>
      </c>
      <c r="D2209" s="9">
        <v>115</v>
      </c>
      <c r="E2209" s="71">
        <v>200</v>
      </c>
      <c r="F2209" s="20"/>
      <c r="H2209" s="35">
        <v>5530000</v>
      </c>
      <c r="I2209" s="35">
        <v>3338070.9523</v>
      </c>
      <c r="J2209" s="35" t="s">
        <v>361</v>
      </c>
    </row>
    <row r="2210" spans="2:10" x14ac:dyDescent="0.2">
      <c r="B2210" s="23" t="s">
        <v>501</v>
      </c>
      <c r="C2210" s="9">
        <v>20</v>
      </c>
      <c r="D2210" s="9">
        <v>115</v>
      </c>
      <c r="E2210" s="71">
        <v>500</v>
      </c>
      <c r="F2210" s="20"/>
      <c r="H2210" s="35">
        <v>4220000</v>
      </c>
      <c r="I2210" s="35">
        <v>1602808.4240000001</v>
      </c>
      <c r="J2210" s="35" t="s">
        <v>361</v>
      </c>
    </row>
    <row r="2211" spans="2:10" x14ac:dyDescent="0.2">
      <c r="B2211" s="23" t="s">
        <v>501</v>
      </c>
      <c r="C2211" s="9">
        <v>19</v>
      </c>
      <c r="D2211" s="9">
        <v>115.5</v>
      </c>
      <c r="E2211" s="71">
        <v>5</v>
      </c>
      <c r="F2211" s="20"/>
      <c r="H2211" s="35">
        <v>2070</v>
      </c>
      <c r="I2211" s="35">
        <v>1526.3842</v>
      </c>
      <c r="J2211" s="35" t="s">
        <v>361</v>
      </c>
    </row>
    <row r="2212" spans="2:10" x14ac:dyDescent="0.2">
      <c r="B2212" s="23" t="s">
        <v>501</v>
      </c>
      <c r="C2212" s="9">
        <v>19</v>
      </c>
      <c r="D2212" s="9">
        <v>115.5</v>
      </c>
      <c r="E2212" s="71">
        <v>75</v>
      </c>
      <c r="F2212" s="20"/>
      <c r="H2212" s="35">
        <v>4170000</v>
      </c>
      <c r="I2212" s="35">
        <v>1526624.6154</v>
      </c>
      <c r="J2212" s="35" t="s">
        <v>361</v>
      </c>
    </row>
    <row r="2213" spans="2:10" x14ac:dyDescent="0.2">
      <c r="B2213" s="23" t="s">
        <v>501</v>
      </c>
      <c r="C2213" s="9">
        <v>19</v>
      </c>
      <c r="D2213" s="9">
        <v>115.5</v>
      </c>
      <c r="E2213" s="71">
        <v>200</v>
      </c>
      <c r="F2213" s="20"/>
      <c r="H2213" s="35">
        <v>4740000</v>
      </c>
      <c r="I2213" s="35">
        <v>2479324.1414999999</v>
      </c>
      <c r="J2213" s="35" t="s">
        <v>361</v>
      </c>
    </row>
    <row r="2214" spans="2:10" x14ac:dyDescent="0.2">
      <c r="B2214" s="23" t="s">
        <v>501</v>
      </c>
      <c r="C2214" s="9">
        <v>19</v>
      </c>
      <c r="D2214" s="9">
        <v>115.5</v>
      </c>
      <c r="E2214" s="71">
        <v>500</v>
      </c>
      <c r="F2214" s="20"/>
      <c r="H2214" s="35">
        <v>3350000</v>
      </c>
      <c r="I2214" s="35">
        <v>2460188.5029000002</v>
      </c>
      <c r="J2214" s="35" t="s">
        <v>361</v>
      </c>
    </row>
    <row r="2215" spans="2:10" x14ac:dyDescent="0.2">
      <c r="B2215" s="23" t="s">
        <v>501</v>
      </c>
      <c r="C2215" s="9">
        <v>19</v>
      </c>
      <c r="D2215" s="9">
        <v>115.5</v>
      </c>
      <c r="E2215" s="71">
        <v>800</v>
      </c>
      <c r="F2215" s="20"/>
      <c r="H2215" s="35">
        <v>1460000</v>
      </c>
      <c r="I2215" s="35">
        <v>1612985.3865</v>
      </c>
      <c r="J2215" s="35" t="s">
        <v>361</v>
      </c>
    </row>
    <row r="2216" spans="2:10" x14ac:dyDescent="0.2">
      <c r="B2216" s="23" t="s">
        <v>501</v>
      </c>
      <c r="C2216" s="9">
        <v>19</v>
      </c>
      <c r="D2216" s="9">
        <v>115.5</v>
      </c>
      <c r="E2216" s="71">
        <v>1000</v>
      </c>
      <c r="F2216" s="20"/>
      <c r="H2216" s="35">
        <v>983000</v>
      </c>
      <c r="I2216" s="35">
        <v>975177.49970000004</v>
      </c>
      <c r="J2216" s="35" t="s">
        <v>361</v>
      </c>
    </row>
    <row r="2217" spans="2:10" x14ac:dyDescent="0.2">
      <c r="B2217" s="23" t="s">
        <v>501</v>
      </c>
      <c r="C2217" s="9">
        <v>19</v>
      </c>
      <c r="D2217" s="9">
        <v>115.5</v>
      </c>
      <c r="E2217" s="71">
        <v>2000</v>
      </c>
      <c r="F2217" s="20"/>
      <c r="H2217" s="35">
        <v>239000</v>
      </c>
      <c r="I2217" s="35">
        <v>345307.17</v>
      </c>
      <c r="J2217" s="35" t="s">
        <v>361</v>
      </c>
    </row>
    <row r="2218" spans="2:10" x14ac:dyDescent="0.2">
      <c r="B2218" s="23" t="s">
        <v>501</v>
      </c>
      <c r="C2218" s="9">
        <v>18</v>
      </c>
      <c r="D2218" s="9">
        <v>116</v>
      </c>
      <c r="E2218" s="71">
        <v>5</v>
      </c>
      <c r="F2218" s="20"/>
      <c r="H2218" s="35">
        <v>70</v>
      </c>
      <c r="I2218" s="35" t="s">
        <v>547</v>
      </c>
      <c r="J2218" s="35" t="s">
        <v>361</v>
      </c>
    </row>
    <row r="2219" spans="2:10" x14ac:dyDescent="0.2">
      <c r="B2219" s="23" t="s">
        <v>501</v>
      </c>
      <c r="C2219" s="9">
        <v>18</v>
      </c>
      <c r="D2219" s="9">
        <v>116</v>
      </c>
      <c r="E2219" s="71">
        <v>75</v>
      </c>
      <c r="F2219" s="20"/>
      <c r="H2219" s="35">
        <v>415000</v>
      </c>
      <c r="I2219" s="35">
        <v>351368.587</v>
      </c>
      <c r="J2219" s="35" t="s">
        <v>361</v>
      </c>
    </row>
    <row r="2220" spans="2:10" x14ac:dyDescent="0.2">
      <c r="B2220" s="23" t="s">
        <v>501</v>
      </c>
      <c r="C2220" s="9">
        <v>18</v>
      </c>
      <c r="D2220" s="9">
        <v>116</v>
      </c>
      <c r="E2220" s="71">
        <v>100</v>
      </c>
      <c r="F2220" s="20"/>
      <c r="H2220" s="35">
        <v>1300000</v>
      </c>
      <c r="I2220" s="35">
        <v>1486977.0530999999</v>
      </c>
      <c r="J2220" s="35" t="s">
        <v>361</v>
      </c>
    </row>
    <row r="2221" spans="2:10" x14ac:dyDescent="0.2">
      <c r="B2221" s="23" t="s">
        <v>501</v>
      </c>
      <c r="C2221" s="9">
        <v>18</v>
      </c>
      <c r="D2221" s="9">
        <v>116</v>
      </c>
      <c r="E2221" s="71">
        <v>200</v>
      </c>
      <c r="F2221" s="20"/>
      <c r="H2221" s="35">
        <v>3570000</v>
      </c>
      <c r="I2221" s="35">
        <v>640369.02850000001</v>
      </c>
      <c r="J2221" s="35" t="s">
        <v>361</v>
      </c>
    </row>
    <row r="2222" spans="2:10" x14ac:dyDescent="0.2">
      <c r="B2222" s="23" t="s">
        <v>501</v>
      </c>
      <c r="C2222" s="9">
        <v>18</v>
      </c>
      <c r="D2222" s="9">
        <v>116</v>
      </c>
      <c r="E2222" s="71">
        <v>500</v>
      </c>
      <c r="F2222" s="20"/>
      <c r="H2222" s="35">
        <v>1870000</v>
      </c>
      <c r="I2222" s="35">
        <v>1276486.3435</v>
      </c>
      <c r="J2222" s="35" t="s">
        <v>361</v>
      </c>
    </row>
    <row r="2223" spans="2:10" x14ac:dyDescent="0.2">
      <c r="B2223" s="23" t="s">
        <v>501</v>
      </c>
      <c r="C2223" s="9">
        <v>18</v>
      </c>
      <c r="D2223" s="9">
        <v>116</v>
      </c>
      <c r="E2223" s="71">
        <v>800</v>
      </c>
      <c r="F2223" s="20"/>
      <c r="H2223" s="35">
        <v>824000</v>
      </c>
      <c r="I2223" s="35" t="s">
        <v>547</v>
      </c>
      <c r="J2223" s="35" t="s">
        <v>361</v>
      </c>
    </row>
    <row r="2224" spans="2:10" x14ac:dyDescent="0.2">
      <c r="B2224" s="23" t="s">
        <v>501</v>
      </c>
      <c r="C2224" s="9">
        <v>18</v>
      </c>
      <c r="D2224" s="9">
        <v>116</v>
      </c>
      <c r="E2224" s="71">
        <v>3000</v>
      </c>
      <c r="F2224" s="20"/>
      <c r="H2224" s="35">
        <v>129000</v>
      </c>
      <c r="I2224" s="35">
        <v>65446.6204</v>
      </c>
      <c r="J2224" s="35" t="s">
        <v>361</v>
      </c>
    </row>
    <row r="2225" spans="2:10" x14ac:dyDescent="0.2">
      <c r="B2225" s="23" t="s">
        <v>502</v>
      </c>
      <c r="C2225" s="9">
        <v>18</v>
      </c>
      <c r="D2225" s="9">
        <v>125</v>
      </c>
      <c r="E2225" s="71">
        <v>5</v>
      </c>
      <c r="F2225" s="20"/>
      <c r="H2225" s="35" t="s">
        <v>361</v>
      </c>
      <c r="I2225" s="35">
        <v>104.52200000000001</v>
      </c>
      <c r="J2225" s="35" t="s">
        <v>361</v>
      </c>
    </row>
    <row r="2226" spans="2:10" x14ac:dyDescent="0.2">
      <c r="B2226" s="23" t="s">
        <v>502</v>
      </c>
      <c r="C2226" s="9">
        <v>18</v>
      </c>
      <c r="D2226" s="9">
        <v>125</v>
      </c>
      <c r="E2226" s="71">
        <v>25</v>
      </c>
      <c r="F2226" s="20"/>
      <c r="H2226" s="35" t="s">
        <v>361</v>
      </c>
      <c r="I2226" s="35">
        <v>24.732700000000001</v>
      </c>
      <c r="J2226" s="35" t="s">
        <v>361</v>
      </c>
    </row>
    <row r="2227" spans="2:10" x14ac:dyDescent="0.2">
      <c r="B2227" s="23" t="s">
        <v>502</v>
      </c>
      <c r="C2227" s="9">
        <v>18</v>
      </c>
      <c r="D2227" s="9">
        <v>125</v>
      </c>
      <c r="E2227" s="71">
        <v>50</v>
      </c>
      <c r="F2227" s="20"/>
      <c r="H2227" s="35" t="s">
        <v>361</v>
      </c>
      <c r="I2227" s="35">
        <v>590.02959999999996</v>
      </c>
      <c r="J2227" s="35">
        <v>384</v>
      </c>
    </row>
    <row r="2228" spans="2:10" x14ac:dyDescent="0.2">
      <c r="B2228" s="23" t="s">
        <v>502</v>
      </c>
      <c r="C2228" s="9">
        <v>18</v>
      </c>
      <c r="D2228" s="9">
        <v>125</v>
      </c>
      <c r="E2228" s="71">
        <v>75</v>
      </c>
      <c r="F2228" s="20"/>
      <c r="H2228" s="35" t="s">
        <v>361</v>
      </c>
      <c r="I2228" s="35">
        <v>2700.6026000000002</v>
      </c>
      <c r="J2228" s="35">
        <v>57</v>
      </c>
    </row>
    <row r="2229" spans="2:10" x14ac:dyDescent="0.2">
      <c r="B2229" s="23" t="s">
        <v>502</v>
      </c>
      <c r="C2229" s="9">
        <v>18</v>
      </c>
      <c r="D2229" s="9">
        <v>125</v>
      </c>
      <c r="E2229" s="71">
        <v>100</v>
      </c>
      <c r="F2229" s="20"/>
      <c r="H2229" s="35">
        <v>3620</v>
      </c>
      <c r="I2229" s="35">
        <v>24037.666499999999</v>
      </c>
      <c r="J2229" s="35">
        <v>29</v>
      </c>
    </row>
    <row r="2230" spans="2:10" x14ac:dyDescent="0.2">
      <c r="B2230" s="23" t="s">
        <v>502</v>
      </c>
      <c r="C2230" s="9">
        <v>18</v>
      </c>
      <c r="D2230" s="9">
        <v>125</v>
      </c>
      <c r="E2230" s="71">
        <v>200</v>
      </c>
      <c r="F2230" s="20"/>
      <c r="H2230" s="35">
        <v>1330000</v>
      </c>
      <c r="I2230" s="35">
        <v>5160156.4497999996</v>
      </c>
      <c r="J2230" s="35">
        <v>92</v>
      </c>
    </row>
    <row r="2231" spans="2:10" x14ac:dyDescent="0.2">
      <c r="B2231" s="23" t="s">
        <v>502</v>
      </c>
      <c r="C2231" s="9">
        <v>18</v>
      </c>
      <c r="D2231" s="9">
        <v>125</v>
      </c>
      <c r="E2231" s="71">
        <v>500</v>
      </c>
      <c r="F2231" s="20"/>
      <c r="H2231" s="35">
        <v>1340000</v>
      </c>
      <c r="I2231" s="35">
        <v>2665920.2922999999</v>
      </c>
      <c r="J2231" s="35">
        <v>402</v>
      </c>
    </row>
    <row r="2232" spans="2:10" x14ac:dyDescent="0.2">
      <c r="B2232" s="23" t="s">
        <v>502</v>
      </c>
      <c r="C2232" s="9">
        <v>18</v>
      </c>
      <c r="D2232" s="9">
        <v>125</v>
      </c>
      <c r="E2232" s="71">
        <v>800</v>
      </c>
      <c r="F2232" s="20"/>
      <c r="H2232" s="35">
        <v>467000</v>
      </c>
      <c r="I2232" s="35">
        <v>1217662.5496</v>
      </c>
      <c r="J2232" s="35">
        <v>42</v>
      </c>
    </row>
    <row r="2233" spans="2:10" x14ac:dyDescent="0.2">
      <c r="B2233" s="23" t="s">
        <v>502</v>
      </c>
      <c r="C2233" s="9">
        <v>18</v>
      </c>
      <c r="D2233" s="9">
        <v>125</v>
      </c>
      <c r="E2233" s="71">
        <v>2000</v>
      </c>
      <c r="F2233" s="20"/>
      <c r="H2233" s="35">
        <v>54300</v>
      </c>
      <c r="I2233" s="35">
        <v>434578.28539999999</v>
      </c>
      <c r="J2233" s="35">
        <v>141</v>
      </c>
    </row>
    <row r="2234" spans="2:10" x14ac:dyDescent="0.2">
      <c r="B2234" s="23" t="s">
        <v>502</v>
      </c>
      <c r="C2234" s="9">
        <v>18</v>
      </c>
      <c r="D2234" s="9">
        <v>125</v>
      </c>
      <c r="E2234" s="71">
        <v>3000</v>
      </c>
      <c r="F2234" s="20"/>
      <c r="H2234" s="35">
        <v>18900</v>
      </c>
      <c r="I2234" s="35">
        <v>439642.61580000003</v>
      </c>
      <c r="J2234" s="35">
        <v>26</v>
      </c>
    </row>
    <row r="2235" spans="2:10" x14ac:dyDescent="0.2">
      <c r="B2235" s="23" t="s">
        <v>502</v>
      </c>
      <c r="C2235" s="9">
        <v>30</v>
      </c>
      <c r="D2235" s="9">
        <v>147</v>
      </c>
      <c r="E2235" s="71">
        <v>25</v>
      </c>
      <c r="F2235" s="20"/>
      <c r="H2235" s="35">
        <v>2090</v>
      </c>
      <c r="I2235" s="35">
        <v>7703.9906000000001</v>
      </c>
      <c r="J2235" s="35">
        <v>110</v>
      </c>
    </row>
    <row r="2236" spans="2:10" x14ac:dyDescent="0.2">
      <c r="B2236" s="23" t="s">
        <v>502</v>
      </c>
      <c r="C2236" s="9">
        <v>30</v>
      </c>
      <c r="D2236" s="9">
        <v>147</v>
      </c>
      <c r="E2236" s="71">
        <v>50</v>
      </c>
      <c r="F2236" s="20"/>
      <c r="H2236" s="35">
        <v>605000</v>
      </c>
      <c r="I2236" s="35">
        <v>1263660.1657</v>
      </c>
      <c r="J2236" s="35" t="s">
        <v>361</v>
      </c>
    </row>
    <row r="2237" spans="2:10" x14ac:dyDescent="0.2">
      <c r="B2237" s="23" t="s">
        <v>502</v>
      </c>
      <c r="C2237" s="9">
        <v>30</v>
      </c>
      <c r="D2237" s="9">
        <v>147</v>
      </c>
      <c r="E2237" s="71">
        <v>55</v>
      </c>
      <c r="F2237" s="20"/>
      <c r="H2237" s="35">
        <v>306000</v>
      </c>
      <c r="I2237" s="35">
        <v>686853.30929999996</v>
      </c>
      <c r="J2237" s="35">
        <v>106</v>
      </c>
    </row>
    <row r="2238" spans="2:10" x14ac:dyDescent="0.2">
      <c r="B2238" s="23" t="s">
        <v>502</v>
      </c>
      <c r="C2238" s="9">
        <v>30</v>
      </c>
      <c r="D2238" s="9">
        <v>147</v>
      </c>
      <c r="E2238" s="71">
        <v>75</v>
      </c>
      <c r="F2238" s="20"/>
      <c r="H2238" s="35">
        <v>3510000</v>
      </c>
      <c r="I2238" s="35">
        <v>6208498.1430000002</v>
      </c>
      <c r="J2238" s="35">
        <v>260</v>
      </c>
    </row>
    <row r="2239" spans="2:10" x14ac:dyDescent="0.2">
      <c r="B2239" s="23" t="s">
        <v>502</v>
      </c>
      <c r="C2239" s="9">
        <v>30</v>
      </c>
      <c r="D2239" s="9">
        <v>147</v>
      </c>
      <c r="E2239" s="71">
        <v>150</v>
      </c>
      <c r="F2239" s="20"/>
      <c r="H2239" s="35">
        <v>3420000</v>
      </c>
      <c r="I2239" s="35">
        <v>5311420.9101</v>
      </c>
      <c r="J2239" s="35">
        <v>79</v>
      </c>
    </row>
    <row r="2240" spans="2:10" x14ac:dyDescent="0.2">
      <c r="B2240" s="23" t="s">
        <v>502</v>
      </c>
      <c r="C2240" s="9">
        <v>30</v>
      </c>
      <c r="D2240" s="9">
        <v>147</v>
      </c>
      <c r="E2240" s="71">
        <v>200</v>
      </c>
      <c r="F2240" s="20"/>
      <c r="H2240" s="35">
        <v>1840000</v>
      </c>
      <c r="I2240" s="35">
        <v>3506241.3454</v>
      </c>
      <c r="J2240" s="35">
        <v>66</v>
      </c>
    </row>
    <row r="2241" spans="2:24" x14ac:dyDescent="0.2">
      <c r="B2241" s="23" t="s">
        <v>502</v>
      </c>
      <c r="C2241" s="9">
        <v>30</v>
      </c>
      <c r="D2241" s="9">
        <v>147</v>
      </c>
      <c r="E2241" s="71">
        <v>250</v>
      </c>
      <c r="F2241" s="20"/>
      <c r="H2241" s="35">
        <v>2610000</v>
      </c>
      <c r="I2241" s="35">
        <v>5891853.8859000001</v>
      </c>
      <c r="J2241" s="35">
        <v>53</v>
      </c>
    </row>
    <row r="2242" spans="2:24" x14ac:dyDescent="0.2">
      <c r="B2242" s="23" t="s">
        <v>502</v>
      </c>
      <c r="C2242" s="9">
        <v>30</v>
      </c>
      <c r="D2242" s="9">
        <v>147</v>
      </c>
      <c r="E2242" s="71">
        <v>300</v>
      </c>
      <c r="F2242" s="20"/>
      <c r="H2242" s="35">
        <v>2680000</v>
      </c>
      <c r="I2242" s="35">
        <v>9807621.2628000006</v>
      </c>
      <c r="J2242" s="35">
        <v>217</v>
      </c>
    </row>
    <row r="2243" spans="2:24" x14ac:dyDescent="0.2">
      <c r="B2243" s="23" t="s">
        <v>502</v>
      </c>
      <c r="C2243" s="9">
        <v>30</v>
      </c>
      <c r="D2243" s="9">
        <v>147</v>
      </c>
      <c r="E2243" s="71">
        <v>350</v>
      </c>
      <c r="F2243" s="20"/>
      <c r="H2243" s="35">
        <v>3290000</v>
      </c>
      <c r="I2243" s="35">
        <v>6884409.8055999996</v>
      </c>
      <c r="J2243" s="35">
        <v>563</v>
      </c>
    </row>
    <row r="2244" spans="2:24" x14ac:dyDescent="0.2">
      <c r="B2244" s="23" t="s">
        <v>502</v>
      </c>
      <c r="C2244" s="9">
        <v>30</v>
      </c>
      <c r="D2244" s="9">
        <v>147</v>
      </c>
      <c r="E2244" s="71">
        <v>400</v>
      </c>
      <c r="F2244" s="20"/>
      <c r="H2244" s="35">
        <v>1240000</v>
      </c>
      <c r="I2244" s="35">
        <v>2917843.2631000001</v>
      </c>
      <c r="J2244" s="35">
        <v>167</v>
      </c>
    </row>
    <row r="2245" spans="2:24" x14ac:dyDescent="0.2">
      <c r="B2245" s="23" t="s">
        <v>502</v>
      </c>
      <c r="C2245" s="9">
        <v>30</v>
      </c>
      <c r="D2245" s="9">
        <v>147</v>
      </c>
      <c r="E2245" s="71">
        <v>450</v>
      </c>
      <c r="F2245" s="20"/>
      <c r="H2245" s="35">
        <v>253000</v>
      </c>
      <c r="I2245" s="35">
        <v>953864.10820000002</v>
      </c>
      <c r="J2245" s="35">
        <v>279</v>
      </c>
    </row>
    <row r="2246" spans="2:24" x14ac:dyDescent="0.2">
      <c r="B2246" s="23" t="s">
        <v>502</v>
      </c>
      <c r="C2246" s="9">
        <v>30</v>
      </c>
      <c r="D2246" s="9">
        <v>147</v>
      </c>
      <c r="E2246" s="71">
        <v>500</v>
      </c>
      <c r="F2246" s="20"/>
      <c r="H2246" s="35">
        <v>623000</v>
      </c>
      <c r="I2246" s="35">
        <v>969342.76809999999</v>
      </c>
      <c r="J2246" s="35">
        <v>314</v>
      </c>
    </row>
    <row r="2247" spans="2:24" x14ac:dyDescent="0.2">
      <c r="B2247" s="23" t="s">
        <v>502</v>
      </c>
      <c r="C2247" s="9">
        <v>30</v>
      </c>
      <c r="D2247" s="9">
        <v>147</v>
      </c>
      <c r="E2247" s="71">
        <v>650</v>
      </c>
      <c r="F2247" s="20"/>
      <c r="H2247" s="35">
        <v>1620000</v>
      </c>
      <c r="I2247" s="35">
        <v>2356267.4720000001</v>
      </c>
      <c r="J2247" s="35">
        <v>122</v>
      </c>
    </row>
    <row r="2248" spans="2:24" x14ac:dyDescent="0.2">
      <c r="B2248" s="23" t="s">
        <v>502</v>
      </c>
      <c r="C2248" s="9">
        <v>30</v>
      </c>
      <c r="D2248" s="9">
        <v>147</v>
      </c>
      <c r="E2248" s="71">
        <v>750</v>
      </c>
      <c r="F2248" s="20"/>
      <c r="H2248" s="35">
        <v>1460000</v>
      </c>
      <c r="I2248" s="35">
        <v>3740288.1866000001</v>
      </c>
      <c r="J2248" s="35">
        <v>391</v>
      </c>
    </row>
    <row r="2249" spans="2:24" x14ac:dyDescent="0.2">
      <c r="B2249" s="20" t="s">
        <v>502</v>
      </c>
      <c r="C2249" s="9">
        <v>30</v>
      </c>
      <c r="D2249" s="9">
        <v>147</v>
      </c>
      <c r="E2249" s="71">
        <v>800</v>
      </c>
      <c r="F2249" s="20"/>
      <c r="H2249" s="35">
        <v>1360000</v>
      </c>
      <c r="I2249" s="35">
        <v>2532082.0545999999</v>
      </c>
      <c r="J2249" s="35">
        <v>266</v>
      </c>
    </row>
    <row r="2250" spans="2:24" s="21" customFormat="1" x14ac:dyDescent="0.2">
      <c r="B2250" s="25" t="s">
        <v>502</v>
      </c>
      <c r="C2250" s="13">
        <v>30</v>
      </c>
      <c r="D2250" s="13">
        <v>147</v>
      </c>
      <c r="E2250" s="72">
        <v>1000</v>
      </c>
      <c r="F2250" s="25"/>
      <c r="G2250" s="37"/>
      <c r="H2250" s="37">
        <v>467000</v>
      </c>
      <c r="I2250" s="37">
        <v>414540.38890000002</v>
      </c>
      <c r="J2250" s="37">
        <v>97</v>
      </c>
      <c r="K2250" s="37"/>
      <c r="L2250" s="37"/>
      <c r="M2250" s="37"/>
      <c r="N2250" s="37"/>
      <c r="O2250" s="13"/>
      <c r="P2250" s="104"/>
      <c r="Q2250" s="13"/>
      <c r="R2250" s="13"/>
      <c r="S2250" s="13"/>
      <c r="T2250" s="68"/>
      <c r="U2250" s="68"/>
      <c r="V2250" s="68"/>
      <c r="W2250" s="13"/>
      <c r="X2250" s="13"/>
    </row>
  </sheetData>
  <phoneticPr fontId="11" type="noConversion"/>
  <pageMargins left="0.7" right="0.7" top="0.75" bottom="0.75" header="0.3" footer="0.3"/>
  <ignoredErrors>
    <ignoredError sqref="H154 H176" formula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B57B-2844-5A47-B769-1CFCB79D33B9}">
  <dimension ref="A1:N40"/>
  <sheetViews>
    <sheetView workbookViewId="0">
      <pane ySplit="2" topLeftCell="A3" activePane="bottomLeft" state="frozen"/>
      <selection pane="bottomLeft" activeCell="A31" sqref="A31:XFD31"/>
    </sheetView>
  </sheetViews>
  <sheetFormatPr baseColWidth="10" defaultRowHeight="18" x14ac:dyDescent="0.2"/>
  <cols>
    <col min="1" max="1" width="65.33203125" style="1" customWidth="1"/>
    <col min="2" max="2" width="54.33203125" style="1" customWidth="1"/>
    <col min="3" max="3" width="24.6640625" style="1" customWidth="1"/>
    <col min="4" max="4" width="50.33203125" style="1" customWidth="1"/>
    <col min="5" max="5" width="43" style="1" customWidth="1"/>
    <col min="6" max="6" width="41.6640625" style="1" customWidth="1"/>
    <col min="7" max="7" width="45" style="1" customWidth="1"/>
    <col min="8" max="8" width="44" style="1" customWidth="1"/>
    <col min="9" max="9" width="39.6640625" style="1" customWidth="1"/>
    <col min="10" max="10" width="41.33203125" style="1" customWidth="1"/>
    <col min="11" max="11" width="37.33203125" style="1" customWidth="1"/>
    <col min="12" max="12" width="38.5" style="1" customWidth="1"/>
    <col min="13" max="13" width="39.33203125" style="1" customWidth="1"/>
    <col min="14" max="14" width="39.6640625" style="1" customWidth="1"/>
    <col min="15" max="16384" width="10.83203125" style="1"/>
  </cols>
  <sheetData>
    <row r="1" spans="1:14" x14ac:dyDescent="0.2">
      <c r="A1" s="112" t="s">
        <v>0</v>
      </c>
      <c r="B1" s="112" t="s">
        <v>43</v>
      </c>
      <c r="C1" s="112" t="s">
        <v>44</v>
      </c>
      <c r="D1" s="112" t="s">
        <v>46</v>
      </c>
      <c r="E1" s="111" t="s">
        <v>18</v>
      </c>
      <c r="F1" s="111"/>
      <c r="G1" s="111" t="s">
        <v>19</v>
      </c>
      <c r="H1" s="111"/>
      <c r="I1" s="111" t="s">
        <v>20</v>
      </c>
      <c r="J1" s="111"/>
      <c r="K1" s="111" t="s">
        <v>21</v>
      </c>
      <c r="L1" s="111"/>
      <c r="M1" s="111" t="s">
        <v>348</v>
      </c>
      <c r="N1" s="111"/>
    </row>
    <row r="2" spans="1:14" x14ac:dyDescent="0.2">
      <c r="A2" s="112"/>
      <c r="B2" s="112"/>
      <c r="C2" s="112"/>
      <c r="D2" s="112"/>
      <c r="E2" s="15" t="s">
        <v>36</v>
      </c>
      <c r="F2" s="15" t="s">
        <v>40</v>
      </c>
      <c r="G2" s="15" t="s">
        <v>36</v>
      </c>
      <c r="H2" s="15" t="s">
        <v>40</v>
      </c>
      <c r="I2" s="15" t="s">
        <v>36</v>
      </c>
      <c r="J2" s="15" t="s">
        <v>40</v>
      </c>
      <c r="K2" s="15" t="s">
        <v>36</v>
      </c>
      <c r="L2" s="3" t="s">
        <v>40</v>
      </c>
      <c r="M2" s="15" t="s">
        <v>36</v>
      </c>
      <c r="N2" s="3" t="s">
        <v>40</v>
      </c>
    </row>
    <row r="3" spans="1:14" s="30" customFormat="1" x14ac:dyDescent="0.2">
      <c r="A3" s="30" t="s">
        <v>287</v>
      </c>
      <c r="B3" s="30" t="s">
        <v>197</v>
      </c>
      <c r="C3" s="50" t="s">
        <v>61</v>
      </c>
      <c r="D3" s="30" t="s">
        <v>169</v>
      </c>
      <c r="E3" s="30" t="s">
        <v>259</v>
      </c>
      <c r="F3" s="30" t="s">
        <v>260</v>
      </c>
      <c r="K3" s="30" t="s">
        <v>81</v>
      </c>
      <c r="L3" s="30" t="s">
        <v>41</v>
      </c>
      <c r="M3" s="30" t="s">
        <v>285</v>
      </c>
      <c r="N3" s="30" t="s">
        <v>286</v>
      </c>
    </row>
    <row r="4" spans="1:14" s="30" customFormat="1" x14ac:dyDescent="0.2">
      <c r="A4" s="30" t="s">
        <v>183</v>
      </c>
      <c r="B4" s="30" t="s">
        <v>185</v>
      </c>
      <c r="C4" s="30" t="s">
        <v>186</v>
      </c>
      <c r="I4" s="10" t="s">
        <v>79</v>
      </c>
      <c r="J4" s="10" t="s">
        <v>38</v>
      </c>
      <c r="K4" s="10" t="s">
        <v>81</v>
      </c>
      <c r="L4" s="10" t="s">
        <v>80</v>
      </c>
    </row>
    <row r="5" spans="1:14" s="30" customFormat="1" x14ac:dyDescent="0.2">
      <c r="A5" s="48" t="s">
        <v>338</v>
      </c>
      <c r="B5" s="30" t="s">
        <v>339</v>
      </c>
      <c r="C5" s="31" t="s">
        <v>340</v>
      </c>
      <c r="D5" s="30" t="s">
        <v>341</v>
      </c>
      <c r="E5" s="30" t="s">
        <v>259</v>
      </c>
      <c r="F5" s="30" t="s">
        <v>260</v>
      </c>
    </row>
    <row r="6" spans="1:14" s="30" customFormat="1" x14ac:dyDescent="0.2">
      <c r="A6" s="48" t="s">
        <v>275</v>
      </c>
      <c r="B6" s="30" t="s">
        <v>276</v>
      </c>
      <c r="C6" s="30" t="s">
        <v>277</v>
      </c>
      <c r="D6" s="30" t="s">
        <v>278</v>
      </c>
      <c r="E6" s="30" t="s">
        <v>37</v>
      </c>
      <c r="F6" s="30" t="s">
        <v>38</v>
      </c>
      <c r="G6" s="30" t="s">
        <v>39</v>
      </c>
      <c r="H6" s="30" t="s">
        <v>38</v>
      </c>
      <c r="K6" s="30" t="s">
        <v>42</v>
      </c>
      <c r="L6" s="30" t="s">
        <v>80</v>
      </c>
      <c r="M6" s="30" t="s">
        <v>224</v>
      </c>
      <c r="N6" s="30" t="s">
        <v>191</v>
      </c>
    </row>
    <row r="7" spans="1:14" s="30" customFormat="1" x14ac:dyDescent="0.2">
      <c r="A7" s="30" t="s">
        <v>268</v>
      </c>
      <c r="B7" s="30" t="s">
        <v>269</v>
      </c>
      <c r="C7" s="49" t="s">
        <v>168</v>
      </c>
      <c r="D7" s="30" t="s">
        <v>270</v>
      </c>
      <c r="I7" s="30" t="s">
        <v>273</v>
      </c>
      <c r="J7" s="30" t="s">
        <v>274</v>
      </c>
      <c r="M7" s="30" t="s">
        <v>224</v>
      </c>
      <c r="N7" s="30" t="s">
        <v>191</v>
      </c>
    </row>
    <row r="8" spans="1:14" s="30" customFormat="1" x14ac:dyDescent="0.2">
      <c r="A8" s="30" t="s">
        <v>310</v>
      </c>
      <c r="B8" s="30" t="s">
        <v>276</v>
      </c>
      <c r="C8" s="31" t="s">
        <v>311</v>
      </c>
      <c r="D8" s="30" t="s">
        <v>312</v>
      </c>
      <c r="E8" s="10" t="s">
        <v>37</v>
      </c>
      <c r="F8" s="10" t="s">
        <v>38</v>
      </c>
      <c r="G8" s="10" t="s">
        <v>39</v>
      </c>
      <c r="H8" s="10" t="s">
        <v>38</v>
      </c>
      <c r="I8" s="10"/>
      <c r="J8" s="10"/>
      <c r="K8" s="10"/>
      <c r="L8" s="10"/>
      <c r="M8" s="30" t="s">
        <v>224</v>
      </c>
      <c r="N8" s="30" t="s">
        <v>191</v>
      </c>
    </row>
    <row r="9" spans="1:14" s="30" customFormat="1" x14ac:dyDescent="0.2">
      <c r="A9" s="30" t="s">
        <v>445</v>
      </c>
      <c r="B9" s="30" t="s">
        <v>45</v>
      </c>
      <c r="C9" s="31" t="s">
        <v>61</v>
      </c>
      <c r="D9" s="30" t="s">
        <v>507</v>
      </c>
      <c r="I9" s="10" t="s">
        <v>79</v>
      </c>
      <c r="J9" s="10" t="s">
        <v>38</v>
      </c>
      <c r="K9" s="10"/>
      <c r="L9" s="10"/>
    </row>
    <row r="10" spans="1:14" s="30" customFormat="1" x14ac:dyDescent="0.2">
      <c r="A10" s="30" t="s">
        <v>527</v>
      </c>
      <c r="B10" s="30" t="s">
        <v>45</v>
      </c>
      <c r="C10" s="31" t="s">
        <v>531</v>
      </c>
      <c r="D10" s="30" t="s">
        <v>507</v>
      </c>
      <c r="I10" s="10" t="s">
        <v>79</v>
      </c>
      <c r="J10" s="10" t="s">
        <v>38</v>
      </c>
      <c r="K10" s="10"/>
      <c r="L10" s="10"/>
    </row>
    <row r="11" spans="1:14" s="30" customFormat="1" x14ac:dyDescent="0.2">
      <c r="A11" s="48" t="s">
        <v>289</v>
      </c>
      <c r="B11" s="30" t="s">
        <v>45</v>
      </c>
      <c r="C11" s="49" t="s">
        <v>294</v>
      </c>
      <c r="D11" s="30" t="s">
        <v>291</v>
      </c>
      <c r="I11" s="30" t="s">
        <v>273</v>
      </c>
      <c r="J11" s="30" t="s">
        <v>274</v>
      </c>
      <c r="K11" s="10" t="s">
        <v>42</v>
      </c>
      <c r="L11" s="10" t="s">
        <v>80</v>
      </c>
    </row>
    <row r="12" spans="1:14" s="30" customFormat="1" x14ac:dyDescent="0.2">
      <c r="A12" s="48" t="s">
        <v>293</v>
      </c>
      <c r="B12" s="30" t="s">
        <v>45</v>
      </c>
      <c r="C12" s="49" t="s">
        <v>294</v>
      </c>
      <c r="D12" s="30" t="s">
        <v>291</v>
      </c>
      <c r="I12" s="30" t="s">
        <v>273</v>
      </c>
      <c r="J12" s="30" t="s">
        <v>274</v>
      </c>
      <c r="K12" s="10" t="s">
        <v>42</v>
      </c>
      <c r="L12" s="10" t="s">
        <v>80</v>
      </c>
    </row>
    <row r="13" spans="1:14" s="30" customFormat="1" x14ac:dyDescent="0.2">
      <c r="A13" s="30" t="s">
        <v>279</v>
      </c>
      <c r="B13" s="30" t="s">
        <v>45</v>
      </c>
      <c r="C13" s="49" t="s">
        <v>280</v>
      </c>
      <c r="D13" s="30" t="s">
        <v>137</v>
      </c>
      <c r="E13" s="30" t="s">
        <v>259</v>
      </c>
      <c r="F13" s="30" t="s">
        <v>260</v>
      </c>
      <c r="K13" s="30" t="s">
        <v>81</v>
      </c>
      <c r="L13" s="30" t="s">
        <v>41</v>
      </c>
      <c r="M13" s="30" t="s">
        <v>281</v>
      </c>
      <c r="N13" s="30" t="s">
        <v>282</v>
      </c>
    </row>
    <row r="14" spans="1:14" s="10" customFormat="1" x14ac:dyDescent="0.2">
      <c r="A14" s="21" t="s">
        <v>237</v>
      </c>
      <c r="B14" s="30"/>
      <c r="C14" s="31"/>
      <c r="I14" s="10" t="s">
        <v>79</v>
      </c>
      <c r="J14" s="10" t="s">
        <v>38</v>
      </c>
      <c r="K14" s="10" t="s">
        <v>42</v>
      </c>
      <c r="L14" s="10" t="s">
        <v>80</v>
      </c>
    </row>
    <row r="15" spans="1:14" s="30" customFormat="1" x14ac:dyDescent="0.2">
      <c r="A15" s="30" t="s">
        <v>248</v>
      </c>
      <c r="B15" s="30" t="s">
        <v>254</v>
      </c>
      <c r="C15" s="49" t="s">
        <v>253</v>
      </c>
    </row>
    <row r="16" spans="1:14" s="30" customFormat="1" x14ac:dyDescent="0.2">
      <c r="A16" s="30" t="s">
        <v>247</v>
      </c>
      <c r="B16" s="30" t="s">
        <v>45</v>
      </c>
      <c r="C16" s="31" t="s">
        <v>251</v>
      </c>
      <c r="D16" s="30" t="s">
        <v>252</v>
      </c>
    </row>
    <row r="17" spans="1:14" s="30" customFormat="1" x14ac:dyDescent="0.2">
      <c r="A17" s="48" t="s">
        <v>322</v>
      </c>
      <c r="B17" s="30" t="s">
        <v>276</v>
      </c>
      <c r="C17" s="30" t="s">
        <v>61</v>
      </c>
      <c r="D17" s="30" t="s">
        <v>137</v>
      </c>
      <c r="E17" s="30" t="s">
        <v>259</v>
      </c>
      <c r="F17" s="30" t="s">
        <v>260</v>
      </c>
      <c r="K17" s="30" t="s">
        <v>42</v>
      </c>
      <c r="L17" s="30" t="s">
        <v>41</v>
      </c>
      <c r="M17" s="30" t="s">
        <v>281</v>
      </c>
      <c r="N17" s="30" t="s">
        <v>282</v>
      </c>
    </row>
    <row r="18" spans="1:14" s="30" customFormat="1" x14ac:dyDescent="0.2">
      <c r="A18" s="48" t="s">
        <v>271</v>
      </c>
      <c r="B18" s="30" t="s">
        <v>45</v>
      </c>
      <c r="C18" s="49" t="s">
        <v>272</v>
      </c>
      <c r="I18" s="30" t="s">
        <v>273</v>
      </c>
      <c r="J18" s="30" t="s">
        <v>274</v>
      </c>
      <c r="K18" s="10" t="s">
        <v>42</v>
      </c>
      <c r="L18" s="10" t="s">
        <v>80</v>
      </c>
      <c r="M18" s="30" t="s">
        <v>224</v>
      </c>
      <c r="N18" s="30" t="s">
        <v>191</v>
      </c>
    </row>
    <row r="19" spans="1:14" s="30" customFormat="1" x14ac:dyDescent="0.2">
      <c r="A19" s="30" t="s">
        <v>180</v>
      </c>
      <c r="B19" s="30" t="s">
        <v>45</v>
      </c>
      <c r="C19" s="30">
        <v>12</v>
      </c>
      <c r="D19" s="30" t="s">
        <v>179</v>
      </c>
      <c r="I19" s="10" t="s">
        <v>79</v>
      </c>
      <c r="J19" s="10" t="s">
        <v>38</v>
      </c>
      <c r="K19" s="10" t="s">
        <v>81</v>
      </c>
      <c r="L19" s="10" t="s">
        <v>80</v>
      </c>
    </row>
    <row r="20" spans="1:14" s="30" customFormat="1" x14ac:dyDescent="0.2">
      <c r="A20" s="30" t="s">
        <v>74</v>
      </c>
      <c r="B20" s="30" t="s">
        <v>45</v>
      </c>
      <c r="C20" s="30">
        <v>4</v>
      </c>
      <c r="I20" s="10" t="s">
        <v>79</v>
      </c>
      <c r="J20" s="10" t="s">
        <v>38</v>
      </c>
      <c r="K20" s="10" t="s">
        <v>81</v>
      </c>
      <c r="L20" s="10" t="s">
        <v>80</v>
      </c>
    </row>
    <row r="21" spans="1:14" s="30" customFormat="1" x14ac:dyDescent="0.2">
      <c r="A21" s="30" t="s">
        <v>199</v>
      </c>
      <c r="B21" s="30" t="s">
        <v>45</v>
      </c>
      <c r="C21" s="31" t="s">
        <v>202</v>
      </c>
      <c r="D21" s="30" t="s">
        <v>200</v>
      </c>
      <c r="I21" s="10" t="s">
        <v>79</v>
      </c>
      <c r="J21" s="10" t="s">
        <v>38</v>
      </c>
      <c r="K21" s="10"/>
      <c r="L21" s="10"/>
    </row>
    <row r="22" spans="1:14" s="30" customFormat="1" x14ac:dyDescent="0.2">
      <c r="A22" s="30" t="s">
        <v>93</v>
      </c>
      <c r="B22" s="30" t="s">
        <v>45</v>
      </c>
      <c r="C22" s="31" t="s">
        <v>98</v>
      </c>
      <c r="I22" s="10" t="s">
        <v>79</v>
      </c>
      <c r="J22" s="10" t="s">
        <v>38</v>
      </c>
      <c r="K22" s="10" t="s">
        <v>81</v>
      </c>
      <c r="L22" s="10" t="s">
        <v>80</v>
      </c>
    </row>
    <row r="23" spans="1:14" s="30" customFormat="1" x14ac:dyDescent="0.2">
      <c r="A23" s="30" t="s">
        <v>84</v>
      </c>
      <c r="B23" s="30" t="s">
        <v>45</v>
      </c>
      <c r="C23" s="31" t="s">
        <v>98</v>
      </c>
      <c r="I23" s="10" t="s">
        <v>79</v>
      </c>
      <c r="J23" s="10" t="s">
        <v>38</v>
      </c>
      <c r="K23" s="10" t="s">
        <v>81</v>
      </c>
      <c r="L23" s="10" t="s">
        <v>80</v>
      </c>
    </row>
    <row r="24" spans="1:14" s="10" customFormat="1" x14ac:dyDescent="0.2">
      <c r="A24" s="21" t="s">
        <v>212</v>
      </c>
      <c r="B24" s="30" t="s">
        <v>218</v>
      </c>
      <c r="C24" s="31" t="s">
        <v>168</v>
      </c>
      <c r="D24" s="10" t="s">
        <v>219</v>
      </c>
      <c r="I24" s="10" t="s">
        <v>79</v>
      </c>
      <c r="J24" s="10" t="s">
        <v>38</v>
      </c>
      <c r="K24" s="10" t="s">
        <v>42</v>
      </c>
      <c r="L24" s="10" t="s">
        <v>80</v>
      </c>
      <c r="M24" s="10" t="s">
        <v>224</v>
      </c>
      <c r="N24" s="10" t="s">
        <v>191</v>
      </c>
    </row>
    <row r="25" spans="1:14" s="10" customFormat="1" x14ac:dyDescent="0.2">
      <c r="A25" s="21" t="s">
        <v>211</v>
      </c>
      <c r="B25" s="30" t="s">
        <v>218</v>
      </c>
      <c r="C25" s="31" t="s">
        <v>220</v>
      </c>
      <c r="D25" s="10" t="s">
        <v>219</v>
      </c>
      <c r="E25" s="10" t="s">
        <v>37</v>
      </c>
      <c r="F25" s="10" t="s">
        <v>38</v>
      </c>
      <c r="G25" s="10" t="s">
        <v>39</v>
      </c>
      <c r="H25" s="10" t="s">
        <v>38</v>
      </c>
      <c r="I25" s="10" t="s">
        <v>79</v>
      </c>
      <c r="J25" s="10" t="s">
        <v>38</v>
      </c>
      <c r="K25" s="10" t="s">
        <v>42</v>
      </c>
      <c r="L25" s="10" t="s">
        <v>80</v>
      </c>
    </row>
    <row r="26" spans="1:14" s="30" customFormat="1" x14ac:dyDescent="0.2">
      <c r="A26" s="30" t="s">
        <v>210</v>
      </c>
      <c r="B26" s="30" t="s">
        <v>218</v>
      </c>
      <c r="C26" s="31" t="s">
        <v>168</v>
      </c>
      <c r="D26" s="30" t="s">
        <v>219</v>
      </c>
      <c r="E26" s="30" t="s">
        <v>37</v>
      </c>
      <c r="F26" s="30" t="s">
        <v>38</v>
      </c>
      <c r="G26" s="30" t="s">
        <v>39</v>
      </c>
      <c r="H26" s="30" t="s">
        <v>38</v>
      </c>
    </row>
    <row r="27" spans="1:14" s="10" customFormat="1" x14ac:dyDescent="0.2">
      <c r="A27" s="21" t="s">
        <v>439</v>
      </c>
      <c r="B27" s="30"/>
      <c r="C27" s="31"/>
      <c r="E27" s="10" t="s">
        <v>367</v>
      </c>
      <c r="F27" s="10" t="s">
        <v>368</v>
      </c>
      <c r="G27" s="10" t="s">
        <v>366</v>
      </c>
      <c r="H27" s="10" t="s">
        <v>369</v>
      </c>
      <c r="I27" s="10" t="s">
        <v>79</v>
      </c>
      <c r="J27" s="10" t="s">
        <v>38</v>
      </c>
      <c r="K27" s="10" t="s">
        <v>42</v>
      </c>
      <c r="L27" s="10" t="s">
        <v>80</v>
      </c>
    </row>
    <row r="28" spans="1:14" s="10" customFormat="1" x14ac:dyDescent="0.2">
      <c r="A28" s="10" t="s">
        <v>49</v>
      </c>
      <c r="B28" s="10" t="s">
        <v>45</v>
      </c>
      <c r="C28" s="10">
        <v>2</v>
      </c>
      <c r="D28" s="10" t="s">
        <v>47</v>
      </c>
      <c r="E28" s="10" t="s">
        <v>37</v>
      </c>
      <c r="F28" s="10" t="s">
        <v>38</v>
      </c>
      <c r="G28" s="10" t="s">
        <v>39</v>
      </c>
      <c r="H28" s="10" t="s">
        <v>38</v>
      </c>
      <c r="K28" s="10" t="s">
        <v>42</v>
      </c>
      <c r="L28" s="10" t="s">
        <v>41</v>
      </c>
    </row>
    <row r="29" spans="1:14" s="10" customFormat="1" x14ac:dyDescent="0.2">
      <c r="A29" s="10" t="s">
        <v>181</v>
      </c>
      <c r="B29" s="10" t="s">
        <v>45</v>
      </c>
      <c r="C29" s="10">
        <v>2</v>
      </c>
      <c r="D29" s="10" t="s">
        <v>47</v>
      </c>
      <c r="E29" s="10" t="s">
        <v>37</v>
      </c>
      <c r="F29" s="10" t="s">
        <v>38</v>
      </c>
      <c r="G29" s="10" t="s">
        <v>39</v>
      </c>
      <c r="H29" s="10" t="s">
        <v>38</v>
      </c>
      <c r="K29" s="10" t="s">
        <v>42</v>
      </c>
      <c r="L29" s="10" t="s">
        <v>41</v>
      </c>
    </row>
    <row r="30" spans="1:14" s="10" customFormat="1" x14ac:dyDescent="0.2">
      <c r="A30" s="10" t="s">
        <v>497</v>
      </c>
      <c r="B30" s="10" t="s">
        <v>45</v>
      </c>
      <c r="C30" s="10">
        <v>2</v>
      </c>
      <c r="D30" s="10" t="s">
        <v>47</v>
      </c>
      <c r="E30" s="10" t="s">
        <v>37</v>
      </c>
      <c r="F30" s="10" t="s">
        <v>38</v>
      </c>
      <c r="G30" s="10" t="s">
        <v>39</v>
      </c>
      <c r="H30" s="10" t="s">
        <v>38</v>
      </c>
      <c r="K30" s="10" t="s">
        <v>42</v>
      </c>
      <c r="L30" s="10" t="s">
        <v>41</v>
      </c>
    </row>
    <row r="31" spans="1:14" s="30" customFormat="1" x14ac:dyDescent="0.2">
      <c r="A31" s="30" t="s">
        <v>265</v>
      </c>
      <c r="B31" s="30" t="s">
        <v>266</v>
      </c>
      <c r="C31" s="49" t="s">
        <v>267</v>
      </c>
      <c r="D31" s="30" t="s">
        <v>258</v>
      </c>
      <c r="E31" s="30" t="s">
        <v>259</v>
      </c>
      <c r="F31" s="30" t="s">
        <v>260</v>
      </c>
      <c r="G31" s="30" t="s">
        <v>259</v>
      </c>
      <c r="H31" s="30" t="s">
        <v>261</v>
      </c>
      <c r="M31" s="30" t="s">
        <v>357</v>
      </c>
      <c r="N31" s="30" t="s">
        <v>358</v>
      </c>
    </row>
    <row r="32" spans="1:14" s="30" customFormat="1" x14ac:dyDescent="0.2">
      <c r="A32" s="30" t="s">
        <v>255</v>
      </c>
      <c r="B32" s="30" t="s">
        <v>256</v>
      </c>
      <c r="C32" s="49" t="s">
        <v>257</v>
      </c>
      <c r="D32" s="30" t="s">
        <v>258</v>
      </c>
      <c r="E32" s="30" t="s">
        <v>259</v>
      </c>
      <c r="F32" s="30" t="s">
        <v>260</v>
      </c>
      <c r="G32" s="30" t="s">
        <v>259</v>
      </c>
      <c r="H32" s="30" t="s">
        <v>261</v>
      </c>
      <c r="M32" s="30" t="s">
        <v>224</v>
      </c>
      <c r="N32" s="30" t="s">
        <v>191</v>
      </c>
    </row>
    <row r="33" spans="1:14" s="10" customFormat="1" x14ac:dyDescent="0.2">
      <c r="A33" s="10" t="s">
        <v>126</v>
      </c>
      <c r="B33" s="10" t="s">
        <v>122</v>
      </c>
      <c r="C33" s="10">
        <v>1</v>
      </c>
      <c r="E33" s="10" t="s">
        <v>37</v>
      </c>
      <c r="F33" s="10" t="s">
        <v>38</v>
      </c>
      <c r="G33" s="10" t="s">
        <v>39</v>
      </c>
      <c r="H33" s="10" t="s">
        <v>38</v>
      </c>
    </row>
    <row r="34" spans="1:14" s="10" customFormat="1" x14ac:dyDescent="0.2">
      <c r="A34" s="10" t="s">
        <v>115</v>
      </c>
      <c r="B34" s="10" t="s">
        <v>122</v>
      </c>
      <c r="C34" s="10">
        <v>2</v>
      </c>
      <c r="D34" s="10" t="s">
        <v>123</v>
      </c>
      <c r="E34" s="10" t="s">
        <v>37</v>
      </c>
      <c r="F34" s="10" t="s">
        <v>38</v>
      </c>
      <c r="G34" s="10" t="s">
        <v>39</v>
      </c>
      <c r="H34" s="10" t="s">
        <v>38</v>
      </c>
      <c r="I34" s="10" t="s">
        <v>79</v>
      </c>
      <c r="J34" s="10" t="s">
        <v>38</v>
      </c>
      <c r="K34" s="10" t="s">
        <v>42</v>
      </c>
      <c r="L34" s="10" t="s">
        <v>80</v>
      </c>
    </row>
    <row r="35" spans="1:14" s="30" customFormat="1" x14ac:dyDescent="0.2">
      <c r="A35" s="30" t="s">
        <v>128</v>
      </c>
      <c r="B35" s="30" t="s">
        <v>45</v>
      </c>
      <c r="C35" s="31" t="s">
        <v>136</v>
      </c>
      <c r="D35" s="30" t="s">
        <v>137</v>
      </c>
      <c r="I35" s="10" t="s">
        <v>79</v>
      </c>
      <c r="J35" s="10" t="s">
        <v>38</v>
      </c>
      <c r="K35" s="10" t="s">
        <v>81</v>
      </c>
      <c r="L35" s="10" t="s">
        <v>41</v>
      </c>
    </row>
    <row r="36" spans="1:14" s="30" customFormat="1" x14ac:dyDescent="0.2">
      <c r="A36" s="48" t="s">
        <v>313</v>
      </c>
      <c r="B36" s="30" t="s">
        <v>276</v>
      </c>
      <c r="C36" s="30" t="s">
        <v>61</v>
      </c>
      <c r="D36" s="30" t="s">
        <v>137</v>
      </c>
      <c r="E36" s="30" t="s">
        <v>259</v>
      </c>
      <c r="F36" s="30" t="s">
        <v>260</v>
      </c>
      <c r="K36" s="30" t="s">
        <v>42</v>
      </c>
      <c r="L36" s="30" t="s">
        <v>41</v>
      </c>
      <c r="M36" s="30" t="s">
        <v>224</v>
      </c>
      <c r="N36" s="30" t="s">
        <v>191</v>
      </c>
    </row>
    <row r="37" spans="1:14" s="10" customFormat="1" x14ac:dyDescent="0.2">
      <c r="A37" s="10" t="s">
        <v>363</v>
      </c>
      <c r="B37" s="10" t="s">
        <v>365</v>
      </c>
      <c r="C37" s="10">
        <v>1</v>
      </c>
      <c r="D37" s="10" t="s">
        <v>370</v>
      </c>
      <c r="E37" s="10" t="s">
        <v>367</v>
      </c>
      <c r="F37" s="10" t="s">
        <v>368</v>
      </c>
      <c r="G37" s="10" t="s">
        <v>366</v>
      </c>
      <c r="H37" s="10" t="s">
        <v>369</v>
      </c>
      <c r="I37" s="10" t="s">
        <v>79</v>
      </c>
      <c r="J37" s="10" t="s">
        <v>38</v>
      </c>
    </row>
    <row r="38" spans="1:14" s="30" customFormat="1" x14ac:dyDescent="0.2">
      <c r="A38" s="30" t="s">
        <v>283</v>
      </c>
      <c r="B38" s="30" t="s">
        <v>254</v>
      </c>
      <c r="C38" s="50">
        <v>1</v>
      </c>
      <c r="D38" s="30" t="s">
        <v>284</v>
      </c>
      <c r="E38" s="30" t="s">
        <v>259</v>
      </c>
      <c r="F38" s="30" t="s">
        <v>260</v>
      </c>
      <c r="K38" s="30" t="s">
        <v>81</v>
      </c>
      <c r="L38" s="30" t="s">
        <v>41</v>
      </c>
      <c r="M38" s="30" t="s">
        <v>285</v>
      </c>
      <c r="N38" s="30" t="s">
        <v>286</v>
      </c>
    </row>
    <row r="39" spans="1:14" s="30" customFormat="1" x14ac:dyDescent="0.2">
      <c r="A39" s="30" t="s">
        <v>166</v>
      </c>
    </row>
    <row r="40" spans="1:14" s="30" customFormat="1" x14ac:dyDescent="0.2">
      <c r="A40" s="30" t="s">
        <v>155</v>
      </c>
      <c r="B40" s="30" t="s">
        <v>167</v>
      </c>
      <c r="C40" s="31" t="s">
        <v>168</v>
      </c>
      <c r="D40" s="30" t="s">
        <v>169</v>
      </c>
      <c r="I40" s="30" t="s">
        <v>79</v>
      </c>
      <c r="J40" s="30" t="s">
        <v>38</v>
      </c>
      <c r="K40" s="30" t="s">
        <v>42</v>
      </c>
      <c r="L40" s="30" t="s">
        <v>80</v>
      </c>
    </row>
  </sheetData>
  <mergeCells count="9">
    <mergeCell ref="M1:N1"/>
    <mergeCell ref="E1:F1"/>
    <mergeCell ref="A1:A2"/>
    <mergeCell ref="G1:H1"/>
    <mergeCell ref="K1:L1"/>
    <mergeCell ref="I1:J1"/>
    <mergeCell ref="B1:B2"/>
    <mergeCell ref="C1:C2"/>
    <mergeCell ref="D1:D2"/>
  </mergeCells>
  <pageMargins left="0.7" right="0.7" top="0.75" bottom="0.75" header="0.3" footer="0.3"/>
  <ignoredErrors>
    <ignoredError sqref="C4 C10" numberStoredAsText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D32A-DFD6-9844-8855-CD73FDB904BD}">
  <dimension ref="A1:Q1011"/>
  <sheetViews>
    <sheetView tabSelected="1" topLeftCell="I1" zoomScaleNormal="100" workbookViewId="0">
      <pane ySplit="1" topLeftCell="A594" activePane="bottomLeft" state="frozen"/>
      <selection pane="bottomLeft" activeCell="R564" sqref="R564"/>
    </sheetView>
  </sheetViews>
  <sheetFormatPr baseColWidth="10" defaultRowHeight="18" x14ac:dyDescent="0.2"/>
  <cols>
    <col min="1" max="1" width="66" style="1" customWidth="1"/>
    <col min="2" max="2" width="23.1640625" style="23" customWidth="1"/>
    <col min="3" max="3" width="10.83203125" style="5"/>
    <col min="4" max="4" width="11.6640625" style="5" customWidth="1"/>
    <col min="5" max="5" width="15" style="39" customWidth="1"/>
    <col min="6" max="6" width="26.5" style="5" customWidth="1"/>
    <col min="7" max="7" width="49.6640625" style="5" customWidth="1"/>
    <col min="8" max="8" width="31.6640625" style="5" customWidth="1"/>
    <col min="9" max="9" width="18.83203125" style="43" customWidth="1"/>
    <col min="10" max="10" width="23.1640625" style="5" customWidth="1"/>
    <col min="11" max="11" width="17.5" style="5" customWidth="1"/>
    <col min="12" max="12" width="31.6640625" style="5" customWidth="1"/>
    <col min="13" max="13" width="34" style="62" customWidth="1"/>
    <col min="14" max="14" width="14.6640625" style="62" customWidth="1"/>
    <col min="15" max="15" width="14.33203125" style="62" customWidth="1"/>
    <col min="16" max="17" width="10.83203125" style="5"/>
    <col min="18" max="16384" width="10.83203125" style="1"/>
  </cols>
  <sheetData>
    <row r="1" spans="1:17" x14ac:dyDescent="0.2">
      <c r="A1" s="3" t="s">
        <v>0</v>
      </c>
      <c r="B1" s="7" t="s">
        <v>12</v>
      </c>
      <c r="C1" s="4" t="s">
        <v>1</v>
      </c>
      <c r="D1" s="4" t="s">
        <v>2</v>
      </c>
      <c r="E1" s="96" t="s">
        <v>3</v>
      </c>
      <c r="F1" s="4" t="s">
        <v>6</v>
      </c>
      <c r="G1" s="4" t="s">
        <v>57</v>
      </c>
      <c r="H1" s="4" t="s">
        <v>182</v>
      </c>
      <c r="I1" s="44" t="s">
        <v>177</v>
      </c>
      <c r="J1" s="4" t="s">
        <v>4</v>
      </c>
      <c r="K1" s="4" t="s">
        <v>5</v>
      </c>
      <c r="L1" s="4" t="s">
        <v>130</v>
      </c>
      <c r="M1" s="61" t="s">
        <v>7</v>
      </c>
      <c r="N1" s="61" t="s">
        <v>9</v>
      </c>
      <c r="O1" s="61" t="s">
        <v>10</v>
      </c>
      <c r="P1" s="4" t="s">
        <v>8</v>
      </c>
      <c r="Q1" s="4" t="s">
        <v>11</v>
      </c>
    </row>
    <row r="2" spans="1:17" x14ac:dyDescent="0.2">
      <c r="A2" s="1" t="s">
        <v>595</v>
      </c>
      <c r="B2" s="23">
        <v>39640</v>
      </c>
      <c r="C2" s="5">
        <v>26.5</v>
      </c>
      <c r="D2" s="5">
        <v>-110.5</v>
      </c>
      <c r="E2" s="39">
        <v>25</v>
      </c>
      <c r="F2" s="5">
        <v>0</v>
      </c>
      <c r="H2" s="5">
        <v>89.3</v>
      </c>
      <c r="I2" s="43">
        <v>0.04</v>
      </c>
      <c r="J2" s="5">
        <v>24.6252</v>
      </c>
      <c r="K2" s="5">
        <v>34.9527</v>
      </c>
      <c r="L2" s="5">
        <v>1023.5267</v>
      </c>
      <c r="M2" s="62">
        <v>1E-3</v>
      </c>
      <c r="N2" s="62">
        <v>0</v>
      </c>
      <c r="O2" s="62">
        <v>0</v>
      </c>
      <c r="Q2" s="5">
        <v>196.30832695319998</v>
      </c>
    </row>
    <row r="3" spans="1:17" x14ac:dyDescent="0.2">
      <c r="B3" s="23">
        <v>39640</v>
      </c>
      <c r="C3" s="5">
        <v>26.5</v>
      </c>
      <c r="D3" s="5">
        <v>-110.5</v>
      </c>
      <c r="E3" s="39">
        <v>30</v>
      </c>
      <c r="F3" s="5">
        <v>0.31616113174021587</v>
      </c>
      <c r="H3" s="5">
        <v>62</v>
      </c>
      <c r="I3" s="43">
        <v>2.7999999999999997E-2</v>
      </c>
      <c r="J3" s="5">
        <v>22.9268</v>
      </c>
      <c r="K3" s="5">
        <v>34.926900000000003</v>
      </c>
      <c r="L3" s="5">
        <v>1024.0291</v>
      </c>
      <c r="M3" s="62">
        <v>2.4E-2</v>
      </c>
      <c r="N3" s="62">
        <v>2.1000000000000001E-2</v>
      </c>
      <c r="O3" s="62">
        <v>1.72</v>
      </c>
      <c r="Q3" s="5">
        <v>208.0274155486</v>
      </c>
    </row>
    <row r="4" spans="1:17" x14ac:dyDescent="0.2">
      <c r="A4" s="1" t="s">
        <v>599</v>
      </c>
      <c r="B4" s="23">
        <v>39640</v>
      </c>
      <c r="C4" s="5">
        <v>26.5</v>
      </c>
      <c r="D4" s="5">
        <v>-110.5</v>
      </c>
      <c r="E4" s="39">
        <v>35</v>
      </c>
      <c r="F4" s="5">
        <v>35.649263570399626</v>
      </c>
      <c r="H4" s="5">
        <v>37.6</v>
      </c>
      <c r="I4" s="43">
        <v>1.7000000000000001E-2</v>
      </c>
      <c r="J4" s="5">
        <v>21.271599999999999</v>
      </c>
      <c r="K4" s="5">
        <v>34.878900000000002</v>
      </c>
      <c r="L4" s="5">
        <v>1024.4799</v>
      </c>
      <c r="M4" s="62">
        <v>0.19500000000000001</v>
      </c>
      <c r="N4" s="62">
        <v>0.249</v>
      </c>
      <c r="O4" s="62">
        <v>14.19</v>
      </c>
      <c r="Q4" s="5">
        <v>190.91900072430002</v>
      </c>
    </row>
    <row r="5" spans="1:17" x14ac:dyDescent="0.2">
      <c r="B5" s="23">
        <v>39640</v>
      </c>
      <c r="C5" s="5">
        <v>26.5</v>
      </c>
      <c r="D5" s="5">
        <v>-110.5</v>
      </c>
      <c r="E5" s="39">
        <v>40</v>
      </c>
      <c r="F5" s="5">
        <v>44.210669760102377</v>
      </c>
      <c r="H5" s="5">
        <v>22.2</v>
      </c>
      <c r="I5" s="43">
        <v>0.01</v>
      </c>
      <c r="J5" s="5">
        <v>20.193999999999999</v>
      </c>
      <c r="K5" s="5">
        <v>34.778399999999998</v>
      </c>
      <c r="L5" s="5">
        <v>1024.7159999999999</v>
      </c>
      <c r="M5" s="62">
        <v>0.11700000000000001</v>
      </c>
      <c r="N5" s="62">
        <v>0</v>
      </c>
      <c r="O5" s="62">
        <v>20.18</v>
      </c>
      <c r="Q5" s="5">
        <v>148.77031831199997</v>
      </c>
    </row>
    <row r="6" spans="1:17" x14ac:dyDescent="0.2">
      <c r="B6" s="23">
        <v>39640</v>
      </c>
      <c r="C6" s="5">
        <v>26.5</v>
      </c>
      <c r="D6" s="5">
        <v>-110.5</v>
      </c>
      <c r="E6" s="39">
        <v>45</v>
      </c>
      <c r="F6" s="5">
        <v>20.623470377379967</v>
      </c>
      <c r="H6" s="5">
        <v>12.1</v>
      </c>
      <c r="I6" s="43">
        <v>5.0000000000000001E-3</v>
      </c>
      <c r="J6" s="5">
        <v>19.1508</v>
      </c>
      <c r="K6" s="5">
        <v>34.733400000000003</v>
      </c>
      <c r="L6" s="5">
        <v>1024.9760000000001</v>
      </c>
      <c r="Q6" s="5">
        <v>97.045752656000005</v>
      </c>
    </row>
    <row r="7" spans="1:17" x14ac:dyDescent="0.2">
      <c r="B7" s="23">
        <v>39640</v>
      </c>
      <c r="C7" s="5">
        <v>26.5</v>
      </c>
      <c r="D7" s="5">
        <v>-110.5</v>
      </c>
      <c r="E7" s="39">
        <v>50</v>
      </c>
      <c r="F7" s="5">
        <v>34.933800507875681</v>
      </c>
      <c r="H7" s="5">
        <v>8.18</v>
      </c>
      <c r="I7" s="43">
        <v>4.0000000000000001E-3</v>
      </c>
      <c r="J7" s="5">
        <v>18.6371</v>
      </c>
      <c r="K7" s="5">
        <v>34.791499999999999</v>
      </c>
      <c r="L7" s="5">
        <v>1025.173</v>
      </c>
      <c r="M7" s="62">
        <v>1E-3</v>
      </c>
      <c r="N7" s="62">
        <v>0</v>
      </c>
      <c r="O7" s="62">
        <v>21.19</v>
      </c>
      <c r="Q7" s="5">
        <v>96.557969350999997</v>
      </c>
    </row>
    <row r="8" spans="1:17" x14ac:dyDescent="0.2">
      <c r="B8" s="23">
        <v>39640</v>
      </c>
      <c r="C8" s="5">
        <v>26.5</v>
      </c>
      <c r="D8" s="5">
        <v>-110.5</v>
      </c>
      <c r="E8" s="39">
        <v>60</v>
      </c>
      <c r="F8" s="5">
        <v>37.360918752481467</v>
      </c>
      <c r="H8" s="5">
        <v>3.2</v>
      </c>
      <c r="I8" s="43">
        <v>1E-3</v>
      </c>
      <c r="J8" s="5">
        <v>17.789000000000001</v>
      </c>
      <c r="K8" s="5">
        <v>34.793900000000001</v>
      </c>
      <c r="L8" s="5">
        <v>1025.4295</v>
      </c>
      <c r="Q8" s="5">
        <v>83.000314588999984</v>
      </c>
    </row>
    <row r="9" spans="1:17" x14ac:dyDescent="0.2">
      <c r="B9" s="23">
        <v>39640</v>
      </c>
      <c r="C9" s="5">
        <v>26.5</v>
      </c>
      <c r="D9" s="5">
        <v>-110.5</v>
      </c>
      <c r="E9" s="39">
        <v>70</v>
      </c>
      <c r="F9" s="5">
        <v>47.326150458347286</v>
      </c>
      <c r="H9" s="5">
        <v>1.37</v>
      </c>
      <c r="I9" s="43">
        <v>1E-3</v>
      </c>
      <c r="J9" s="5">
        <v>16.908899999999999</v>
      </c>
      <c r="K9" s="5">
        <v>34.815399999999997</v>
      </c>
      <c r="L9" s="5">
        <v>1025.7026000000001</v>
      </c>
      <c r="M9" s="62">
        <v>1E-3</v>
      </c>
      <c r="N9" s="62">
        <v>0</v>
      </c>
      <c r="O9" s="62">
        <v>21.58</v>
      </c>
      <c r="Q9" s="5">
        <v>65.728048310600002</v>
      </c>
    </row>
    <row r="10" spans="1:17" x14ac:dyDescent="0.2">
      <c r="B10" s="23">
        <v>39640</v>
      </c>
      <c r="C10" s="5">
        <v>26.5</v>
      </c>
      <c r="D10" s="5">
        <v>-110.5</v>
      </c>
      <c r="E10" s="39">
        <v>400</v>
      </c>
      <c r="F10" s="5">
        <v>19.369634434900796</v>
      </c>
      <c r="H10" s="5">
        <v>9.9999999999999998E-13</v>
      </c>
      <c r="I10" s="43">
        <v>0</v>
      </c>
      <c r="J10" s="5">
        <v>11.1241</v>
      </c>
      <c r="K10" s="5">
        <v>34.741199999999999</v>
      </c>
      <c r="L10" s="5">
        <v>1028.3596</v>
      </c>
      <c r="M10" s="62">
        <v>0.01</v>
      </c>
      <c r="N10" s="62">
        <v>1.7999999999999999E-2</v>
      </c>
      <c r="O10" s="62">
        <v>30.36</v>
      </c>
      <c r="Q10" s="5">
        <v>15.753440712400002</v>
      </c>
    </row>
    <row r="11" spans="1:17" x14ac:dyDescent="0.2">
      <c r="B11" s="23">
        <v>39640</v>
      </c>
      <c r="C11" s="5">
        <v>26.5</v>
      </c>
      <c r="D11" s="5">
        <v>-110.5</v>
      </c>
      <c r="E11" s="39">
        <v>500</v>
      </c>
      <c r="F11" s="5">
        <v>28.163548865486344</v>
      </c>
      <c r="H11" s="5">
        <v>9.9999999999999998E-13</v>
      </c>
      <c r="I11" s="43">
        <v>0</v>
      </c>
      <c r="J11" s="5">
        <v>9.8373000000000008</v>
      </c>
      <c r="K11" s="5">
        <v>34.669199999999996</v>
      </c>
      <c r="L11" s="5">
        <v>1028.9926</v>
      </c>
      <c r="M11" s="62">
        <v>8.0000000000000002E-3</v>
      </c>
      <c r="N11" s="62">
        <v>2.5999999999999999E-2</v>
      </c>
      <c r="O11" s="62">
        <v>32.51</v>
      </c>
      <c r="Q11" s="5">
        <v>8.8153796042000021</v>
      </c>
    </row>
    <row r="12" spans="1:17" x14ac:dyDescent="0.2">
      <c r="B12" s="23">
        <v>39640</v>
      </c>
      <c r="C12" s="5">
        <v>26.5</v>
      </c>
      <c r="D12" s="5">
        <v>-110.5</v>
      </c>
      <c r="E12" s="39">
        <v>550</v>
      </c>
      <c r="F12" s="5">
        <v>16.573218377816659</v>
      </c>
      <c r="H12" s="5">
        <v>9.9999999999999998E-13</v>
      </c>
      <c r="I12" s="43">
        <v>0</v>
      </c>
      <c r="J12" s="5">
        <v>8.9116999999999997</v>
      </c>
      <c r="K12" s="5">
        <v>34.619399999999999</v>
      </c>
      <c r="L12" s="5">
        <v>1029.3398</v>
      </c>
      <c r="M12" s="62">
        <v>8.0000000000000002E-3</v>
      </c>
      <c r="N12" s="62">
        <v>2.1999999999999999E-2</v>
      </c>
      <c r="O12" s="62">
        <v>33.770000000000003</v>
      </c>
      <c r="Q12" s="5">
        <v>5.2774251545999995</v>
      </c>
    </row>
    <row r="13" spans="1:17" x14ac:dyDescent="0.2">
      <c r="B13" s="23">
        <v>39640</v>
      </c>
      <c r="C13" s="5">
        <v>26.5</v>
      </c>
      <c r="D13" s="5">
        <v>-110.5</v>
      </c>
      <c r="E13" s="39">
        <v>600</v>
      </c>
      <c r="F13" s="5">
        <v>17.036586662620884</v>
      </c>
      <c r="H13" s="5">
        <v>9.9999999999999998E-13</v>
      </c>
      <c r="I13" s="43">
        <v>0</v>
      </c>
      <c r="J13" s="5">
        <v>8.3186</v>
      </c>
      <c r="K13" s="5">
        <v>34.598300000000002</v>
      </c>
      <c r="L13" s="5">
        <v>1029.6523</v>
      </c>
      <c r="M13" s="62">
        <v>6.0000000000000001E-3</v>
      </c>
      <c r="N13" s="62">
        <v>1.9E-2</v>
      </c>
      <c r="O13" s="62">
        <v>35.61</v>
      </c>
      <c r="Q13" s="5">
        <v>4.2637901743000004</v>
      </c>
    </row>
    <row r="14" spans="1:17" x14ac:dyDescent="0.2">
      <c r="B14" s="23">
        <v>39643</v>
      </c>
      <c r="C14" s="5">
        <v>24.5</v>
      </c>
      <c r="D14" s="5">
        <v>-109</v>
      </c>
      <c r="E14" s="39">
        <v>25</v>
      </c>
      <c r="F14" s="5">
        <v>4.1356598018993437E-3</v>
      </c>
      <c r="H14" s="5">
        <v>389</v>
      </c>
      <c r="I14" s="43">
        <v>0.16300000000000001</v>
      </c>
      <c r="J14" s="5">
        <v>27.9999</v>
      </c>
      <c r="K14" s="5">
        <v>34.990099999999998</v>
      </c>
      <c r="L14" s="5">
        <v>1022.4944</v>
      </c>
      <c r="M14" s="62">
        <v>8.9999999999999993E-3</v>
      </c>
      <c r="N14" s="62">
        <v>3.5000000000000003E-2</v>
      </c>
      <c r="O14" s="62">
        <v>0.56999999999999995</v>
      </c>
      <c r="Q14" s="5">
        <v>194.33528566400003</v>
      </c>
    </row>
    <row r="15" spans="1:17" x14ac:dyDescent="0.2">
      <c r="B15" s="23">
        <v>39643</v>
      </c>
      <c r="C15" s="5">
        <v>24.5</v>
      </c>
      <c r="D15" s="5">
        <v>-109</v>
      </c>
      <c r="E15" s="39">
        <v>30</v>
      </c>
      <c r="F15" s="5">
        <v>1.6731493290630555</v>
      </c>
      <c r="H15" s="5">
        <v>275</v>
      </c>
      <c r="I15" s="43">
        <v>0.115</v>
      </c>
      <c r="J15" s="5">
        <v>27.845199999999998</v>
      </c>
      <c r="K15" s="5">
        <v>35.052599999999998</v>
      </c>
      <c r="L15" s="5">
        <v>1022.6133</v>
      </c>
      <c r="M15" s="62">
        <v>5.0000000000000001E-3</v>
      </c>
      <c r="N15" s="62">
        <v>0.15</v>
      </c>
      <c r="O15" s="62">
        <v>4.37</v>
      </c>
      <c r="Q15" s="5">
        <v>194.2627807611</v>
      </c>
    </row>
    <row r="16" spans="1:17" x14ac:dyDescent="0.2">
      <c r="B16" s="23">
        <v>39643</v>
      </c>
      <c r="C16" s="5">
        <v>24.5</v>
      </c>
      <c r="D16" s="5">
        <v>-109</v>
      </c>
      <c r="E16" s="39">
        <v>35</v>
      </c>
      <c r="F16" s="5">
        <v>0.42387370111555295</v>
      </c>
      <c r="H16" s="5">
        <v>186</v>
      </c>
      <c r="I16" s="43">
        <v>7.8E-2</v>
      </c>
      <c r="J16" s="5">
        <v>27.553000000000001</v>
      </c>
      <c r="K16" s="5">
        <v>35.080399999999997</v>
      </c>
      <c r="L16" s="5">
        <v>1022.7506</v>
      </c>
      <c r="M16" s="62">
        <v>6.3E-2</v>
      </c>
      <c r="N16" s="62">
        <v>0.23699999999999999</v>
      </c>
      <c r="O16" s="62">
        <v>1.17</v>
      </c>
      <c r="Q16" s="5">
        <v>196.49595902499999</v>
      </c>
    </row>
    <row r="17" spans="2:17" x14ac:dyDescent="0.2">
      <c r="B17" s="23">
        <v>39643</v>
      </c>
      <c r="C17" s="5">
        <v>24.5</v>
      </c>
      <c r="D17" s="5">
        <v>-109</v>
      </c>
      <c r="E17" s="39">
        <v>40</v>
      </c>
      <c r="F17" s="5">
        <v>0.72334976413398955</v>
      </c>
      <c r="H17" s="5">
        <v>118</v>
      </c>
      <c r="I17" s="43">
        <v>0.05</v>
      </c>
      <c r="J17" s="5">
        <v>26.636099999999999</v>
      </c>
      <c r="K17" s="5">
        <v>35.020899999999997</v>
      </c>
      <c r="L17" s="5">
        <v>1023.021</v>
      </c>
      <c r="M17" s="62">
        <v>0.1</v>
      </c>
      <c r="N17" s="62">
        <v>0.27800000000000002</v>
      </c>
      <c r="O17" s="62">
        <v>1.91</v>
      </c>
      <c r="Q17" s="5">
        <v>194.42514105000001</v>
      </c>
    </row>
    <row r="18" spans="2:17" x14ac:dyDescent="0.2">
      <c r="B18" s="23">
        <v>39643</v>
      </c>
      <c r="C18" s="5">
        <v>24.5</v>
      </c>
      <c r="D18" s="5">
        <v>-109</v>
      </c>
      <c r="E18" s="39">
        <v>45</v>
      </c>
      <c r="F18" s="5">
        <v>6.2075227972968934</v>
      </c>
      <c r="H18" s="5">
        <v>69.8</v>
      </c>
      <c r="I18" s="43">
        <v>2.8999999999999998E-2</v>
      </c>
      <c r="J18" s="5">
        <v>24.733899999999998</v>
      </c>
      <c r="K18" s="5">
        <v>34.732500000000002</v>
      </c>
      <c r="L18" s="5">
        <v>1023.4136999999999</v>
      </c>
      <c r="Q18" s="5">
        <v>194.4496264137</v>
      </c>
    </row>
    <row r="19" spans="2:17" x14ac:dyDescent="0.2">
      <c r="B19" s="23">
        <v>39643</v>
      </c>
      <c r="C19" s="5">
        <v>24.5</v>
      </c>
      <c r="D19" s="5">
        <v>-109</v>
      </c>
      <c r="E19" s="39">
        <v>50</v>
      </c>
      <c r="F19" s="5">
        <v>16.849987920017544</v>
      </c>
      <c r="H19" s="5">
        <v>44.7</v>
      </c>
      <c r="I19" s="43">
        <v>1.9E-2</v>
      </c>
      <c r="J19" s="5">
        <v>23.965900000000001</v>
      </c>
      <c r="K19" s="5">
        <v>34.660800000000002</v>
      </c>
      <c r="L19" s="5">
        <v>1023.6108</v>
      </c>
      <c r="M19" s="62">
        <v>2E-3</v>
      </c>
      <c r="N19" s="62">
        <v>0</v>
      </c>
      <c r="O19" s="62">
        <v>13.86</v>
      </c>
      <c r="Q19" s="5">
        <v>170.9194605516</v>
      </c>
    </row>
    <row r="20" spans="2:17" x14ac:dyDescent="0.2">
      <c r="B20" s="23">
        <v>39643</v>
      </c>
      <c r="C20" s="5">
        <v>24.5</v>
      </c>
      <c r="D20" s="5">
        <v>-109</v>
      </c>
      <c r="E20" s="39">
        <v>55</v>
      </c>
      <c r="F20" s="5">
        <v>124.6</v>
      </c>
      <c r="H20" s="5">
        <v>29.6</v>
      </c>
      <c r="I20" s="43">
        <v>1.2E-2</v>
      </c>
      <c r="J20" s="5">
        <v>22.514500000000002</v>
      </c>
      <c r="K20" s="5">
        <v>34.625900000000001</v>
      </c>
      <c r="L20" s="5">
        <v>1024.0272</v>
      </c>
      <c r="Q20" s="5">
        <v>139.6025560944</v>
      </c>
    </row>
    <row r="21" spans="2:17" x14ac:dyDescent="0.2">
      <c r="B21" s="23">
        <v>39643</v>
      </c>
      <c r="C21" s="5">
        <v>24.5</v>
      </c>
      <c r="D21" s="5">
        <v>-109</v>
      </c>
      <c r="E21" s="39">
        <v>100</v>
      </c>
      <c r="F21" s="5">
        <v>63.250799332466109</v>
      </c>
      <c r="H21" s="5">
        <v>0.318</v>
      </c>
      <c r="I21" s="43">
        <v>0</v>
      </c>
      <c r="J21" s="5">
        <v>18.220300000000002</v>
      </c>
      <c r="K21" s="5">
        <v>34.654800000000002</v>
      </c>
      <c r="L21" s="5">
        <v>1025.3966</v>
      </c>
      <c r="M21" s="62">
        <v>2E-3</v>
      </c>
      <c r="N21" s="62">
        <v>0</v>
      </c>
      <c r="O21" s="62">
        <v>23.82</v>
      </c>
      <c r="Q21" s="5">
        <v>8.4564457601999994</v>
      </c>
    </row>
    <row r="22" spans="2:17" x14ac:dyDescent="0.2">
      <c r="B22" s="23">
        <v>39643</v>
      </c>
      <c r="C22" s="5">
        <v>24.5</v>
      </c>
      <c r="D22" s="5">
        <v>-109</v>
      </c>
      <c r="E22" s="39">
        <v>120</v>
      </c>
      <c r="F22" s="5">
        <v>58.022246049997165</v>
      </c>
      <c r="H22" s="5">
        <v>7.5700000000000003E-2</v>
      </c>
      <c r="I22" s="43">
        <v>0</v>
      </c>
      <c r="J22" s="5">
        <v>16.903300000000002</v>
      </c>
      <c r="K22" s="5">
        <v>34.676400000000001</v>
      </c>
      <c r="L22" s="5">
        <v>1025.8218999999999</v>
      </c>
      <c r="M22" s="62">
        <v>1.9E-2</v>
      </c>
      <c r="N22" s="62">
        <v>0.125</v>
      </c>
      <c r="O22" s="62">
        <v>25.71</v>
      </c>
      <c r="Q22" s="5">
        <v>4.9567714208</v>
      </c>
    </row>
    <row r="23" spans="2:17" x14ac:dyDescent="0.2">
      <c r="B23" s="23">
        <v>39643</v>
      </c>
      <c r="C23" s="5">
        <v>24.5</v>
      </c>
      <c r="D23" s="5">
        <v>-109</v>
      </c>
      <c r="E23" s="39">
        <v>150</v>
      </c>
      <c r="F23" s="5">
        <v>8.0065366992458511</v>
      </c>
      <c r="H23" s="5">
        <v>1.78E-2</v>
      </c>
      <c r="I23" s="43">
        <v>0</v>
      </c>
      <c r="J23" s="5">
        <v>15.999499999999999</v>
      </c>
      <c r="K23" s="5">
        <v>34.712600000000002</v>
      </c>
      <c r="L23" s="5">
        <v>1026.1937</v>
      </c>
      <c r="M23" s="62">
        <v>4.2999999999999997E-2</v>
      </c>
      <c r="N23" s="62">
        <v>1.44</v>
      </c>
      <c r="O23" s="62">
        <v>25.1</v>
      </c>
      <c r="Q23" s="5">
        <v>4.1232462865999997</v>
      </c>
    </row>
    <row r="24" spans="2:17" x14ac:dyDescent="0.2">
      <c r="B24" s="23">
        <v>39643</v>
      </c>
      <c r="C24" s="5">
        <v>24.5</v>
      </c>
      <c r="D24" s="5">
        <v>-109</v>
      </c>
      <c r="E24" s="39">
        <v>200</v>
      </c>
      <c r="F24" s="5">
        <v>213.1</v>
      </c>
      <c r="H24" s="5">
        <v>5.8399999999999997E-3</v>
      </c>
      <c r="I24" s="43">
        <v>0</v>
      </c>
      <c r="J24" s="5">
        <v>13.8019</v>
      </c>
      <c r="K24" s="5">
        <v>34.7607</v>
      </c>
      <c r="L24" s="5">
        <v>1026.9378999999999</v>
      </c>
      <c r="M24" s="62">
        <v>3.2000000000000001E-2</v>
      </c>
      <c r="N24" s="62">
        <v>4.1749999999999998</v>
      </c>
      <c r="O24" s="62">
        <v>23.82</v>
      </c>
      <c r="Q24" s="5">
        <v>3.8859330135999994</v>
      </c>
    </row>
    <row r="25" spans="2:17" x14ac:dyDescent="0.2">
      <c r="B25" s="23">
        <v>39643</v>
      </c>
      <c r="C25" s="5">
        <v>24.5</v>
      </c>
      <c r="D25" s="5">
        <v>-109</v>
      </c>
      <c r="E25" s="39">
        <v>250</v>
      </c>
      <c r="F25" s="5">
        <v>212.91739477787303</v>
      </c>
      <c r="H25" s="5">
        <v>6.6200000000000005E-4</v>
      </c>
      <c r="I25" s="43">
        <v>0</v>
      </c>
      <c r="J25" s="5">
        <v>12.8508</v>
      </c>
      <c r="K25" s="5">
        <v>34.791200000000003</v>
      </c>
      <c r="L25" s="5">
        <v>1027.3855000000001</v>
      </c>
      <c r="M25" s="62">
        <v>4.0000000000000001E-3</v>
      </c>
      <c r="N25" s="62">
        <v>0.73</v>
      </c>
      <c r="O25" s="62">
        <v>26.77</v>
      </c>
      <c r="Q25" s="5">
        <v>5.6650036470000007</v>
      </c>
    </row>
    <row r="26" spans="2:17" x14ac:dyDescent="0.2">
      <c r="B26" s="23">
        <v>39643</v>
      </c>
      <c r="C26" s="5">
        <v>24.5</v>
      </c>
      <c r="D26" s="5">
        <v>-109</v>
      </c>
      <c r="E26" s="39">
        <v>300</v>
      </c>
      <c r="F26" s="5">
        <v>50.984114762694333</v>
      </c>
      <c r="H26" s="5">
        <v>9.9999999999999998E-13</v>
      </c>
      <c r="I26" s="43">
        <v>0</v>
      </c>
      <c r="J26" s="5">
        <v>11.936199999999999</v>
      </c>
      <c r="K26" s="5">
        <v>34.751100000000001</v>
      </c>
      <c r="L26" s="5">
        <v>1027.7599</v>
      </c>
      <c r="M26" s="62">
        <v>8.9999999999999993E-3</v>
      </c>
      <c r="N26" s="62">
        <v>0.65600000000000003</v>
      </c>
      <c r="Q26" s="5">
        <v>3.7595457142000002</v>
      </c>
    </row>
    <row r="27" spans="2:17" x14ac:dyDescent="0.2">
      <c r="B27" s="23">
        <v>39647</v>
      </c>
      <c r="C27" s="5">
        <v>20.5</v>
      </c>
      <c r="D27" s="5">
        <v>-106.5</v>
      </c>
      <c r="E27" s="39">
        <v>65</v>
      </c>
      <c r="F27" s="5">
        <v>0</v>
      </c>
      <c r="H27" s="5">
        <v>3.25</v>
      </c>
      <c r="I27" s="43">
        <v>2E-3</v>
      </c>
      <c r="J27" s="5">
        <v>26.495000000000001</v>
      </c>
      <c r="K27" s="5">
        <v>34.879100000000001</v>
      </c>
      <c r="L27" s="5">
        <v>1023.0662</v>
      </c>
      <c r="Q27" s="5">
        <v>194.00813577079998</v>
      </c>
    </row>
    <row r="28" spans="2:17" x14ac:dyDescent="0.2">
      <c r="B28" s="23">
        <v>39647</v>
      </c>
      <c r="C28" s="5">
        <v>20.5</v>
      </c>
      <c r="D28" s="5">
        <v>-106.5</v>
      </c>
      <c r="E28" s="39">
        <v>70</v>
      </c>
      <c r="F28" s="5">
        <v>19.690398128112314</v>
      </c>
      <c r="H28" s="5">
        <v>2.46</v>
      </c>
      <c r="I28" s="43">
        <v>1E-3</v>
      </c>
      <c r="J28" s="5">
        <v>24.568100000000001</v>
      </c>
      <c r="K28" s="5">
        <v>34.756300000000003</v>
      </c>
      <c r="L28" s="5">
        <v>1023.5893</v>
      </c>
      <c r="M28" s="62">
        <v>6.0999999999999999E-2</v>
      </c>
      <c r="N28" s="62">
        <v>0</v>
      </c>
      <c r="O28" s="62">
        <v>0</v>
      </c>
      <c r="Q28" s="5">
        <v>199.47196483750002</v>
      </c>
    </row>
    <row r="29" spans="2:17" x14ac:dyDescent="0.2">
      <c r="B29" s="23">
        <v>39647</v>
      </c>
      <c r="C29" s="5">
        <v>20.5</v>
      </c>
      <c r="D29" s="5">
        <v>-106.5</v>
      </c>
      <c r="E29" s="39">
        <v>80</v>
      </c>
      <c r="F29" s="5">
        <v>41.560137656062544</v>
      </c>
      <c r="H29" s="5">
        <v>1.22</v>
      </c>
      <c r="I29" s="43">
        <v>1E-3</v>
      </c>
      <c r="J29" s="5">
        <v>22.329799999999999</v>
      </c>
      <c r="K29" s="5">
        <v>34.610900000000001</v>
      </c>
      <c r="L29" s="5">
        <v>1024.181</v>
      </c>
      <c r="N29" s="62">
        <v>0.37</v>
      </c>
      <c r="O29" s="62">
        <v>4.2300000000000004</v>
      </c>
      <c r="Q29" s="5">
        <v>202.54817964599999</v>
      </c>
    </row>
    <row r="30" spans="2:17" x14ac:dyDescent="0.2">
      <c r="B30" s="23">
        <v>39647</v>
      </c>
      <c r="C30" s="5">
        <v>20.5</v>
      </c>
      <c r="D30" s="5">
        <v>-106.5</v>
      </c>
      <c r="E30" s="39">
        <v>100</v>
      </c>
      <c r="F30" s="5">
        <v>29.890639008475354</v>
      </c>
      <c r="H30" s="5">
        <v>0.21299999999999999</v>
      </c>
      <c r="I30" s="43">
        <v>0</v>
      </c>
      <c r="J30" s="5">
        <v>16.327100000000002</v>
      </c>
      <c r="K30" s="5">
        <v>34.531599999999997</v>
      </c>
      <c r="L30" s="5">
        <v>1025.7582</v>
      </c>
      <c r="M30" s="62">
        <v>7.0000000000000001E-3</v>
      </c>
      <c r="N30" s="62">
        <v>0</v>
      </c>
      <c r="O30" s="62">
        <v>21.6</v>
      </c>
      <c r="Q30" s="5">
        <v>45.142592623800006</v>
      </c>
    </row>
    <row r="31" spans="2:17" x14ac:dyDescent="0.2">
      <c r="B31" s="23">
        <v>39647</v>
      </c>
      <c r="C31" s="5">
        <v>20.5</v>
      </c>
      <c r="D31" s="5">
        <v>-106.5</v>
      </c>
      <c r="E31" s="39">
        <v>120</v>
      </c>
      <c r="F31" s="5">
        <v>137.04379253424466</v>
      </c>
      <c r="H31" s="5">
        <v>7.1599999999999997E-2</v>
      </c>
      <c r="I31" s="43">
        <v>0</v>
      </c>
      <c r="J31" s="5">
        <v>14.7745</v>
      </c>
      <c r="K31" s="5">
        <v>34.6937</v>
      </c>
      <c r="L31" s="5">
        <v>1026.3219999999999</v>
      </c>
      <c r="M31" s="62">
        <v>4.0000000000000001E-3</v>
      </c>
      <c r="N31" s="62">
        <v>5.7000000000000002E-2</v>
      </c>
      <c r="O31" s="62">
        <v>27.25</v>
      </c>
      <c r="Q31" s="5">
        <v>6.5643555119999988</v>
      </c>
    </row>
    <row r="32" spans="2:17" x14ac:dyDescent="0.2">
      <c r="B32" s="23">
        <v>39647</v>
      </c>
      <c r="C32" s="5">
        <v>20.5</v>
      </c>
      <c r="D32" s="5">
        <v>-106.5</v>
      </c>
      <c r="E32" s="39">
        <v>300</v>
      </c>
      <c r="F32" s="5">
        <v>50.451278398110311</v>
      </c>
      <c r="H32" s="5">
        <v>9.9999999999999998E-13</v>
      </c>
      <c r="I32" s="43">
        <v>0</v>
      </c>
      <c r="J32" s="5">
        <v>11.2676</v>
      </c>
      <c r="K32" s="5">
        <v>34.723799999999997</v>
      </c>
      <c r="L32" s="5">
        <v>1027.8672999999999</v>
      </c>
      <c r="M32" s="62">
        <v>2E-3</v>
      </c>
      <c r="N32" s="62">
        <v>2.1</v>
      </c>
      <c r="O32" s="62">
        <v>26.21</v>
      </c>
      <c r="Q32" s="5">
        <v>3.1134100516999998</v>
      </c>
    </row>
    <row r="33" spans="2:17" x14ac:dyDescent="0.2">
      <c r="B33" s="23">
        <v>39654</v>
      </c>
      <c r="C33" s="5">
        <v>21.5</v>
      </c>
      <c r="D33" s="5">
        <v>-109.5</v>
      </c>
      <c r="E33" s="39">
        <v>45</v>
      </c>
      <c r="F33" s="5">
        <v>26.283576039868663</v>
      </c>
      <c r="H33" s="5">
        <v>9.9999999999999998E-13</v>
      </c>
      <c r="I33" s="43">
        <v>0</v>
      </c>
      <c r="J33" s="5">
        <v>20.961099999999998</v>
      </c>
      <c r="K33" s="5">
        <v>34.675199999999997</v>
      </c>
      <c r="L33" s="5">
        <v>1024.4530999999999</v>
      </c>
      <c r="Q33" s="5">
        <v>199.7335230946</v>
      </c>
    </row>
    <row r="34" spans="2:17" x14ac:dyDescent="0.2">
      <c r="B34" s="23">
        <v>39654</v>
      </c>
      <c r="C34" s="5">
        <v>21.5</v>
      </c>
      <c r="D34" s="5">
        <v>-109.5</v>
      </c>
      <c r="E34" s="39">
        <v>50</v>
      </c>
      <c r="F34" s="5">
        <v>34.971963939925374</v>
      </c>
      <c r="H34" s="5">
        <v>9.9999999999999998E-13</v>
      </c>
      <c r="I34" s="43">
        <v>0</v>
      </c>
      <c r="J34" s="5">
        <v>19.704999999999998</v>
      </c>
      <c r="K34" s="5">
        <v>34.680100000000003</v>
      </c>
      <c r="L34" s="5">
        <v>1024.8090999999999</v>
      </c>
      <c r="M34" s="62">
        <v>3.0000000000000001E-3</v>
      </c>
      <c r="N34" s="62">
        <v>0.20499999999999999</v>
      </c>
      <c r="O34" s="62">
        <v>15.79</v>
      </c>
      <c r="Q34" s="5">
        <v>150.24828696009996</v>
      </c>
    </row>
    <row r="35" spans="2:17" x14ac:dyDescent="0.2">
      <c r="B35" s="23">
        <v>39654</v>
      </c>
      <c r="C35" s="5">
        <v>21.5</v>
      </c>
      <c r="D35" s="5">
        <v>-109.5</v>
      </c>
      <c r="E35" s="39">
        <v>55</v>
      </c>
      <c r="F35" s="5">
        <v>37.578811982106011</v>
      </c>
      <c r="H35" s="5">
        <v>9.9999999999999998E-13</v>
      </c>
      <c r="I35" s="43">
        <v>0</v>
      </c>
      <c r="J35" s="5">
        <v>18.5867</v>
      </c>
      <c r="K35" s="5">
        <v>34.642400000000002</v>
      </c>
      <c r="L35" s="5">
        <v>1025.0935999999999</v>
      </c>
      <c r="Q35" s="5">
        <v>109.61940920959999</v>
      </c>
    </row>
    <row r="36" spans="2:17" x14ac:dyDescent="0.2">
      <c r="B36" s="23">
        <v>39654</v>
      </c>
      <c r="C36" s="5">
        <v>21.5</v>
      </c>
      <c r="D36" s="5">
        <v>-109.5</v>
      </c>
      <c r="E36" s="39">
        <v>60</v>
      </c>
      <c r="F36" s="5">
        <v>25.364060595331907</v>
      </c>
      <c r="H36" s="5">
        <v>9.9999999999999998E-13</v>
      </c>
      <c r="I36" s="43">
        <v>0</v>
      </c>
      <c r="J36" s="5">
        <v>18.010400000000001</v>
      </c>
      <c r="K36" s="5">
        <v>34.634300000000003</v>
      </c>
      <c r="L36" s="5">
        <v>1025.2529999999999</v>
      </c>
      <c r="Q36" s="5">
        <v>88.671056210999993</v>
      </c>
    </row>
    <row r="37" spans="2:17" x14ac:dyDescent="0.2">
      <c r="B37" s="23">
        <v>39654</v>
      </c>
      <c r="C37" s="5">
        <v>21.5</v>
      </c>
      <c r="D37" s="5">
        <v>-109.5</v>
      </c>
      <c r="E37" s="39">
        <v>70</v>
      </c>
      <c r="F37" s="5">
        <v>16.908070967693391</v>
      </c>
      <c r="H37" s="5">
        <v>9.9999999999999998E-13</v>
      </c>
      <c r="I37" s="43">
        <v>0</v>
      </c>
      <c r="J37" s="5">
        <v>16.244399999999999</v>
      </c>
      <c r="K37" s="5">
        <v>34.5687</v>
      </c>
      <c r="L37" s="5">
        <v>1025.6691000000001</v>
      </c>
      <c r="M37" s="62">
        <v>1E-3</v>
      </c>
      <c r="N37" s="62">
        <v>0</v>
      </c>
      <c r="O37" s="62">
        <v>22.6</v>
      </c>
      <c r="Q37" s="5">
        <v>40.918043075400007</v>
      </c>
    </row>
    <row r="38" spans="2:17" x14ac:dyDescent="0.2">
      <c r="B38" s="23">
        <v>39654</v>
      </c>
      <c r="C38" s="5">
        <v>21.5</v>
      </c>
      <c r="D38" s="5">
        <v>-109.5</v>
      </c>
      <c r="E38" s="39">
        <v>120</v>
      </c>
      <c r="F38" s="5">
        <v>63.674909991727922</v>
      </c>
      <c r="H38" s="5">
        <v>9.9999999999999998E-13</v>
      </c>
      <c r="I38" s="43">
        <v>0</v>
      </c>
      <c r="J38" s="5">
        <v>13.004200000000001</v>
      </c>
      <c r="K38" s="5">
        <v>34.585500000000003</v>
      </c>
      <c r="L38" s="5">
        <v>1026.6115</v>
      </c>
      <c r="Q38" s="5">
        <v>22.332906570999999</v>
      </c>
    </row>
    <row r="39" spans="2:17" x14ac:dyDescent="0.2">
      <c r="B39" s="23">
        <v>39654</v>
      </c>
      <c r="C39" s="5">
        <v>21.5</v>
      </c>
      <c r="D39" s="5">
        <v>-109.5</v>
      </c>
      <c r="E39" s="39">
        <v>140</v>
      </c>
      <c r="F39" s="5">
        <v>13.417830721303748</v>
      </c>
      <c r="H39" s="5">
        <v>9.9999999999999998E-13</v>
      </c>
      <c r="I39" s="43">
        <v>0</v>
      </c>
      <c r="J39" s="5">
        <v>12.663500000000001</v>
      </c>
      <c r="K39" s="5">
        <v>34.632100000000001</v>
      </c>
      <c r="L39" s="5">
        <v>1026.8053</v>
      </c>
      <c r="Q39" s="5">
        <v>13.3648977848</v>
      </c>
    </row>
    <row r="40" spans="2:17" x14ac:dyDescent="0.2">
      <c r="B40" s="23">
        <v>39654</v>
      </c>
      <c r="C40" s="5">
        <v>21.5</v>
      </c>
      <c r="D40" s="5">
        <v>-109.5</v>
      </c>
      <c r="E40" s="39">
        <v>160</v>
      </c>
      <c r="F40" s="5">
        <v>11.034187967205202</v>
      </c>
      <c r="H40" s="5">
        <v>9.9999999999999998E-13</v>
      </c>
      <c r="I40" s="43">
        <v>0</v>
      </c>
      <c r="J40" s="5">
        <v>12.4132</v>
      </c>
      <c r="K40" s="5">
        <v>34.691000000000003</v>
      </c>
      <c r="L40" s="5">
        <v>1026.9899</v>
      </c>
      <c r="Q40" s="5">
        <v>9.0488080089</v>
      </c>
    </row>
    <row r="41" spans="2:17" x14ac:dyDescent="0.2">
      <c r="B41" s="23">
        <v>39654</v>
      </c>
      <c r="C41" s="5">
        <v>21.5</v>
      </c>
      <c r="D41" s="5">
        <v>-109.5</v>
      </c>
      <c r="E41" s="39">
        <v>180</v>
      </c>
      <c r="F41" s="5">
        <v>64.484018192428664</v>
      </c>
      <c r="H41" s="5">
        <v>9.9999999999999998E-13</v>
      </c>
      <c r="I41" s="43">
        <v>0</v>
      </c>
      <c r="J41" s="5">
        <v>12.120100000000001</v>
      </c>
      <c r="K41" s="5">
        <v>34.723399999999998</v>
      </c>
      <c r="L41" s="5">
        <v>1027.162</v>
      </c>
      <c r="Q41" s="5">
        <v>4.9077800360000001</v>
      </c>
    </row>
    <row r="42" spans="2:17" x14ac:dyDescent="0.2">
      <c r="B42" s="23">
        <v>39654</v>
      </c>
      <c r="C42" s="5">
        <v>21.5</v>
      </c>
      <c r="D42" s="5">
        <v>-109.5</v>
      </c>
      <c r="E42" s="39">
        <v>200</v>
      </c>
      <c r="F42" s="5">
        <v>12.06107418730873</v>
      </c>
      <c r="H42" s="5">
        <v>9.9999999999999998E-13</v>
      </c>
      <c r="I42" s="43">
        <v>0</v>
      </c>
      <c r="J42" s="5">
        <v>11.807</v>
      </c>
      <c r="K42" s="5">
        <v>34.725099999999998</v>
      </c>
      <c r="L42" s="5">
        <v>1027.3135</v>
      </c>
      <c r="M42" s="62">
        <v>4.0000000000000001E-3</v>
      </c>
      <c r="N42" s="62">
        <v>4.7E-2</v>
      </c>
      <c r="O42" s="62">
        <v>28.21</v>
      </c>
      <c r="Q42" s="5">
        <v>3.7106563620000004</v>
      </c>
    </row>
    <row r="43" spans="2:17" x14ac:dyDescent="0.2">
      <c r="B43" s="23">
        <v>39658</v>
      </c>
      <c r="C43" s="5">
        <v>24.7</v>
      </c>
      <c r="D43" s="5">
        <v>-113.30000000000001</v>
      </c>
      <c r="E43" s="39">
        <v>45</v>
      </c>
      <c r="F43" s="5">
        <v>0.26978530534468015</v>
      </c>
      <c r="H43" s="5">
        <v>50.6</v>
      </c>
      <c r="I43" s="43">
        <v>2.1000000000000001E-2</v>
      </c>
      <c r="J43" s="5">
        <v>15.391400000000001</v>
      </c>
      <c r="K43" s="5">
        <v>33.702100000000002</v>
      </c>
      <c r="L43" s="5">
        <v>1025.0853</v>
      </c>
      <c r="M43" s="62">
        <v>0.01</v>
      </c>
      <c r="N43" s="62">
        <v>3.7999999999999999E-2</v>
      </c>
      <c r="O43" s="62">
        <v>1.1100000000000001</v>
      </c>
      <c r="Q43" s="5">
        <v>247.6206301533</v>
      </c>
    </row>
    <row r="44" spans="2:17" x14ac:dyDescent="0.2">
      <c r="B44" s="23">
        <v>39658</v>
      </c>
      <c r="C44" s="5">
        <v>24.7</v>
      </c>
      <c r="D44" s="5">
        <v>-113.30000000000001</v>
      </c>
      <c r="E44" s="39">
        <v>50</v>
      </c>
      <c r="F44" s="5">
        <v>44.4925848542496</v>
      </c>
      <c r="H44" s="5">
        <v>31.8</v>
      </c>
      <c r="I44" s="43">
        <v>1.3000000000000001E-2</v>
      </c>
      <c r="J44" s="5">
        <v>14.821999999999999</v>
      </c>
      <c r="K44" s="5">
        <v>33.689799999999998</v>
      </c>
      <c r="L44" s="5">
        <v>1025.2228</v>
      </c>
      <c r="M44" s="62">
        <v>9.8000000000000004E-2</v>
      </c>
      <c r="N44" s="62">
        <v>0.20300000000000001</v>
      </c>
      <c r="O44" s="62">
        <v>8.0500000000000007</v>
      </c>
      <c r="Q44" s="5">
        <v>236.9371908624</v>
      </c>
    </row>
    <row r="45" spans="2:17" x14ac:dyDescent="0.2">
      <c r="B45" s="23">
        <v>39658</v>
      </c>
      <c r="C45" s="5">
        <v>24.7</v>
      </c>
      <c r="D45" s="5">
        <v>-113.30000000000001</v>
      </c>
      <c r="E45" s="39">
        <v>55</v>
      </c>
      <c r="F45" s="5">
        <v>50.501832170611841</v>
      </c>
      <c r="H45" s="5">
        <v>21.8</v>
      </c>
      <c r="I45" s="43">
        <v>9.0000000000000011E-3</v>
      </c>
      <c r="J45" s="5">
        <v>14.232699999999999</v>
      </c>
      <c r="K45" s="5">
        <v>33.674300000000002</v>
      </c>
      <c r="L45" s="5">
        <v>1025.3590999999999</v>
      </c>
      <c r="M45" s="62">
        <v>1.0999999999999999E-2</v>
      </c>
      <c r="N45" s="62">
        <v>0.373</v>
      </c>
      <c r="O45" s="62">
        <v>10.41</v>
      </c>
      <c r="Q45" s="5">
        <v>221.26839234359997</v>
      </c>
    </row>
    <row r="46" spans="2:17" x14ac:dyDescent="0.2">
      <c r="B46" s="23">
        <v>39658</v>
      </c>
      <c r="C46" s="5">
        <v>24.7</v>
      </c>
      <c r="D46" s="5">
        <v>-113.30000000000001</v>
      </c>
      <c r="E46" s="39">
        <v>60</v>
      </c>
      <c r="F46" s="5">
        <v>43.282603512374223</v>
      </c>
      <c r="H46" s="5">
        <v>14.6</v>
      </c>
      <c r="I46" s="43">
        <v>6.0000000000000001E-3</v>
      </c>
      <c r="J46" s="5">
        <v>13.8719</v>
      </c>
      <c r="K46" s="5">
        <v>33.698399999999999</v>
      </c>
      <c r="L46" s="5">
        <v>1025.4755</v>
      </c>
      <c r="M46" s="62">
        <v>1E-3</v>
      </c>
      <c r="N46" s="62">
        <v>4.9000000000000002E-2</v>
      </c>
      <c r="O46" s="62">
        <v>11.5</v>
      </c>
      <c r="Q46" s="5">
        <v>202.21453932050002</v>
      </c>
    </row>
    <row r="47" spans="2:17" x14ac:dyDescent="0.2">
      <c r="B47" s="23">
        <v>39658</v>
      </c>
      <c r="C47" s="5">
        <v>24.7</v>
      </c>
      <c r="D47" s="5">
        <v>-113.30000000000001</v>
      </c>
      <c r="E47" s="39">
        <v>80</v>
      </c>
      <c r="F47" s="5">
        <v>25.872224577901523</v>
      </c>
      <c r="H47" s="5">
        <v>3.83</v>
      </c>
      <c r="I47" s="43">
        <v>2E-3</v>
      </c>
      <c r="J47" s="5">
        <v>12.7516</v>
      </c>
      <c r="K47" s="5">
        <v>33.768599999999999</v>
      </c>
      <c r="L47" s="5">
        <v>1025.8507999999999</v>
      </c>
      <c r="M47" s="62">
        <v>1E-3</v>
      </c>
      <c r="N47" s="62">
        <v>0.11</v>
      </c>
      <c r="O47" s="62">
        <v>18.25</v>
      </c>
      <c r="Q47" s="5">
        <v>165.93547030319999</v>
      </c>
    </row>
    <row r="48" spans="2:17" x14ac:dyDescent="0.2">
      <c r="B48" s="23">
        <v>39658</v>
      </c>
      <c r="C48" s="5">
        <v>24.7</v>
      </c>
      <c r="D48" s="5">
        <v>-113.30000000000001</v>
      </c>
      <c r="E48" s="39">
        <v>100</v>
      </c>
      <c r="F48" s="5">
        <v>26.844851924882519</v>
      </c>
      <c r="H48" s="5">
        <v>1.23</v>
      </c>
      <c r="I48" s="43">
        <v>1E-3</v>
      </c>
      <c r="J48" s="5">
        <v>11.887</v>
      </c>
      <c r="K48" s="5">
        <v>33.915900000000001</v>
      </c>
      <c r="L48" s="5">
        <v>1026.2221</v>
      </c>
      <c r="M48" s="62">
        <v>1E-3</v>
      </c>
      <c r="N48" s="62">
        <v>1.0999999999999999E-2</v>
      </c>
      <c r="O48" s="62">
        <v>23.14</v>
      </c>
      <c r="Q48" s="5">
        <v>122.99374490709998</v>
      </c>
    </row>
    <row r="49" spans="2:17" x14ac:dyDescent="0.2">
      <c r="B49" s="23">
        <v>39658</v>
      </c>
      <c r="C49" s="5">
        <v>24.7</v>
      </c>
      <c r="D49" s="5">
        <v>-113.30000000000001</v>
      </c>
      <c r="E49" s="39">
        <v>175</v>
      </c>
      <c r="F49" s="5">
        <v>13.063293740275203</v>
      </c>
      <c r="H49" s="5">
        <v>2.1600000000000001E-2</v>
      </c>
      <c r="I49" s="43">
        <v>0</v>
      </c>
      <c r="J49" s="5">
        <v>11.551299999999999</v>
      </c>
      <c r="K49" s="5">
        <v>34.6004</v>
      </c>
      <c r="L49" s="5">
        <v>1027.1536000000001</v>
      </c>
      <c r="M49" s="62">
        <v>3.0000000000000001E-3</v>
      </c>
      <c r="N49" s="62">
        <v>0.03</v>
      </c>
      <c r="O49" s="62">
        <v>29.37</v>
      </c>
      <c r="Q49" s="5">
        <v>22.749397932800001</v>
      </c>
    </row>
    <row r="50" spans="2:17" x14ac:dyDescent="0.2">
      <c r="B50" s="23">
        <v>39658</v>
      </c>
      <c r="C50" s="5">
        <v>24.7</v>
      </c>
      <c r="D50" s="5">
        <v>-113.30000000000001</v>
      </c>
      <c r="E50" s="39">
        <v>200</v>
      </c>
      <c r="F50" s="5">
        <v>10.115254921307676</v>
      </c>
      <c r="H50" s="5">
        <v>6.2E-4</v>
      </c>
      <c r="I50" s="43">
        <v>0</v>
      </c>
      <c r="J50" s="5">
        <v>11.12</v>
      </c>
      <c r="K50" s="5">
        <v>34.569699999999997</v>
      </c>
      <c r="L50" s="5">
        <v>1027.3226</v>
      </c>
      <c r="M50" s="62">
        <v>4.0000000000000001E-3</v>
      </c>
      <c r="N50" s="62">
        <v>2.4E-2</v>
      </c>
      <c r="O50" s="62">
        <v>29.39</v>
      </c>
      <c r="Q50" s="5">
        <v>16.709402089000001</v>
      </c>
    </row>
    <row r="51" spans="2:17" x14ac:dyDescent="0.2">
      <c r="B51" s="23">
        <v>39661</v>
      </c>
      <c r="C51" s="5">
        <v>27.5</v>
      </c>
      <c r="D51" s="5">
        <v>-117.5</v>
      </c>
      <c r="E51" s="39">
        <v>55</v>
      </c>
      <c r="F51" s="5">
        <v>2.8103546514109419</v>
      </c>
      <c r="H51" s="5">
        <v>4.2700000000000002E-2</v>
      </c>
      <c r="I51" s="43">
        <v>2E-3</v>
      </c>
      <c r="J51" s="5">
        <v>14.4712</v>
      </c>
      <c r="K51" s="5">
        <v>33.518099999999997</v>
      </c>
      <c r="L51" s="5">
        <v>1025.1880000000001</v>
      </c>
      <c r="M51" s="62">
        <v>1E-3</v>
      </c>
      <c r="N51" s="62">
        <v>7.3999999999999996E-2</v>
      </c>
      <c r="O51" s="62">
        <v>1.59</v>
      </c>
      <c r="Q51" s="5">
        <v>248.95152798000004</v>
      </c>
    </row>
    <row r="52" spans="2:17" x14ac:dyDescent="0.2">
      <c r="B52" s="23">
        <v>39661</v>
      </c>
      <c r="C52" s="5">
        <v>27.5</v>
      </c>
      <c r="D52" s="5">
        <v>-117.5</v>
      </c>
      <c r="E52" s="39">
        <v>60</v>
      </c>
      <c r="F52" s="5">
        <v>22.374712449023651</v>
      </c>
      <c r="H52" s="5">
        <v>2.3E-2</v>
      </c>
      <c r="I52" s="43">
        <v>1E-3</v>
      </c>
      <c r="J52" s="5">
        <v>13.9741</v>
      </c>
      <c r="K52" s="5">
        <v>33.498199999999997</v>
      </c>
      <c r="L52" s="5">
        <v>1025.2997</v>
      </c>
      <c r="M52" s="62">
        <v>4.0000000000000001E-3</v>
      </c>
      <c r="N52" s="62">
        <v>0.20200000000000001</v>
      </c>
      <c r="O52" s="62">
        <v>5.68</v>
      </c>
      <c r="Q52" s="5">
        <v>233.54174036630002</v>
      </c>
    </row>
    <row r="53" spans="2:17" x14ac:dyDescent="0.2">
      <c r="B53" s="23">
        <v>39661</v>
      </c>
      <c r="C53" s="5">
        <v>27.5</v>
      </c>
      <c r="D53" s="5">
        <v>-117.5</v>
      </c>
      <c r="E53" s="39">
        <v>70</v>
      </c>
      <c r="F53" s="5">
        <v>48.057262673140947</v>
      </c>
      <c r="H53" s="5">
        <v>6.3899999999999998E-3</v>
      </c>
      <c r="I53" s="43">
        <v>0</v>
      </c>
      <c r="J53" s="5">
        <v>12.862500000000001</v>
      </c>
      <c r="K53" s="5">
        <v>33.472000000000001</v>
      </c>
      <c r="L53" s="5">
        <v>1025.55</v>
      </c>
      <c r="M53" s="62">
        <v>8.0000000000000002E-3</v>
      </c>
      <c r="N53" s="62">
        <v>0.21299999999999999</v>
      </c>
      <c r="O53" s="62">
        <v>10.97</v>
      </c>
      <c r="Q53" s="5">
        <v>207.87385724999996</v>
      </c>
    </row>
    <row r="54" spans="2:17" x14ac:dyDescent="0.2">
      <c r="B54" s="23">
        <v>39661</v>
      </c>
      <c r="C54" s="5">
        <v>27.5</v>
      </c>
      <c r="D54" s="5">
        <v>-117.5</v>
      </c>
      <c r="E54" s="39">
        <v>80</v>
      </c>
      <c r="F54" s="5">
        <v>45.59489048775324</v>
      </c>
      <c r="H54" s="5">
        <v>6.3900000000000003E-4</v>
      </c>
      <c r="I54" s="43">
        <v>0</v>
      </c>
      <c r="J54" s="5">
        <v>12.033899999999999</v>
      </c>
      <c r="K54" s="5">
        <v>33.5261</v>
      </c>
      <c r="L54" s="5">
        <v>1025.8019999999999</v>
      </c>
      <c r="M54" s="62">
        <v>2E-3</v>
      </c>
      <c r="N54" s="62">
        <v>0.17199999999999999</v>
      </c>
      <c r="O54" s="62">
        <v>12.28</v>
      </c>
      <c r="Q54" s="5">
        <v>198.68143456799996</v>
      </c>
    </row>
    <row r="55" spans="2:17" x14ac:dyDescent="0.2">
      <c r="B55" s="23">
        <v>39661</v>
      </c>
      <c r="C55" s="5">
        <v>27.5</v>
      </c>
      <c r="D55" s="5">
        <v>-117.5</v>
      </c>
      <c r="E55" s="39">
        <v>100</v>
      </c>
      <c r="F55" s="5">
        <v>32.222893558029661</v>
      </c>
      <c r="H55" s="5">
        <v>9.9999999999999998E-13</v>
      </c>
      <c r="I55" s="43">
        <v>0</v>
      </c>
      <c r="J55" s="5">
        <v>11.0541</v>
      </c>
      <c r="K55" s="5">
        <v>33.639699999999998</v>
      </c>
      <c r="L55" s="5">
        <v>1026.1621</v>
      </c>
      <c r="M55" s="62">
        <v>1E-3</v>
      </c>
      <c r="N55" s="62">
        <v>2.7E-2</v>
      </c>
      <c r="O55" s="62">
        <v>18.559999999999999</v>
      </c>
      <c r="Q55" s="5">
        <v>180.64454992189997</v>
      </c>
    </row>
    <row r="56" spans="2:17" x14ac:dyDescent="0.2">
      <c r="B56" s="23">
        <v>39661</v>
      </c>
      <c r="C56" s="5">
        <v>27.5</v>
      </c>
      <c r="D56" s="5">
        <v>-117.5</v>
      </c>
      <c r="E56" s="39">
        <v>150</v>
      </c>
      <c r="F56" s="5">
        <v>72.04961065924104</v>
      </c>
      <c r="H56" s="5">
        <v>9.9999999999999998E-13</v>
      </c>
      <c r="I56" s="43">
        <v>0</v>
      </c>
      <c r="J56" s="5">
        <v>11.454000000000001</v>
      </c>
      <c r="K56" s="5">
        <v>34.369700000000002</v>
      </c>
      <c r="L56" s="5">
        <v>1026.8805</v>
      </c>
      <c r="M56" s="62">
        <v>2E-3</v>
      </c>
      <c r="N56" s="62">
        <v>1.2E-2</v>
      </c>
      <c r="O56" s="62">
        <v>27.95</v>
      </c>
      <c r="Q56" s="5">
        <v>33.7402125885</v>
      </c>
    </row>
    <row r="57" spans="2:17" x14ac:dyDescent="0.2">
      <c r="B57" s="23">
        <v>39661</v>
      </c>
      <c r="C57" s="5">
        <v>27.5</v>
      </c>
      <c r="D57" s="5">
        <v>-117.5</v>
      </c>
      <c r="E57" s="39">
        <v>200</v>
      </c>
      <c r="F57" s="5">
        <v>23.240243183929945</v>
      </c>
      <c r="H57" s="5">
        <v>9.9999999999999998E-13</v>
      </c>
      <c r="I57" s="43">
        <v>0</v>
      </c>
      <c r="J57" s="5">
        <v>11.605600000000001</v>
      </c>
      <c r="K57" s="5">
        <v>34.614400000000003</v>
      </c>
      <c r="L57" s="5">
        <v>1027.2661000000001</v>
      </c>
      <c r="M57" s="62">
        <v>3.0000000000000001E-3</v>
      </c>
      <c r="N57" s="62">
        <v>1.0999999999999999E-2</v>
      </c>
      <c r="Q57" s="5">
        <v>9.3676395659000011</v>
      </c>
    </row>
    <row r="58" spans="2:17" x14ac:dyDescent="0.2">
      <c r="B58" s="23">
        <v>39661</v>
      </c>
      <c r="C58" s="5">
        <v>27.5</v>
      </c>
      <c r="D58" s="5">
        <v>-117.5</v>
      </c>
      <c r="E58" s="39">
        <v>300</v>
      </c>
      <c r="F58" s="5">
        <v>17.414849075557591</v>
      </c>
      <c r="H58" s="5">
        <v>9.9999999999999998E-13</v>
      </c>
      <c r="I58" s="43">
        <v>0</v>
      </c>
      <c r="J58" s="5">
        <v>9.4491999999999994</v>
      </c>
      <c r="K58" s="5">
        <v>34.398699999999998</v>
      </c>
      <c r="L58" s="5">
        <v>1027.9412</v>
      </c>
      <c r="M58" s="62">
        <v>7.0000000000000001E-3</v>
      </c>
      <c r="N58" s="62">
        <v>2.3E-2</v>
      </c>
      <c r="O58" s="62">
        <v>32.43</v>
      </c>
      <c r="Q58" s="5">
        <v>30.352019812400002</v>
      </c>
    </row>
    <row r="59" spans="2:17" x14ac:dyDescent="0.2">
      <c r="B59" s="23">
        <v>39661</v>
      </c>
      <c r="C59" s="5">
        <v>27.5</v>
      </c>
      <c r="D59" s="5">
        <v>-117.5</v>
      </c>
      <c r="E59" s="39">
        <v>400</v>
      </c>
      <c r="F59" s="5">
        <v>10.776145959586842</v>
      </c>
      <c r="H59" s="5">
        <v>9.9999999999999998E-13</v>
      </c>
      <c r="I59" s="43">
        <v>0</v>
      </c>
      <c r="J59" s="5">
        <v>9.0958000000000006</v>
      </c>
      <c r="K59" s="5">
        <v>34.533799999999999</v>
      </c>
      <c r="L59" s="5">
        <v>1028.5619999999999</v>
      </c>
      <c r="M59" s="62">
        <v>3.0000000000000001E-3</v>
      </c>
      <c r="N59" s="62">
        <v>1.4999999999999999E-2</v>
      </c>
      <c r="O59" s="62">
        <v>32.659999999999997</v>
      </c>
      <c r="Q59" s="5">
        <v>5.7856612499999995</v>
      </c>
    </row>
    <row r="60" spans="2:17" x14ac:dyDescent="0.2">
      <c r="B60" s="23">
        <v>39665</v>
      </c>
      <c r="C60" s="5">
        <v>32.5</v>
      </c>
      <c r="D60" s="5">
        <v>-120.5</v>
      </c>
      <c r="E60" s="39">
        <v>45</v>
      </c>
      <c r="F60" s="5">
        <v>151.91459635934626</v>
      </c>
      <c r="H60" s="5">
        <v>8.5399999999999991</v>
      </c>
      <c r="I60" s="43">
        <v>3.0000000000000001E-3</v>
      </c>
      <c r="J60" s="5">
        <v>12.5312</v>
      </c>
      <c r="K60" s="5">
        <v>33.6083</v>
      </c>
      <c r="L60" s="5">
        <v>1025.6086</v>
      </c>
      <c r="Q60" s="5">
        <v>208.08265202820002</v>
      </c>
    </row>
    <row r="61" spans="2:17" x14ac:dyDescent="0.2">
      <c r="B61" s="23">
        <v>39665</v>
      </c>
      <c r="C61" s="5">
        <v>32.5</v>
      </c>
      <c r="D61" s="5">
        <v>-120.5</v>
      </c>
      <c r="E61" s="39">
        <v>50</v>
      </c>
      <c r="F61" s="5">
        <v>74.004335580107949</v>
      </c>
      <c r="H61" s="5">
        <v>5.03</v>
      </c>
      <c r="I61" s="43">
        <v>2E-3</v>
      </c>
      <c r="J61" s="5">
        <v>11.675599999999999</v>
      </c>
      <c r="K61" s="5">
        <v>33.520099999999999</v>
      </c>
      <c r="L61" s="5">
        <v>1025.7255</v>
      </c>
      <c r="M61" s="62">
        <v>1E-3</v>
      </c>
      <c r="N61" s="62">
        <v>4.9000000000000002E-2</v>
      </c>
      <c r="O61" s="62">
        <v>17.45</v>
      </c>
      <c r="Q61" s="5">
        <v>205.76874110400001</v>
      </c>
    </row>
    <row r="62" spans="2:17" x14ac:dyDescent="0.2">
      <c r="B62" s="23">
        <v>39665</v>
      </c>
      <c r="C62" s="5">
        <v>32.5</v>
      </c>
      <c r="D62" s="5">
        <v>-120.5</v>
      </c>
      <c r="E62" s="39">
        <v>55</v>
      </c>
      <c r="F62" s="5">
        <v>69.073471253987108</v>
      </c>
      <c r="H62" s="5">
        <v>3.26</v>
      </c>
      <c r="I62" s="43">
        <v>1E-3</v>
      </c>
      <c r="J62" s="5">
        <v>11.760300000000001</v>
      </c>
      <c r="K62" s="5">
        <v>33.661700000000003</v>
      </c>
      <c r="L62" s="5">
        <v>1025.8420000000001</v>
      </c>
      <c r="Q62" s="5">
        <v>202.33194687000005</v>
      </c>
    </row>
    <row r="63" spans="2:17" x14ac:dyDescent="0.2">
      <c r="B63" s="23">
        <v>39665</v>
      </c>
      <c r="C63" s="5">
        <v>32.5</v>
      </c>
      <c r="D63" s="5">
        <v>-120.5</v>
      </c>
      <c r="E63" s="39">
        <v>60</v>
      </c>
      <c r="F63" s="5">
        <v>60.767337888623828</v>
      </c>
      <c r="H63" s="5">
        <v>2.25</v>
      </c>
      <c r="I63" s="43">
        <v>1E-3</v>
      </c>
      <c r="J63" s="93">
        <v>10.6333</v>
      </c>
      <c r="K63" s="93">
        <v>33.754800000000003</v>
      </c>
      <c r="L63" s="93">
        <v>1026.1916000000001</v>
      </c>
      <c r="M63" s="62">
        <v>3.0000000000000001E-3</v>
      </c>
      <c r="N63" s="62">
        <v>6.6000000000000003E-2</v>
      </c>
      <c r="O63" s="62">
        <v>20.02</v>
      </c>
      <c r="Q63" s="5">
        <v>181.04512341440002</v>
      </c>
    </row>
    <row r="64" spans="2:17" x14ac:dyDescent="0.2">
      <c r="B64" s="23">
        <v>39665</v>
      </c>
      <c r="C64" s="5">
        <v>32.5</v>
      </c>
      <c r="D64" s="5">
        <v>-120.5</v>
      </c>
      <c r="E64" s="39">
        <v>70</v>
      </c>
      <c r="F64" s="5">
        <v>51.988693352914112</v>
      </c>
      <c r="H64" s="5">
        <v>1.19</v>
      </c>
      <c r="I64" s="43">
        <v>1E-3</v>
      </c>
      <c r="J64" s="93">
        <v>10.2849</v>
      </c>
      <c r="K64" s="93">
        <v>33.837899999999998</v>
      </c>
      <c r="L64" s="93">
        <v>1026.3624</v>
      </c>
      <c r="M64" s="62">
        <v>1E-3</v>
      </c>
      <c r="N64" s="62">
        <v>0</v>
      </c>
      <c r="O64" s="62">
        <v>27.07</v>
      </c>
      <c r="Q64" s="5">
        <v>163.25374306920003</v>
      </c>
    </row>
    <row r="65" spans="1:17" s="10" customFormat="1" x14ac:dyDescent="0.2">
      <c r="B65" s="24">
        <v>39665</v>
      </c>
      <c r="C65" s="12">
        <v>32.5</v>
      </c>
      <c r="D65" s="12">
        <v>-120.5</v>
      </c>
      <c r="E65" s="42">
        <v>80</v>
      </c>
      <c r="F65" s="12">
        <v>50.422203042635516</v>
      </c>
      <c r="G65" s="12"/>
      <c r="H65" s="12">
        <v>0.64</v>
      </c>
      <c r="I65" s="45">
        <v>0</v>
      </c>
      <c r="J65" s="94">
        <v>9.1882999999999999</v>
      </c>
      <c r="K65" s="94">
        <v>33.9253</v>
      </c>
      <c r="L65" s="94">
        <v>1026.7054000000001</v>
      </c>
      <c r="M65" s="63">
        <v>2E-3</v>
      </c>
      <c r="N65" s="63">
        <v>5.3999999999999999E-2</v>
      </c>
      <c r="O65" s="63">
        <v>25.28</v>
      </c>
      <c r="P65" s="12"/>
      <c r="Q65" s="12">
        <v>145.19538327839999</v>
      </c>
    </row>
    <row r="66" spans="1:17" x14ac:dyDescent="0.2">
      <c r="A66" s="1" t="s">
        <v>600</v>
      </c>
      <c r="B66" s="23">
        <v>42852</v>
      </c>
      <c r="C66" s="5">
        <v>20.5</v>
      </c>
      <c r="D66" s="5">
        <v>-106.5</v>
      </c>
      <c r="E66" s="39">
        <v>150</v>
      </c>
      <c r="F66" s="5">
        <v>379.15138518159949</v>
      </c>
      <c r="M66" s="62">
        <v>3.6820832484143681E-2</v>
      </c>
      <c r="N66" s="62">
        <v>3.2974404601232417</v>
      </c>
      <c r="O66" s="62">
        <v>22.950876474274573</v>
      </c>
      <c r="Q66" s="5">
        <v>1.38</v>
      </c>
    </row>
    <row r="67" spans="1:17" x14ac:dyDescent="0.2">
      <c r="B67" s="23">
        <v>42852</v>
      </c>
      <c r="C67" s="5">
        <v>20.5</v>
      </c>
      <c r="D67" s="5">
        <v>-106.5</v>
      </c>
      <c r="E67" s="39">
        <v>125</v>
      </c>
      <c r="F67" s="5">
        <v>298.58415072302432</v>
      </c>
      <c r="M67" s="62">
        <v>0</v>
      </c>
      <c r="N67" s="62">
        <v>3.6797523975288349</v>
      </c>
      <c r="O67" s="62">
        <v>14.077197259086065</v>
      </c>
      <c r="Q67" s="5">
        <v>1.06</v>
      </c>
    </row>
    <row r="68" spans="1:17" x14ac:dyDescent="0.2">
      <c r="A68" s="1" t="s">
        <v>601</v>
      </c>
      <c r="B68" s="23">
        <v>42852</v>
      </c>
      <c r="C68" s="5">
        <v>20.5</v>
      </c>
      <c r="D68" s="5">
        <v>-106.5</v>
      </c>
      <c r="E68" s="39">
        <v>100</v>
      </c>
      <c r="F68" s="5">
        <v>194.86343041774634</v>
      </c>
      <c r="M68" s="62">
        <v>1.0406227613503561E-2</v>
      </c>
      <c r="N68" s="62">
        <v>1.1039257192586507</v>
      </c>
      <c r="O68" s="62">
        <v>23.632883947997847</v>
      </c>
      <c r="Q68" s="5">
        <v>1.02</v>
      </c>
    </row>
    <row r="69" spans="1:17" x14ac:dyDescent="0.2">
      <c r="B69" s="23">
        <v>42852</v>
      </c>
      <c r="C69" s="5">
        <v>20.5</v>
      </c>
      <c r="D69" s="5">
        <v>-106.5</v>
      </c>
      <c r="E69" s="39">
        <v>75</v>
      </c>
      <c r="F69" s="5">
        <v>70.507582047077932</v>
      </c>
      <c r="M69" s="62">
        <v>1.8392699389101368E-2</v>
      </c>
      <c r="N69" s="62">
        <v>0.10035688356896823</v>
      </c>
      <c r="O69" s="62">
        <v>20.780556173877464</v>
      </c>
      <c r="Q69" s="5">
        <v>0.85</v>
      </c>
    </row>
    <row r="70" spans="1:17" x14ac:dyDescent="0.2">
      <c r="B70" s="23">
        <v>42852</v>
      </c>
      <c r="C70" s="5">
        <v>20.5</v>
      </c>
      <c r="D70" s="5">
        <v>-106.5</v>
      </c>
      <c r="E70" s="39">
        <v>55</v>
      </c>
      <c r="F70" s="5" t="s">
        <v>547</v>
      </c>
      <c r="M70" s="62">
        <v>7.9867715192415992E-2</v>
      </c>
      <c r="N70" s="62">
        <v>0.31540734835961437</v>
      </c>
      <c r="O70" s="62">
        <v>24.567954456448007</v>
      </c>
      <c r="Q70" s="5">
        <v>7.69</v>
      </c>
    </row>
    <row r="71" spans="1:17" x14ac:dyDescent="0.2">
      <c r="B71" s="23">
        <v>42852</v>
      </c>
      <c r="C71" s="5">
        <v>20.5</v>
      </c>
      <c r="D71" s="5">
        <v>-106.5</v>
      </c>
      <c r="E71" s="39">
        <v>43</v>
      </c>
      <c r="F71" s="5">
        <v>75.918578772606921</v>
      </c>
      <c r="M71" s="62">
        <v>4.0746413548379865E-2</v>
      </c>
      <c r="N71" s="62">
        <v>0.20071376713793646</v>
      </c>
      <c r="O71" s="62">
        <v>24.144999757311687</v>
      </c>
      <c r="Q71" s="5">
        <v>6.2</v>
      </c>
    </row>
    <row r="72" spans="1:17" x14ac:dyDescent="0.2">
      <c r="B72" s="23">
        <v>42852</v>
      </c>
      <c r="C72" s="5">
        <v>20.5</v>
      </c>
      <c r="D72" s="5">
        <v>-106.5</v>
      </c>
      <c r="E72" s="39">
        <v>28</v>
      </c>
      <c r="F72" s="5">
        <v>179.90637124191031</v>
      </c>
      <c r="M72" s="62">
        <v>2.4074503595169525E-2</v>
      </c>
      <c r="N72" s="62">
        <v>0.40142753427587285</v>
      </c>
      <c r="O72" s="62">
        <v>20.923627294793139</v>
      </c>
      <c r="Q72" s="5">
        <v>23.26</v>
      </c>
    </row>
    <row r="73" spans="1:17" x14ac:dyDescent="0.2">
      <c r="B73" s="23">
        <v>42852</v>
      </c>
      <c r="C73" s="5">
        <v>20.5</v>
      </c>
      <c r="D73" s="5">
        <v>-106.5</v>
      </c>
      <c r="E73" s="39">
        <v>25</v>
      </c>
      <c r="F73" s="5">
        <v>108.17509067148609</v>
      </c>
      <c r="M73" s="62">
        <v>0.6068587583059355</v>
      </c>
      <c r="N73" s="62">
        <v>0.55913120845568021</v>
      </c>
      <c r="O73" s="62">
        <v>8.5100310631972427</v>
      </c>
      <c r="Q73" s="5">
        <v>21.9</v>
      </c>
    </row>
    <row r="74" spans="1:17" x14ac:dyDescent="0.2">
      <c r="B74" s="23">
        <v>42852</v>
      </c>
      <c r="C74" s="5">
        <v>20.5</v>
      </c>
      <c r="D74" s="5">
        <v>-106.5</v>
      </c>
      <c r="E74" s="39">
        <v>21</v>
      </c>
      <c r="F74" s="5">
        <v>154.69999999999999</v>
      </c>
      <c r="M74" s="62">
        <v>0.41313457541351734</v>
      </c>
      <c r="N74" s="62">
        <v>0.40142753427587285</v>
      </c>
      <c r="O74" s="62">
        <v>4.3917908381398831</v>
      </c>
      <c r="Q74" s="5">
        <v>28.7</v>
      </c>
    </row>
    <row r="75" spans="1:17" x14ac:dyDescent="0.2">
      <c r="B75" s="23">
        <v>42852</v>
      </c>
      <c r="C75" s="5">
        <v>20.5</v>
      </c>
      <c r="D75" s="5">
        <v>-106.5</v>
      </c>
      <c r="E75" s="39">
        <v>15</v>
      </c>
      <c r="F75" s="5">
        <v>1.7</v>
      </c>
      <c r="Q75" s="5">
        <v>32.4</v>
      </c>
    </row>
    <row r="76" spans="1:17" x14ac:dyDescent="0.2">
      <c r="B76" s="23">
        <v>42852</v>
      </c>
      <c r="C76" s="5">
        <v>20.5</v>
      </c>
      <c r="D76" s="5">
        <v>-106.5</v>
      </c>
      <c r="E76" s="39">
        <v>100</v>
      </c>
      <c r="F76" s="5">
        <v>142.33299890672626</v>
      </c>
      <c r="M76" s="62">
        <v>1.0406227613503561E-2</v>
      </c>
      <c r="N76" s="62">
        <v>1.1039257192586507</v>
      </c>
      <c r="O76" s="62">
        <v>23.632883947997847</v>
      </c>
      <c r="Q76" s="5">
        <v>1.2</v>
      </c>
    </row>
    <row r="77" spans="1:17" x14ac:dyDescent="0.2">
      <c r="B77" s="23">
        <v>42852</v>
      </c>
      <c r="C77" s="5">
        <v>20.5</v>
      </c>
      <c r="D77" s="5">
        <v>-106.5</v>
      </c>
      <c r="E77" s="39">
        <v>87.5</v>
      </c>
      <c r="F77" s="5">
        <v>34.781894288122025</v>
      </c>
      <c r="M77" s="62">
        <v>1.2883835323737883E-2</v>
      </c>
      <c r="N77" s="62">
        <v>0.22938716244335594</v>
      </c>
      <c r="O77" s="62">
        <v>18.671093515179614</v>
      </c>
      <c r="Q77" s="5">
        <v>1.5</v>
      </c>
    </row>
    <row r="78" spans="1:17" x14ac:dyDescent="0.2">
      <c r="B78" s="23">
        <v>42852</v>
      </c>
      <c r="C78" s="5">
        <v>20.5</v>
      </c>
      <c r="D78" s="5">
        <v>-106.5</v>
      </c>
      <c r="E78" s="39">
        <v>75</v>
      </c>
      <c r="F78" s="5">
        <v>25.125767681278365</v>
      </c>
      <c r="M78" s="62">
        <v>1.8392699389101368E-2</v>
      </c>
      <c r="N78" s="62">
        <v>0.10035688356896823</v>
      </c>
      <c r="O78" s="62">
        <v>20.780556173877464</v>
      </c>
      <c r="Q78" s="5">
        <v>1.3</v>
      </c>
    </row>
    <row r="79" spans="1:17" x14ac:dyDescent="0.2">
      <c r="B79" s="23">
        <v>42852</v>
      </c>
      <c r="C79" s="5">
        <v>20.5</v>
      </c>
      <c r="D79" s="5">
        <v>-106.5</v>
      </c>
      <c r="E79" s="39">
        <v>62.5</v>
      </c>
      <c r="F79" s="5">
        <v>15.149178610968134</v>
      </c>
      <c r="M79" s="62">
        <v>1.3429077156237347E-2</v>
      </c>
      <c r="N79" s="62">
        <v>0.11469358122167797</v>
      </c>
      <c r="O79" s="62">
        <v>14.391659198957877</v>
      </c>
      <c r="Q79" s="5">
        <v>1.4</v>
      </c>
    </row>
    <row r="80" spans="1:17" x14ac:dyDescent="0.2">
      <c r="B80" s="23">
        <v>42852</v>
      </c>
      <c r="C80" s="5">
        <v>20.5</v>
      </c>
      <c r="D80" s="5">
        <v>-106.5</v>
      </c>
      <c r="E80" s="39">
        <v>50</v>
      </c>
      <c r="F80" s="5">
        <v>31.251492107703456</v>
      </c>
      <c r="M80" s="62">
        <v>4.2424173107855082E-2</v>
      </c>
      <c r="N80" s="62">
        <v>0.21505046479064621</v>
      </c>
      <c r="O80" s="62">
        <v>14.943652818463468</v>
      </c>
      <c r="Q80" s="5">
        <v>4.5999999999999996</v>
      </c>
    </row>
    <row r="81" spans="2:17" x14ac:dyDescent="0.2">
      <c r="B81" s="23">
        <v>42852</v>
      </c>
      <c r="C81" s="5">
        <v>20.5</v>
      </c>
      <c r="D81" s="5">
        <v>-106.5</v>
      </c>
      <c r="E81" s="39">
        <v>37.5</v>
      </c>
      <c r="F81" s="5">
        <v>27.206812180739224</v>
      </c>
      <c r="M81" s="62">
        <v>2.5851943930189792E-2</v>
      </c>
      <c r="N81" s="62">
        <v>0.18637706948522673</v>
      </c>
      <c r="O81" s="62">
        <v>17.744813435377001</v>
      </c>
      <c r="Q81" s="5">
        <v>7.8</v>
      </c>
    </row>
    <row r="82" spans="2:17" x14ac:dyDescent="0.2">
      <c r="B82" s="23">
        <v>42852</v>
      </c>
      <c r="C82" s="5">
        <v>20.5</v>
      </c>
      <c r="D82" s="5">
        <v>-106.5</v>
      </c>
      <c r="E82" s="39">
        <v>25</v>
      </c>
      <c r="F82" s="5">
        <v>108.2</v>
      </c>
      <c r="Q82" s="5">
        <v>23.6</v>
      </c>
    </row>
    <row r="83" spans="2:17" x14ac:dyDescent="0.2">
      <c r="B83" s="23">
        <v>42848</v>
      </c>
      <c r="C83" s="5">
        <v>16.5</v>
      </c>
      <c r="D83" s="5">
        <v>-107.2</v>
      </c>
      <c r="E83" s="39">
        <v>200</v>
      </c>
      <c r="F83" s="5">
        <v>39.014229447356399</v>
      </c>
      <c r="M83" s="62">
        <v>1.7390286415995028E-2</v>
      </c>
      <c r="N83" s="62">
        <v>1.626859178519753</v>
      </c>
      <c r="O83" s="62">
        <v>25.83579455052929</v>
      </c>
      <c r="Q83" s="5">
        <v>1.46</v>
      </c>
    </row>
    <row r="84" spans="2:17" x14ac:dyDescent="0.2">
      <c r="B84" s="23">
        <v>42848</v>
      </c>
      <c r="C84" s="5">
        <v>16.5</v>
      </c>
      <c r="D84" s="5">
        <v>-107.2</v>
      </c>
      <c r="E84" s="39">
        <v>180</v>
      </c>
      <c r="F84" s="5">
        <v>49.50900774990793</v>
      </c>
      <c r="M84" s="62">
        <v>5.4562372352209107E-2</v>
      </c>
      <c r="N84" s="62">
        <v>2.0482745078953517</v>
      </c>
      <c r="O84" s="62">
        <v>25.414379221153688</v>
      </c>
      <c r="Q84" s="5">
        <v>1.35</v>
      </c>
    </row>
    <row r="85" spans="2:17" x14ac:dyDescent="0.2">
      <c r="B85" s="23">
        <v>42848</v>
      </c>
      <c r="C85" s="5">
        <v>16.5</v>
      </c>
      <c r="D85" s="5">
        <v>-107.2</v>
      </c>
      <c r="E85" s="39">
        <v>160</v>
      </c>
      <c r="F85" s="5">
        <v>75.214346645197779</v>
      </c>
      <c r="M85" s="62">
        <v>4.6722043803563748E-2</v>
      </c>
      <c r="N85" s="62">
        <v>3.038110514103153</v>
      </c>
      <c r="O85" s="62">
        <v>24.666915501142221</v>
      </c>
      <c r="Q85" s="5">
        <v>1.1599999999999999</v>
      </c>
    </row>
    <row r="86" spans="2:17" x14ac:dyDescent="0.2">
      <c r="B86" s="23">
        <v>42848</v>
      </c>
      <c r="C86" s="5">
        <v>16.5</v>
      </c>
      <c r="D86" s="5">
        <v>-107.2</v>
      </c>
      <c r="E86" s="39">
        <v>140</v>
      </c>
      <c r="F86" s="5">
        <v>79.654436456070854</v>
      </c>
      <c r="M86" s="62">
        <v>4.3001787288942411E-2</v>
      </c>
      <c r="N86" s="62">
        <v>2.219780746594723</v>
      </c>
      <c r="O86" s="62">
        <v>23.785173756138938</v>
      </c>
      <c r="Q86" s="5">
        <v>1.2</v>
      </c>
    </row>
    <row r="87" spans="2:17" x14ac:dyDescent="0.2">
      <c r="B87" s="23">
        <v>42848</v>
      </c>
      <c r="C87" s="5">
        <v>16.5</v>
      </c>
      <c r="D87" s="5">
        <v>-107.2</v>
      </c>
      <c r="E87" s="39">
        <v>98</v>
      </c>
      <c r="F87" s="5">
        <v>34.649845968144625</v>
      </c>
      <c r="M87" s="62">
        <v>1.3132161489621205E-2</v>
      </c>
      <c r="N87" s="62">
        <v>0.11760427796528335</v>
      </c>
      <c r="O87" s="62">
        <v>25.400130288706151</v>
      </c>
      <c r="Q87" s="5">
        <v>7</v>
      </c>
    </row>
    <row r="88" spans="2:17" x14ac:dyDescent="0.2">
      <c r="B88" s="23">
        <v>42848</v>
      </c>
      <c r="C88" s="5">
        <v>16.5</v>
      </c>
      <c r="D88" s="5">
        <v>-107.2</v>
      </c>
      <c r="E88" s="39">
        <v>93</v>
      </c>
      <c r="F88" s="5">
        <v>30.218888355419487</v>
      </c>
      <c r="M88" s="62">
        <v>3.9240294196086711E-2</v>
      </c>
      <c r="N88" s="62">
        <v>8.8203208473962499E-2</v>
      </c>
      <c r="O88" s="62">
        <v>24.868412386836187</v>
      </c>
      <c r="Q88" s="5">
        <v>9.1999999999999993</v>
      </c>
    </row>
    <row r="89" spans="2:17" x14ac:dyDescent="0.2">
      <c r="B89" s="23">
        <v>42848</v>
      </c>
      <c r="C89" s="5">
        <v>16.5</v>
      </c>
      <c r="D89" s="5">
        <v>-107.2</v>
      </c>
      <c r="E89" s="39">
        <v>89</v>
      </c>
      <c r="F89" s="5">
        <v>38.492863529804787</v>
      </c>
      <c r="M89" s="62">
        <v>1.7196653787764134E-2</v>
      </c>
      <c r="N89" s="62">
        <v>0.11760427796528335</v>
      </c>
      <c r="O89" s="62">
        <v>23.812106701745837</v>
      </c>
      <c r="Q89" s="5">
        <v>14.5</v>
      </c>
    </row>
    <row r="90" spans="2:17" x14ac:dyDescent="0.2">
      <c r="B90" s="23">
        <v>42848</v>
      </c>
      <c r="C90" s="5">
        <v>16.5</v>
      </c>
      <c r="D90" s="5">
        <v>-107.2</v>
      </c>
      <c r="E90" s="39">
        <v>78</v>
      </c>
      <c r="F90" s="5">
        <v>65.914511000339616</v>
      </c>
      <c r="M90" s="62">
        <v>3.2470323786828799E-2</v>
      </c>
      <c r="N90" s="62">
        <v>0.79382887626566256</v>
      </c>
      <c r="O90" s="62">
        <v>16.938222629629831</v>
      </c>
      <c r="Q90" s="5">
        <v>40.5</v>
      </c>
    </row>
    <row r="91" spans="2:17" x14ac:dyDescent="0.2">
      <c r="B91" s="23">
        <v>42848</v>
      </c>
      <c r="C91" s="5">
        <v>16.5</v>
      </c>
      <c r="D91" s="5">
        <v>-107.2</v>
      </c>
      <c r="E91" s="39">
        <v>67</v>
      </c>
      <c r="F91" s="5">
        <v>11.921430775730512</v>
      </c>
      <c r="M91" s="62">
        <v>0.11569649603199629</v>
      </c>
      <c r="N91" s="62">
        <v>0.7791283415200021</v>
      </c>
      <c r="O91" s="62">
        <v>12.645888933520897</v>
      </c>
      <c r="Q91" s="5">
        <v>99.5</v>
      </c>
    </row>
    <row r="92" spans="2:17" x14ac:dyDescent="0.2">
      <c r="B92" s="23">
        <v>42848</v>
      </c>
      <c r="C92" s="5">
        <v>16.5</v>
      </c>
      <c r="D92" s="5">
        <v>-107.2</v>
      </c>
      <c r="E92" s="39">
        <v>100</v>
      </c>
      <c r="F92" s="5">
        <v>28.267795462511554</v>
      </c>
      <c r="M92" s="62">
        <v>7.9668318420915291E-3</v>
      </c>
      <c r="N92" s="62">
        <v>0.14700534745660418</v>
      </c>
      <c r="O92" s="62">
        <v>25.126871714816765</v>
      </c>
      <c r="Q92" s="5">
        <v>3.93</v>
      </c>
    </row>
    <row r="93" spans="2:17" x14ac:dyDescent="0.2">
      <c r="B93" s="23">
        <v>42848</v>
      </c>
      <c r="C93" s="5">
        <v>16.5</v>
      </c>
      <c r="D93" s="5">
        <v>-107.2</v>
      </c>
      <c r="E93" s="39">
        <v>87.5</v>
      </c>
      <c r="F93" s="5">
        <v>44.272021937642968</v>
      </c>
      <c r="M93" s="62">
        <v>3.0166495592628523E-3</v>
      </c>
      <c r="N93" s="62">
        <v>0.20580748643924585</v>
      </c>
      <c r="O93" s="62">
        <v>22.841382596649435</v>
      </c>
      <c r="Q93" s="5">
        <v>12.9</v>
      </c>
    </row>
    <row r="94" spans="2:17" x14ac:dyDescent="0.2">
      <c r="B94" s="23">
        <v>42848</v>
      </c>
      <c r="C94" s="5">
        <v>16.5</v>
      </c>
      <c r="D94" s="5">
        <v>-107.2</v>
      </c>
      <c r="E94" s="39">
        <v>75</v>
      </c>
      <c r="F94" s="5">
        <v>86.513409187018752</v>
      </c>
      <c r="M94" s="62">
        <v>1.7096251684237004E-2</v>
      </c>
      <c r="N94" s="62">
        <v>0.73502673728302093</v>
      </c>
      <c r="O94" s="62">
        <v>16.797780154129171</v>
      </c>
      <c r="Q94" s="5">
        <v>41.7</v>
      </c>
    </row>
    <row r="95" spans="2:17" x14ac:dyDescent="0.2">
      <c r="B95" s="23">
        <v>42848</v>
      </c>
      <c r="C95" s="5">
        <v>16.5</v>
      </c>
      <c r="D95" s="5">
        <v>-107.2</v>
      </c>
      <c r="E95" s="39">
        <v>62.5</v>
      </c>
      <c r="F95" s="5">
        <v>22.605427355978041</v>
      </c>
      <c r="M95" s="62">
        <v>0.29656192106259199</v>
      </c>
      <c r="N95" s="62">
        <v>0.67622459830037918</v>
      </c>
      <c r="O95" s="62">
        <v>8.0872189449902656</v>
      </c>
      <c r="Q95" s="5">
        <v>119.96</v>
      </c>
    </row>
    <row r="96" spans="2:17" x14ac:dyDescent="0.2">
      <c r="B96" s="23">
        <v>42848</v>
      </c>
      <c r="C96" s="5">
        <v>16.5</v>
      </c>
      <c r="D96" s="5">
        <v>-107.2</v>
      </c>
      <c r="E96" s="39">
        <v>50</v>
      </c>
      <c r="F96" s="5">
        <v>57.322025679659916</v>
      </c>
      <c r="Q96" s="5">
        <v>181.2</v>
      </c>
    </row>
    <row r="97" spans="2:17" x14ac:dyDescent="0.2">
      <c r="B97" s="23">
        <v>42848</v>
      </c>
      <c r="C97" s="5">
        <v>16.5</v>
      </c>
      <c r="D97" s="5">
        <v>-107.2</v>
      </c>
      <c r="E97" s="39">
        <v>37.5</v>
      </c>
      <c r="F97" s="5">
        <v>0</v>
      </c>
      <c r="Q97" s="5">
        <v>207.7</v>
      </c>
    </row>
    <row r="98" spans="2:17" x14ac:dyDescent="0.2">
      <c r="B98" s="23">
        <v>42845</v>
      </c>
      <c r="C98" s="5">
        <v>16</v>
      </c>
      <c r="D98" s="5">
        <v>-110</v>
      </c>
      <c r="E98" s="39">
        <v>200</v>
      </c>
      <c r="F98" s="5">
        <v>167.1</v>
      </c>
      <c r="M98" s="62">
        <v>6.9729248657389803E-2</v>
      </c>
      <c r="N98" s="62">
        <v>1.8483862386181211</v>
      </c>
      <c r="O98" s="62">
        <v>21.272428939523522</v>
      </c>
      <c r="Q98" s="5">
        <v>1.3</v>
      </c>
    </row>
    <row r="99" spans="2:17" x14ac:dyDescent="0.2">
      <c r="B99" s="23">
        <v>42845</v>
      </c>
      <c r="C99" s="5">
        <v>16</v>
      </c>
      <c r="D99" s="5">
        <v>-110</v>
      </c>
      <c r="E99" s="39">
        <v>180</v>
      </c>
      <c r="F99" s="5">
        <v>106.39462549292398</v>
      </c>
      <c r="M99" s="62">
        <v>2.9300610542202031E-2</v>
      </c>
      <c r="N99" s="62">
        <v>2.5804203925262876</v>
      </c>
      <c r="O99" s="62">
        <v>18.102924696762351</v>
      </c>
      <c r="Q99" s="5">
        <v>1.1200000000000001</v>
      </c>
    </row>
    <row r="100" spans="2:17" x14ac:dyDescent="0.2">
      <c r="B100" s="23">
        <v>42845</v>
      </c>
      <c r="C100" s="5">
        <v>16</v>
      </c>
      <c r="D100" s="5">
        <v>-110</v>
      </c>
      <c r="E100" s="39">
        <v>160</v>
      </c>
      <c r="F100" s="5">
        <v>94.852291944944895</v>
      </c>
      <c r="M100" s="62">
        <v>2.922070753615811E-2</v>
      </c>
      <c r="N100" s="62">
        <v>2.2327041694199088</v>
      </c>
      <c r="O100" s="62">
        <v>15.325014074651259</v>
      </c>
      <c r="Q100" s="5">
        <v>1.1100000000000001</v>
      </c>
    </row>
    <row r="101" spans="2:17" x14ac:dyDescent="0.2">
      <c r="B101" s="23">
        <v>42845</v>
      </c>
      <c r="C101" s="5">
        <v>16</v>
      </c>
      <c r="D101" s="5">
        <v>-110</v>
      </c>
      <c r="E101" s="39">
        <v>140</v>
      </c>
      <c r="F101" s="5">
        <v>36.260297942542586</v>
      </c>
      <c r="M101" s="62">
        <v>8.2776268072845105E-2</v>
      </c>
      <c r="N101" s="62">
        <v>0</v>
      </c>
      <c r="O101" s="62">
        <v>23.390646791334149</v>
      </c>
      <c r="Q101" s="5">
        <v>0.96</v>
      </c>
    </row>
    <row r="102" spans="2:17" x14ac:dyDescent="0.2">
      <c r="B102" s="23">
        <v>42845</v>
      </c>
      <c r="C102" s="5">
        <v>16</v>
      </c>
      <c r="D102" s="5">
        <v>-110</v>
      </c>
      <c r="E102" s="39">
        <v>123</v>
      </c>
      <c r="F102" s="5">
        <v>37.51615997827659</v>
      </c>
      <c r="M102" s="62">
        <v>3.7043211827856734E-2</v>
      </c>
      <c r="N102" s="62">
        <v>0.16470768462933758</v>
      </c>
      <c r="O102" s="62">
        <v>26.083609249768475</v>
      </c>
      <c r="Q102" s="5">
        <v>11.9</v>
      </c>
    </row>
    <row r="103" spans="2:17" x14ac:dyDescent="0.2">
      <c r="B103" s="23">
        <v>42845</v>
      </c>
      <c r="C103" s="5">
        <v>16</v>
      </c>
      <c r="D103" s="5">
        <v>-110</v>
      </c>
      <c r="E103" s="39">
        <v>109</v>
      </c>
      <c r="F103" s="5">
        <v>21.785802086329934</v>
      </c>
      <c r="M103" s="62">
        <v>2.2735437124180045E-2</v>
      </c>
      <c r="N103" s="62">
        <v>7.3203415390816706E-2</v>
      </c>
      <c r="O103" s="62">
        <v>24.688035733730317</v>
      </c>
      <c r="Q103" s="5">
        <v>39.1</v>
      </c>
    </row>
    <row r="104" spans="2:17" x14ac:dyDescent="0.2">
      <c r="B104" s="23">
        <v>42845</v>
      </c>
      <c r="C104" s="5">
        <v>16</v>
      </c>
      <c r="D104" s="5">
        <v>-110</v>
      </c>
      <c r="E104" s="39">
        <v>103</v>
      </c>
      <c r="F104" s="5">
        <v>16.961531793162735</v>
      </c>
      <c r="M104" s="62">
        <v>0.16936544351535615</v>
      </c>
      <c r="N104" s="62">
        <v>5.4902561543112509E-2</v>
      </c>
      <c r="O104" s="62">
        <v>22.009200379002149</v>
      </c>
      <c r="Q104" s="5">
        <v>55.9</v>
      </c>
    </row>
    <row r="105" spans="2:17" x14ac:dyDescent="0.2">
      <c r="B105" s="23">
        <v>42845</v>
      </c>
      <c r="C105" s="5">
        <v>16</v>
      </c>
      <c r="D105" s="5">
        <v>-110</v>
      </c>
      <c r="E105" s="39">
        <v>97</v>
      </c>
      <c r="F105" s="5">
        <v>5.9163062662732413</v>
      </c>
      <c r="M105" s="62">
        <v>1.2147147351847281E-2</v>
      </c>
      <c r="N105" s="62">
        <v>2.4401138463605577E-2</v>
      </c>
      <c r="O105" s="62">
        <v>18.627782882580561</v>
      </c>
      <c r="Q105" s="5">
        <v>100.9</v>
      </c>
    </row>
    <row r="106" spans="2:17" x14ac:dyDescent="0.2">
      <c r="B106" s="23">
        <v>42845</v>
      </c>
      <c r="C106" s="5">
        <v>16</v>
      </c>
      <c r="D106" s="5">
        <v>-110</v>
      </c>
      <c r="E106" s="39">
        <v>87</v>
      </c>
      <c r="F106" s="5">
        <v>101.8</v>
      </c>
      <c r="M106" s="62">
        <v>5.9832011713172118E-3</v>
      </c>
      <c r="N106" s="62">
        <v>0.34161593849047772</v>
      </c>
      <c r="O106" s="62">
        <v>11.670575974075957</v>
      </c>
      <c r="Q106" s="5">
        <v>193.4</v>
      </c>
    </row>
    <row r="107" spans="2:17" x14ac:dyDescent="0.2">
      <c r="B107" s="23">
        <v>42845</v>
      </c>
      <c r="C107" s="5">
        <v>16</v>
      </c>
      <c r="D107" s="5">
        <v>-110</v>
      </c>
      <c r="E107" s="39">
        <v>77</v>
      </c>
      <c r="F107" s="5">
        <v>0.6</v>
      </c>
      <c r="Q107" s="5">
        <v>213.99</v>
      </c>
    </row>
    <row r="108" spans="2:17" x14ac:dyDescent="0.2">
      <c r="B108" s="23">
        <v>42845</v>
      </c>
      <c r="C108" s="5">
        <v>16</v>
      </c>
      <c r="D108" s="5">
        <v>-110</v>
      </c>
      <c r="E108" s="39">
        <v>100</v>
      </c>
      <c r="F108" s="5">
        <v>17.615907222784319</v>
      </c>
      <c r="M108" s="62">
        <v>1.0691662996168531E-3</v>
      </c>
      <c r="N108" s="62">
        <v>0.10980512308622502</v>
      </c>
      <c r="O108" s="62">
        <v>17.846270330555839</v>
      </c>
      <c r="Q108" s="5">
        <v>146.72</v>
      </c>
    </row>
    <row r="109" spans="2:17" x14ac:dyDescent="0.2">
      <c r="B109" s="23">
        <v>42845</v>
      </c>
      <c r="C109" s="5">
        <v>16</v>
      </c>
      <c r="D109" s="5">
        <v>-110</v>
      </c>
      <c r="E109" s="39">
        <v>87.5</v>
      </c>
      <c r="F109" s="5">
        <v>72</v>
      </c>
      <c r="Q109" s="5">
        <v>214.57</v>
      </c>
    </row>
    <row r="110" spans="2:17" x14ac:dyDescent="0.2">
      <c r="B110" s="23">
        <v>42845</v>
      </c>
      <c r="C110" s="5">
        <v>16</v>
      </c>
      <c r="D110" s="5">
        <v>-110</v>
      </c>
      <c r="E110" s="39">
        <v>75</v>
      </c>
      <c r="F110" s="5">
        <v>0</v>
      </c>
      <c r="Q110" s="5">
        <v>215.05</v>
      </c>
    </row>
    <row r="111" spans="2:17" x14ac:dyDescent="0.2">
      <c r="B111" s="23">
        <v>42841</v>
      </c>
      <c r="C111" s="5">
        <v>21.5</v>
      </c>
      <c r="D111" s="5">
        <v>-109.5</v>
      </c>
      <c r="E111" s="39">
        <v>595</v>
      </c>
      <c r="F111" s="5">
        <v>2.4524688616369321</v>
      </c>
      <c r="M111" s="62">
        <v>1.8300778988432569E-2</v>
      </c>
      <c r="N111" s="62">
        <v>2.2511422001483608E-2</v>
      </c>
      <c r="O111" s="62">
        <v>37.884219836122611</v>
      </c>
      <c r="Q111" s="5">
        <v>1.43</v>
      </c>
    </row>
    <row r="112" spans="2:17" x14ac:dyDescent="0.2">
      <c r="B112" s="23">
        <v>42841</v>
      </c>
      <c r="C112" s="5">
        <v>21.5</v>
      </c>
      <c r="D112" s="5">
        <v>-109.5</v>
      </c>
      <c r="E112" s="39">
        <v>415</v>
      </c>
      <c r="F112" s="5">
        <v>2.6862769616702074</v>
      </c>
      <c r="M112" s="62">
        <v>0.10003087953977502</v>
      </c>
      <c r="N112" s="62">
        <v>2.2511422001483608E-2</v>
      </c>
      <c r="O112" s="62">
        <v>32.586701985729256</v>
      </c>
      <c r="Q112" s="5">
        <v>1.33</v>
      </c>
    </row>
    <row r="113" spans="2:17" x14ac:dyDescent="0.2">
      <c r="B113" s="23">
        <v>42841</v>
      </c>
      <c r="C113" s="5">
        <v>21.5</v>
      </c>
      <c r="D113" s="5">
        <v>-109.5</v>
      </c>
      <c r="E113" s="39">
        <v>164</v>
      </c>
      <c r="F113" s="5">
        <v>5.5611055377901462</v>
      </c>
      <c r="M113" s="62">
        <v>1.6057132022089641E-2</v>
      </c>
      <c r="N113" s="62">
        <v>2.2511422001483608E-2</v>
      </c>
      <c r="O113" s="62">
        <v>25.251365640271889</v>
      </c>
      <c r="Q113" s="5">
        <v>5.6</v>
      </c>
    </row>
    <row r="114" spans="2:17" x14ac:dyDescent="0.2">
      <c r="B114" s="23">
        <v>42841</v>
      </c>
      <c r="C114" s="5">
        <v>21.5</v>
      </c>
      <c r="D114" s="5">
        <v>-109.5</v>
      </c>
      <c r="E114" s="39">
        <v>132</v>
      </c>
      <c r="F114" s="5">
        <v>10.744215028475965</v>
      </c>
      <c r="M114" s="62">
        <v>4.824872815192336E-2</v>
      </c>
      <c r="N114" s="62">
        <v>4.5022844002967216E-2</v>
      </c>
      <c r="O114" s="62">
        <v>25.131265009722679</v>
      </c>
      <c r="Q114" s="5">
        <v>14.72</v>
      </c>
    </row>
    <row r="115" spans="2:17" x14ac:dyDescent="0.2">
      <c r="B115" s="23">
        <v>42841</v>
      </c>
      <c r="C115" s="5">
        <v>21.5</v>
      </c>
      <c r="D115" s="5">
        <v>-109.5</v>
      </c>
      <c r="E115" s="39">
        <v>115</v>
      </c>
      <c r="F115" s="5">
        <v>3.9372890714794195</v>
      </c>
      <c r="M115" s="62">
        <v>1.6362280857884309E-2</v>
      </c>
      <c r="N115" s="62">
        <v>1.1255711000741804E-2</v>
      </c>
      <c r="O115" s="62">
        <v>24.798837451122328</v>
      </c>
      <c r="Q115" s="5">
        <v>20.23</v>
      </c>
    </row>
    <row r="116" spans="2:17" x14ac:dyDescent="0.2">
      <c r="B116" s="23">
        <v>42841</v>
      </c>
      <c r="C116" s="5">
        <v>21.5</v>
      </c>
      <c r="D116" s="5">
        <v>-109.5</v>
      </c>
      <c r="E116" s="39">
        <v>71</v>
      </c>
      <c r="F116" s="5">
        <v>16.546260815953371</v>
      </c>
      <c r="M116" s="62">
        <v>1.9861856190497944E-2</v>
      </c>
      <c r="N116" s="62">
        <v>9.7549495339762329E-2</v>
      </c>
      <c r="O116" s="62">
        <v>20.041939101507644</v>
      </c>
      <c r="Q116" s="5">
        <v>86.13</v>
      </c>
    </row>
    <row r="117" spans="2:17" x14ac:dyDescent="0.2">
      <c r="B117" s="23">
        <v>42841</v>
      </c>
      <c r="C117" s="5">
        <v>21.5</v>
      </c>
      <c r="D117" s="5">
        <v>-109.5</v>
      </c>
      <c r="E117" s="39">
        <v>59</v>
      </c>
      <c r="F117" s="5">
        <v>13.50946867249208</v>
      </c>
      <c r="M117" s="62">
        <v>2.8271115686397428E-2</v>
      </c>
      <c r="N117" s="62">
        <v>0.12006091734124591</v>
      </c>
      <c r="O117" s="62">
        <v>15.814986899608092</v>
      </c>
      <c r="Q117" s="5">
        <v>136.07</v>
      </c>
    </row>
    <row r="118" spans="2:17" x14ac:dyDescent="0.2">
      <c r="B118" s="23">
        <v>42841</v>
      </c>
      <c r="C118" s="5">
        <v>21.5</v>
      </c>
      <c r="D118" s="5">
        <v>-109.5</v>
      </c>
      <c r="E118" s="39">
        <v>39</v>
      </c>
      <c r="F118" s="5">
        <v>91.6</v>
      </c>
      <c r="Q118" s="5">
        <v>217.55</v>
      </c>
    </row>
    <row r="119" spans="2:17" x14ac:dyDescent="0.2">
      <c r="B119" s="23">
        <v>42841</v>
      </c>
      <c r="C119" s="5">
        <v>21.5</v>
      </c>
      <c r="D119" s="5">
        <v>-109.5</v>
      </c>
      <c r="E119" s="39">
        <v>100</v>
      </c>
      <c r="F119" s="5">
        <v>13.447028749998656</v>
      </c>
      <c r="M119" s="62">
        <v>2.1316934323287278E-2</v>
      </c>
      <c r="N119" s="62">
        <v>6.7534266004450824E-2</v>
      </c>
      <c r="O119" s="62">
        <v>23.960102571713456</v>
      </c>
      <c r="Q119" s="5">
        <v>28.36</v>
      </c>
    </row>
    <row r="120" spans="2:17" x14ac:dyDescent="0.2">
      <c r="B120" s="23">
        <v>42841</v>
      </c>
      <c r="C120" s="5">
        <v>21.5</v>
      </c>
      <c r="D120" s="5">
        <v>-109.5</v>
      </c>
      <c r="E120" s="39">
        <v>87.5</v>
      </c>
      <c r="F120" s="5">
        <v>10.054868506413182</v>
      </c>
      <c r="M120" s="62">
        <v>9.5590678661673072E-3</v>
      </c>
      <c r="N120" s="62">
        <v>0.16883566501112707</v>
      </c>
      <c r="O120" s="62">
        <v>23.148240489270783</v>
      </c>
      <c r="Q120" s="5">
        <v>40.200000000000003</v>
      </c>
    </row>
    <row r="121" spans="2:17" x14ac:dyDescent="0.2">
      <c r="B121" s="23">
        <v>42841</v>
      </c>
      <c r="C121" s="5">
        <v>21.5</v>
      </c>
      <c r="D121" s="5">
        <v>-109.5</v>
      </c>
      <c r="E121" s="39">
        <v>75</v>
      </c>
      <c r="F121" s="5">
        <v>24.852225205034589</v>
      </c>
      <c r="M121" s="62">
        <v>1.4388449704244039E-2</v>
      </c>
      <c r="N121" s="62">
        <v>0.15757995401038527</v>
      </c>
      <c r="O121" s="62">
        <v>21.98034611068141</v>
      </c>
      <c r="Q121" s="5">
        <v>59.3</v>
      </c>
    </row>
    <row r="122" spans="2:17" x14ac:dyDescent="0.2">
      <c r="B122" s="23">
        <v>42841</v>
      </c>
      <c r="C122" s="5">
        <v>21.5</v>
      </c>
      <c r="D122" s="5">
        <v>-109.5</v>
      </c>
      <c r="E122" s="39">
        <v>62.5</v>
      </c>
      <c r="F122" s="5">
        <v>24.365902270560088</v>
      </c>
      <c r="M122" s="62">
        <v>3.4950663097292382E-2</v>
      </c>
      <c r="N122" s="62">
        <v>0.24762564201631967</v>
      </c>
      <c r="O122" s="62">
        <v>15.261881228854495</v>
      </c>
      <c r="Q122" s="5">
        <v>108.35</v>
      </c>
    </row>
    <row r="123" spans="2:17" x14ac:dyDescent="0.2">
      <c r="B123" s="23">
        <v>42841</v>
      </c>
      <c r="C123" s="5">
        <v>21.5</v>
      </c>
      <c r="D123" s="5">
        <v>-109.5</v>
      </c>
      <c r="E123" s="39">
        <v>50</v>
      </c>
      <c r="F123" s="5">
        <v>28.901976549932002</v>
      </c>
      <c r="M123" s="62">
        <v>6.2894266223563436E-2</v>
      </c>
      <c r="N123" s="62">
        <v>0.50650699503338115</v>
      </c>
      <c r="O123" s="62">
        <v>7.0061187867751968</v>
      </c>
      <c r="Q123" s="5">
        <v>177.7</v>
      </c>
    </row>
    <row r="124" spans="2:17" x14ac:dyDescent="0.2">
      <c r="B124" s="23">
        <v>42841</v>
      </c>
      <c r="C124" s="5">
        <v>21.5</v>
      </c>
      <c r="D124" s="5">
        <v>-109.5</v>
      </c>
      <c r="E124" s="39">
        <v>37.5</v>
      </c>
      <c r="F124" s="5">
        <v>9.8000000000000007</v>
      </c>
      <c r="Q124" s="5">
        <v>221.42</v>
      </c>
    </row>
    <row r="125" spans="2:17" x14ac:dyDescent="0.2">
      <c r="B125" s="23">
        <v>42836</v>
      </c>
      <c r="C125" s="5">
        <v>24.7</v>
      </c>
      <c r="D125" s="5">
        <v>-113.3</v>
      </c>
      <c r="E125" s="39">
        <v>660</v>
      </c>
      <c r="F125" s="5">
        <v>29.388186954627802</v>
      </c>
      <c r="M125" s="62">
        <v>0.11034667292474905</v>
      </c>
      <c r="N125" s="62">
        <v>0.30514013358641068</v>
      </c>
      <c r="O125" s="62">
        <v>39.017930812402149</v>
      </c>
      <c r="Q125" s="5">
        <v>3.84</v>
      </c>
    </row>
    <row r="126" spans="2:17" x14ac:dyDescent="0.2">
      <c r="B126" s="23">
        <v>42836</v>
      </c>
      <c r="C126" s="5">
        <v>24.7</v>
      </c>
      <c r="D126" s="5">
        <v>-113.3</v>
      </c>
      <c r="E126" s="39">
        <v>500</v>
      </c>
      <c r="F126" s="5">
        <v>6.1790272270511837</v>
      </c>
      <c r="M126" s="62">
        <v>1.2901304832322467E-2</v>
      </c>
      <c r="N126" s="62">
        <v>3.9800886989531832E-2</v>
      </c>
      <c r="O126" s="62">
        <v>36.269891299655221</v>
      </c>
      <c r="Q126" s="5">
        <v>5.44</v>
      </c>
    </row>
    <row r="127" spans="2:17" x14ac:dyDescent="0.2">
      <c r="B127" s="23">
        <v>42836</v>
      </c>
      <c r="C127" s="5">
        <v>24.7</v>
      </c>
      <c r="D127" s="5">
        <v>-113.3</v>
      </c>
      <c r="E127" s="39">
        <v>304</v>
      </c>
      <c r="F127" s="5">
        <v>13.79261165502469</v>
      </c>
      <c r="M127" s="62">
        <v>1.7368507174139139E-2</v>
      </c>
      <c r="N127" s="62">
        <v>9.2868736308907615E-2</v>
      </c>
      <c r="O127" s="62">
        <v>30.997191086973569</v>
      </c>
      <c r="Q127" s="5">
        <v>9.6199999999999992</v>
      </c>
    </row>
    <row r="128" spans="2:17" x14ac:dyDescent="0.2">
      <c r="B128" s="23">
        <v>42836</v>
      </c>
      <c r="C128" s="5">
        <v>24.7</v>
      </c>
      <c r="D128" s="5">
        <v>-113.3</v>
      </c>
      <c r="E128" s="39">
        <v>217</v>
      </c>
      <c r="F128" s="5">
        <v>19.84810430457836</v>
      </c>
      <c r="M128" s="62">
        <v>4.9786000337836159E-2</v>
      </c>
      <c r="N128" s="62">
        <v>0.10613569863875155</v>
      </c>
      <c r="O128" s="62">
        <v>27.356518030410289</v>
      </c>
      <c r="Q128" s="5">
        <v>22.2</v>
      </c>
    </row>
    <row r="129" spans="2:17" x14ac:dyDescent="0.2">
      <c r="B129" s="23">
        <v>42836</v>
      </c>
      <c r="C129" s="5">
        <v>24.7</v>
      </c>
      <c r="D129" s="5">
        <v>-113.3</v>
      </c>
      <c r="E129" s="39">
        <v>150</v>
      </c>
      <c r="F129" s="5">
        <v>24.461307027598398</v>
      </c>
      <c r="M129" s="62">
        <v>9.6611051207366072E-2</v>
      </c>
      <c r="N129" s="62">
        <v>9.7291057085522256E-2</v>
      </c>
      <c r="O129" s="62">
        <v>25.420443509585915</v>
      </c>
      <c r="Q129" s="5">
        <v>58.5</v>
      </c>
    </row>
    <row r="130" spans="2:17" x14ac:dyDescent="0.2">
      <c r="B130" s="23">
        <v>42836</v>
      </c>
      <c r="C130" s="5">
        <v>24.7</v>
      </c>
      <c r="D130" s="5">
        <v>-113.3</v>
      </c>
      <c r="E130" s="39">
        <v>100</v>
      </c>
      <c r="F130" s="5">
        <v>23.576139408271494</v>
      </c>
      <c r="M130" s="62">
        <v>3.912975968379992E-2</v>
      </c>
      <c r="N130" s="62">
        <v>0.12382498174521016</v>
      </c>
      <c r="O130" s="62">
        <v>18.528359039298959</v>
      </c>
      <c r="Q130" s="5">
        <v>102.4</v>
      </c>
    </row>
    <row r="131" spans="2:17" x14ac:dyDescent="0.2">
      <c r="B131" s="23">
        <v>42836</v>
      </c>
      <c r="C131" s="5">
        <v>24.7</v>
      </c>
      <c r="D131" s="5">
        <v>-113.3</v>
      </c>
      <c r="E131" s="39">
        <v>100</v>
      </c>
      <c r="F131" s="5">
        <v>16.194358712262115</v>
      </c>
      <c r="M131" s="62">
        <v>0</v>
      </c>
      <c r="N131" s="62">
        <v>0.15035890640489805</v>
      </c>
      <c r="O131" s="62">
        <v>3.2064438013536689</v>
      </c>
      <c r="Q131" s="5">
        <v>115.72</v>
      </c>
    </row>
    <row r="132" spans="2:17" x14ac:dyDescent="0.2">
      <c r="B132" s="23">
        <v>42836</v>
      </c>
      <c r="C132" s="5">
        <v>24.7</v>
      </c>
      <c r="D132" s="5">
        <v>-113.3</v>
      </c>
      <c r="E132" s="39">
        <v>87.5</v>
      </c>
      <c r="F132" s="5">
        <v>10.144693304840596</v>
      </c>
      <c r="M132" s="62">
        <v>5.1205198542077814E-3</v>
      </c>
      <c r="N132" s="62">
        <v>0.20342675572427379</v>
      </c>
      <c r="O132" s="62">
        <v>17.129641093595104</v>
      </c>
      <c r="Q132" s="5">
        <v>163.08000000000001</v>
      </c>
    </row>
    <row r="133" spans="2:17" x14ac:dyDescent="0.2">
      <c r="B133" s="23">
        <v>42836</v>
      </c>
      <c r="C133" s="5">
        <v>24.7</v>
      </c>
      <c r="D133" s="5">
        <v>-113.3</v>
      </c>
      <c r="E133" s="39">
        <v>75</v>
      </c>
      <c r="F133" s="5">
        <v>15.275082771585685</v>
      </c>
      <c r="M133" s="62">
        <v>0</v>
      </c>
      <c r="N133" s="62">
        <v>0.17247051028797128</v>
      </c>
      <c r="O133" s="62">
        <v>14.656573244275725</v>
      </c>
      <c r="Q133" s="5">
        <v>153.71</v>
      </c>
    </row>
    <row r="134" spans="2:17" x14ac:dyDescent="0.2">
      <c r="B134" s="23">
        <v>42836</v>
      </c>
      <c r="C134" s="5">
        <v>24.7</v>
      </c>
      <c r="D134" s="5">
        <v>-113.3</v>
      </c>
      <c r="E134" s="39">
        <v>62.5</v>
      </c>
      <c r="F134" s="5">
        <v>5.0098121888325613</v>
      </c>
      <c r="M134" s="62">
        <v>3.5544004311963027E-3</v>
      </c>
      <c r="N134" s="62">
        <v>0.31840709591625466</v>
      </c>
      <c r="O134" s="62">
        <v>13.176990886037714</v>
      </c>
      <c r="Q134" s="5">
        <v>188.33</v>
      </c>
    </row>
    <row r="135" spans="2:17" x14ac:dyDescent="0.2">
      <c r="B135" s="23">
        <v>42836</v>
      </c>
      <c r="C135" s="5">
        <v>24.7</v>
      </c>
      <c r="D135" s="5">
        <v>-113.3</v>
      </c>
      <c r="E135" s="39">
        <v>50</v>
      </c>
      <c r="F135" s="5">
        <v>1</v>
      </c>
      <c r="O135" s="62">
        <v>4.6035018971225306</v>
      </c>
      <c r="Q135" s="5">
        <v>241.12</v>
      </c>
    </row>
    <row r="136" spans="2:17" x14ac:dyDescent="0.2">
      <c r="B136" s="23">
        <v>42832</v>
      </c>
      <c r="C136" s="5">
        <v>27.4</v>
      </c>
      <c r="D136" s="5">
        <v>-117.5</v>
      </c>
      <c r="E136" s="39">
        <v>560</v>
      </c>
      <c r="F136" s="5">
        <v>6.9628241958986363</v>
      </c>
      <c r="M136" s="62">
        <v>3.1677830577985046E-2</v>
      </c>
      <c r="N136" s="62">
        <v>6.9429622878333846E-2</v>
      </c>
      <c r="Q136" s="5">
        <v>6.5</v>
      </c>
    </row>
    <row r="137" spans="2:17" x14ac:dyDescent="0.2">
      <c r="B137" s="23">
        <v>42832</v>
      </c>
      <c r="C137" s="5">
        <v>27.4</v>
      </c>
      <c r="D137" s="5">
        <v>-117.5</v>
      </c>
      <c r="E137" s="39">
        <v>460</v>
      </c>
      <c r="F137" s="5">
        <v>7.7431037564665024</v>
      </c>
      <c r="M137" s="62">
        <v>0</v>
      </c>
      <c r="N137" s="62">
        <v>6.9429622878333846E-2</v>
      </c>
      <c r="O137" s="62">
        <v>38.644475113988882</v>
      </c>
      <c r="Q137" s="5">
        <v>9.34</v>
      </c>
    </row>
    <row r="138" spans="2:17" x14ac:dyDescent="0.2">
      <c r="B138" s="23">
        <v>42832</v>
      </c>
      <c r="C138" s="5">
        <v>27.4</v>
      </c>
      <c r="D138" s="5">
        <v>-117.5</v>
      </c>
      <c r="E138" s="39">
        <v>360</v>
      </c>
      <c r="F138" s="5">
        <v>6.2696002898794614</v>
      </c>
      <c r="M138" s="62">
        <v>0</v>
      </c>
      <c r="N138" s="62">
        <v>5.5543698302667081E-2</v>
      </c>
      <c r="O138" s="62">
        <v>36.836447858382598</v>
      </c>
      <c r="Q138" s="5">
        <v>20.04</v>
      </c>
    </row>
    <row r="139" spans="2:17" x14ac:dyDescent="0.2">
      <c r="B139" s="23">
        <v>42832</v>
      </c>
      <c r="C139" s="5">
        <v>27.4</v>
      </c>
      <c r="D139" s="5">
        <v>-117.5</v>
      </c>
      <c r="E139" s="39">
        <v>228</v>
      </c>
      <c r="F139" s="5">
        <v>7.6876229472086903</v>
      </c>
      <c r="M139" s="62">
        <v>0.11910291048021654</v>
      </c>
      <c r="N139" s="62">
        <v>5.5543698302667081E-2</v>
      </c>
      <c r="O139" s="62">
        <v>33.901859596140362</v>
      </c>
      <c r="Q139" s="5">
        <v>51.31</v>
      </c>
    </row>
    <row r="140" spans="2:17" x14ac:dyDescent="0.2">
      <c r="B140" s="23">
        <v>42832</v>
      </c>
      <c r="C140" s="5">
        <v>27.4</v>
      </c>
      <c r="D140" s="5">
        <v>-117.5</v>
      </c>
      <c r="E140" s="39">
        <v>150</v>
      </c>
      <c r="F140" s="5">
        <v>3.1834673775798494</v>
      </c>
      <c r="M140" s="62">
        <v>0</v>
      </c>
      <c r="N140" s="62">
        <v>1.388592457566677E-2</v>
      </c>
      <c r="O140" s="62">
        <v>24.554456301697332</v>
      </c>
      <c r="Q140" s="5">
        <v>106.91</v>
      </c>
    </row>
    <row r="141" spans="2:17" x14ac:dyDescent="0.2">
      <c r="B141" s="23">
        <v>42832</v>
      </c>
      <c r="C141" s="5">
        <v>27.4</v>
      </c>
      <c r="D141" s="5">
        <v>-117.5</v>
      </c>
      <c r="E141" s="39">
        <v>60</v>
      </c>
      <c r="F141" s="5">
        <v>3.5867358451603555</v>
      </c>
      <c r="M141" s="62">
        <v>1.9565369198242848E-2</v>
      </c>
      <c r="N141" s="62">
        <v>0.180517019483668</v>
      </c>
      <c r="O141" s="62">
        <v>18.566114075424331</v>
      </c>
      <c r="Q141" s="5">
        <v>196.8</v>
      </c>
    </row>
    <row r="142" spans="2:17" x14ac:dyDescent="0.2">
      <c r="B142" s="23">
        <v>42832</v>
      </c>
      <c r="C142" s="5">
        <v>27.4</v>
      </c>
      <c r="D142" s="5">
        <v>-117.5</v>
      </c>
      <c r="E142" s="39">
        <v>100</v>
      </c>
      <c r="F142" s="5">
        <v>9.2715224223687454</v>
      </c>
      <c r="M142" s="62">
        <v>0</v>
      </c>
      <c r="N142" s="62">
        <v>0.23606071778633508</v>
      </c>
      <c r="O142" s="62">
        <v>5.8207643974940027</v>
      </c>
      <c r="Q142" s="5">
        <v>118.9</v>
      </c>
    </row>
    <row r="143" spans="2:17" x14ac:dyDescent="0.2">
      <c r="B143" s="23">
        <v>42832</v>
      </c>
      <c r="C143" s="5">
        <v>27.4</v>
      </c>
      <c r="D143" s="5">
        <v>-117.5</v>
      </c>
      <c r="E143" s="39">
        <v>87.5</v>
      </c>
      <c r="F143" s="5">
        <v>16.985948666666143</v>
      </c>
      <c r="M143" s="62">
        <v>1.4106316123251208</v>
      </c>
      <c r="N143" s="62">
        <v>6.9429622878333846E-2</v>
      </c>
      <c r="O143" s="62">
        <v>19.110938080581985</v>
      </c>
      <c r="Q143" s="5">
        <v>136.91</v>
      </c>
    </row>
    <row r="144" spans="2:17" x14ac:dyDescent="0.2">
      <c r="B144" s="23">
        <v>42832</v>
      </c>
      <c r="C144" s="5">
        <v>27.4</v>
      </c>
      <c r="D144" s="5">
        <v>-117.5</v>
      </c>
      <c r="E144" s="39">
        <v>75</v>
      </c>
      <c r="F144" s="5">
        <v>16.702619469053918</v>
      </c>
      <c r="M144" s="62">
        <v>1.1178942504460863E-2</v>
      </c>
      <c r="N144" s="62">
        <v>0.19440294405933478</v>
      </c>
      <c r="O144" s="62">
        <v>16.140714080667422</v>
      </c>
      <c r="Q144" s="5">
        <v>148.56</v>
      </c>
    </row>
    <row r="145" spans="1:17" s="10" customFormat="1" x14ac:dyDescent="0.2">
      <c r="B145" s="24">
        <v>42832</v>
      </c>
      <c r="C145" s="12">
        <v>27.4</v>
      </c>
      <c r="D145" s="12">
        <v>-117.5</v>
      </c>
      <c r="E145" s="42">
        <v>62.5</v>
      </c>
      <c r="F145" s="12">
        <v>5</v>
      </c>
      <c r="G145" s="12"/>
      <c r="H145" s="12"/>
      <c r="I145" s="45"/>
      <c r="J145" s="12"/>
      <c r="K145" s="12"/>
      <c r="L145" s="12"/>
      <c r="M145" s="63">
        <v>0.96905472183338714</v>
      </c>
      <c r="N145" s="63">
        <v>9.7201472029667391E-2</v>
      </c>
      <c r="O145" s="63">
        <v>13.381681531865949</v>
      </c>
      <c r="P145" s="12"/>
      <c r="Q145" s="12">
        <v>195.5</v>
      </c>
    </row>
    <row r="146" spans="1:17" x14ac:dyDescent="0.2">
      <c r="A146" s="1" t="s">
        <v>534</v>
      </c>
      <c r="B146" s="23" t="s">
        <v>396</v>
      </c>
      <c r="C146" s="1">
        <v>-52</v>
      </c>
      <c r="D146" s="1">
        <v>61</v>
      </c>
      <c r="E146" s="39">
        <v>100</v>
      </c>
      <c r="F146" s="5">
        <v>6.0946988954106329</v>
      </c>
      <c r="M146" s="62">
        <v>0.28255665109842598</v>
      </c>
      <c r="O146" s="62">
        <v>28.730653325309593</v>
      </c>
    </row>
    <row r="147" spans="1:17" x14ac:dyDescent="0.2">
      <c r="B147" s="23" t="s">
        <v>396</v>
      </c>
      <c r="C147" s="1">
        <v>-52</v>
      </c>
      <c r="D147" s="1">
        <v>61</v>
      </c>
      <c r="E147" s="39">
        <v>50</v>
      </c>
      <c r="F147" s="5">
        <v>19.100308223647893</v>
      </c>
      <c r="M147" s="62">
        <v>0.43248634361233451</v>
      </c>
      <c r="O147" s="62">
        <v>24.661879432624087</v>
      </c>
    </row>
    <row r="148" spans="1:17" x14ac:dyDescent="0.2">
      <c r="A148" s="1" t="s">
        <v>117</v>
      </c>
      <c r="B148" s="23" t="s">
        <v>396</v>
      </c>
      <c r="C148" s="1">
        <v>-52</v>
      </c>
      <c r="D148" s="1">
        <v>61</v>
      </c>
      <c r="E148" s="39">
        <v>0</v>
      </c>
      <c r="F148" s="5">
        <v>13.065959463633339</v>
      </c>
      <c r="M148" s="62">
        <v>0.39516666666666656</v>
      </c>
      <c r="O148" s="62">
        <v>24.493018617021185</v>
      </c>
    </row>
    <row r="149" spans="1:17" x14ac:dyDescent="0.2">
      <c r="B149" s="23" t="s">
        <v>396</v>
      </c>
      <c r="C149" s="1">
        <v>-48</v>
      </c>
      <c r="D149" s="1">
        <v>56</v>
      </c>
      <c r="E149" s="39">
        <v>100</v>
      </c>
      <c r="F149" s="5">
        <v>24.121197586260273</v>
      </c>
      <c r="M149" s="62">
        <v>0.44788998443175915</v>
      </c>
      <c r="O149" s="62">
        <v>23.594499221588066</v>
      </c>
    </row>
    <row r="150" spans="1:17" x14ac:dyDescent="0.2">
      <c r="B150" s="23" t="s">
        <v>396</v>
      </c>
      <c r="C150" s="1">
        <v>-48</v>
      </c>
      <c r="D150" s="1">
        <v>56</v>
      </c>
      <c r="E150" s="39">
        <v>50</v>
      </c>
      <c r="F150" s="5">
        <v>22.708151360902761</v>
      </c>
      <c r="M150" s="62">
        <v>0.51321955555555532</v>
      </c>
      <c r="O150" s="62">
        <v>22.068794326241015</v>
      </c>
    </row>
    <row r="151" spans="1:17" x14ac:dyDescent="0.2">
      <c r="B151" s="23" t="s">
        <v>396</v>
      </c>
      <c r="C151" s="1">
        <v>-48</v>
      </c>
      <c r="D151" s="1">
        <v>56</v>
      </c>
      <c r="E151" s="39">
        <v>0</v>
      </c>
      <c r="F151" s="5">
        <v>13.222822208731387</v>
      </c>
      <c r="M151" s="62">
        <v>0.50418060200668979</v>
      </c>
      <c r="O151" s="62">
        <v>21.035571808510571</v>
      </c>
    </row>
    <row r="152" spans="1:17" x14ac:dyDescent="0.2">
      <c r="B152" s="23" t="s">
        <v>396</v>
      </c>
      <c r="C152" s="1">
        <v>-46</v>
      </c>
      <c r="D152" s="1">
        <v>56</v>
      </c>
      <c r="E152" s="39">
        <v>100</v>
      </c>
      <c r="F152" s="5">
        <v>31.947284542782011</v>
      </c>
      <c r="M152" s="62">
        <v>0.45722331776509256</v>
      </c>
      <c r="O152" s="62">
        <v>23.261165888254659</v>
      </c>
    </row>
    <row r="153" spans="1:17" x14ac:dyDescent="0.2">
      <c r="B153" s="23" t="s">
        <v>396</v>
      </c>
      <c r="C153" s="1">
        <v>-46</v>
      </c>
      <c r="D153" s="1">
        <v>56</v>
      </c>
      <c r="E153" s="39">
        <v>50</v>
      </c>
      <c r="F153" s="5">
        <v>21.923837635412575</v>
      </c>
      <c r="M153" s="62">
        <v>0.61876950354610105</v>
      </c>
      <c r="O153" s="62">
        <v>20.207092198581527</v>
      </c>
    </row>
    <row r="154" spans="1:17" x14ac:dyDescent="0.2">
      <c r="B154" s="23" t="s">
        <v>396</v>
      </c>
      <c r="C154" s="1">
        <v>-46</v>
      </c>
      <c r="D154" s="1">
        <v>56</v>
      </c>
      <c r="E154" s="39">
        <v>0</v>
      </c>
      <c r="F154" s="5">
        <v>11.888761828525688</v>
      </c>
      <c r="M154" s="62">
        <v>0.52290969899665685</v>
      </c>
      <c r="O154" s="62">
        <v>18.024999999999999</v>
      </c>
    </row>
    <row r="155" spans="1:17" x14ac:dyDescent="0.2">
      <c r="B155" s="23" t="s">
        <v>396</v>
      </c>
      <c r="C155" s="1">
        <v>-45</v>
      </c>
      <c r="D155" s="1">
        <v>58</v>
      </c>
      <c r="E155" s="39">
        <v>100</v>
      </c>
      <c r="F155" s="5">
        <v>52.477641556893118</v>
      </c>
      <c r="M155" s="62">
        <v>0.74401439688313054</v>
      </c>
      <c r="O155" s="62">
        <v>4.521451913771581</v>
      </c>
    </row>
    <row r="156" spans="1:17" x14ac:dyDescent="0.2">
      <c r="B156" s="23" t="s">
        <v>396</v>
      </c>
      <c r="C156" s="1">
        <v>-45</v>
      </c>
      <c r="D156" s="1">
        <v>58</v>
      </c>
      <c r="E156" s="39">
        <v>50</v>
      </c>
      <c r="F156" s="5">
        <v>37.22596814617188</v>
      </c>
      <c r="M156" s="62">
        <v>0.663982269503546</v>
      </c>
      <c r="O156" s="62">
        <v>4.3325073746312679</v>
      </c>
    </row>
    <row r="157" spans="1:17" x14ac:dyDescent="0.2">
      <c r="B157" s="23" t="s">
        <v>396</v>
      </c>
      <c r="C157" s="1">
        <v>-45</v>
      </c>
      <c r="D157" s="1">
        <v>58</v>
      </c>
      <c r="E157" s="39">
        <v>0</v>
      </c>
      <c r="F157" s="5">
        <v>22.163998679319654</v>
      </c>
      <c r="M157" s="62">
        <v>0.56036789297658773</v>
      </c>
      <c r="O157" s="62">
        <v>14.162057522123854</v>
      </c>
    </row>
    <row r="158" spans="1:17" x14ac:dyDescent="0.2">
      <c r="B158" s="23" t="s">
        <v>396</v>
      </c>
      <c r="C158" s="1">
        <v>-44</v>
      </c>
      <c r="D158" s="1">
        <v>56</v>
      </c>
      <c r="E158" s="39">
        <v>100</v>
      </c>
      <c r="F158" s="5">
        <v>46.918847254204273</v>
      </c>
      <c r="M158" s="62">
        <v>0.52522331776509268</v>
      </c>
      <c r="O158" s="62">
        <v>26.069899445043518</v>
      </c>
    </row>
    <row r="159" spans="1:17" x14ac:dyDescent="0.2">
      <c r="B159" s="23" t="s">
        <v>396</v>
      </c>
      <c r="C159" s="1">
        <v>-44</v>
      </c>
      <c r="D159" s="1">
        <v>56</v>
      </c>
      <c r="E159" s="39">
        <v>50</v>
      </c>
      <c r="F159" s="5">
        <v>26.373453001428736</v>
      </c>
      <c r="M159" s="62">
        <v>0.51721955555555565</v>
      </c>
      <c r="O159" s="62">
        <v>10.680176991150434</v>
      </c>
    </row>
    <row r="160" spans="1:17" x14ac:dyDescent="0.2">
      <c r="B160" s="23" t="s">
        <v>396</v>
      </c>
      <c r="C160" s="1">
        <v>-44</v>
      </c>
      <c r="D160" s="1">
        <v>56</v>
      </c>
      <c r="E160" s="39">
        <v>0</v>
      </c>
      <c r="F160" s="5">
        <v>23.418900640103928</v>
      </c>
      <c r="M160" s="62">
        <v>0.60050167224080264</v>
      </c>
      <c r="O160" s="62">
        <v>11.50719026548669</v>
      </c>
    </row>
    <row r="161" spans="1:17" x14ac:dyDescent="0.2">
      <c r="B161" s="23" t="s">
        <v>396</v>
      </c>
      <c r="C161" s="1">
        <v>-43</v>
      </c>
      <c r="D161" s="1">
        <v>58</v>
      </c>
      <c r="E161" s="39">
        <v>100</v>
      </c>
      <c r="F161" s="5">
        <v>20.095317842439478</v>
      </c>
      <c r="M161" s="62">
        <v>0.51055665109842585</v>
      </c>
      <c r="O161" s="62">
        <v>8.1944992215879431</v>
      </c>
    </row>
    <row r="162" spans="1:17" x14ac:dyDescent="0.2">
      <c r="B162" s="23" t="s">
        <v>396</v>
      </c>
      <c r="C162" s="1">
        <v>-43</v>
      </c>
      <c r="D162" s="1">
        <v>58</v>
      </c>
      <c r="E162" s="39">
        <v>50</v>
      </c>
      <c r="F162" s="5">
        <v>33.762099289638343</v>
      </c>
      <c r="M162" s="62">
        <v>0.52788622222222203</v>
      </c>
      <c r="O162" s="62">
        <v>5.1943111111111104</v>
      </c>
    </row>
    <row r="163" spans="1:17" x14ac:dyDescent="0.2">
      <c r="B163" s="23" t="s">
        <v>396</v>
      </c>
      <c r="C163" s="1">
        <v>-43</v>
      </c>
      <c r="D163" s="1">
        <v>58</v>
      </c>
      <c r="E163" s="39">
        <v>0</v>
      </c>
      <c r="F163" s="5">
        <v>15.732626130300037</v>
      </c>
      <c r="M163" s="62">
        <v>0.60716666666666375</v>
      </c>
      <c r="O163" s="62">
        <v>6.2500000000000115</v>
      </c>
    </row>
    <row r="164" spans="1:17" x14ac:dyDescent="0.2">
      <c r="B164" s="23" t="s">
        <v>396</v>
      </c>
      <c r="C164" s="1">
        <v>-41</v>
      </c>
      <c r="D164" s="1">
        <v>58</v>
      </c>
      <c r="E164" s="39">
        <v>100</v>
      </c>
      <c r="F164" s="5">
        <v>32.416849760173307</v>
      </c>
      <c r="M164" s="62">
        <v>0.56122331776509271</v>
      </c>
      <c r="O164" s="62">
        <v>1.8863167786364472</v>
      </c>
    </row>
    <row r="165" spans="1:17" x14ac:dyDescent="0.2">
      <c r="B165" s="23" t="s">
        <v>396</v>
      </c>
      <c r="C165" s="1">
        <v>-41</v>
      </c>
      <c r="D165" s="1">
        <v>58</v>
      </c>
      <c r="E165" s="39">
        <v>50</v>
      </c>
      <c r="F165" s="5">
        <v>36.278599725119228</v>
      </c>
      <c r="M165" s="62">
        <v>0.58921955555555527</v>
      </c>
      <c r="O165" s="62">
        <v>2.1276444444444369</v>
      </c>
    </row>
    <row r="166" spans="1:17" s="10" customFormat="1" x14ac:dyDescent="0.2">
      <c r="B166" s="24" t="s">
        <v>396</v>
      </c>
      <c r="C166" s="10">
        <v>-41</v>
      </c>
      <c r="D166" s="10">
        <v>58</v>
      </c>
      <c r="E166" s="42">
        <v>0</v>
      </c>
      <c r="F166" s="12">
        <v>16.987528091084357</v>
      </c>
      <c r="G166" s="12"/>
      <c r="H166" s="12"/>
      <c r="I166" s="45"/>
      <c r="J166" s="12"/>
      <c r="K166" s="12"/>
      <c r="L166" s="12"/>
      <c r="M166" s="63">
        <v>0.64049999999999885</v>
      </c>
      <c r="N166" s="63"/>
      <c r="O166" s="63">
        <v>2.3930921052631531</v>
      </c>
      <c r="P166" s="12"/>
      <c r="Q166" s="12"/>
    </row>
    <row r="167" spans="1:17" x14ac:dyDescent="0.2">
      <c r="A167" s="1" t="s">
        <v>329</v>
      </c>
      <c r="B167" s="23">
        <v>41115</v>
      </c>
      <c r="C167" s="62">
        <v>28.9</v>
      </c>
      <c r="D167" s="62">
        <v>-89.6</v>
      </c>
      <c r="E167" s="39">
        <v>20</v>
      </c>
      <c r="F167" s="1">
        <v>20.05</v>
      </c>
      <c r="G167" s="1">
        <v>1.65</v>
      </c>
      <c r="J167" s="5">
        <v>28.202500000000001</v>
      </c>
      <c r="K167" s="5">
        <v>35.378100000000003</v>
      </c>
      <c r="L167" s="5">
        <v>22.614100000000001</v>
      </c>
      <c r="M167" s="62">
        <v>0.432</v>
      </c>
      <c r="N167" s="62">
        <v>0.33</v>
      </c>
      <c r="O167" s="62">
        <v>0.39</v>
      </c>
      <c r="Q167" s="5">
        <v>161.089</v>
      </c>
    </row>
    <row r="168" spans="1:17" x14ac:dyDescent="0.2">
      <c r="B168" s="23">
        <v>41115</v>
      </c>
      <c r="C168" s="62">
        <v>28.9</v>
      </c>
      <c r="D168" s="62">
        <v>-89.6</v>
      </c>
      <c r="E168" s="39">
        <v>40</v>
      </c>
      <c r="F168" s="1">
        <v>76.37</v>
      </c>
      <c r="G168" s="1">
        <v>3.6</v>
      </c>
      <c r="J168" s="5">
        <v>25.130700000000001</v>
      </c>
      <c r="K168" s="5">
        <v>36.2455</v>
      </c>
      <c r="L168" s="5">
        <v>24.2455</v>
      </c>
      <c r="M168" s="62">
        <v>0.52100000000000002</v>
      </c>
      <c r="N168" s="62">
        <v>0.42</v>
      </c>
      <c r="O168" s="62">
        <v>0.19</v>
      </c>
      <c r="Q168" s="5">
        <v>178.23</v>
      </c>
    </row>
    <row r="169" spans="1:17" x14ac:dyDescent="0.2">
      <c r="A169" s="1" t="s">
        <v>178</v>
      </c>
      <c r="B169" s="23">
        <v>41115</v>
      </c>
      <c r="C169" s="62">
        <v>28.9</v>
      </c>
      <c r="D169" s="62">
        <v>-89.6</v>
      </c>
      <c r="E169" s="39">
        <v>64</v>
      </c>
      <c r="F169" s="1">
        <v>411.3</v>
      </c>
      <c r="G169" s="1">
        <v>12.95</v>
      </c>
      <c r="J169" s="5">
        <v>21.932700000000001</v>
      </c>
      <c r="K169" s="5">
        <v>36.362400000000001</v>
      </c>
      <c r="L169" s="5">
        <v>25.2758</v>
      </c>
      <c r="M169" s="62">
        <v>0.56699999999999995</v>
      </c>
      <c r="N169" s="62">
        <v>0.35</v>
      </c>
      <c r="O169" s="62">
        <v>2.39</v>
      </c>
      <c r="Q169" s="5">
        <v>128.434</v>
      </c>
    </row>
    <row r="170" spans="1:17" x14ac:dyDescent="0.2">
      <c r="B170" s="23">
        <v>41116</v>
      </c>
      <c r="C170" s="62">
        <v>28.79945</v>
      </c>
      <c r="D170" s="62">
        <v>-90.699966666666697</v>
      </c>
      <c r="E170" s="39">
        <v>10</v>
      </c>
      <c r="F170" s="1">
        <v>1.74</v>
      </c>
      <c r="G170" s="1">
        <v>0.36</v>
      </c>
      <c r="J170" s="5">
        <v>29.495699999999999</v>
      </c>
      <c r="K170" s="5">
        <v>32.929699999999997</v>
      </c>
      <c r="L170" s="5">
        <v>20.3459</v>
      </c>
      <c r="M170" s="62">
        <v>0.39900000000000002</v>
      </c>
      <c r="N170" s="62">
        <v>0.61</v>
      </c>
      <c r="O170" s="62">
        <v>0.28000000000000003</v>
      </c>
      <c r="Q170" s="5">
        <v>188.49799999999999</v>
      </c>
    </row>
    <row r="171" spans="1:17" x14ac:dyDescent="0.2">
      <c r="B171" s="23">
        <v>41116</v>
      </c>
      <c r="C171" s="62">
        <v>28.79945</v>
      </c>
      <c r="D171" s="62">
        <v>-90.699966666666697</v>
      </c>
      <c r="E171" s="39">
        <v>18</v>
      </c>
      <c r="F171" s="1">
        <v>4.7</v>
      </c>
      <c r="G171" s="1">
        <v>1.1000000000000001</v>
      </c>
      <c r="J171" s="5">
        <v>28.169699999999999</v>
      </c>
      <c r="K171" s="5">
        <v>35.590600000000002</v>
      </c>
      <c r="L171" s="5">
        <v>22.784600000000001</v>
      </c>
      <c r="M171" s="62">
        <v>0.43</v>
      </c>
      <c r="N171" s="62">
        <v>2.17</v>
      </c>
      <c r="O171" s="62">
        <v>0.88</v>
      </c>
      <c r="Q171" s="5">
        <v>137.74</v>
      </c>
    </row>
    <row r="172" spans="1:17" x14ac:dyDescent="0.2">
      <c r="B172" s="23">
        <v>41119</v>
      </c>
      <c r="C172" s="62">
        <v>29.1007</v>
      </c>
      <c r="D172" s="62">
        <v>-92.198670000000007</v>
      </c>
      <c r="E172" s="39">
        <v>7</v>
      </c>
      <c r="F172" s="1">
        <v>14.16</v>
      </c>
      <c r="G172" s="1">
        <v>1.88</v>
      </c>
      <c r="J172" s="5">
        <v>29.910299999999999</v>
      </c>
      <c r="K172" s="5">
        <v>29.6189</v>
      </c>
      <c r="L172" s="5">
        <v>17.7287</v>
      </c>
      <c r="M172" s="62">
        <v>0.36899999999999999</v>
      </c>
      <c r="N172" s="62">
        <v>1.1299999999999999</v>
      </c>
      <c r="O172" s="62">
        <v>2</v>
      </c>
      <c r="Q172" s="5">
        <v>200.33099999999999</v>
      </c>
    </row>
    <row r="173" spans="1:17" x14ac:dyDescent="0.2">
      <c r="B173" s="23">
        <v>41119</v>
      </c>
      <c r="C173" s="62">
        <v>29.1007</v>
      </c>
      <c r="D173" s="62">
        <v>-92.198670000000007</v>
      </c>
      <c r="E173" s="39">
        <v>15.7</v>
      </c>
      <c r="F173" s="1">
        <v>323.63</v>
      </c>
      <c r="G173" s="1">
        <v>6.15</v>
      </c>
      <c r="J173" s="5">
        <v>27.985199999999999</v>
      </c>
      <c r="K173" s="5">
        <v>35.474600000000002</v>
      </c>
      <c r="L173" s="5">
        <v>22.7577</v>
      </c>
      <c r="M173" s="62">
        <v>0.44900000000000001</v>
      </c>
      <c r="N173" s="62">
        <v>3.39</v>
      </c>
      <c r="O173" s="62">
        <v>6.89</v>
      </c>
      <c r="Q173" s="5">
        <v>20.954999999999998</v>
      </c>
    </row>
    <row r="174" spans="1:17" x14ac:dyDescent="0.2">
      <c r="B174" s="23">
        <v>41118</v>
      </c>
      <c r="C174" s="62">
        <v>29.2</v>
      </c>
      <c r="D174" s="62">
        <v>-93.9</v>
      </c>
      <c r="E174" s="39">
        <v>7</v>
      </c>
      <c r="F174" s="1">
        <v>0.82</v>
      </c>
      <c r="G174" s="1">
        <v>0.31</v>
      </c>
      <c r="J174" s="5">
        <v>30.128799999999998</v>
      </c>
      <c r="K174" s="5">
        <v>32.223300000000002</v>
      </c>
      <c r="L174" s="5">
        <v>19.603100000000001</v>
      </c>
      <c r="M174" s="62">
        <v>0.38900000000000001</v>
      </c>
      <c r="N174" s="62">
        <v>0.17</v>
      </c>
      <c r="O174" s="62">
        <v>0.18</v>
      </c>
      <c r="Q174" s="5">
        <v>193.76400000000001</v>
      </c>
    </row>
    <row r="175" spans="1:17" s="10" customFormat="1" x14ac:dyDescent="0.2">
      <c r="B175" s="24">
        <v>41118</v>
      </c>
      <c r="C175" s="63">
        <v>29.2</v>
      </c>
      <c r="D175" s="63">
        <v>-93.9</v>
      </c>
      <c r="E175" s="42">
        <v>15.5</v>
      </c>
      <c r="F175" s="10">
        <v>51.29</v>
      </c>
      <c r="G175" s="10">
        <v>2.86</v>
      </c>
      <c r="H175" s="12"/>
      <c r="I175" s="45"/>
      <c r="J175" s="12">
        <v>29.046500000000002</v>
      </c>
      <c r="K175" s="12">
        <v>32.978400000000001</v>
      </c>
      <c r="L175" s="12">
        <v>20.533000000000001</v>
      </c>
      <c r="M175" s="63">
        <v>0.72</v>
      </c>
      <c r="N175" s="63">
        <v>2.75</v>
      </c>
      <c r="O175" s="63">
        <v>1.51</v>
      </c>
      <c r="P175" s="12"/>
      <c r="Q175" s="12">
        <v>54</v>
      </c>
    </row>
    <row r="176" spans="1:17" s="2" customFormat="1" x14ac:dyDescent="0.2">
      <c r="A176" s="1" t="s">
        <v>172</v>
      </c>
      <c r="B176" s="23">
        <v>41208</v>
      </c>
      <c r="C176" s="5">
        <v>-55.333399999999997</v>
      </c>
      <c r="D176" s="5">
        <v>66.666700000000006</v>
      </c>
      <c r="E176" s="39">
        <v>116</v>
      </c>
      <c r="F176" s="5">
        <v>30</v>
      </c>
      <c r="G176" s="5"/>
      <c r="H176" s="5"/>
      <c r="I176" s="43">
        <v>3.0000000000000001E-3</v>
      </c>
      <c r="J176" s="5"/>
      <c r="K176" s="6"/>
      <c r="L176" s="6"/>
      <c r="M176" s="62">
        <v>0.31</v>
      </c>
      <c r="N176" s="62">
        <v>0.32</v>
      </c>
      <c r="O176" s="62">
        <v>28.9</v>
      </c>
      <c r="P176" s="5"/>
      <c r="Q176" s="6"/>
    </row>
    <row r="177" spans="1:17" s="2" customFormat="1" x14ac:dyDescent="0.2">
      <c r="A177" s="1"/>
      <c r="B177" s="23">
        <v>41230</v>
      </c>
      <c r="C177" s="5">
        <v>-50.666699999999999</v>
      </c>
      <c r="D177" s="5">
        <v>72.5</v>
      </c>
      <c r="E177" s="39">
        <v>2</v>
      </c>
      <c r="F177" s="5">
        <v>60</v>
      </c>
      <c r="G177" s="5"/>
      <c r="H177" s="5"/>
      <c r="I177" s="43">
        <v>0.75</v>
      </c>
      <c r="J177" s="5"/>
      <c r="K177" s="6"/>
      <c r="L177" s="6"/>
      <c r="M177" s="62">
        <v>0.21</v>
      </c>
      <c r="N177" s="62">
        <v>0.3</v>
      </c>
      <c r="O177" s="62">
        <v>27.84</v>
      </c>
      <c r="P177" s="5"/>
      <c r="Q177" s="6"/>
    </row>
    <row r="178" spans="1:17" s="2" customFormat="1" x14ac:dyDescent="0.2">
      <c r="A178" s="1" t="s">
        <v>173</v>
      </c>
      <c r="B178" s="23">
        <v>41230</v>
      </c>
      <c r="C178" s="5">
        <v>-50.666699999999999</v>
      </c>
      <c r="D178" s="5">
        <v>72.5</v>
      </c>
      <c r="E178" s="39">
        <v>12</v>
      </c>
      <c r="F178" s="5" t="s">
        <v>361</v>
      </c>
      <c r="G178" s="5"/>
      <c r="H178" s="5"/>
      <c r="I178" s="43">
        <v>0.25</v>
      </c>
      <c r="J178" s="5"/>
      <c r="K178" s="6"/>
      <c r="L178" s="6"/>
      <c r="M178" s="62">
        <v>0.19</v>
      </c>
      <c r="N178" s="62">
        <v>0.31</v>
      </c>
      <c r="O178" s="62">
        <v>29.35</v>
      </c>
      <c r="P178" s="5"/>
      <c r="Q178" s="6"/>
    </row>
    <row r="179" spans="1:17" s="2" customFormat="1" x14ac:dyDescent="0.2">
      <c r="A179" s="1"/>
      <c r="B179" s="23">
        <v>41230</v>
      </c>
      <c r="C179" s="5">
        <v>-50.666699999999999</v>
      </c>
      <c r="D179" s="5">
        <v>72.5</v>
      </c>
      <c r="E179" s="39">
        <v>15</v>
      </c>
      <c r="F179" s="5">
        <v>270</v>
      </c>
      <c r="G179" s="5"/>
      <c r="H179" s="5"/>
      <c r="I179" s="43">
        <v>0.16</v>
      </c>
      <c r="J179" s="5"/>
      <c r="K179" s="6"/>
      <c r="L179" s="6"/>
      <c r="M179" s="62">
        <v>0.22</v>
      </c>
      <c r="N179" s="62">
        <v>0.3</v>
      </c>
      <c r="O179" s="62">
        <v>27.8</v>
      </c>
      <c r="P179" s="5"/>
      <c r="Q179" s="6"/>
    </row>
    <row r="180" spans="1:17" s="2" customFormat="1" x14ac:dyDescent="0.2">
      <c r="A180" s="1"/>
      <c r="B180" s="23">
        <v>41230</v>
      </c>
      <c r="C180" s="5">
        <v>-50.666699999999999</v>
      </c>
      <c r="D180" s="5">
        <v>72.5</v>
      </c>
      <c r="E180" s="39">
        <v>38</v>
      </c>
      <c r="F180" s="5">
        <v>90</v>
      </c>
      <c r="G180" s="5"/>
      <c r="H180" s="5"/>
      <c r="I180" s="43">
        <v>0.01</v>
      </c>
      <c r="J180" s="5"/>
      <c r="K180" s="6"/>
      <c r="L180" s="6"/>
      <c r="M180" s="62">
        <v>0.2</v>
      </c>
      <c r="N180" s="62">
        <v>0.32</v>
      </c>
      <c r="O180" s="62">
        <v>28.85</v>
      </c>
      <c r="P180" s="5"/>
      <c r="Q180" s="6"/>
    </row>
    <row r="181" spans="1:17" s="2" customFormat="1" x14ac:dyDescent="0.2">
      <c r="A181" s="1" t="s">
        <v>416</v>
      </c>
      <c r="B181" s="23">
        <v>41230</v>
      </c>
      <c r="C181" s="5">
        <v>-50.666699999999999</v>
      </c>
      <c r="D181" s="5">
        <v>72.5</v>
      </c>
      <c r="E181" s="39">
        <v>48</v>
      </c>
      <c r="F181" s="5">
        <v>740</v>
      </c>
      <c r="G181" s="5"/>
      <c r="H181" s="5"/>
      <c r="I181" s="43">
        <v>3.0000000000000001E-3</v>
      </c>
      <c r="J181" s="5"/>
      <c r="K181" s="6"/>
      <c r="L181" s="6"/>
      <c r="M181" s="62">
        <v>0.21</v>
      </c>
      <c r="N181" s="62">
        <v>0.33</v>
      </c>
      <c r="O181" s="62">
        <v>28.55</v>
      </c>
      <c r="P181" s="5"/>
      <c r="Q181" s="6"/>
    </row>
    <row r="182" spans="1:17" s="2" customFormat="1" x14ac:dyDescent="0.2">
      <c r="A182" s="1"/>
      <c r="B182" s="23">
        <v>41230</v>
      </c>
      <c r="C182" s="5">
        <v>-50.666699999999999</v>
      </c>
      <c r="D182" s="5">
        <v>72.5</v>
      </c>
      <c r="E182" s="39">
        <v>77</v>
      </c>
      <c r="F182" s="5" t="s">
        <v>361</v>
      </c>
      <c r="G182" s="5"/>
      <c r="H182" s="5"/>
      <c r="I182" s="47">
        <v>1E-4</v>
      </c>
      <c r="J182" s="5"/>
      <c r="K182" s="6"/>
      <c r="L182" s="6"/>
      <c r="M182" s="62">
        <v>0.2</v>
      </c>
      <c r="N182" s="62">
        <v>0.32</v>
      </c>
      <c r="O182" s="62">
        <v>28.93</v>
      </c>
      <c r="P182" s="5"/>
      <c r="Q182" s="6"/>
    </row>
    <row r="183" spans="1:17" x14ac:dyDescent="0.2">
      <c r="B183" s="23">
        <v>41220</v>
      </c>
      <c r="C183" s="5">
        <v>-48.5</v>
      </c>
      <c r="D183" s="5">
        <v>74.666700000000006</v>
      </c>
      <c r="E183" s="39">
        <v>36</v>
      </c>
      <c r="F183" s="5">
        <v>3090</v>
      </c>
      <c r="I183" s="43">
        <v>3.0000000000000001E-3</v>
      </c>
      <c r="M183" s="62">
        <v>0.3</v>
      </c>
      <c r="N183" s="62">
        <v>0.27</v>
      </c>
      <c r="O183" s="62">
        <v>21</v>
      </c>
    </row>
    <row r="184" spans="1:17" x14ac:dyDescent="0.2">
      <c r="B184" s="23">
        <v>41220</v>
      </c>
      <c r="C184" s="5">
        <v>-48.5</v>
      </c>
      <c r="D184" s="5">
        <v>74.666700000000006</v>
      </c>
      <c r="E184" s="39">
        <v>57</v>
      </c>
      <c r="F184" s="5">
        <v>90</v>
      </c>
      <c r="I184" s="43">
        <v>1E-4</v>
      </c>
      <c r="M184" s="62">
        <v>0.5</v>
      </c>
      <c r="N184" s="62">
        <v>0.27</v>
      </c>
      <c r="O184" s="62">
        <v>22.2</v>
      </c>
    </row>
    <row r="185" spans="1:17" x14ac:dyDescent="0.2">
      <c r="B185" s="23">
        <v>41225</v>
      </c>
      <c r="C185" s="5">
        <v>-48.833300000000001</v>
      </c>
      <c r="D185" s="5">
        <v>71.5</v>
      </c>
      <c r="E185" s="39">
        <v>2</v>
      </c>
      <c r="F185" s="5">
        <v>130</v>
      </c>
      <c r="I185" s="43">
        <v>0.75</v>
      </c>
      <c r="M185" s="62">
        <v>0.04</v>
      </c>
      <c r="N185" s="62">
        <v>0.24</v>
      </c>
      <c r="O185" s="62">
        <v>27.69</v>
      </c>
    </row>
    <row r="186" spans="1:17" x14ac:dyDescent="0.2">
      <c r="B186" s="23">
        <v>41225</v>
      </c>
      <c r="C186" s="5">
        <v>-48.833300000000001</v>
      </c>
      <c r="D186" s="5">
        <v>71.5</v>
      </c>
      <c r="E186" s="39">
        <v>9</v>
      </c>
      <c r="F186" s="5" t="s">
        <v>361</v>
      </c>
      <c r="I186" s="43">
        <v>0.25</v>
      </c>
      <c r="M186" s="62">
        <v>0.05</v>
      </c>
      <c r="N186" s="62">
        <v>0.33</v>
      </c>
      <c r="O186" s="62">
        <v>27.23</v>
      </c>
    </row>
    <row r="187" spans="1:17" x14ac:dyDescent="0.2">
      <c r="B187" s="23">
        <v>41225</v>
      </c>
      <c r="C187" s="5">
        <v>-48.833300000000001</v>
      </c>
      <c r="D187" s="5">
        <v>71.5</v>
      </c>
      <c r="E187" s="39">
        <v>12</v>
      </c>
      <c r="F187" s="5" t="s">
        <v>361</v>
      </c>
      <c r="I187" s="43">
        <v>0.16</v>
      </c>
      <c r="M187" s="62">
        <v>0.05</v>
      </c>
      <c r="N187" s="62">
        <v>0.24</v>
      </c>
      <c r="O187" s="62">
        <v>27.89</v>
      </c>
    </row>
    <row r="188" spans="1:17" x14ac:dyDescent="0.2">
      <c r="B188" s="23">
        <v>41225</v>
      </c>
      <c r="C188" s="5">
        <v>-48.833300000000001</v>
      </c>
      <c r="D188" s="5">
        <v>71.5</v>
      </c>
      <c r="E188" s="39">
        <v>21</v>
      </c>
      <c r="F188" s="5">
        <v>1000</v>
      </c>
      <c r="I188" s="43">
        <v>0.04</v>
      </c>
      <c r="M188" s="62">
        <v>0.06</v>
      </c>
      <c r="N188" s="62">
        <v>0.22</v>
      </c>
      <c r="O188" s="62">
        <v>26.65</v>
      </c>
    </row>
    <row r="189" spans="1:17" x14ac:dyDescent="0.2">
      <c r="B189" s="23">
        <v>41225</v>
      </c>
      <c r="C189" s="5">
        <v>-48.833300000000001</v>
      </c>
      <c r="D189" s="5">
        <v>71.5</v>
      </c>
      <c r="E189" s="39">
        <v>31</v>
      </c>
      <c r="F189" s="5">
        <v>890</v>
      </c>
      <c r="I189" s="43">
        <v>0.01</v>
      </c>
      <c r="M189" s="62">
        <v>0.06</v>
      </c>
      <c r="N189" s="62">
        <v>0.21</v>
      </c>
      <c r="O189" s="62">
        <v>26.83</v>
      </c>
    </row>
    <row r="190" spans="1:17" x14ac:dyDescent="0.2">
      <c r="B190" s="23">
        <v>41225</v>
      </c>
      <c r="C190" s="5">
        <v>-48.833300000000001</v>
      </c>
      <c r="D190" s="5">
        <v>71.5</v>
      </c>
      <c r="E190" s="39">
        <v>39</v>
      </c>
      <c r="F190" s="5">
        <v>980</v>
      </c>
      <c r="I190" s="43">
        <v>3.0000000000000001E-3</v>
      </c>
      <c r="M190" s="62">
        <v>0.05</v>
      </c>
      <c r="N190" s="62">
        <v>0.24</v>
      </c>
      <c r="O190" s="62">
        <v>26.87</v>
      </c>
    </row>
    <row r="191" spans="1:17" x14ac:dyDescent="0.2">
      <c r="B191" s="23">
        <v>41225</v>
      </c>
      <c r="C191" s="5">
        <v>-48.833300000000001</v>
      </c>
      <c r="D191" s="5">
        <v>71.5</v>
      </c>
      <c r="E191" s="39">
        <v>61</v>
      </c>
      <c r="F191" s="5">
        <v>1180</v>
      </c>
      <c r="I191" s="43">
        <v>1E-4</v>
      </c>
      <c r="M191" s="62">
        <v>0.2</v>
      </c>
      <c r="N191" s="62">
        <v>0.24</v>
      </c>
      <c r="O191" s="62">
        <v>27.83</v>
      </c>
    </row>
    <row r="192" spans="1:17" x14ac:dyDescent="0.2">
      <c r="B192" s="23">
        <v>41212</v>
      </c>
      <c r="C192" s="5">
        <v>-48.5</v>
      </c>
      <c r="D192" s="5">
        <v>72.166700000000006</v>
      </c>
      <c r="E192" s="39">
        <v>4</v>
      </c>
      <c r="F192" s="5" t="s">
        <v>361</v>
      </c>
      <c r="I192" s="43">
        <v>0.75</v>
      </c>
      <c r="M192" s="62">
        <v>0.2</v>
      </c>
      <c r="N192" s="62">
        <v>0.27</v>
      </c>
      <c r="O192" s="62">
        <v>29.08</v>
      </c>
    </row>
    <row r="193" spans="1:15" x14ac:dyDescent="0.2">
      <c r="B193" s="23">
        <v>41212</v>
      </c>
      <c r="C193" s="5">
        <v>-48.5</v>
      </c>
      <c r="D193" s="5">
        <v>72.166700000000006</v>
      </c>
      <c r="E193" s="39">
        <v>11</v>
      </c>
      <c r="F193" s="5" t="s">
        <v>361</v>
      </c>
      <c r="I193" s="43">
        <v>0.45</v>
      </c>
      <c r="M193" s="62">
        <v>0.23</v>
      </c>
      <c r="N193" s="62">
        <v>0.28000000000000003</v>
      </c>
      <c r="O193" s="62">
        <v>29.86</v>
      </c>
    </row>
    <row r="194" spans="1:15" x14ac:dyDescent="0.2">
      <c r="B194" s="23">
        <v>41212</v>
      </c>
      <c r="C194" s="5">
        <v>-48.5</v>
      </c>
      <c r="D194" s="5">
        <v>72.166700000000006</v>
      </c>
      <c r="E194" s="39">
        <v>19</v>
      </c>
      <c r="F194" s="5" t="s">
        <v>361</v>
      </c>
      <c r="I194" s="43">
        <v>0.25</v>
      </c>
      <c r="M194" s="62">
        <v>0.22</v>
      </c>
      <c r="N194" s="62">
        <v>0.27</v>
      </c>
      <c r="O194" s="62">
        <v>29.85</v>
      </c>
    </row>
    <row r="195" spans="1:15" x14ac:dyDescent="0.2">
      <c r="B195" s="23">
        <v>41212</v>
      </c>
      <c r="C195" s="5">
        <v>-48.5</v>
      </c>
      <c r="D195" s="5">
        <v>72.166700000000006</v>
      </c>
      <c r="E195" s="39">
        <v>45</v>
      </c>
      <c r="F195" s="5">
        <v>920</v>
      </c>
      <c r="I195" s="43">
        <v>0.04</v>
      </c>
      <c r="M195" s="62">
        <v>0.3</v>
      </c>
      <c r="N195" s="62">
        <v>0.27</v>
      </c>
      <c r="O195" s="62">
        <v>30.47</v>
      </c>
    </row>
    <row r="196" spans="1:15" x14ac:dyDescent="0.2">
      <c r="A196" s="1" t="s">
        <v>204</v>
      </c>
      <c r="B196" s="23">
        <v>41212</v>
      </c>
      <c r="C196" s="5">
        <v>-48.5</v>
      </c>
      <c r="D196" s="5">
        <v>72.166700000000006</v>
      </c>
      <c r="E196" s="39">
        <v>64</v>
      </c>
      <c r="F196" s="5">
        <v>690</v>
      </c>
      <c r="I196" s="43">
        <v>0.01</v>
      </c>
      <c r="M196" s="62">
        <v>0.4</v>
      </c>
      <c r="N196" s="62">
        <v>0.28999999999999998</v>
      </c>
      <c r="O196" s="62">
        <v>30.5</v>
      </c>
    </row>
    <row r="197" spans="1:15" x14ac:dyDescent="0.2">
      <c r="B197" s="23">
        <v>41212</v>
      </c>
      <c r="C197" s="5">
        <v>-48.5</v>
      </c>
      <c r="D197" s="5">
        <v>72.166700000000006</v>
      </c>
      <c r="E197" s="39">
        <v>81</v>
      </c>
      <c r="F197" s="5">
        <v>170</v>
      </c>
      <c r="I197" s="43">
        <v>3.0000000000000001E-3</v>
      </c>
      <c r="M197" s="62">
        <v>0.52</v>
      </c>
      <c r="N197" s="62">
        <v>0.3</v>
      </c>
      <c r="O197" s="62">
        <v>30.74</v>
      </c>
    </row>
    <row r="198" spans="1:15" x14ac:dyDescent="0.2">
      <c r="B198" s="23">
        <v>41212</v>
      </c>
      <c r="C198" s="5">
        <v>-48.5</v>
      </c>
      <c r="D198" s="5">
        <v>72.166700000000006</v>
      </c>
      <c r="E198" s="39">
        <v>129</v>
      </c>
      <c r="F198" s="5">
        <v>390</v>
      </c>
      <c r="I198" s="43">
        <v>1E-4</v>
      </c>
      <c r="M198" s="62">
        <v>0.51</v>
      </c>
      <c r="N198" s="62">
        <v>0.27</v>
      </c>
      <c r="O198" s="62">
        <v>31.3</v>
      </c>
    </row>
    <row r="199" spans="1:15" x14ac:dyDescent="0.2">
      <c r="B199" s="23">
        <v>41217</v>
      </c>
      <c r="C199" s="5">
        <v>-48.666699999999999</v>
      </c>
      <c r="D199" s="5">
        <v>72</v>
      </c>
      <c r="E199" s="39">
        <v>48</v>
      </c>
      <c r="F199" s="5">
        <v>2180</v>
      </c>
      <c r="I199" s="43">
        <v>0.04</v>
      </c>
      <c r="M199" s="62">
        <v>0.35</v>
      </c>
      <c r="N199" s="62">
        <v>0.28000000000000003</v>
      </c>
      <c r="O199" s="62">
        <v>30.18</v>
      </c>
    </row>
    <row r="200" spans="1:15" x14ac:dyDescent="0.2">
      <c r="B200" s="23">
        <v>41217</v>
      </c>
      <c r="C200" s="5">
        <v>-48.666699999999999</v>
      </c>
      <c r="D200" s="5">
        <v>72</v>
      </c>
      <c r="E200" s="39">
        <v>137</v>
      </c>
      <c r="F200" s="5">
        <v>1920</v>
      </c>
      <c r="I200" s="43">
        <v>1E-4</v>
      </c>
      <c r="M200" s="62">
        <v>0.37</v>
      </c>
      <c r="N200" s="62">
        <v>0.26</v>
      </c>
      <c r="O200" s="62">
        <v>31.44</v>
      </c>
    </row>
    <row r="201" spans="1:15" x14ac:dyDescent="0.2">
      <c r="B201" s="23">
        <v>41227</v>
      </c>
      <c r="C201" s="5">
        <v>-48.666699999999999</v>
      </c>
      <c r="D201" s="5">
        <v>72.5</v>
      </c>
      <c r="E201" s="39">
        <v>2</v>
      </c>
      <c r="F201" s="5" t="s">
        <v>361</v>
      </c>
      <c r="I201" s="43">
        <v>0.75</v>
      </c>
      <c r="M201" s="62">
        <v>0.26</v>
      </c>
      <c r="N201" s="62">
        <v>0.25</v>
      </c>
      <c r="O201" s="62">
        <v>26.66</v>
      </c>
    </row>
    <row r="202" spans="1:15" x14ac:dyDescent="0.2">
      <c r="B202" s="23">
        <v>41227</v>
      </c>
      <c r="C202" s="5">
        <v>-48.666699999999999</v>
      </c>
      <c r="D202" s="5">
        <v>72.5</v>
      </c>
      <c r="E202" s="39">
        <v>10</v>
      </c>
      <c r="F202" s="5" t="s">
        <v>361</v>
      </c>
      <c r="I202" s="43">
        <v>0.25</v>
      </c>
      <c r="M202" s="62">
        <v>0.31</v>
      </c>
      <c r="N202" s="62">
        <v>0.25</v>
      </c>
      <c r="O202" s="62">
        <v>26.67</v>
      </c>
    </row>
    <row r="203" spans="1:15" x14ac:dyDescent="0.2">
      <c r="B203" s="23">
        <v>41227</v>
      </c>
      <c r="C203" s="5">
        <v>-48.666699999999999</v>
      </c>
      <c r="D203" s="5">
        <v>72.5</v>
      </c>
      <c r="E203" s="39">
        <v>13</v>
      </c>
      <c r="F203" s="5" t="s">
        <v>361</v>
      </c>
      <c r="I203" s="43">
        <v>0.16</v>
      </c>
      <c r="M203" s="62">
        <v>0.23</v>
      </c>
      <c r="N203" s="62">
        <v>0.25</v>
      </c>
      <c r="O203" s="62">
        <v>26.69</v>
      </c>
    </row>
    <row r="204" spans="1:15" x14ac:dyDescent="0.2">
      <c r="B204" s="23">
        <v>41227</v>
      </c>
      <c r="C204" s="5">
        <v>-48.666699999999999</v>
      </c>
      <c r="D204" s="5">
        <v>72.5</v>
      </c>
      <c r="E204" s="39">
        <v>24</v>
      </c>
      <c r="F204" s="5">
        <v>100</v>
      </c>
      <c r="I204" s="43">
        <v>0.04</v>
      </c>
      <c r="M204" s="62">
        <v>0.22</v>
      </c>
      <c r="N204" s="62">
        <v>0.25</v>
      </c>
      <c r="O204" s="62">
        <v>27.21</v>
      </c>
    </row>
    <row r="205" spans="1:15" x14ac:dyDescent="0.2">
      <c r="B205" s="23">
        <v>41227</v>
      </c>
      <c r="C205" s="5">
        <v>-48.666699999999999</v>
      </c>
      <c r="D205" s="5">
        <v>72.5</v>
      </c>
      <c r="E205" s="39">
        <v>34</v>
      </c>
      <c r="F205" s="5">
        <v>770</v>
      </c>
      <c r="I205" s="43">
        <v>0.01</v>
      </c>
      <c r="M205" s="62">
        <v>0.28000000000000003</v>
      </c>
      <c r="N205" s="62">
        <v>0.25</v>
      </c>
      <c r="O205" s="62">
        <v>26.9</v>
      </c>
    </row>
    <row r="206" spans="1:15" x14ac:dyDescent="0.2">
      <c r="B206" s="23">
        <v>41227</v>
      </c>
      <c r="C206" s="5">
        <v>-48.666699999999999</v>
      </c>
      <c r="D206" s="5">
        <v>72.5</v>
      </c>
      <c r="E206" s="39">
        <v>42</v>
      </c>
      <c r="F206" s="5">
        <v>20</v>
      </c>
      <c r="I206" s="43">
        <v>3.0000000000000001E-3</v>
      </c>
      <c r="M206" s="62">
        <v>0.27</v>
      </c>
      <c r="N206" s="62">
        <v>0.25</v>
      </c>
      <c r="O206" s="62">
        <v>27.14</v>
      </c>
    </row>
    <row r="207" spans="1:15" x14ac:dyDescent="0.2">
      <c r="B207" s="23">
        <v>41227</v>
      </c>
      <c r="C207" s="5">
        <v>-48.666699999999999</v>
      </c>
      <c r="D207" s="5">
        <v>72.5</v>
      </c>
      <c r="E207" s="39">
        <v>67</v>
      </c>
      <c r="F207" s="5" t="s">
        <v>361</v>
      </c>
      <c r="I207" s="43">
        <v>1E-4</v>
      </c>
      <c r="M207" s="62">
        <v>0.28000000000000003</v>
      </c>
      <c r="N207" s="62">
        <v>0.25</v>
      </c>
      <c r="O207" s="62">
        <v>29.17</v>
      </c>
    </row>
    <row r="208" spans="1:15" x14ac:dyDescent="0.2">
      <c r="B208" s="23">
        <v>41232</v>
      </c>
      <c r="C208" s="5">
        <v>-48.5</v>
      </c>
      <c r="D208" s="5">
        <v>71.833299999999994</v>
      </c>
      <c r="E208" s="39">
        <v>3</v>
      </c>
      <c r="F208" s="5" t="s">
        <v>361</v>
      </c>
      <c r="I208" s="43">
        <v>0.75</v>
      </c>
      <c r="M208" s="62">
        <v>0.28000000000000003</v>
      </c>
      <c r="N208" s="62">
        <v>0.25</v>
      </c>
      <c r="O208" s="62">
        <v>27.68</v>
      </c>
    </row>
    <row r="209" spans="1:17" x14ac:dyDescent="0.2">
      <c r="B209" s="23">
        <v>41232</v>
      </c>
      <c r="C209" s="5">
        <v>-48.5</v>
      </c>
      <c r="D209" s="5">
        <v>71.833299999999994</v>
      </c>
      <c r="E209" s="39">
        <v>16</v>
      </c>
      <c r="F209" s="5" t="s">
        <v>361</v>
      </c>
      <c r="I209" s="43">
        <v>0.25</v>
      </c>
      <c r="M209" s="62">
        <v>0.21</v>
      </c>
      <c r="N209" s="62">
        <v>0.25</v>
      </c>
      <c r="O209" s="62">
        <v>27.42</v>
      </c>
    </row>
    <row r="210" spans="1:17" x14ac:dyDescent="0.2">
      <c r="B210" s="23">
        <v>41232</v>
      </c>
      <c r="C210" s="5">
        <v>-48.5</v>
      </c>
      <c r="D210" s="5">
        <v>71.833299999999994</v>
      </c>
      <c r="E210" s="39">
        <v>22</v>
      </c>
      <c r="F210" s="5" t="s">
        <v>361</v>
      </c>
      <c r="I210" s="43">
        <v>0.16</v>
      </c>
      <c r="M210" s="62">
        <v>0.23</v>
      </c>
      <c r="N210" s="62">
        <v>0.25</v>
      </c>
      <c r="O210" s="62">
        <v>27.73</v>
      </c>
    </row>
    <row r="211" spans="1:17" x14ac:dyDescent="0.2">
      <c r="B211" s="23">
        <v>41232</v>
      </c>
      <c r="C211" s="5">
        <v>-48.5</v>
      </c>
      <c r="D211" s="5">
        <v>71.833299999999994</v>
      </c>
      <c r="E211" s="39">
        <v>38</v>
      </c>
      <c r="F211" s="5">
        <v>170</v>
      </c>
      <c r="I211" s="43">
        <v>0.04</v>
      </c>
      <c r="M211" s="62">
        <v>0.27</v>
      </c>
      <c r="N211" s="62">
        <v>0.25</v>
      </c>
      <c r="O211" s="62">
        <v>27.68</v>
      </c>
    </row>
    <row r="212" spans="1:17" x14ac:dyDescent="0.2">
      <c r="B212" s="23">
        <v>41232</v>
      </c>
      <c r="C212" s="5">
        <v>-48.5</v>
      </c>
      <c r="D212" s="5">
        <v>71.833299999999994</v>
      </c>
      <c r="E212" s="39">
        <v>54</v>
      </c>
      <c r="F212" s="5" t="s">
        <v>361</v>
      </c>
      <c r="I212" s="43">
        <v>0.01</v>
      </c>
      <c r="M212" s="62">
        <v>0.46</v>
      </c>
      <c r="N212" s="62">
        <v>0.25</v>
      </c>
      <c r="O212" s="62">
        <v>27.98</v>
      </c>
    </row>
    <row r="213" spans="1:17" x14ac:dyDescent="0.2">
      <c r="B213" s="23">
        <v>41232</v>
      </c>
      <c r="C213" s="5">
        <v>-48.5</v>
      </c>
      <c r="D213" s="5">
        <v>71.833299999999994</v>
      </c>
      <c r="E213" s="39">
        <v>68</v>
      </c>
      <c r="F213" s="5" t="s">
        <v>361</v>
      </c>
      <c r="I213" s="43">
        <v>3.0000000000000001E-3</v>
      </c>
      <c r="M213" s="62">
        <v>0.54</v>
      </c>
      <c r="N213" s="62">
        <v>0.25</v>
      </c>
      <c r="O213" s="62">
        <v>28.04</v>
      </c>
    </row>
    <row r="214" spans="1:17" s="10" customFormat="1" x14ac:dyDescent="0.2">
      <c r="B214" s="24">
        <v>41232</v>
      </c>
      <c r="C214" s="12">
        <v>-48.5</v>
      </c>
      <c r="D214" s="12">
        <v>71.833299999999994</v>
      </c>
      <c r="E214" s="42">
        <v>108</v>
      </c>
      <c r="F214" s="12" t="s">
        <v>361</v>
      </c>
      <c r="G214" s="12"/>
      <c r="H214" s="12"/>
      <c r="I214" s="45">
        <v>1E-4</v>
      </c>
      <c r="J214" s="12"/>
      <c r="K214" s="12"/>
      <c r="L214" s="12"/>
      <c r="M214" s="63">
        <v>0.54</v>
      </c>
      <c r="N214" s="63">
        <v>0.27</v>
      </c>
      <c r="O214" s="63">
        <v>30.74</v>
      </c>
      <c r="P214" s="12"/>
      <c r="Q214" s="12"/>
    </row>
    <row r="215" spans="1:17" x14ac:dyDescent="0.2">
      <c r="A215" s="1" t="s">
        <v>147</v>
      </c>
      <c r="B215" s="23">
        <v>37878</v>
      </c>
      <c r="C215" s="5">
        <v>48.383000000000003</v>
      </c>
      <c r="D215" s="5">
        <v>-9.8674999999999997</v>
      </c>
      <c r="E215" s="39">
        <v>37</v>
      </c>
      <c r="F215" s="5">
        <v>10.418958056530442</v>
      </c>
      <c r="G215" s="5">
        <v>0.75050431884064606</v>
      </c>
      <c r="H215" s="5" t="s">
        <v>547</v>
      </c>
      <c r="I215" s="43">
        <v>0.01</v>
      </c>
      <c r="J215" s="5">
        <v>15.172000000000001</v>
      </c>
      <c r="K215" s="5">
        <v>35.634</v>
      </c>
      <c r="L215" s="5">
        <v>26.423999999999999</v>
      </c>
      <c r="M215" s="62">
        <v>6.7550059052184589E-3</v>
      </c>
      <c r="N215" s="62">
        <v>5.4757343380414537E-3</v>
      </c>
      <c r="O215" s="62">
        <v>1.6917090913703373E-3</v>
      </c>
      <c r="Q215" s="5">
        <v>247</v>
      </c>
    </row>
    <row r="216" spans="1:17" x14ac:dyDescent="0.2">
      <c r="B216" s="23">
        <v>37878</v>
      </c>
      <c r="C216" s="5">
        <v>48.383000000000003</v>
      </c>
      <c r="D216" s="5">
        <v>-9.8674999999999997</v>
      </c>
      <c r="E216" s="39">
        <v>7</v>
      </c>
      <c r="F216" s="5">
        <v>1.7757586095399296</v>
      </c>
      <c r="G216" s="5">
        <v>1.7922028514470154E-2</v>
      </c>
      <c r="H216" s="5" t="s">
        <v>547</v>
      </c>
      <c r="I216" s="43">
        <v>0.55000000000000004</v>
      </c>
      <c r="J216" s="5">
        <v>17.538</v>
      </c>
      <c r="K216" s="5">
        <v>35.643999999999998</v>
      </c>
      <c r="L216" s="5">
        <v>25.88</v>
      </c>
      <c r="M216" s="62" t="s">
        <v>547</v>
      </c>
      <c r="N216" s="62">
        <v>8.5053089585638501E-4</v>
      </c>
      <c r="O216" s="62">
        <v>2.451624296434466E-2</v>
      </c>
      <c r="Q216" s="5">
        <v>248.4</v>
      </c>
    </row>
    <row r="217" spans="1:17" x14ac:dyDescent="0.2">
      <c r="B217" s="23">
        <v>37879</v>
      </c>
      <c r="C217" s="5">
        <v>47.102200000000003</v>
      </c>
      <c r="D217" s="5">
        <v>-15.295999999999999</v>
      </c>
      <c r="E217" s="39">
        <v>62</v>
      </c>
      <c r="F217" s="5">
        <v>4.2288364719065674</v>
      </c>
      <c r="G217" s="5">
        <v>4.953203756499909E-2</v>
      </c>
      <c r="H217" s="5">
        <v>8.8749090909090906</v>
      </c>
      <c r="I217" s="43">
        <v>0.01</v>
      </c>
      <c r="J217" s="5">
        <v>14.260999999999999</v>
      </c>
      <c r="K217" s="5">
        <v>35.627000000000002</v>
      </c>
      <c r="L217" s="5">
        <v>26.617000000000001</v>
      </c>
      <c r="M217" s="62">
        <v>2.246298363317634E-2</v>
      </c>
      <c r="N217" s="62">
        <v>3.7134706978057862E-3</v>
      </c>
      <c r="O217" s="62">
        <v>9.3969004798786893E-2</v>
      </c>
      <c r="Q217" s="5">
        <v>255.8</v>
      </c>
    </row>
    <row r="218" spans="1:17" x14ac:dyDescent="0.2">
      <c r="B218" s="23">
        <v>37879</v>
      </c>
      <c r="C218" s="5">
        <v>47.102200000000003</v>
      </c>
      <c r="D218" s="5">
        <v>-15.295999999999999</v>
      </c>
      <c r="E218" s="39">
        <v>7</v>
      </c>
      <c r="F218" s="5">
        <v>14.190238974621813</v>
      </c>
      <c r="G218" s="5">
        <v>1.9144643684071272</v>
      </c>
      <c r="H218" s="5">
        <v>488.12</v>
      </c>
      <c r="I218" s="43">
        <v>0.55000000000000004</v>
      </c>
      <c r="J218" s="5">
        <v>18.315000000000001</v>
      </c>
      <c r="K218" s="5">
        <v>35.667999999999999</v>
      </c>
      <c r="L218" s="5">
        <v>25.707000000000001</v>
      </c>
      <c r="M218" s="62">
        <v>2.3291660151748335E-2</v>
      </c>
      <c r="N218" s="62">
        <v>2.0161829286798466E-3</v>
      </c>
      <c r="O218" s="62">
        <v>5.5324127193754737E-3</v>
      </c>
      <c r="Q218" s="5">
        <v>243.5</v>
      </c>
    </row>
    <row r="219" spans="1:17" x14ac:dyDescent="0.2">
      <c r="A219" s="1" t="s">
        <v>148</v>
      </c>
      <c r="B219" s="23">
        <v>37881</v>
      </c>
      <c r="C219" s="5">
        <v>39.442300000000003</v>
      </c>
      <c r="D219" s="5">
        <v>-21.543700000000001</v>
      </c>
      <c r="E219" s="39">
        <v>62</v>
      </c>
      <c r="F219" s="5">
        <v>2.6643195588879163</v>
      </c>
      <c r="G219" s="5">
        <v>0.18766505890160307</v>
      </c>
      <c r="H219" s="5">
        <v>3.4619999999999997</v>
      </c>
      <c r="I219" s="43">
        <v>0.01</v>
      </c>
      <c r="J219" s="5">
        <v>15.813000000000001</v>
      </c>
      <c r="K219" s="5">
        <v>36.012</v>
      </c>
      <c r="L219" s="5">
        <v>26.57</v>
      </c>
      <c r="M219" s="62">
        <v>1.8323969125382058E-2</v>
      </c>
      <c r="N219" s="62">
        <v>8.7568649165220974E-3</v>
      </c>
      <c r="O219" s="62">
        <v>1.8592792285174842E-2</v>
      </c>
      <c r="Q219" s="5">
        <v>38.64</v>
      </c>
    </row>
    <row r="220" spans="1:17" x14ac:dyDescent="0.2">
      <c r="B220" s="23">
        <v>37881</v>
      </c>
      <c r="C220" s="5">
        <v>39.442300000000003</v>
      </c>
      <c r="D220" s="5">
        <v>-21.543700000000001</v>
      </c>
      <c r="E220" s="39">
        <v>8</v>
      </c>
      <c r="F220" s="5">
        <v>1.91782310467867</v>
      </c>
      <c r="G220" s="5">
        <v>5.3648325284336128E-2</v>
      </c>
      <c r="H220" s="5">
        <v>190.41</v>
      </c>
      <c r="I220" s="43">
        <v>0.55000000000000004</v>
      </c>
      <c r="J220" s="5">
        <v>22.963000000000001</v>
      </c>
      <c r="K220" s="5">
        <v>36.222000000000001</v>
      </c>
      <c r="L220" s="5">
        <v>24.873000000000001</v>
      </c>
      <c r="M220" s="62">
        <v>1.5397667650763775E-2</v>
      </c>
      <c r="N220" s="62">
        <v>1.1726265896645591E-2</v>
      </c>
      <c r="O220" s="62">
        <v>1.8522958693694566E-2</v>
      </c>
      <c r="Q220" s="5">
        <v>203.52</v>
      </c>
    </row>
    <row r="221" spans="1:17" x14ac:dyDescent="0.2">
      <c r="B221" s="23">
        <v>37882</v>
      </c>
      <c r="C221" s="5">
        <v>38.166699999999999</v>
      </c>
      <c r="D221" s="5">
        <v>-24.700700000000001</v>
      </c>
      <c r="E221" s="39">
        <v>62</v>
      </c>
      <c r="F221" s="5">
        <v>28.945866516280056</v>
      </c>
      <c r="G221" s="5">
        <v>0.69225848122694289</v>
      </c>
      <c r="H221" s="5" t="s">
        <v>547</v>
      </c>
      <c r="I221" s="43">
        <v>0.01</v>
      </c>
      <c r="J221" s="5">
        <v>15.88</v>
      </c>
      <c r="K221" s="5">
        <v>36.064</v>
      </c>
      <c r="L221" s="5">
        <v>26.594999999999999</v>
      </c>
      <c r="M221" s="62">
        <v>1.4646047411724438E-2</v>
      </c>
      <c r="N221" s="62">
        <v>6.555486224078106E-3</v>
      </c>
      <c r="O221" s="62">
        <v>3.906301360710291E-2</v>
      </c>
      <c r="Q221" s="5">
        <v>260.60000000000002</v>
      </c>
    </row>
    <row r="222" spans="1:17" x14ac:dyDescent="0.2">
      <c r="B222" s="23">
        <v>37882</v>
      </c>
      <c r="C222" s="5">
        <v>38.166699999999999</v>
      </c>
      <c r="D222" s="5">
        <v>-24.700700000000001</v>
      </c>
      <c r="E222" s="39">
        <v>10</v>
      </c>
      <c r="F222" s="5">
        <v>11.215869744132849</v>
      </c>
      <c r="G222" s="5">
        <v>0.49361006911798744</v>
      </c>
      <c r="H222" s="5" t="s">
        <v>547</v>
      </c>
      <c r="I222" s="43">
        <v>0.55000000000000004</v>
      </c>
      <c r="J222" s="5">
        <v>23.387</v>
      </c>
      <c r="K222" s="5">
        <v>36.162999999999997</v>
      </c>
      <c r="L222" s="5">
        <v>24.704999999999998</v>
      </c>
      <c r="M222" s="62">
        <v>1.1383331629235834E-2</v>
      </c>
      <c r="N222" s="62">
        <v>1.0637569145688006E-3</v>
      </c>
      <c r="O222" s="62">
        <v>3.6779908026639773E-3</v>
      </c>
      <c r="Q222" s="5">
        <v>221.8</v>
      </c>
    </row>
    <row r="223" spans="1:17" x14ac:dyDescent="0.2">
      <c r="B223" s="23">
        <v>37884</v>
      </c>
      <c r="C223" s="5">
        <v>30.75</v>
      </c>
      <c r="D223" s="5">
        <v>-20.941299999999998</v>
      </c>
      <c r="E223" s="39">
        <v>120</v>
      </c>
      <c r="F223" s="5">
        <v>32.662934703753052</v>
      </c>
      <c r="G223" s="5">
        <v>1.8114072609343714</v>
      </c>
      <c r="H223" s="5">
        <v>2.5996363636363635</v>
      </c>
      <c r="I223" s="43">
        <v>0.01</v>
      </c>
      <c r="J223" s="5">
        <v>18.581</v>
      </c>
      <c r="K223" s="5">
        <v>36.752000000000002</v>
      </c>
      <c r="L223" s="5">
        <v>26.47</v>
      </c>
      <c r="M223" s="62">
        <v>1.6351366005469496E-2</v>
      </c>
      <c r="N223" s="62">
        <v>4.4268002685745817E-3</v>
      </c>
      <c r="O223" s="62">
        <v>1.0811970948096257E-2</v>
      </c>
      <c r="Q223" s="5">
        <v>234.4</v>
      </c>
    </row>
    <row r="224" spans="1:17" x14ac:dyDescent="0.2">
      <c r="B224" s="23">
        <v>37884</v>
      </c>
      <c r="C224" s="5">
        <v>30.75</v>
      </c>
      <c r="D224" s="5">
        <v>-20.941299999999998</v>
      </c>
      <c r="E224" s="39">
        <v>20</v>
      </c>
      <c r="F224" s="5">
        <v>5.9514030094621635</v>
      </c>
      <c r="G224" s="5">
        <v>0.17310075789949231</v>
      </c>
      <c r="H224" s="5">
        <v>142.97999999999999</v>
      </c>
      <c r="I224" s="43">
        <v>0.55000000000000004</v>
      </c>
      <c r="J224" s="5">
        <v>25</v>
      </c>
      <c r="K224" s="5">
        <v>37.201999999999998</v>
      </c>
      <c r="L224" s="5">
        <v>25.009</v>
      </c>
      <c r="M224" s="62">
        <v>1.4978322392914037E-2</v>
      </c>
      <c r="N224" s="62">
        <v>3.4608386595067725E-3</v>
      </c>
      <c r="O224" s="62">
        <v>7.1367702898074547E-3</v>
      </c>
      <c r="Q224" s="5">
        <v>205</v>
      </c>
    </row>
    <row r="225" spans="2:17" x14ac:dyDescent="0.2">
      <c r="B225" s="23">
        <v>37886</v>
      </c>
      <c r="C225" s="5">
        <v>21.9618</v>
      </c>
      <c r="D225" s="5">
        <v>-20.630199999999999</v>
      </c>
      <c r="E225" s="39">
        <v>45</v>
      </c>
      <c r="F225" s="5">
        <v>8.7249515904724664</v>
      </c>
      <c r="G225" s="5">
        <v>0.46866739020792936</v>
      </c>
      <c r="H225" s="5">
        <v>19.502181818181818</v>
      </c>
      <c r="I225" s="43">
        <v>0.01</v>
      </c>
      <c r="J225" s="5">
        <v>20.739000000000001</v>
      </c>
      <c r="K225" s="5">
        <v>36.387</v>
      </c>
      <c r="L225" s="5">
        <v>25.623000000000001</v>
      </c>
      <c r="M225" s="62">
        <v>1.254829378705152E-2</v>
      </c>
      <c r="N225" s="62">
        <v>1.3105253722213007E-2</v>
      </c>
      <c r="O225" s="62">
        <v>3.9230856833957939E-2</v>
      </c>
      <c r="Q225" s="5">
        <v>205.6</v>
      </c>
    </row>
    <row r="226" spans="2:17" x14ac:dyDescent="0.2">
      <c r="B226" s="23">
        <v>37886</v>
      </c>
      <c r="C226" s="5">
        <v>21.9618</v>
      </c>
      <c r="D226" s="5">
        <v>-20.630199999999999</v>
      </c>
      <c r="E226" s="39">
        <v>8</v>
      </c>
      <c r="F226" s="5">
        <v>0.32700533275444588</v>
      </c>
      <c r="G226" s="5">
        <v>4.0385849751818463E-2</v>
      </c>
      <c r="H226" s="5">
        <v>1072.6199999999999</v>
      </c>
      <c r="I226" s="43">
        <v>0.55000000000000004</v>
      </c>
      <c r="J226" s="5">
        <v>24.734000000000002</v>
      </c>
      <c r="K226" s="5">
        <v>36.561999999999998</v>
      </c>
      <c r="L226" s="5">
        <v>24.606000000000002</v>
      </c>
      <c r="M226" s="62">
        <v>1.2227244163813385E-2</v>
      </c>
      <c r="N226" s="62">
        <v>8.8049826536997222E-3</v>
      </c>
      <c r="O226" s="62">
        <v>2.8725606660487406E-3</v>
      </c>
      <c r="Q226" s="5">
        <v>216.2</v>
      </c>
    </row>
    <row r="227" spans="2:17" x14ac:dyDescent="0.2">
      <c r="B227" s="23">
        <v>37887</v>
      </c>
      <c r="C227" s="5">
        <v>20.597300000000001</v>
      </c>
      <c r="D227" s="5">
        <v>-18.160299999999999</v>
      </c>
      <c r="E227" s="39">
        <v>37</v>
      </c>
      <c r="F227" s="5">
        <v>0</v>
      </c>
      <c r="G227" s="5">
        <v>0</v>
      </c>
      <c r="H227" s="5">
        <v>11.771818181818183</v>
      </c>
      <c r="I227" s="43">
        <v>0.01</v>
      </c>
      <c r="J227" s="5">
        <v>17.849</v>
      </c>
      <c r="K227" s="5">
        <v>36.186</v>
      </c>
      <c r="L227" s="5">
        <v>26.219000000000001</v>
      </c>
      <c r="M227" s="62">
        <v>3.3748986268788229E-2</v>
      </c>
      <c r="N227" s="62">
        <v>4.3549189389668889E-2</v>
      </c>
      <c r="O227" s="62">
        <v>0.18915234545500345</v>
      </c>
      <c r="Q227" s="5">
        <v>112.2</v>
      </c>
    </row>
    <row r="228" spans="2:17" x14ac:dyDescent="0.2">
      <c r="B228" s="23">
        <v>37887</v>
      </c>
      <c r="C228" s="5">
        <v>20.597300000000001</v>
      </c>
      <c r="D228" s="5">
        <v>-18.160299999999999</v>
      </c>
      <c r="E228" s="39">
        <v>7</v>
      </c>
      <c r="F228" s="5">
        <v>4.2055177547516696</v>
      </c>
      <c r="G228" s="5">
        <v>0.13781856259606451</v>
      </c>
      <c r="H228" s="5">
        <v>647.45000000000005</v>
      </c>
      <c r="I228" s="43">
        <v>0.55000000000000004</v>
      </c>
      <c r="J228" s="5">
        <v>26.233000000000001</v>
      </c>
      <c r="K228" s="5">
        <v>36.241</v>
      </c>
      <c r="L228" s="5">
        <v>23.899000000000001</v>
      </c>
      <c r="M228" s="62">
        <v>4.0464798818322767E-2</v>
      </c>
      <c r="N228" s="62">
        <v>8.9236046638506796E-4</v>
      </c>
      <c r="O228" s="62">
        <v>1.8103839624297464E-3</v>
      </c>
      <c r="Q228" s="5">
        <v>205.8</v>
      </c>
    </row>
    <row r="229" spans="2:17" x14ac:dyDescent="0.2">
      <c r="B229" s="23">
        <v>37888</v>
      </c>
      <c r="C229" s="5">
        <v>18.004799999999999</v>
      </c>
      <c r="D229" s="5">
        <v>-18.284700000000001</v>
      </c>
      <c r="E229" s="39">
        <v>31</v>
      </c>
      <c r="F229" s="5">
        <v>1.1959916176342302</v>
      </c>
      <c r="G229" s="5">
        <v>7.4892812921485377E-2</v>
      </c>
      <c r="H229" s="5">
        <v>13.760181818181817</v>
      </c>
      <c r="I229" s="43">
        <v>0.01</v>
      </c>
      <c r="J229" s="5">
        <v>19.391999999999999</v>
      </c>
      <c r="K229" s="5">
        <v>35.667999999999999</v>
      </c>
      <c r="L229" s="5">
        <v>25.431999999999999</v>
      </c>
      <c r="M229" s="62">
        <v>4.8076266066043594E-2</v>
      </c>
      <c r="N229" s="62">
        <v>5.3692090754390139E-2</v>
      </c>
      <c r="O229" s="62">
        <v>2.4985065864505885E-5</v>
      </c>
      <c r="Q229" s="5">
        <v>92.3</v>
      </c>
    </row>
    <row r="230" spans="2:17" x14ac:dyDescent="0.2">
      <c r="B230" s="23">
        <v>37888</v>
      </c>
      <c r="C230" s="5">
        <v>18.004799999999999</v>
      </c>
      <c r="D230" s="5">
        <v>-18.284700000000001</v>
      </c>
      <c r="E230" s="39">
        <v>5</v>
      </c>
      <c r="F230" s="5">
        <v>0.37187864419764538</v>
      </c>
      <c r="G230" s="5">
        <v>4.1095633949170991E-2</v>
      </c>
      <c r="H230" s="5">
        <v>756.81</v>
      </c>
      <c r="I230" s="43">
        <v>0.55000000000000004</v>
      </c>
      <c r="J230" s="5">
        <v>27.824999999999999</v>
      </c>
      <c r="K230" s="5">
        <v>36.034999999999997</v>
      </c>
      <c r="L230" s="5">
        <v>23.231999999999999</v>
      </c>
      <c r="M230" s="62">
        <v>5.8635174004241689E-2</v>
      </c>
      <c r="N230" s="62">
        <v>1.7685472604632858E-3</v>
      </c>
      <c r="O230" s="62">
        <v>-2.1433615345395855E-4</v>
      </c>
      <c r="Q230" s="5">
        <v>204.1</v>
      </c>
    </row>
    <row r="231" spans="2:17" x14ac:dyDescent="0.2">
      <c r="B231" s="23">
        <v>37890</v>
      </c>
      <c r="C231" s="5">
        <v>9.9525000000000006</v>
      </c>
      <c r="D231" s="5">
        <v>-21.841200000000001</v>
      </c>
      <c r="E231" s="39">
        <v>61</v>
      </c>
      <c r="F231" s="5">
        <v>4.0236095619749124</v>
      </c>
      <c r="G231" s="5">
        <v>6.4983681994819451E-2</v>
      </c>
      <c r="H231" s="5">
        <v>33.622727272727275</v>
      </c>
      <c r="I231" s="43">
        <v>0.01</v>
      </c>
      <c r="J231" s="5">
        <v>21.163</v>
      </c>
      <c r="K231" s="5">
        <v>35.847999999999999</v>
      </c>
      <c r="L231" s="5">
        <v>25.097000000000001</v>
      </c>
      <c r="M231" s="62">
        <v>8.1364963512268115E-2</v>
      </c>
      <c r="N231" s="62">
        <v>1.7552600327371527E-2</v>
      </c>
      <c r="O231" s="62">
        <v>3.4017733935412478E-2</v>
      </c>
      <c r="Q231" s="5">
        <v>209.7</v>
      </c>
    </row>
    <row r="232" spans="2:17" x14ac:dyDescent="0.2">
      <c r="B232" s="23">
        <v>37890</v>
      </c>
      <c r="C232" s="5">
        <v>9.9525000000000006</v>
      </c>
      <c r="D232" s="5">
        <v>-21.841200000000001</v>
      </c>
      <c r="E232" s="39">
        <v>9</v>
      </c>
      <c r="F232" s="5">
        <v>0.36942036947384771</v>
      </c>
      <c r="G232" s="5">
        <v>0</v>
      </c>
      <c r="H232" s="5">
        <v>1849.25</v>
      </c>
      <c r="I232" s="43">
        <v>0.55000000000000004</v>
      </c>
      <c r="J232" s="5">
        <v>28.28</v>
      </c>
      <c r="K232" s="5">
        <v>35.286999999999999</v>
      </c>
      <c r="L232" s="5">
        <v>22.521000000000001</v>
      </c>
      <c r="M232" s="62">
        <v>8.2759851575515839E-2</v>
      </c>
      <c r="N232" s="62">
        <v>1.9083689094979985E-3</v>
      </c>
      <c r="O232" s="62">
        <v>1.5925596456553258E-3</v>
      </c>
      <c r="Q232" s="5">
        <v>207.3</v>
      </c>
    </row>
    <row r="233" spans="2:17" x14ac:dyDescent="0.2">
      <c r="B233" s="23">
        <v>37891</v>
      </c>
      <c r="C233" s="5">
        <v>6.1360000000000001</v>
      </c>
      <c r="D233" s="5">
        <v>-23.064</v>
      </c>
      <c r="E233" s="39">
        <v>70</v>
      </c>
      <c r="F233" s="5">
        <v>1.1144899122706651</v>
      </c>
      <c r="G233" s="5">
        <v>2.383825995664185E-2</v>
      </c>
      <c r="H233" s="5">
        <v>0.74127272727272731</v>
      </c>
      <c r="I233" s="43">
        <v>0.01</v>
      </c>
      <c r="J233" s="5">
        <v>28.395</v>
      </c>
      <c r="K233" s="5">
        <v>35.570999999999998</v>
      </c>
      <c r="L233" s="5">
        <v>22.696000000000002</v>
      </c>
      <c r="M233" s="62">
        <v>9.9256022960517942E-2</v>
      </c>
      <c r="N233" s="62">
        <v>2.3108757573890239E-3</v>
      </c>
      <c r="O233" s="62">
        <v>1.38996040221928E-3</v>
      </c>
      <c r="Q233" s="5">
        <v>208.6</v>
      </c>
    </row>
    <row r="234" spans="2:17" x14ac:dyDescent="0.2">
      <c r="B234" s="23">
        <v>37891</v>
      </c>
      <c r="C234" s="5">
        <v>6.1360000000000001</v>
      </c>
      <c r="D234" s="5">
        <v>-23.064</v>
      </c>
      <c r="E234" s="39">
        <v>11</v>
      </c>
      <c r="F234" s="5">
        <v>1.3325296617871205</v>
      </c>
      <c r="G234" s="5">
        <v>0.1551454388298413</v>
      </c>
      <c r="H234" s="5">
        <v>40.770000000000003</v>
      </c>
      <c r="I234" s="43">
        <v>0.55000000000000004</v>
      </c>
      <c r="J234" s="5">
        <v>28.460999999999999</v>
      </c>
      <c r="K234" s="5">
        <v>34.972000000000001</v>
      </c>
      <c r="L234" s="5">
        <v>22.224</v>
      </c>
      <c r="M234" s="62">
        <v>4.5247521399584066E-2</v>
      </c>
      <c r="N234" s="62">
        <v>1.5249796212001461E-3</v>
      </c>
      <c r="O234" s="62">
        <v>5.62995703672831E-4</v>
      </c>
      <c r="Q234" s="5">
        <v>201.9</v>
      </c>
    </row>
    <row r="235" spans="2:17" x14ac:dyDescent="0.2">
      <c r="B235" s="23">
        <v>37894</v>
      </c>
      <c r="C235" s="5">
        <v>-6.5822000000000003</v>
      </c>
      <c r="D235" s="5">
        <v>-25</v>
      </c>
      <c r="E235" s="39">
        <v>97</v>
      </c>
      <c r="F235" s="5">
        <v>1.0383478995289743</v>
      </c>
      <c r="G235" s="5">
        <v>2.5734498996851485E-2</v>
      </c>
      <c r="H235" s="5" t="s">
        <v>547</v>
      </c>
      <c r="I235" s="43">
        <v>0.01</v>
      </c>
      <c r="J235" s="5">
        <v>23.209</v>
      </c>
      <c r="K235" s="5">
        <v>36.648000000000003</v>
      </c>
      <c r="L235" s="5">
        <v>25.125</v>
      </c>
      <c r="M235" s="62">
        <v>4.9976182965033304E-2</v>
      </c>
      <c r="N235" s="62">
        <v>2.3425966679545555E-2</v>
      </c>
      <c r="O235" s="62">
        <v>3.5063753548415143E-2</v>
      </c>
      <c r="Q235" s="5">
        <v>204.7</v>
      </c>
    </row>
    <row r="236" spans="2:17" x14ac:dyDescent="0.2">
      <c r="B236" s="23">
        <v>37894</v>
      </c>
      <c r="C236" s="5">
        <v>-6.5822000000000003</v>
      </c>
      <c r="D236" s="5">
        <v>-25</v>
      </c>
      <c r="E236" s="39">
        <v>14</v>
      </c>
      <c r="F236" s="5">
        <v>1.2070382350427127</v>
      </c>
      <c r="G236" s="5">
        <v>0.23048323173214658</v>
      </c>
      <c r="H236" s="5" t="s">
        <v>547</v>
      </c>
      <c r="I236" s="43">
        <v>0.55000000000000004</v>
      </c>
      <c r="J236" s="5">
        <v>26.259</v>
      </c>
      <c r="K236" s="5">
        <v>36.225999999999999</v>
      </c>
      <c r="L236" s="5">
        <v>23.879000000000001</v>
      </c>
      <c r="M236" s="62">
        <v>4.7398303090285136E-2</v>
      </c>
      <c r="N236" s="62">
        <v>3.1656338350861883E-3</v>
      </c>
      <c r="O236" s="62">
        <v>8.1392921693666039E-4</v>
      </c>
      <c r="Q236" s="5">
        <v>206.3</v>
      </c>
    </row>
    <row r="237" spans="2:17" x14ac:dyDescent="0.2">
      <c r="B237" s="23">
        <v>37895</v>
      </c>
      <c r="C237" s="5">
        <v>-10.6358</v>
      </c>
      <c r="D237" s="5">
        <v>-24.998000000000001</v>
      </c>
      <c r="E237" s="39">
        <v>132</v>
      </c>
      <c r="F237" s="5">
        <v>27.123325002299016</v>
      </c>
      <c r="G237" s="5">
        <v>1.4695158172708074</v>
      </c>
      <c r="H237" s="5">
        <v>4.4379999999999997</v>
      </c>
      <c r="I237" s="43">
        <v>0.01</v>
      </c>
      <c r="J237" s="5">
        <v>21.983000000000001</v>
      </c>
      <c r="K237" s="5">
        <v>36.549999999999997</v>
      </c>
      <c r="L237" s="5">
        <v>25.402999999999999</v>
      </c>
      <c r="M237" s="62">
        <v>2.8151765331729042E-2</v>
      </c>
      <c r="N237" s="62">
        <v>9.8042343824046151E-3</v>
      </c>
      <c r="O237" s="62">
        <v>4.0271460115501548E-2</v>
      </c>
      <c r="Q237" s="5">
        <v>207.1</v>
      </c>
    </row>
    <row r="238" spans="2:17" x14ac:dyDescent="0.2">
      <c r="B238" s="23">
        <v>37895</v>
      </c>
      <c r="C238" s="5">
        <v>-10.6358</v>
      </c>
      <c r="D238" s="5">
        <v>-24.998000000000001</v>
      </c>
      <c r="E238" s="39">
        <v>20</v>
      </c>
      <c r="F238" s="5">
        <v>12.324250979864054</v>
      </c>
      <c r="G238" s="5">
        <v>1.637425426721911</v>
      </c>
      <c r="H238" s="5">
        <v>244.09</v>
      </c>
      <c r="I238" s="43">
        <v>0.55000000000000004</v>
      </c>
      <c r="J238" s="5">
        <v>25.84</v>
      </c>
      <c r="K238" s="5">
        <v>36.295999999999999</v>
      </c>
      <c r="L238" s="5">
        <v>24.064</v>
      </c>
      <c r="M238" s="62">
        <v>3.3710674644941832E-2</v>
      </c>
      <c r="N238" s="62">
        <v>2.123591123815599E-3</v>
      </c>
      <c r="O238" s="62">
        <v>2.876347252622626E-3</v>
      </c>
      <c r="Q238" s="5">
        <v>207.5</v>
      </c>
    </row>
    <row r="239" spans="2:17" x14ac:dyDescent="0.2">
      <c r="B239" s="23">
        <v>37897</v>
      </c>
      <c r="C239" s="5">
        <v>-19.033799999999999</v>
      </c>
      <c r="D239" s="5">
        <v>-25</v>
      </c>
      <c r="E239" s="39">
        <v>150</v>
      </c>
      <c r="F239" s="5">
        <v>26.954066477589279</v>
      </c>
      <c r="G239" s="5">
        <v>0.78911100519049571</v>
      </c>
      <c r="H239" s="5">
        <v>6.62</v>
      </c>
      <c r="I239" s="43">
        <v>0.01</v>
      </c>
      <c r="J239" s="5">
        <v>20.539000000000001</v>
      </c>
      <c r="K239" s="5">
        <v>36.433</v>
      </c>
      <c r="L239" s="5">
        <v>25.712</v>
      </c>
      <c r="M239" s="62">
        <v>7.5216622083050674E-2</v>
      </c>
      <c r="N239" s="62">
        <v>2.9549577878701817E-3</v>
      </c>
      <c r="O239" s="62">
        <v>1.0562157805337109E-2</v>
      </c>
      <c r="Q239" s="5">
        <v>218.3</v>
      </c>
    </row>
    <row r="240" spans="2:17" x14ac:dyDescent="0.2">
      <c r="B240" s="23">
        <v>37897</v>
      </c>
      <c r="C240" s="5">
        <v>-19.033799999999999</v>
      </c>
      <c r="D240" s="5">
        <v>-25</v>
      </c>
      <c r="E240" s="39">
        <v>22</v>
      </c>
      <c r="F240" s="5">
        <v>3.7040773375692488</v>
      </c>
      <c r="G240" s="5">
        <v>0.34489381739517505</v>
      </c>
      <c r="H240" s="5">
        <v>364.1</v>
      </c>
      <c r="I240" s="43">
        <v>0.55000000000000004</v>
      </c>
      <c r="J240" s="5">
        <v>23.718</v>
      </c>
      <c r="K240" s="5">
        <v>36.984999999999999</v>
      </c>
      <c r="L240" s="5">
        <v>25.231000000000002</v>
      </c>
      <c r="M240" s="62">
        <v>8.0555422258651546E-2</v>
      </c>
      <c r="N240" s="62">
        <v>2.4291135090223487E-3</v>
      </c>
      <c r="O240" s="62">
        <v>6.0922498984989617E-4</v>
      </c>
      <c r="Q240" s="5">
        <v>216.2</v>
      </c>
    </row>
    <row r="241" spans="1:17" x14ac:dyDescent="0.2">
      <c r="B241" s="23">
        <v>37898</v>
      </c>
      <c r="C241" s="5">
        <v>-22.694500000000001</v>
      </c>
      <c r="D241" s="5">
        <v>-25.015799999999999</v>
      </c>
      <c r="E241" s="39">
        <v>140</v>
      </c>
      <c r="F241" s="5">
        <v>18.711526956724132</v>
      </c>
      <c r="G241" s="5">
        <v>0.24964430946949345</v>
      </c>
      <c r="H241" s="5">
        <v>7.9198181818181812</v>
      </c>
      <c r="I241" s="43">
        <v>0.01</v>
      </c>
      <c r="J241" s="5">
        <v>19.882999999999999</v>
      </c>
      <c r="K241" s="5">
        <v>36.311999999999998</v>
      </c>
      <c r="L241" s="5">
        <v>25.795999999999999</v>
      </c>
      <c r="M241" s="62">
        <v>0.11283859620068702</v>
      </c>
      <c r="N241" s="62">
        <v>1.9589887648482633E-3</v>
      </c>
      <c r="O241" s="62">
        <v>2.0840519139396725E-2</v>
      </c>
      <c r="Q241" s="5">
        <v>212.6</v>
      </c>
    </row>
    <row r="242" spans="1:17" x14ac:dyDescent="0.2">
      <c r="B242" s="23">
        <v>37898</v>
      </c>
      <c r="C242" s="5">
        <v>-22.694500000000001</v>
      </c>
      <c r="D242" s="5">
        <v>-25.015799999999999</v>
      </c>
      <c r="E242" s="39">
        <v>20</v>
      </c>
      <c r="F242" s="5">
        <v>4.0075996705418593</v>
      </c>
      <c r="G242" s="5">
        <v>0.35914766739055259</v>
      </c>
      <c r="H242" s="5">
        <v>435.59</v>
      </c>
      <c r="I242" s="43">
        <v>0.55000000000000004</v>
      </c>
      <c r="J242" s="5">
        <v>22.905999999999999</v>
      </c>
      <c r="K242" s="5">
        <v>36.866</v>
      </c>
      <c r="L242" s="5">
        <v>25.378</v>
      </c>
      <c r="M242" s="62">
        <v>8.0521332741669102E-2</v>
      </c>
      <c r="N242" s="62">
        <v>3.7052851543190233E-3</v>
      </c>
      <c r="O242" s="62">
        <v>1.0677505266464334E-3</v>
      </c>
      <c r="Q242" s="5">
        <v>217.4</v>
      </c>
    </row>
    <row r="243" spans="1:17" x14ac:dyDescent="0.2">
      <c r="B243" s="23">
        <v>37899</v>
      </c>
      <c r="C243" s="5">
        <v>-26.645499999999998</v>
      </c>
      <c r="D243" s="5">
        <v>-25.007999999999999</v>
      </c>
      <c r="E243" s="39">
        <v>117</v>
      </c>
      <c r="F243" s="5">
        <v>2.3080089508876078</v>
      </c>
      <c r="G243" s="5">
        <v>6.8428785972487E-2</v>
      </c>
      <c r="H243" s="5">
        <v>2.0592727272727274</v>
      </c>
      <c r="I243" s="43">
        <v>0.01</v>
      </c>
      <c r="J243" s="5">
        <v>18.719000000000001</v>
      </c>
      <c r="K243" s="5">
        <v>36.024000000000001</v>
      </c>
      <c r="L243" s="5">
        <v>25.876999999999999</v>
      </c>
      <c r="M243" s="62">
        <v>3.1150250458028193E-2</v>
      </c>
      <c r="N243" s="62">
        <v>1.8955064849228429E-3</v>
      </c>
      <c r="O243" s="62">
        <v>1.5828249262175728E-2</v>
      </c>
      <c r="Q243" s="5">
        <v>217.8</v>
      </c>
    </row>
    <row r="244" spans="1:17" x14ac:dyDescent="0.2">
      <c r="B244" s="23">
        <v>37899</v>
      </c>
      <c r="C244" s="5">
        <v>-26.645499999999998</v>
      </c>
      <c r="D244" s="5">
        <v>-25.007999999999999</v>
      </c>
      <c r="E244" s="39">
        <v>18</v>
      </c>
      <c r="F244" s="5">
        <v>0.54681781780852667</v>
      </c>
      <c r="G244" s="5">
        <v>1.1571978917086483E-2</v>
      </c>
      <c r="H244" s="5">
        <v>113.26</v>
      </c>
      <c r="I244" s="43">
        <v>0.55000000000000004</v>
      </c>
      <c r="J244" s="5">
        <v>20.765999999999998</v>
      </c>
      <c r="K244" s="5">
        <v>36.393000000000001</v>
      </c>
      <c r="L244" s="5">
        <v>25.62</v>
      </c>
      <c r="M244" s="62">
        <v>3.9274732702144495E-2</v>
      </c>
      <c r="N244" s="62">
        <v>2.1804941925959494E-3</v>
      </c>
      <c r="O244" s="62">
        <v>2.9828340157664686E-3</v>
      </c>
      <c r="Q244" s="5">
        <v>226.1</v>
      </c>
    </row>
    <row r="245" spans="1:17" x14ac:dyDescent="0.2">
      <c r="B245" s="23">
        <v>37901</v>
      </c>
      <c r="C245" s="5">
        <v>-32.884500000000003</v>
      </c>
      <c r="D245" s="5">
        <v>-30.926200000000001</v>
      </c>
      <c r="E245" s="39">
        <v>121</v>
      </c>
      <c r="F245" s="5" t="s">
        <v>361</v>
      </c>
      <c r="G245" s="5">
        <v>0</v>
      </c>
      <c r="H245" s="5">
        <v>4.4119999999999999</v>
      </c>
      <c r="I245" s="43">
        <v>0.01</v>
      </c>
      <c r="J245" s="5">
        <v>16.209</v>
      </c>
      <c r="K245" s="5">
        <v>35.578000000000003</v>
      </c>
      <c r="L245" s="5">
        <v>26.145</v>
      </c>
      <c r="M245" s="62">
        <v>6.9827080174565875E-2</v>
      </c>
      <c r="N245" s="62">
        <v>0</v>
      </c>
      <c r="O245" s="62">
        <v>0</v>
      </c>
      <c r="Q245" s="5">
        <v>229.1</v>
      </c>
    </row>
    <row r="246" spans="1:17" s="10" customFormat="1" x14ac:dyDescent="0.2">
      <c r="B246" s="24">
        <v>37901</v>
      </c>
      <c r="C246" s="12">
        <v>-32.884500000000003</v>
      </c>
      <c r="D246" s="12">
        <v>-30.926200000000001</v>
      </c>
      <c r="E246" s="42">
        <v>19</v>
      </c>
      <c r="F246" s="12" t="s">
        <v>361</v>
      </c>
      <c r="G246" s="12">
        <v>0</v>
      </c>
      <c r="H246" s="12">
        <v>242.66</v>
      </c>
      <c r="I246" s="45">
        <v>0.55000000000000004</v>
      </c>
      <c r="J246" s="12">
        <v>18.265000000000001</v>
      </c>
      <c r="K246" s="12">
        <v>35.904000000000003</v>
      </c>
      <c r="L246" s="12">
        <v>25.9</v>
      </c>
      <c r="M246" s="63">
        <v>5.9406690559135861E-2</v>
      </c>
      <c r="N246" s="63">
        <v>0</v>
      </c>
      <c r="O246" s="63">
        <v>0</v>
      </c>
      <c r="P246" s="12"/>
      <c r="Q246" s="12">
        <v>238.4</v>
      </c>
    </row>
    <row r="247" spans="1:17" x14ac:dyDescent="0.2">
      <c r="A247" s="1" t="s">
        <v>193</v>
      </c>
      <c r="B247" s="23">
        <v>38524</v>
      </c>
      <c r="C247" s="5">
        <v>41.999009999999998</v>
      </c>
      <c r="D247" s="5">
        <v>-10.09459</v>
      </c>
      <c r="F247" s="5">
        <v>12.96</v>
      </c>
      <c r="G247" s="5">
        <v>0.96</v>
      </c>
      <c r="I247" s="43">
        <v>0.55000000000000004</v>
      </c>
      <c r="M247" s="62">
        <v>1.9399999999999997E-2</v>
      </c>
      <c r="N247" s="62">
        <v>1.1299999999999999E-3</v>
      </c>
      <c r="O247" s="62">
        <v>4.0400000000000002E-3</v>
      </c>
      <c r="Q247" s="6"/>
    </row>
    <row r="248" spans="1:17" x14ac:dyDescent="0.2">
      <c r="B248" s="23">
        <v>38525</v>
      </c>
      <c r="C248" s="5">
        <v>41.999009999999998</v>
      </c>
      <c r="D248" s="5">
        <v>-10.09459</v>
      </c>
      <c r="F248" s="5">
        <v>8.3999999999999986</v>
      </c>
      <c r="G248" s="5">
        <v>0.24</v>
      </c>
      <c r="I248" s="43">
        <v>0.55000000000000004</v>
      </c>
      <c r="M248" s="62">
        <v>7.4249999999999997E-2</v>
      </c>
      <c r="N248" s="62">
        <v>1.2900000000000001E-3</v>
      </c>
      <c r="O248" s="62">
        <v>1.83E-3</v>
      </c>
      <c r="Q248" s="6"/>
    </row>
    <row r="249" spans="1:17" x14ac:dyDescent="0.2">
      <c r="A249" s="1" t="s">
        <v>194</v>
      </c>
      <c r="B249" s="23">
        <v>38526</v>
      </c>
      <c r="C249" s="5">
        <v>41.999009999999998</v>
      </c>
      <c r="D249" s="5">
        <v>-10.09459</v>
      </c>
      <c r="F249" s="5">
        <v>0.96</v>
      </c>
      <c r="G249" s="5">
        <v>0.24</v>
      </c>
      <c r="I249" s="43">
        <v>0.55000000000000004</v>
      </c>
      <c r="M249" s="62">
        <v>6.5450000000000008E-2</v>
      </c>
      <c r="N249" s="62">
        <v>1.81E-3</v>
      </c>
      <c r="O249" s="62">
        <v>1.6799999999999999E-3</v>
      </c>
      <c r="Q249" s="6"/>
    </row>
    <row r="250" spans="1:17" x14ac:dyDescent="0.2">
      <c r="B250" s="23">
        <v>38528</v>
      </c>
      <c r="C250" s="5">
        <v>41.731650000000002</v>
      </c>
      <c r="D250" s="5">
        <v>-9.44177</v>
      </c>
      <c r="F250" s="5">
        <v>6.7200000000000006</v>
      </c>
      <c r="G250" s="5">
        <v>0.72</v>
      </c>
      <c r="I250" s="43">
        <v>0.55000000000000004</v>
      </c>
      <c r="M250" s="62">
        <v>5.0840000000000003E-2</v>
      </c>
      <c r="N250" s="62">
        <v>9.3999999999999997E-4</v>
      </c>
      <c r="O250" s="62">
        <v>1.49E-3</v>
      </c>
      <c r="Q250" s="6"/>
    </row>
    <row r="251" spans="1:17" x14ac:dyDescent="0.2">
      <c r="B251" s="23">
        <v>38529</v>
      </c>
      <c r="C251" s="5">
        <v>41.731650000000002</v>
      </c>
      <c r="D251" s="5">
        <v>-9.44177</v>
      </c>
      <c r="F251" s="5">
        <v>24.48</v>
      </c>
      <c r="G251" s="5">
        <v>9.36</v>
      </c>
      <c r="I251" s="43">
        <v>0.55000000000000004</v>
      </c>
      <c r="M251" s="62">
        <v>2.2890000000000001E-2</v>
      </c>
      <c r="N251" s="62">
        <v>1.23E-3</v>
      </c>
      <c r="O251" s="62">
        <v>5.2599999999999999E-3</v>
      </c>
      <c r="Q251" s="6"/>
    </row>
    <row r="252" spans="1:17" x14ac:dyDescent="0.2">
      <c r="B252" s="23">
        <v>38530</v>
      </c>
      <c r="C252" s="5">
        <v>41.861899999999999</v>
      </c>
      <c r="D252" s="5">
        <v>-9.0519099999999995</v>
      </c>
      <c r="F252" s="5">
        <v>7.1999999999999993</v>
      </c>
      <c r="G252" s="5">
        <v>1.2000000000000002</v>
      </c>
      <c r="I252" s="43">
        <v>0.55000000000000004</v>
      </c>
      <c r="M252" s="62">
        <v>4.156E-2</v>
      </c>
      <c r="N252" s="62">
        <v>7.2999999999999996E-4</v>
      </c>
      <c r="O252" s="62">
        <v>1.3600000000000001E-3</v>
      </c>
      <c r="Q252" s="6"/>
    </row>
    <row r="253" spans="1:17" x14ac:dyDescent="0.2">
      <c r="B253" s="23">
        <v>38531</v>
      </c>
      <c r="C253" s="5">
        <v>42.205739999999999</v>
      </c>
      <c r="D253" s="5">
        <v>-9.1118299999999994</v>
      </c>
      <c r="F253" s="5">
        <v>0.72</v>
      </c>
      <c r="G253" s="5">
        <v>0.24</v>
      </c>
      <c r="I253" s="43">
        <v>0.55000000000000004</v>
      </c>
      <c r="M253" s="62">
        <v>3.6830000000000002E-2</v>
      </c>
      <c r="N253" s="62">
        <v>5.6000000000000006E-4</v>
      </c>
      <c r="O253" s="62">
        <v>6.3000000000000003E-4</v>
      </c>
      <c r="Q253" s="6"/>
    </row>
    <row r="254" spans="1:17" x14ac:dyDescent="0.2">
      <c r="B254" s="23">
        <v>38532</v>
      </c>
      <c r="C254" s="5">
        <v>42.205739999999999</v>
      </c>
      <c r="D254" s="5">
        <v>-9.1118299999999994</v>
      </c>
      <c r="F254" s="5">
        <v>3.3600000000000003</v>
      </c>
      <c r="G254" s="5">
        <v>0.24</v>
      </c>
      <c r="I254" s="43">
        <v>0.55000000000000004</v>
      </c>
      <c r="M254" s="62">
        <v>3.091E-2</v>
      </c>
      <c r="N254" s="62">
        <v>1.06E-3</v>
      </c>
      <c r="O254" s="62">
        <v>2E-3</v>
      </c>
      <c r="Q254" s="6"/>
    </row>
    <row r="255" spans="1:17" x14ac:dyDescent="0.2">
      <c r="B255" s="23">
        <v>38533</v>
      </c>
      <c r="C255" s="5">
        <v>42.205739999999999</v>
      </c>
      <c r="D255" s="5">
        <v>-9.1118299999999994</v>
      </c>
      <c r="F255" s="5">
        <v>2.64</v>
      </c>
      <c r="G255" s="5">
        <v>1.92</v>
      </c>
      <c r="I255" s="43">
        <v>0.55000000000000004</v>
      </c>
      <c r="M255" s="62">
        <v>7.7530000000000002E-2</v>
      </c>
      <c r="N255" s="62">
        <v>8.1999999999999998E-4</v>
      </c>
      <c r="O255" s="62">
        <v>6.5399999999999998E-3</v>
      </c>
      <c r="Q255" s="6"/>
    </row>
    <row r="256" spans="1:17" x14ac:dyDescent="0.2">
      <c r="B256" s="23">
        <v>38534</v>
      </c>
      <c r="C256" s="5">
        <v>42.205739999999999</v>
      </c>
      <c r="D256" s="5">
        <v>-9.1118299999999994</v>
      </c>
      <c r="F256" s="5">
        <v>2.64</v>
      </c>
      <c r="G256" s="5">
        <v>0.24</v>
      </c>
      <c r="I256" s="43">
        <v>0.55000000000000004</v>
      </c>
      <c r="M256" s="62">
        <v>3.4810000000000001E-2</v>
      </c>
      <c r="N256" s="62">
        <v>5.8E-4</v>
      </c>
      <c r="O256" s="62">
        <v>2.2799999999999999E-3</v>
      </c>
      <c r="Q256" s="6"/>
    </row>
    <row r="257" spans="1:17" x14ac:dyDescent="0.2">
      <c r="B257" s="23">
        <v>38536</v>
      </c>
      <c r="C257" s="5">
        <v>41.74494</v>
      </c>
      <c r="D257" s="5">
        <v>-9.1071899999999992</v>
      </c>
      <c r="F257" s="5">
        <v>18.48</v>
      </c>
      <c r="G257" s="5">
        <v>10.32</v>
      </c>
      <c r="I257" s="43">
        <v>0.55000000000000004</v>
      </c>
      <c r="M257" s="62">
        <v>0.13833000000000001</v>
      </c>
      <c r="N257" s="62">
        <v>1.235E-2</v>
      </c>
      <c r="O257" s="62">
        <v>0.24428999999999998</v>
      </c>
      <c r="Q257" s="6"/>
    </row>
    <row r="258" spans="1:17" x14ac:dyDescent="0.2">
      <c r="B258" s="23">
        <v>38537</v>
      </c>
      <c r="C258" s="5">
        <v>41.781979999999997</v>
      </c>
      <c r="D258" s="5">
        <v>-9.1942900000000005</v>
      </c>
      <c r="F258" s="5">
        <v>594.24</v>
      </c>
      <c r="G258" s="5">
        <v>153.35999999999999</v>
      </c>
      <c r="I258" s="43">
        <v>0.55000000000000004</v>
      </c>
      <c r="M258" s="62">
        <v>5.1319999999999998E-2</v>
      </c>
      <c r="N258" s="62">
        <v>5.4229999999999993E-2</v>
      </c>
      <c r="O258" s="62">
        <v>0.71372999999999998</v>
      </c>
      <c r="Q258" s="6"/>
    </row>
    <row r="259" spans="1:17" s="10" customFormat="1" x14ac:dyDescent="0.2">
      <c r="B259" s="24">
        <v>38539</v>
      </c>
      <c r="C259" s="12">
        <v>41.781979999999997</v>
      </c>
      <c r="D259" s="12">
        <v>-9.1942900000000005</v>
      </c>
      <c r="E259" s="42"/>
      <c r="F259" s="12">
        <v>15.600000000000001</v>
      </c>
      <c r="G259" s="12">
        <v>2.88</v>
      </c>
      <c r="H259" s="12"/>
      <c r="I259" s="45">
        <v>0.55000000000000004</v>
      </c>
      <c r="J259" s="12"/>
      <c r="K259" s="12"/>
      <c r="L259" s="12"/>
      <c r="M259" s="63">
        <v>3.0040000000000001E-2</v>
      </c>
      <c r="N259" s="63">
        <v>1.055E-2</v>
      </c>
      <c r="O259" s="63">
        <v>6.8799999999999998E-3</v>
      </c>
      <c r="P259" s="12"/>
      <c r="Q259" s="28"/>
    </row>
    <row r="260" spans="1:17" s="2" customFormat="1" x14ac:dyDescent="0.2">
      <c r="A260" s="1" t="s">
        <v>205</v>
      </c>
      <c r="B260" s="23">
        <v>40701</v>
      </c>
      <c r="C260" s="5">
        <v>54.6798</v>
      </c>
      <c r="D260" s="5">
        <v>-5.3567</v>
      </c>
      <c r="E260" s="39">
        <v>5</v>
      </c>
      <c r="F260" s="5">
        <v>139.80271889587206</v>
      </c>
      <c r="G260" s="5">
        <v>12.660154651996166</v>
      </c>
      <c r="H260" s="5"/>
      <c r="I260" s="26">
        <v>0.55000000000000004</v>
      </c>
      <c r="J260" s="5"/>
      <c r="K260" s="6"/>
      <c r="L260" s="6"/>
      <c r="M260" s="62">
        <v>0.80070111017861612</v>
      </c>
      <c r="N260" s="62">
        <v>9.0506900763559165E-3</v>
      </c>
      <c r="O260" s="62">
        <v>0.37189159895998636</v>
      </c>
      <c r="P260" s="5"/>
      <c r="Q260" s="5"/>
    </row>
    <row r="261" spans="1:17" s="2" customFormat="1" x14ac:dyDescent="0.2">
      <c r="A261" s="1"/>
      <c r="B261" s="23">
        <v>40707</v>
      </c>
      <c r="C261" s="5">
        <v>51.609000000000002</v>
      </c>
      <c r="D261" s="5">
        <v>-5.7157</v>
      </c>
      <c r="E261" s="39">
        <v>10.6</v>
      </c>
      <c r="F261" s="5">
        <v>93.341275388084071</v>
      </c>
      <c r="G261" s="5">
        <v>6.5912303425442254</v>
      </c>
      <c r="H261" s="5"/>
      <c r="I261" s="26">
        <v>0.55000000000000004</v>
      </c>
      <c r="J261" s="5"/>
      <c r="K261" s="6"/>
      <c r="L261" s="6"/>
      <c r="M261" s="62">
        <v>0.5487435097496639</v>
      </c>
      <c r="N261" s="62">
        <v>2.0259159548727403E-2</v>
      </c>
      <c r="O261" s="62">
        <v>0.13729795063817915</v>
      </c>
      <c r="P261" s="5"/>
      <c r="Q261" s="5"/>
    </row>
    <row r="262" spans="1:17" s="2" customFormat="1" x14ac:dyDescent="0.2">
      <c r="A262" s="1" t="s">
        <v>206</v>
      </c>
      <c r="B262" s="23">
        <v>40709</v>
      </c>
      <c r="C262" s="5">
        <v>50.028833333333331</v>
      </c>
      <c r="D262" s="5">
        <v>-4.3813333333333331</v>
      </c>
      <c r="E262" s="39">
        <v>4.2</v>
      </c>
      <c r="F262" s="5">
        <v>16.106506837992551</v>
      </c>
      <c r="G262" s="5">
        <v>14.977435165489567</v>
      </c>
      <c r="H262" s="5"/>
      <c r="I262" s="26">
        <v>0.55000000000000004</v>
      </c>
      <c r="J262" s="5"/>
      <c r="K262" s="6"/>
      <c r="L262" s="6"/>
      <c r="M262" s="62">
        <v>0.48481849909297231</v>
      </c>
      <c r="N262" s="62">
        <v>4.4267189790810658E-2</v>
      </c>
      <c r="O262" s="62">
        <v>0.23264090098062018</v>
      </c>
      <c r="P262" s="5"/>
      <c r="Q262" s="5"/>
    </row>
    <row r="263" spans="1:17" s="2" customFormat="1" x14ac:dyDescent="0.2">
      <c r="A263" s="1"/>
      <c r="B263" s="23">
        <v>40713</v>
      </c>
      <c r="C263" s="5">
        <v>46.496000000000002</v>
      </c>
      <c r="D263" s="5">
        <v>-7.2076500000000001</v>
      </c>
      <c r="E263" s="39">
        <v>4.7</v>
      </c>
      <c r="F263" s="5">
        <v>143.16704062768221</v>
      </c>
      <c r="G263" s="5">
        <v>11.006063982710494</v>
      </c>
      <c r="H263" s="5"/>
      <c r="I263" s="26">
        <v>0.55000000000000004</v>
      </c>
      <c r="J263" s="5"/>
      <c r="K263" s="6"/>
      <c r="L263" s="6"/>
      <c r="M263" s="62">
        <v>0.22516299771501422</v>
      </c>
      <c r="N263" s="62">
        <v>2.955510285463547E-2</v>
      </c>
      <c r="O263" s="62">
        <v>0.10839078521915804</v>
      </c>
      <c r="P263" s="5"/>
      <c r="Q263" s="5"/>
    </row>
    <row r="264" spans="1:17" s="2" customFormat="1" x14ac:dyDescent="0.2">
      <c r="A264" s="1"/>
      <c r="B264" s="23">
        <v>40716</v>
      </c>
      <c r="C264" s="5">
        <v>48.002000000000002</v>
      </c>
      <c r="D264" s="5">
        <v>-7.1920000000000002</v>
      </c>
      <c r="E264" s="39">
        <v>5.8</v>
      </c>
      <c r="F264" s="5">
        <v>134.8663490989064</v>
      </c>
      <c r="G264" s="5">
        <v>11.6664626549312</v>
      </c>
      <c r="H264" s="5"/>
      <c r="I264" s="26">
        <v>0.55000000000000004</v>
      </c>
      <c r="J264" s="5"/>
      <c r="K264" s="6"/>
      <c r="L264" s="6"/>
      <c r="M264" s="62">
        <v>0.1224856591143177</v>
      </c>
      <c r="N264" s="62">
        <v>2.8749824488897621E-2</v>
      </c>
      <c r="O264" s="62">
        <v>0.10036732647866299</v>
      </c>
      <c r="P264" s="5"/>
      <c r="Q264" s="5"/>
    </row>
    <row r="265" spans="1:17" s="2" customFormat="1" x14ac:dyDescent="0.2">
      <c r="A265" s="1"/>
      <c r="B265" s="23">
        <v>40718</v>
      </c>
      <c r="C265" s="5">
        <v>50.026000000000003</v>
      </c>
      <c r="D265" s="5">
        <v>-4.3593000000000002</v>
      </c>
      <c r="E265" s="39">
        <v>3.1</v>
      </c>
      <c r="F265" s="5">
        <v>850.04945430215207</v>
      </c>
      <c r="G265" s="5">
        <v>154.77827217587969</v>
      </c>
      <c r="H265" s="5"/>
      <c r="I265" s="26">
        <v>0.55000000000000004</v>
      </c>
      <c r="J265" s="5"/>
      <c r="K265" s="6"/>
      <c r="L265" s="6"/>
      <c r="M265" s="62">
        <v>0.17317032317983688</v>
      </c>
      <c r="N265" s="62">
        <v>2.8121540945617276E-2</v>
      </c>
      <c r="O265" s="62">
        <v>0.11883392094784326</v>
      </c>
      <c r="P265" s="5"/>
      <c r="Q265" s="5"/>
    </row>
    <row r="266" spans="1:17" s="2" customFormat="1" x14ac:dyDescent="0.2">
      <c r="A266" s="1"/>
      <c r="B266" s="23">
        <v>40722</v>
      </c>
      <c r="C266" s="5">
        <v>57.201000000000001</v>
      </c>
      <c r="D266" s="5">
        <v>3.4893000000000001</v>
      </c>
      <c r="E266" s="39">
        <v>5.8</v>
      </c>
      <c r="F266" s="5">
        <v>31.625202164311879</v>
      </c>
      <c r="G266" s="5">
        <v>0.45421354923623825</v>
      </c>
      <c r="H266" s="5"/>
      <c r="I266" s="26">
        <v>0.55000000000000004</v>
      </c>
      <c r="J266" s="5"/>
      <c r="K266" s="6"/>
      <c r="L266" s="6"/>
      <c r="M266" s="62">
        <v>0.19715063284004103</v>
      </c>
      <c r="N266" s="62">
        <v>2.4194710860024973E-2</v>
      </c>
      <c r="O266" s="62">
        <v>5.6658037411505581E-2</v>
      </c>
      <c r="P266" s="5"/>
      <c r="Q266" s="5"/>
    </row>
    <row r="267" spans="1:17" s="2" customFormat="1" x14ac:dyDescent="0.2">
      <c r="A267" s="1"/>
      <c r="B267" s="23">
        <v>40723</v>
      </c>
      <c r="C267" s="5">
        <v>57</v>
      </c>
      <c r="D267" s="5">
        <v>4.9977999999999998</v>
      </c>
      <c r="E267" s="39">
        <v>3.5</v>
      </c>
      <c r="F267" s="5">
        <v>64.635856524614923</v>
      </c>
      <c r="G267" s="5">
        <v>7.6030024323456438</v>
      </c>
      <c r="H267" s="5"/>
      <c r="I267" s="26">
        <v>0.55000000000000004</v>
      </c>
      <c r="J267" s="5"/>
      <c r="K267" s="6"/>
      <c r="L267" s="6"/>
      <c r="M267" s="62">
        <v>0.25333532142646192</v>
      </c>
      <c r="N267" s="62">
        <v>8.1567805232882873E-2</v>
      </c>
      <c r="O267" s="62">
        <v>4.8038047994802255E-2</v>
      </c>
      <c r="P267" s="5"/>
      <c r="Q267" s="5"/>
    </row>
    <row r="268" spans="1:17" s="2" customFormat="1" x14ac:dyDescent="0.2">
      <c r="A268" s="1"/>
      <c r="B268" s="23">
        <v>40727</v>
      </c>
      <c r="C268" s="5">
        <v>59.6785</v>
      </c>
      <c r="D268" s="5">
        <v>4.1266999999999996</v>
      </c>
      <c r="E268" s="39">
        <v>4.2</v>
      </c>
      <c r="F268" s="5">
        <v>157.26756477061591</v>
      </c>
      <c r="G268" s="5">
        <v>2.795819642187126</v>
      </c>
      <c r="H268" s="5"/>
      <c r="I268" s="26">
        <v>0.55000000000000004</v>
      </c>
      <c r="J268" s="5"/>
      <c r="K268" s="6"/>
      <c r="L268" s="6"/>
      <c r="M268" s="62">
        <v>0.29990915769119819</v>
      </c>
      <c r="N268" s="62">
        <v>1.5583674123424825E-2</v>
      </c>
      <c r="O268" s="62">
        <v>0.13554372037819315</v>
      </c>
      <c r="P268" s="5"/>
      <c r="Q268" s="5"/>
    </row>
    <row r="269" spans="1:17" s="14" customFormat="1" x14ac:dyDescent="0.2">
      <c r="A269" s="10"/>
      <c r="B269" s="24">
        <v>40729</v>
      </c>
      <c r="C269" s="12">
        <v>59.989699999999999</v>
      </c>
      <c r="D269" s="12">
        <v>-5.9843000000000002</v>
      </c>
      <c r="E269" s="42">
        <v>4.8</v>
      </c>
      <c r="F269" s="12">
        <v>75.216568630964204</v>
      </c>
      <c r="G269" s="12">
        <v>6.4395815142287924</v>
      </c>
      <c r="H269" s="12"/>
      <c r="I269" s="29">
        <v>0.55000000000000004</v>
      </c>
      <c r="J269" s="12"/>
      <c r="K269" s="28"/>
      <c r="L269" s="28"/>
      <c r="M269" s="63">
        <v>0.34862574052438167</v>
      </c>
      <c r="N269" s="63">
        <v>7.1914240198913168E-2</v>
      </c>
      <c r="O269" s="63">
        <v>1.0002798497419592</v>
      </c>
      <c r="P269" s="12"/>
      <c r="Q269" s="12"/>
    </row>
    <row r="270" spans="1:17" s="2" customFormat="1" x14ac:dyDescent="0.2">
      <c r="A270" s="1" t="s">
        <v>209</v>
      </c>
      <c r="B270" s="23">
        <v>39923</v>
      </c>
      <c r="C270" s="5">
        <v>21.2</v>
      </c>
      <c r="D270" s="5">
        <v>-18.45</v>
      </c>
      <c r="E270" s="39">
        <v>7</v>
      </c>
      <c r="F270" s="5">
        <v>507.80570833414384</v>
      </c>
      <c r="G270" s="5">
        <v>9.8082611796759984</v>
      </c>
      <c r="H270" s="5"/>
      <c r="I270" s="26">
        <v>0.55000000000000004</v>
      </c>
      <c r="J270" s="5"/>
      <c r="K270" s="6"/>
      <c r="L270" s="6"/>
      <c r="M270" s="62">
        <v>0.3180285784616031</v>
      </c>
      <c r="N270" s="62">
        <v>0.27533393032595671</v>
      </c>
      <c r="O270" s="62">
        <v>1.2289487219598537E-2</v>
      </c>
      <c r="Q270" s="5"/>
    </row>
    <row r="271" spans="1:17" s="2" customFormat="1" x14ac:dyDescent="0.2">
      <c r="A271" s="1"/>
      <c r="B271" s="23">
        <v>39923</v>
      </c>
      <c r="C271" s="5">
        <v>21.2</v>
      </c>
      <c r="D271" s="5">
        <v>-18.45</v>
      </c>
      <c r="E271" s="39">
        <v>70</v>
      </c>
      <c r="F271" s="5">
        <v>566.86735109213782</v>
      </c>
      <c r="G271" s="5">
        <v>158.23934942163743</v>
      </c>
      <c r="H271" s="5"/>
      <c r="I271" s="43">
        <v>0.01</v>
      </c>
      <c r="J271" s="5"/>
      <c r="K271" s="5"/>
      <c r="L271" s="5"/>
      <c r="M271" s="62"/>
      <c r="N271" s="62"/>
      <c r="O271" s="62">
        <v>2.9923873971840793</v>
      </c>
      <c r="P271" s="1"/>
      <c r="Q271" s="5"/>
    </row>
    <row r="272" spans="1:17" s="2" customFormat="1" x14ac:dyDescent="0.2">
      <c r="B272" s="23">
        <v>39924</v>
      </c>
      <c r="C272" s="5">
        <v>21.483333333333334</v>
      </c>
      <c r="D272" s="5">
        <v>-17.233333333333334</v>
      </c>
      <c r="E272" s="39">
        <v>3</v>
      </c>
      <c r="F272" s="5">
        <v>489.94417983438819</v>
      </c>
      <c r="G272" s="5">
        <v>69.01042121236722</v>
      </c>
      <c r="H272" s="5"/>
      <c r="I272" s="26">
        <v>0.55000000000000004</v>
      </c>
      <c r="J272" s="5"/>
      <c r="K272" s="6"/>
      <c r="L272" s="6"/>
      <c r="M272" s="62">
        <v>0.57000555132415898</v>
      </c>
      <c r="N272" s="62">
        <v>0.26589021472629354</v>
      </c>
      <c r="O272" s="62">
        <v>1.6458086906667013E-2</v>
      </c>
      <c r="Q272" s="5"/>
    </row>
    <row r="273" spans="1:17" s="2" customFormat="1" x14ac:dyDescent="0.2">
      <c r="A273" s="1"/>
      <c r="B273" s="23">
        <v>39924</v>
      </c>
      <c r="C273" s="5">
        <v>21.483333333333334</v>
      </c>
      <c r="D273" s="5">
        <v>-17.233333333333334</v>
      </c>
      <c r="E273" s="39">
        <v>40</v>
      </c>
      <c r="F273" s="5">
        <v>755.76599275954686</v>
      </c>
      <c r="G273" s="5">
        <v>98.794166711151462</v>
      </c>
      <c r="H273" s="5"/>
      <c r="I273" s="43">
        <v>0.01</v>
      </c>
      <c r="J273" s="5"/>
      <c r="K273" s="5"/>
      <c r="L273" s="5"/>
      <c r="M273" s="62"/>
      <c r="N273" s="62"/>
      <c r="O273" s="62">
        <v>6.7900411072374061</v>
      </c>
      <c r="P273" s="1"/>
      <c r="Q273" s="5"/>
    </row>
    <row r="274" spans="1:17" s="2" customFormat="1" x14ac:dyDescent="0.2">
      <c r="A274" s="1" t="s">
        <v>138</v>
      </c>
      <c r="B274" s="23">
        <v>39925</v>
      </c>
      <c r="C274" s="5">
        <v>21.4</v>
      </c>
      <c r="D274" s="5">
        <v>-17.266666666666666</v>
      </c>
      <c r="E274" s="39">
        <v>5</v>
      </c>
      <c r="F274" s="5">
        <v>660.85573118438811</v>
      </c>
      <c r="G274" s="5">
        <v>47.674410021100798</v>
      </c>
      <c r="H274" s="5"/>
      <c r="I274" s="26">
        <v>0.55000000000000004</v>
      </c>
      <c r="J274" s="5"/>
      <c r="K274" s="6"/>
      <c r="L274" s="6"/>
      <c r="M274" s="62">
        <v>0.91501694861441085</v>
      </c>
      <c r="N274" s="62">
        <v>0.34200421231743516</v>
      </c>
      <c r="O274" s="62">
        <v>1.5503038806357261E-2</v>
      </c>
      <c r="Q274" s="5"/>
    </row>
    <row r="275" spans="1:17" s="2" customFormat="1" x14ac:dyDescent="0.2">
      <c r="A275" s="1"/>
      <c r="B275" s="23">
        <v>39925</v>
      </c>
      <c r="C275" s="5">
        <v>21.4</v>
      </c>
      <c r="D275" s="5">
        <v>-17.266666666666666</v>
      </c>
      <c r="E275" s="39">
        <v>35</v>
      </c>
      <c r="F275" s="5">
        <v>584.60125660123117</v>
      </c>
      <c r="G275" s="5">
        <v>84.297969660233335</v>
      </c>
      <c r="H275" s="5"/>
      <c r="I275" s="43">
        <v>0.01</v>
      </c>
      <c r="J275" s="5"/>
      <c r="K275" s="5"/>
      <c r="L275" s="5"/>
      <c r="M275" s="62"/>
      <c r="N275" s="62"/>
      <c r="O275" s="62">
        <v>8.8069135889604269</v>
      </c>
      <c r="P275" s="1"/>
      <c r="Q275" s="5"/>
    </row>
    <row r="276" spans="1:17" s="2" customFormat="1" x14ac:dyDescent="0.2">
      <c r="A276" s="1"/>
      <c r="B276" s="23">
        <v>39926</v>
      </c>
      <c r="C276" s="5">
        <v>21.166666666666668</v>
      </c>
      <c r="D276" s="5">
        <v>-17.366666666666667</v>
      </c>
      <c r="E276" s="39">
        <v>5</v>
      </c>
      <c r="F276" s="5">
        <v>1191.5155170498354</v>
      </c>
      <c r="G276" s="5">
        <v>111.80686931086473</v>
      </c>
      <c r="H276" s="5"/>
      <c r="I276" s="26">
        <v>0.55000000000000004</v>
      </c>
      <c r="J276" s="5"/>
      <c r="K276" s="6"/>
      <c r="L276" s="6"/>
      <c r="M276" s="62">
        <v>1.265022144666643</v>
      </c>
      <c r="N276" s="62">
        <v>0.29501560149141748</v>
      </c>
      <c r="O276" s="62">
        <v>1.4120440495487673E-2</v>
      </c>
      <c r="Q276" s="5"/>
    </row>
    <row r="277" spans="1:17" s="2" customFormat="1" x14ac:dyDescent="0.2">
      <c r="A277" s="1"/>
      <c r="B277" s="23">
        <v>39926</v>
      </c>
      <c r="C277" s="5">
        <v>21.166666666666668</v>
      </c>
      <c r="D277" s="5">
        <v>-17.366666666666667</v>
      </c>
      <c r="E277" s="39">
        <v>35</v>
      </c>
      <c r="F277" s="5">
        <v>537.92484273994319</v>
      </c>
      <c r="G277" s="5">
        <v>21.315882060700755</v>
      </c>
      <c r="H277" s="5"/>
      <c r="I277" s="43">
        <v>0.01</v>
      </c>
      <c r="J277" s="5"/>
      <c r="K277" s="5"/>
      <c r="L277" s="5"/>
      <c r="M277" s="62"/>
      <c r="N277" s="62"/>
      <c r="O277" s="62">
        <v>7.2307839090245629</v>
      </c>
      <c r="P277" s="1"/>
      <c r="Q277" s="5"/>
    </row>
    <row r="278" spans="1:17" s="2" customFormat="1" x14ac:dyDescent="0.2">
      <c r="A278" s="1"/>
      <c r="B278" s="23">
        <v>39927</v>
      </c>
      <c r="C278" s="5">
        <v>21</v>
      </c>
      <c r="D278" s="5">
        <v>-17.45</v>
      </c>
      <c r="E278" s="39">
        <v>5</v>
      </c>
      <c r="F278" s="5">
        <v>891.99410084069029</v>
      </c>
      <c r="G278" s="5">
        <v>198.18267351071987</v>
      </c>
      <c r="H278" s="5"/>
      <c r="I278" s="26">
        <v>0.55000000000000004</v>
      </c>
      <c r="J278" s="5"/>
      <c r="K278" s="6"/>
      <c r="L278" s="6"/>
      <c r="M278" s="62">
        <v>0.5193953956588574</v>
      </c>
      <c r="N278" s="62">
        <v>0.32645957074964171</v>
      </c>
      <c r="O278" s="62">
        <v>1.3075768605133199E-2</v>
      </c>
      <c r="Q278" s="5"/>
    </row>
    <row r="279" spans="1:17" s="2" customFormat="1" x14ac:dyDescent="0.2">
      <c r="A279" s="1"/>
      <c r="B279" s="23">
        <v>39927</v>
      </c>
      <c r="C279" s="5">
        <v>21</v>
      </c>
      <c r="D279" s="5">
        <v>-17.45</v>
      </c>
      <c r="E279" s="39">
        <v>34</v>
      </c>
      <c r="F279" s="5">
        <v>369.04208096859526</v>
      </c>
      <c r="G279" s="5">
        <v>85.348966890471445</v>
      </c>
      <c r="H279" s="5"/>
      <c r="I279" s="43">
        <v>0.01</v>
      </c>
      <c r="J279" s="5"/>
      <c r="K279" s="5"/>
      <c r="L279" s="5"/>
      <c r="M279" s="62"/>
      <c r="N279" s="62"/>
      <c r="O279" s="62">
        <v>7.1678381880431772</v>
      </c>
      <c r="P279" s="1"/>
      <c r="Q279" s="5"/>
    </row>
    <row r="280" spans="1:17" s="2" customFormat="1" x14ac:dyDescent="0.2">
      <c r="A280" s="1"/>
      <c r="B280" s="23">
        <v>39928</v>
      </c>
      <c r="C280" s="5">
        <v>20.866666666666667</v>
      </c>
      <c r="D280" s="5">
        <v>-17.616666666666667</v>
      </c>
      <c r="E280" s="39">
        <v>5</v>
      </c>
      <c r="F280" s="5">
        <v>1005.5965120238591</v>
      </c>
      <c r="G280" s="5">
        <v>13.81139725930905</v>
      </c>
      <c r="H280" s="5"/>
      <c r="I280" s="26">
        <v>0.55000000000000004</v>
      </c>
      <c r="J280" s="5"/>
      <c r="K280" s="6"/>
      <c r="L280" s="6"/>
      <c r="M280" s="62">
        <v>0.42525464296664517</v>
      </c>
      <c r="N280" s="62">
        <v>0.30091944886898941</v>
      </c>
      <c r="O280" s="62">
        <v>9.910289213899269E-3</v>
      </c>
      <c r="Q280" s="5"/>
    </row>
    <row r="281" spans="1:17" s="2" customFormat="1" x14ac:dyDescent="0.2">
      <c r="A281" s="1"/>
      <c r="B281" s="23">
        <v>39928</v>
      </c>
      <c r="C281" s="5">
        <v>20.866666666666667</v>
      </c>
      <c r="D281" s="5">
        <v>-17.616666666666667</v>
      </c>
      <c r="E281" s="39">
        <v>35</v>
      </c>
      <c r="F281" s="5">
        <v>1084.7107239445113</v>
      </c>
      <c r="G281" s="5">
        <v>184.68713802202126</v>
      </c>
      <c r="H281" s="5"/>
      <c r="I281" s="43">
        <v>0.01</v>
      </c>
      <c r="J281" s="5"/>
      <c r="K281" s="5"/>
      <c r="L281" s="5"/>
      <c r="M281" s="62"/>
      <c r="N281" s="62"/>
      <c r="O281" s="62">
        <v>6.4152417524219354</v>
      </c>
      <c r="P281" s="1"/>
      <c r="Q281" s="5"/>
    </row>
    <row r="282" spans="1:17" s="2" customFormat="1" x14ac:dyDescent="0.2">
      <c r="A282" s="1"/>
      <c r="B282" s="23">
        <v>39929</v>
      </c>
      <c r="C282" s="5">
        <v>20.683333333333334</v>
      </c>
      <c r="D282" s="5">
        <v>-17.783333333333335</v>
      </c>
      <c r="E282" s="39">
        <v>5</v>
      </c>
      <c r="F282" s="5">
        <v>973.47459967887244</v>
      </c>
      <c r="G282" s="5">
        <v>10.868479111557296</v>
      </c>
      <c r="H282" s="5"/>
      <c r="I282" s="26">
        <v>0.55000000000000004</v>
      </c>
      <c r="J282" s="5"/>
      <c r="K282" s="6"/>
      <c r="L282" s="6"/>
      <c r="M282" s="62">
        <v>0.76000497186676796</v>
      </c>
      <c r="N282" s="62">
        <v>0.27150414324751543</v>
      </c>
      <c r="O282" s="62">
        <v>6.0167445087446515E-3</v>
      </c>
      <c r="Q282" s="5"/>
    </row>
    <row r="283" spans="1:17" s="2" customFormat="1" x14ac:dyDescent="0.2">
      <c r="A283" s="1"/>
      <c r="B283" s="23">
        <v>39929</v>
      </c>
      <c r="C283" s="5">
        <v>20.683333333333334</v>
      </c>
      <c r="D283" s="5">
        <v>-17.783333333333335</v>
      </c>
      <c r="E283" s="39">
        <v>40</v>
      </c>
      <c r="F283" s="5" t="s">
        <v>361</v>
      </c>
      <c r="G283" s="5" t="s">
        <v>510</v>
      </c>
      <c r="H283" s="5"/>
      <c r="I283" s="43">
        <v>0.01</v>
      </c>
      <c r="J283" s="5"/>
      <c r="K283" s="5"/>
      <c r="L283" s="5"/>
      <c r="M283" s="62"/>
      <c r="N283" s="62"/>
      <c r="O283" s="62">
        <v>5.4157507671872702</v>
      </c>
      <c r="P283" s="1"/>
      <c r="Q283" s="5"/>
    </row>
    <row r="284" spans="1:17" s="2" customFormat="1" x14ac:dyDescent="0.2">
      <c r="A284" s="1"/>
      <c r="B284" s="23">
        <v>39930</v>
      </c>
      <c r="C284" s="5">
        <v>20.666666666666668</v>
      </c>
      <c r="D284" s="5">
        <v>-17.899999999999999</v>
      </c>
      <c r="E284" s="39">
        <v>5</v>
      </c>
      <c r="F284" s="5">
        <v>819.60403002150656</v>
      </c>
      <c r="G284" s="5">
        <v>118.29051258538667</v>
      </c>
      <c r="H284" s="5"/>
      <c r="I284" s="26">
        <v>0.55000000000000004</v>
      </c>
      <c r="J284" s="5"/>
      <c r="K284" s="6"/>
      <c r="L284" s="6"/>
      <c r="M284" s="62">
        <v>0.84003255790917852</v>
      </c>
      <c r="N284" s="62">
        <v>0.30923128253897664</v>
      </c>
      <c r="O284" s="62">
        <v>1.1614395976219029E-2</v>
      </c>
      <c r="Q284" s="5"/>
    </row>
    <row r="285" spans="1:17" s="2" customFormat="1" x14ac:dyDescent="0.2">
      <c r="A285" s="1"/>
      <c r="B285" s="23">
        <v>39930</v>
      </c>
      <c r="C285" s="5">
        <v>20.666666666666668</v>
      </c>
      <c r="D285" s="5">
        <v>-17.899999999999999</v>
      </c>
      <c r="E285" s="39">
        <v>40</v>
      </c>
      <c r="F285" s="5">
        <v>261.1113015081055</v>
      </c>
      <c r="G285" s="5">
        <v>241.70249890776844</v>
      </c>
      <c r="H285" s="5"/>
      <c r="I285" s="43">
        <v>0.01</v>
      </c>
      <c r="J285" s="5"/>
      <c r="K285" s="5"/>
      <c r="L285" s="5"/>
      <c r="M285" s="62"/>
      <c r="N285" s="62"/>
      <c r="O285" s="62">
        <v>6.2967458374782224</v>
      </c>
      <c r="P285" s="1"/>
      <c r="Q285" s="5"/>
    </row>
    <row r="286" spans="1:17" s="2" customFormat="1" x14ac:dyDescent="0.2">
      <c r="A286" s="1"/>
      <c r="B286" s="23">
        <v>39932</v>
      </c>
      <c r="C286" s="5">
        <v>20.65</v>
      </c>
      <c r="D286" s="5">
        <v>-18.45</v>
      </c>
      <c r="E286" s="39">
        <v>7</v>
      </c>
      <c r="F286" s="5">
        <v>766.66993222820474</v>
      </c>
      <c r="G286" s="5">
        <v>22.125849364335274</v>
      </c>
      <c r="H286" s="5"/>
      <c r="I286" s="26">
        <v>0.55000000000000004</v>
      </c>
      <c r="J286" s="5"/>
      <c r="K286" s="6"/>
      <c r="L286" s="6"/>
      <c r="M286" s="62">
        <v>0.96501258107426291</v>
      </c>
      <c r="N286" s="62">
        <v>0.28000335589386011</v>
      </c>
      <c r="O286" s="62">
        <v>1.3864105313656106E-2</v>
      </c>
      <c r="Q286" s="5"/>
    </row>
    <row r="287" spans="1:17" s="2" customFormat="1" x14ac:dyDescent="0.2">
      <c r="A287" s="1"/>
      <c r="B287" s="23">
        <v>39932</v>
      </c>
      <c r="C287" s="5">
        <v>20.65</v>
      </c>
      <c r="D287" s="5">
        <v>-18.45</v>
      </c>
      <c r="E287" s="39">
        <v>50</v>
      </c>
      <c r="F287" s="5">
        <v>707.57014321343786</v>
      </c>
      <c r="G287" s="5">
        <v>125.59819833084592</v>
      </c>
      <c r="H287" s="5"/>
      <c r="I287" s="43">
        <v>0.01</v>
      </c>
      <c r="J287" s="5"/>
      <c r="K287" s="5"/>
      <c r="L287" s="5"/>
      <c r="M287" s="62"/>
      <c r="N287" s="62"/>
      <c r="O287" s="62">
        <v>4.5242844195131191</v>
      </c>
      <c r="P287" s="1"/>
      <c r="Q287" s="5"/>
    </row>
    <row r="288" spans="1:17" s="2" customFormat="1" x14ac:dyDescent="0.2">
      <c r="A288" s="1"/>
      <c r="B288" s="23">
        <v>39933</v>
      </c>
      <c r="C288" s="5">
        <v>20.633333333333333</v>
      </c>
      <c r="D288" s="5">
        <v>-18.666666666666668</v>
      </c>
      <c r="E288" s="39">
        <v>8</v>
      </c>
      <c r="F288" s="5">
        <v>1978.6313667579534</v>
      </c>
      <c r="G288" s="5">
        <v>31.87305707243727</v>
      </c>
      <c r="H288" s="5"/>
      <c r="I288" s="26">
        <v>0.55000000000000004</v>
      </c>
      <c r="J288" s="5"/>
      <c r="K288" s="6"/>
      <c r="L288" s="6"/>
      <c r="M288" s="62">
        <v>0</v>
      </c>
      <c r="N288" s="62">
        <v>0.31217554201331921</v>
      </c>
      <c r="O288" s="62">
        <v>1.2120553893845172E-2</v>
      </c>
      <c r="Q288" s="5"/>
    </row>
    <row r="289" spans="1:17" s="2" customFormat="1" x14ac:dyDescent="0.2">
      <c r="A289" s="1"/>
      <c r="B289" s="23">
        <v>39933</v>
      </c>
      <c r="C289" s="5">
        <v>20.633333333333333</v>
      </c>
      <c r="D289" s="5">
        <v>-18.666666666666668</v>
      </c>
      <c r="E289" s="39">
        <v>60</v>
      </c>
      <c r="F289" s="5">
        <v>790.63856803801832</v>
      </c>
      <c r="G289" s="5">
        <v>137.93734413381205</v>
      </c>
      <c r="H289" s="5"/>
      <c r="I289" s="43">
        <v>0.01</v>
      </c>
      <c r="J289" s="5"/>
      <c r="K289" s="5"/>
      <c r="L289" s="5"/>
      <c r="M289" s="62"/>
      <c r="N289" s="62"/>
      <c r="O289" s="62">
        <v>5.0268151054310648</v>
      </c>
      <c r="P289" s="1"/>
      <c r="Q289" s="5"/>
    </row>
    <row r="290" spans="1:17" s="2" customFormat="1" x14ac:dyDescent="0.2">
      <c r="A290" s="1"/>
      <c r="B290" s="23">
        <v>39941</v>
      </c>
      <c r="C290" s="5">
        <v>21.416666666666668</v>
      </c>
      <c r="D290" s="5">
        <v>-17.916666666666668</v>
      </c>
      <c r="E290" s="39">
        <v>5</v>
      </c>
      <c r="F290" s="5">
        <v>253.56293318071718</v>
      </c>
      <c r="G290" s="5">
        <v>15.963817082574202</v>
      </c>
      <c r="H290" s="5"/>
      <c r="I290" s="26">
        <v>0.55000000000000004</v>
      </c>
      <c r="J290" s="5"/>
      <c r="K290" s="6"/>
      <c r="L290" s="6"/>
      <c r="M290" s="62">
        <v>1.2000107394944401</v>
      </c>
      <c r="N290" s="62">
        <v>0.59001108615446152</v>
      </c>
      <c r="O290" s="62">
        <v>0</v>
      </c>
      <c r="Q290" s="5"/>
    </row>
    <row r="291" spans="1:17" x14ac:dyDescent="0.2">
      <c r="B291" s="23">
        <v>39941</v>
      </c>
      <c r="C291" s="5">
        <v>21.416666666666668</v>
      </c>
      <c r="D291" s="5">
        <v>-17.916666666666668</v>
      </c>
      <c r="E291" s="39">
        <v>40</v>
      </c>
      <c r="F291" s="5" t="s">
        <v>361</v>
      </c>
      <c r="G291" s="5" t="s">
        <v>510</v>
      </c>
      <c r="I291" s="43">
        <v>0.01</v>
      </c>
      <c r="O291" s="62">
        <v>6.7798798901681208</v>
      </c>
      <c r="P291" s="1"/>
    </row>
    <row r="292" spans="1:17" x14ac:dyDescent="0.2">
      <c r="B292" s="23">
        <v>39942</v>
      </c>
      <c r="C292" s="5">
        <v>21.516666666666666</v>
      </c>
      <c r="D292" s="5">
        <v>-17.983333333333334</v>
      </c>
      <c r="E292" s="39">
        <v>5</v>
      </c>
      <c r="F292" s="5">
        <v>968.60869344330149</v>
      </c>
      <c r="G292" s="5">
        <v>134.09772315703361</v>
      </c>
      <c r="I292" s="26">
        <v>0.55000000000000004</v>
      </c>
      <c r="K292" s="6"/>
      <c r="L292" s="6"/>
      <c r="M292" s="62">
        <v>1.4050048733495748</v>
      </c>
      <c r="N292" s="62">
        <v>0.45018958479495802</v>
      </c>
      <c r="O292" s="62">
        <v>1.6963295111042116E-2</v>
      </c>
      <c r="P292" s="2"/>
    </row>
    <row r="293" spans="1:17" x14ac:dyDescent="0.2">
      <c r="B293" s="23">
        <v>39942</v>
      </c>
      <c r="C293" s="5">
        <v>21.516666666666666</v>
      </c>
      <c r="D293" s="5">
        <v>-17.983333333333334</v>
      </c>
      <c r="E293" s="39">
        <v>60</v>
      </c>
      <c r="F293" s="5">
        <v>670.00672913832864</v>
      </c>
      <c r="G293" s="5">
        <v>34.914365187293015</v>
      </c>
      <c r="I293" s="43">
        <v>0.01</v>
      </c>
      <c r="O293" s="62">
        <v>7.0567973231867196</v>
      </c>
      <c r="P293" s="1"/>
    </row>
    <row r="294" spans="1:17" x14ac:dyDescent="0.2">
      <c r="B294" s="23">
        <v>39943</v>
      </c>
      <c r="C294" s="5">
        <v>21.65</v>
      </c>
      <c r="D294" s="5">
        <v>-18.033333333333335</v>
      </c>
      <c r="E294" s="39">
        <v>7</v>
      </c>
      <c r="F294" s="5">
        <v>734.506761468685</v>
      </c>
      <c r="G294" s="5">
        <v>82.113000190577424</v>
      </c>
      <c r="I294" s="26">
        <v>0.55000000000000004</v>
      </c>
      <c r="K294" s="6"/>
      <c r="L294" s="6"/>
      <c r="M294" s="62">
        <v>1.2200027130435858</v>
      </c>
      <c r="N294" s="62">
        <v>0.43663705018758892</v>
      </c>
      <c r="O294" s="62">
        <v>1.7669108101165839E-2</v>
      </c>
      <c r="P294" s="2"/>
    </row>
    <row r="295" spans="1:17" x14ac:dyDescent="0.2">
      <c r="B295" s="23">
        <v>39943</v>
      </c>
      <c r="C295" s="5">
        <v>21.65</v>
      </c>
      <c r="D295" s="5">
        <v>-18.033333333333335</v>
      </c>
      <c r="E295" s="39">
        <v>50</v>
      </c>
      <c r="F295" s="5">
        <v>573.51240310429148</v>
      </c>
      <c r="G295" s="5">
        <v>137.10862744759424</v>
      </c>
      <c r="I295" s="43">
        <v>0.01</v>
      </c>
      <c r="O295" s="62">
        <v>6.3727791544072421</v>
      </c>
      <c r="P295" s="1"/>
    </row>
    <row r="296" spans="1:17" x14ac:dyDescent="0.2">
      <c r="B296" s="23">
        <v>39947</v>
      </c>
      <c r="C296" s="5">
        <v>19.866666666666667</v>
      </c>
      <c r="D296" s="5">
        <v>-18.149999999999999</v>
      </c>
      <c r="E296" s="39">
        <v>4</v>
      </c>
      <c r="F296" s="5">
        <v>1311.6983640263172</v>
      </c>
      <c r="G296" s="5">
        <v>61.994872887861348</v>
      </c>
      <c r="I296" s="26">
        <v>0.55000000000000004</v>
      </c>
      <c r="K296" s="6"/>
      <c r="L296" s="6"/>
      <c r="M296" s="62">
        <v>0.41000344569545455</v>
      </c>
      <c r="N296" s="62">
        <v>0.52000574516246878</v>
      </c>
      <c r="O296" s="62">
        <v>0</v>
      </c>
      <c r="P296" s="2"/>
    </row>
    <row r="297" spans="1:17" x14ac:dyDescent="0.2">
      <c r="B297" s="23">
        <v>39947</v>
      </c>
      <c r="C297" s="5">
        <v>19.866666666666667</v>
      </c>
      <c r="D297" s="5">
        <v>-18.149999999999999</v>
      </c>
      <c r="E297" s="39" t="s">
        <v>510</v>
      </c>
      <c r="F297" s="5" t="s">
        <v>361</v>
      </c>
      <c r="G297" s="5" t="s">
        <v>510</v>
      </c>
      <c r="I297" s="43">
        <v>0.01</v>
      </c>
      <c r="O297" s="62">
        <v>8.5499974078613565</v>
      </c>
      <c r="P297" s="1"/>
    </row>
    <row r="298" spans="1:17" x14ac:dyDescent="0.2">
      <c r="B298" s="23">
        <v>39949</v>
      </c>
      <c r="C298" s="5">
        <v>19.5</v>
      </c>
      <c r="D298" s="5">
        <v>-18.083333333333332</v>
      </c>
      <c r="E298" s="39">
        <v>3</v>
      </c>
      <c r="F298" s="5">
        <v>1982.5532455467153</v>
      </c>
      <c r="G298" s="5">
        <v>158.88966958011466</v>
      </c>
      <c r="I298" s="26">
        <v>0.55000000000000004</v>
      </c>
      <c r="K298" s="6"/>
      <c r="L298" s="6"/>
      <c r="M298" s="62">
        <v>6.5000173098631611E-2</v>
      </c>
      <c r="N298" s="62">
        <v>0.7050171190694775</v>
      </c>
      <c r="O298" s="62">
        <v>2.1037802586571678E-2</v>
      </c>
      <c r="P298" s="2"/>
    </row>
    <row r="299" spans="1:17" x14ac:dyDescent="0.2">
      <c r="B299" s="23">
        <v>39949</v>
      </c>
      <c r="C299" s="5">
        <v>19.5</v>
      </c>
      <c r="D299" s="5">
        <v>-18.083333333333332</v>
      </c>
      <c r="E299" s="39">
        <v>25</v>
      </c>
      <c r="F299" s="5">
        <v>316.11677273202577</v>
      </c>
      <c r="G299" s="5">
        <v>107.04069592147303</v>
      </c>
      <c r="I299" s="43">
        <v>0.01</v>
      </c>
      <c r="O299" s="62">
        <v>11.565686477472223</v>
      </c>
      <c r="P299" s="1"/>
    </row>
    <row r="300" spans="1:17" x14ac:dyDescent="0.2">
      <c r="B300" s="23">
        <v>39950</v>
      </c>
      <c r="C300" s="5">
        <v>19.583333333333332</v>
      </c>
      <c r="D300" s="5">
        <v>-18.283333333333335</v>
      </c>
      <c r="E300" s="39">
        <v>5</v>
      </c>
      <c r="F300" s="5">
        <v>349.96203631043682</v>
      </c>
      <c r="G300" s="5">
        <v>121.69436720118057</v>
      </c>
      <c r="I300" s="26">
        <v>0.55000000000000004</v>
      </c>
      <c r="K300" s="6"/>
      <c r="L300" s="6"/>
      <c r="M300" s="62">
        <v>6.0000259090007127E-2</v>
      </c>
      <c r="N300" s="62">
        <v>0.60000918013729587</v>
      </c>
      <c r="O300" s="62">
        <v>2.4345367632919838E-2</v>
      </c>
      <c r="P300" s="2"/>
    </row>
    <row r="301" spans="1:17" x14ac:dyDescent="0.2">
      <c r="B301" s="23">
        <v>39950</v>
      </c>
      <c r="C301" s="5">
        <v>19.583333333333332</v>
      </c>
      <c r="D301" s="5">
        <v>-18.283333333333335</v>
      </c>
      <c r="E301" s="39">
        <v>35</v>
      </c>
      <c r="F301" s="5">
        <v>2392.7344438244954</v>
      </c>
      <c r="G301" s="5">
        <v>211.43052528539928</v>
      </c>
      <c r="I301" s="43">
        <v>0.01</v>
      </c>
      <c r="O301" s="62">
        <v>11.349465338825807</v>
      </c>
      <c r="P301" s="1"/>
    </row>
    <row r="302" spans="1:17" x14ac:dyDescent="0.2">
      <c r="B302" s="23">
        <v>39951</v>
      </c>
      <c r="C302" s="5">
        <v>19.666666666666668</v>
      </c>
      <c r="D302" s="5">
        <v>-18.45</v>
      </c>
      <c r="E302" s="39">
        <v>5</v>
      </c>
      <c r="F302" s="5">
        <v>200.32983423218371</v>
      </c>
      <c r="G302" s="5">
        <v>40.825681728727027</v>
      </c>
      <c r="I302" s="26">
        <v>0.55000000000000004</v>
      </c>
      <c r="K302" s="6"/>
      <c r="L302" s="6"/>
      <c r="M302" s="62">
        <v>0.24000201354282016</v>
      </c>
      <c r="N302" s="62">
        <v>0.58000750448223082</v>
      </c>
      <c r="O302" s="62">
        <v>2.7515546510101092E-2</v>
      </c>
      <c r="P302" s="2"/>
    </row>
    <row r="303" spans="1:17" x14ac:dyDescent="0.2">
      <c r="B303" s="23">
        <v>39951</v>
      </c>
      <c r="C303" s="5">
        <v>19.666666666666668</v>
      </c>
      <c r="D303" s="5">
        <v>-18.45</v>
      </c>
      <c r="E303" s="39">
        <v>40</v>
      </c>
      <c r="F303" s="5">
        <v>4293.2692155971827</v>
      </c>
      <c r="G303" s="5">
        <v>574.82131380007615</v>
      </c>
      <c r="I303" s="47">
        <v>0.01</v>
      </c>
      <c r="O303" s="62">
        <v>12.66531856876243</v>
      </c>
      <c r="P303" s="1"/>
    </row>
    <row r="304" spans="1:17" x14ac:dyDescent="0.2">
      <c r="B304" s="23">
        <v>39952</v>
      </c>
      <c r="C304" s="5">
        <v>19.733333333333334</v>
      </c>
      <c r="D304" s="5">
        <v>-18.616666666666667</v>
      </c>
      <c r="E304" s="39">
        <v>5</v>
      </c>
      <c r="F304" s="5">
        <v>596.63740680792841</v>
      </c>
      <c r="G304" s="5">
        <v>22.791914701812757</v>
      </c>
      <c r="I304" s="60">
        <v>0.55000000000000004</v>
      </c>
      <c r="K304" s="6"/>
      <c r="L304" s="6"/>
      <c r="M304" s="62">
        <v>0.27500047857264504</v>
      </c>
      <c r="N304" s="62">
        <v>0.47000416257267602</v>
      </c>
      <c r="O304" s="62">
        <v>2.231445553854345E-2</v>
      </c>
      <c r="P304" s="2"/>
    </row>
    <row r="305" spans="1:17" x14ac:dyDescent="0.2">
      <c r="B305" s="23">
        <v>39952</v>
      </c>
      <c r="C305" s="5">
        <v>19.733333333333334</v>
      </c>
      <c r="D305" s="5">
        <v>-18.616666666666667</v>
      </c>
      <c r="E305" s="39">
        <v>35</v>
      </c>
      <c r="F305" s="5">
        <v>3552.5509858997784</v>
      </c>
      <c r="G305" s="5">
        <v>170.02435952210607</v>
      </c>
      <c r="I305" s="43">
        <v>0.01</v>
      </c>
      <c r="O305" s="62">
        <v>11.995398585032321</v>
      </c>
      <c r="P305" s="1"/>
    </row>
    <row r="306" spans="1:17" x14ac:dyDescent="0.2">
      <c r="B306" s="23">
        <v>39953</v>
      </c>
      <c r="C306" s="5">
        <v>19.683333333333334</v>
      </c>
      <c r="D306" s="5">
        <v>-18.716666666666665</v>
      </c>
      <c r="E306" s="39">
        <v>5</v>
      </c>
      <c r="F306" s="5">
        <v>198.58736209126153</v>
      </c>
      <c r="G306" s="5">
        <v>128.27929151043401</v>
      </c>
      <c r="I306" s="26">
        <v>0.55000000000000004</v>
      </c>
      <c r="K306" s="6"/>
      <c r="L306" s="6"/>
      <c r="M306" s="62">
        <v>0.19000023149744685</v>
      </c>
      <c r="N306" s="62">
        <v>0.43213687308010873</v>
      </c>
      <c r="O306" s="62">
        <v>2.2194241566062003E-2</v>
      </c>
      <c r="P306" s="2"/>
    </row>
    <row r="307" spans="1:17" x14ac:dyDescent="0.2">
      <c r="B307" s="23">
        <v>39953</v>
      </c>
      <c r="C307" s="5">
        <v>19.683333333333334</v>
      </c>
      <c r="D307" s="5">
        <v>-18.716666666666665</v>
      </c>
      <c r="E307" s="39">
        <v>35</v>
      </c>
      <c r="F307" s="5">
        <v>2535.0484270626166</v>
      </c>
      <c r="G307" s="5">
        <v>201.84818212737446</v>
      </c>
      <c r="I307" s="43">
        <v>0.01</v>
      </c>
      <c r="O307" s="62">
        <v>12.753708624608604</v>
      </c>
      <c r="P307" s="1"/>
    </row>
    <row r="308" spans="1:17" x14ac:dyDescent="0.2">
      <c r="B308" s="23">
        <v>39954</v>
      </c>
      <c r="C308" s="5">
        <v>19.633333333333333</v>
      </c>
      <c r="D308" s="5">
        <v>-18.899999999999999</v>
      </c>
      <c r="E308" s="39">
        <v>5</v>
      </c>
      <c r="F308" s="5" t="s">
        <v>361</v>
      </c>
      <c r="G308" s="5" t="s">
        <v>510</v>
      </c>
      <c r="I308" s="26">
        <v>0.55000000000000004</v>
      </c>
      <c r="K308" s="6"/>
      <c r="L308" s="6"/>
      <c r="M308" s="62">
        <v>0.13000030354984307</v>
      </c>
      <c r="N308" s="62">
        <v>0.37500443352368401</v>
      </c>
      <c r="O308" s="62">
        <v>1.5416419896702754E-2</v>
      </c>
      <c r="P308" s="2"/>
    </row>
    <row r="309" spans="1:17" x14ac:dyDescent="0.2">
      <c r="B309" s="23">
        <v>39954</v>
      </c>
      <c r="C309" s="5">
        <v>19.633333333333333</v>
      </c>
      <c r="D309" s="5">
        <v>-18.899999999999999</v>
      </c>
      <c r="E309" s="39">
        <v>35</v>
      </c>
      <c r="F309" s="5">
        <v>1614.6689935834906</v>
      </c>
      <c r="G309" s="5">
        <v>196.33467545140019</v>
      </c>
      <c r="I309" s="43">
        <v>0.01</v>
      </c>
      <c r="O309" s="62">
        <v>11.387604960815588</v>
      </c>
      <c r="P309" s="1"/>
    </row>
    <row r="310" spans="1:17" x14ac:dyDescent="0.2">
      <c r="B310" s="23">
        <v>39955</v>
      </c>
      <c r="C310" s="5">
        <v>19.516666666666666</v>
      </c>
      <c r="D310" s="5">
        <v>-19.100000000000001</v>
      </c>
      <c r="E310" s="39">
        <v>5</v>
      </c>
      <c r="F310" s="5" t="s">
        <v>361</v>
      </c>
      <c r="G310" s="5" t="s">
        <v>510</v>
      </c>
      <c r="I310" s="26">
        <v>0.55000000000000004</v>
      </c>
      <c r="K310" s="6"/>
      <c r="L310" s="6"/>
      <c r="M310" s="62">
        <v>0.11000035307585086</v>
      </c>
      <c r="N310" s="62">
        <v>0.31000244880630939</v>
      </c>
      <c r="O310" s="62">
        <v>1.2966985714134634E-2</v>
      </c>
      <c r="P310" s="2"/>
    </row>
    <row r="311" spans="1:17" s="10" customFormat="1" x14ac:dyDescent="0.2">
      <c r="B311" s="24">
        <v>39955</v>
      </c>
      <c r="C311" s="12">
        <v>19.516666666666666</v>
      </c>
      <c r="D311" s="12">
        <v>-19.100000000000001</v>
      </c>
      <c r="E311" s="42">
        <v>35</v>
      </c>
      <c r="F311" s="12">
        <v>1161.2315828642757</v>
      </c>
      <c r="G311" s="12">
        <v>34.717740919942884</v>
      </c>
      <c r="H311" s="12"/>
      <c r="I311" s="45">
        <v>0.01</v>
      </c>
      <c r="J311" s="12"/>
      <c r="K311" s="12"/>
      <c r="L311" s="12"/>
      <c r="M311" s="63"/>
      <c r="N311" s="63"/>
      <c r="O311" s="63">
        <v>10.949324686245999</v>
      </c>
      <c r="Q311" s="12"/>
    </row>
    <row r="312" spans="1:17" s="2" customFormat="1" x14ac:dyDescent="0.2">
      <c r="A312" s="1" t="s">
        <v>295</v>
      </c>
      <c r="B312" s="23">
        <v>39403</v>
      </c>
      <c r="C312" s="5">
        <v>17.711666666666666</v>
      </c>
      <c r="D312" s="5">
        <v>-22.753333333333334</v>
      </c>
      <c r="E312" s="39">
        <v>2</v>
      </c>
      <c r="F312" s="5">
        <v>50.993327601886783</v>
      </c>
      <c r="G312" s="5">
        <v>1.3177513824079881</v>
      </c>
      <c r="H312" s="5"/>
      <c r="I312" s="26">
        <v>0.97</v>
      </c>
      <c r="J312" s="5"/>
      <c r="K312" s="6"/>
      <c r="L312" s="6"/>
      <c r="M312" s="62"/>
      <c r="N312" s="62">
        <v>1.4540999962348696E-2</v>
      </c>
      <c r="O312" s="62">
        <v>8.8219874666894696E-2</v>
      </c>
      <c r="P312" s="5"/>
      <c r="Q312" s="5"/>
    </row>
    <row r="313" spans="1:17" s="2" customFormat="1" x14ac:dyDescent="0.2">
      <c r="A313" s="1"/>
      <c r="B313" s="23">
        <v>39403</v>
      </c>
      <c r="C313" s="5">
        <v>17.711666666666666</v>
      </c>
      <c r="D313" s="5">
        <v>-22.753333333333334</v>
      </c>
      <c r="E313" s="39">
        <v>9</v>
      </c>
      <c r="F313" s="5">
        <v>71.757161568388199</v>
      </c>
      <c r="G313" s="5">
        <v>0.38926115780189108</v>
      </c>
      <c r="H313" s="5"/>
      <c r="I313" s="26">
        <v>0.55000000000000004</v>
      </c>
      <c r="J313" s="5"/>
      <c r="K313" s="6"/>
      <c r="L313" s="6"/>
      <c r="M313" s="62"/>
      <c r="N313" s="62">
        <v>1.5679733156023647E-2</v>
      </c>
      <c r="O313" s="62">
        <v>1.0570564888287937E-2</v>
      </c>
      <c r="P313" s="5"/>
      <c r="Q313" s="5"/>
    </row>
    <row r="314" spans="1:17" s="2" customFormat="1" x14ac:dyDescent="0.2">
      <c r="A314" s="1" t="s">
        <v>296</v>
      </c>
      <c r="B314" s="23">
        <v>39403</v>
      </c>
      <c r="C314" s="5">
        <v>17.711666666666666</v>
      </c>
      <c r="D314" s="5">
        <v>-22.753333333333334</v>
      </c>
      <c r="E314" s="39">
        <v>65</v>
      </c>
      <c r="F314" s="5">
        <v>37.758822234344755</v>
      </c>
      <c r="G314" s="5">
        <v>0.33114255557970829</v>
      </c>
      <c r="H314" s="5"/>
      <c r="I314" s="26">
        <v>0.01</v>
      </c>
      <c r="J314" s="5"/>
      <c r="K314" s="6"/>
      <c r="L314" s="6"/>
      <c r="M314" s="62"/>
      <c r="N314" s="62">
        <v>7.2590877810916166E-2</v>
      </c>
      <c r="O314" s="62">
        <v>1.3838582412810012</v>
      </c>
      <c r="P314" s="5"/>
      <c r="Q314" s="5"/>
    </row>
    <row r="315" spans="1:17" s="2" customFormat="1" x14ac:dyDescent="0.2">
      <c r="A315" s="1"/>
      <c r="B315" s="23">
        <v>39408</v>
      </c>
      <c r="C315" s="5">
        <v>16.896666666666668</v>
      </c>
      <c r="D315" s="5">
        <v>-24.84</v>
      </c>
      <c r="E315" s="39">
        <v>2</v>
      </c>
      <c r="F315" s="5">
        <v>28.221598029435668</v>
      </c>
      <c r="G315" s="5">
        <v>1.1069487260583888</v>
      </c>
      <c r="H315" s="5"/>
      <c r="I315" s="26">
        <v>0.97</v>
      </c>
      <c r="J315" s="5"/>
      <c r="K315" s="6"/>
      <c r="L315" s="6"/>
      <c r="M315" s="62"/>
      <c r="N315" s="62">
        <v>3.6538004800446805E-2</v>
      </c>
      <c r="O315" s="62">
        <v>0.20738332285425337</v>
      </c>
      <c r="P315" s="5"/>
      <c r="Q315" s="5"/>
    </row>
    <row r="316" spans="1:17" s="2" customFormat="1" x14ac:dyDescent="0.2">
      <c r="A316" s="1"/>
      <c r="B316" s="23">
        <v>39408</v>
      </c>
      <c r="C316" s="5">
        <v>16.896666666666668</v>
      </c>
      <c r="D316" s="5">
        <v>-24.84</v>
      </c>
      <c r="E316" s="39">
        <v>7</v>
      </c>
      <c r="F316" s="5">
        <v>64.08141612167789</v>
      </c>
      <c r="G316" s="5">
        <v>1.2698734000108169</v>
      </c>
      <c r="H316" s="5"/>
      <c r="I316" s="26">
        <v>0.55000000000000004</v>
      </c>
      <c r="J316" s="5"/>
      <c r="K316" s="6"/>
      <c r="L316" s="6"/>
      <c r="M316" s="62"/>
      <c r="N316" s="62">
        <v>2.8051492586129885E-2</v>
      </c>
      <c r="O316" s="62">
        <v>0.19806586419728262</v>
      </c>
      <c r="P316" s="5"/>
      <c r="Q316" s="5"/>
    </row>
    <row r="317" spans="1:17" s="2" customFormat="1" x14ac:dyDescent="0.2">
      <c r="A317" s="1"/>
      <c r="B317" s="23">
        <v>39408</v>
      </c>
      <c r="C317" s="5">
        <v>16.896666666666668</v>
      </c>
      <c r="D317" s="5">
        <v>-24.84</v>
      </c>
      <c r="E317" s="39">
        <v>18</v>
      </c>
      <c r="F317" s="5">
        <v>38.672303689968267</v>
      </c>
      <c r="G317" s="5">
        <v>0.55328120431714478</v>
      </c>
      <c r="H317" s="5"/>
      <c r="I317" s="26">
        <v>0.2</v>
      </c>
      <c r="J317" s="5"/>
      <c r="K317" s="6"/>
      <c r="L317" s="6"/>
      <c r="M317" s="62"/>
      <c r="N317" s="62">
        <v>3.073950164510799E-2</v>
      </c>
      <c r="O317" s="62">
        <v>0.18615575746762911</v>
      </c>
      <c r="P317" s="5"/>
      <c r="Q317" s="5"/>
    </row>
    <row r="318" spans="1:17" s="2" customFormat="1" x14ac:dyDescent="0.2">
      <c r="A318" s="1"/>
      <c r="B318" s="23">
        <v>39408</v>
      </c>
      <c r="C318" s="5">
        <v>16.896666666666668</v>
      </c>
      <c r="D318" s="5">
        <v>-24.84</v>
      </c>
      <c r="E318" s="39">
        <v>29</v>
      </c>
      <c r="F318" s="5">
        <v>80.403192177499974</v>
      </c>
      <c r="G318" s="5">
        <v>7.3259560577482397</v>
      </c>
      <c r="H318" s="5"/>
      <c r="I318" s="26">
        <v>7.0000000000000007E-2</v>
      </c>
      <c r="J318" s="5"/>
      <c r="K318" s="6"/>
      <c r="L318" s="6"/>
      <c r="M318" s="62"/>
      <c r="N318" s="62">
        <v>1.256205909439947E-2</v>
      </c>
      <c r="O318" s="62">
        <v>0.22680832601710393</v>
      </c>
      <c r="P318" s="5"/>
      <c r="Q318" s="5"/>
    </row>
    <row r="319" spans="1:17" s="2" customFormat="1" x14ac:dyDescent="0.2">
      <c r="A319" s="1"/>
      <c r="B319" s="23">
        <v>39414</v>
      </c>
      <c r="C319" s="5">
        <v>16.004999999999999</v>
      </c>
      <c r="D319" s="5">
        <v>-23.663666666666668</v>
      </c>
      <c r="E319" s="39">
        <v>2</v>
      </c>
      <c r="F319" s="5">
        <v>8.3134360857060408</v>
      </c>
      <c r="G319" s="5">
        <v>1.5688463738790166</v>
      </c>
      <c r="H319" s="5"/>
      <c r="I319" s="26">
        <v>0.97</v>
      </c>
      <c r="J319" s="5"/>
      <c r="K319" s="6"/>
      <c r="L319" s="6"/>
      <c r="M319" s="62"/>
      <c r="N319" s="62">
        <v>2.7404041371775652E-2</v>
      </c>
      <c r="O319" s="62">
        <v>1.3802857466357836E-2</v>
      </c>
      <c r="P319" s="5"/>
      <c r="Q319" s="5"/>
    </row>
    <row r="320" spans="1:17" s="2" customFormat="1" x14ac:dyDescent="0.2">
      <c r="A320" s="1"/>
      <c r="B320" s="23">
        <v>39414</v>
      </c>
      <c r="C320" s="5">
        <v>16.004999999999999</v>
      </c>
      <c r="D320" s="5">
        <v>-23.663666666666668</v>
      </c>
      <c r="E320" s="39">
        <v>50</v>
      </c>
      <c r="F320" s="5">
        <v>240.48185378189444</v>
      </c>
      <c r="G320" s="5">
        <v>9.5744518761685882</v>
      </c>
      <c r="H320" s="5"/>
      <c r="I320" s="26">
        <v>0.01</v>
      </c>
      <c r="J320" s="5"/>
      <c r="K320" s="6"/>
      <c r="L320" s="6"/>
      <c r="M320" s="62"/>
      <c r="N320" s="62">
        <v>4.4776257344027674E-2</v>
      </c>
      <c r="O320" s="62">
        <v>0.14666036397731108</v>
      </c>
      <c r="P320" s="5"/>
      <c r="Q320" s="5"/>
    </row>
    <row r="321" spans="1:17" s="2" customFormat="1" x14ac:dyDescent="0.2">
      <c r="A321" s="1"/>
      <c r="B321" s="23">
        <v>39419</v>
      </c>
      <c r="C321" s="5">
        <v>17.704999999999998</v>
      </c>
      <c r="D321" s="5">
        <v>-22.893333333333334</v>
      </c>
      <c r="E321" s="39">
        <v>2</v>
      </c>
      <c r="F321" s="5">
        <v>2.30355654360867</v>
      </c>
      <c r="G321" s="5">
        <v>1.4969127987536335</v>
      </c>
      <c r="H321" s="5"/>
      <c r="I321" s="26">
        <v>0.97</v>
      </c>
      <c r="J321" s="5"/>
      <c r="K321" s="6"/>
      <c r="L321" s="6"/>
      <c r="M321" s="62"/>
      <c r="N321" s="62">
        <v>8.7984664606374306E-3</v>
      </c>
      <c r="O321" s="62">
        <v>9.4408733920323066E-3</v>
      </c>
      <c r="P321" s="5"/>
      <c r="Q321" s="5"/>
    </row>
    <row r="322" spans="1:17" s="2" customFormat="1" x14ac:dyDescent="0.2">
      <c r="A322" s="1"/>
      <c r="B322" s="23">
        <v>39419</v>
      </c>
      <c r="C322" s="5">
        <v>17.704999999999998</v>
      </c>
      <c r="D322" s="5">
        <v>-22.893333333333334</v>
      </c>
      <c r="E322" s="39">
        <v>30</v>
      </c>
      <c r="F322" s="5">
        <v>34.808999400006925</v>
      </c>
      <c r="G322" s="5">
        <v>4.6597491828029591</v>
      </c>
      <c r="H322" s="5"/>
      <c r="I322" s="26">
        <v>0.2</v>
      </c>
      <c r="J322" s="5"/>
      <c r="K322" s="6"/>
      <c r="L322" s="6"/>
      <c r="M322" s="62"/>
      <c r="N322" s="62">
        <v>9.3216485606986248E-3</v>
      </c>
      <c r="O322" s="62">
        <v>1.5241705693637166E-2</v>
      </c>
      <c r="P322" s="5"/>
      <c r="Q322" s="5"/>
    </row>
    <row r="323" spans="1:17" s="2" customFormat="1" x14ac:dyDescent="0.2">
      <c r="A323" s="1"/>
      <c r="B323" s="23">
        <v>39419</v>
      </c>
      <c r="C323" s="5">
        <v>17.704999999999998</v>
      </c>
      <c r="D323" s="5">
        <v>-22.893333333333334</v>
      </c>
      <c r="E323" s="39">
        <v>50</v>
      </c>
      <c r="F323" s="5">
        <v>25.947058153517474</v>
      </c>
      <c r="G323" s="5">
        <v>4.5375939121037696</v>
      </c>
      <c r="H323" s="5"/>
      <c r="I323" s="26">
        <v>0.01</v>
      </c>
      <c r="J323" s="5"/>
      <c r="K323" s="6"/>
      <c r="L323" s="6"/>
      <c r="M323" s="62"/>
      <c r="N323" s="62">
        <v>5.0406556431565955E-2</v>
      </c>
      <c r="O323" s="62">
        <v>2.7786042753086399E-2</v>
      </c>
      <c r="P323" s="5"/>
      <c r="Q323" s="5"/>
    </row>
    <row r="324" spans="1:17" s="2" customFormat="1" x14ac:dyDescent="0.2">
      <c r="A324" s="1"/>
      <c r="B324" s="23">
        <v>39423</v>
      </c>
      <c r="C324" s="5">
        <v>20.646666666666668</v>
      </c>
      <c r="D324" s="5">
        <v>-24.954999999999998</v>
      </c>
      <c r="E324" s="39">
        <v>2</v>
      </c>
      <c r="F324" s="5">
        <v>21.890696306406404</v>
      </c>
      <c r="G324" s="5">
        <v>0.9948879437379573</v>
      </c>
      <c r="H324" s="5"/>
      <c r="I324" s="26">
        <v>0.97</v>
      </c>
      <c r="J324" s="5"/>
      <c r="K324" s="6"/>
      <c r="L324" s="6"/>
      <c r="M324" s="62"/>
      <c r="N324" s="62">
        <v>2.1761487077225538E-2</v>
      </c>
      <c r="O324" s="62" t="s">
        <v>547</v>
      </c>
      <c r="P324" s="5"/>
      <c r="Q324" s="5"/>
    </row>
    <row r="325" spans="1:17" s="2" customFormat="1" x14ac:dyDescent="0.2">
      <c r="A325" s="1"/>
      <c r="B325" s="23">
        <v>39423</v>
      </c>
      <c r="C325" s="5">
        <v>20.646666666666668</v>
      </c>
      <c r="D325" s="5">
        <v>-24.954999999999998</v>
      </c>
      <c r="E325" s="39">
        <v>33</v>
      </c>
      <c r="F325" s="5" t="s">
        <v>547</v>
      </c>
      <c r="G325" s="5" t="s">
        <v>510</v>
      </c>
      <c r="H325" s="5"/>
      <c r="I325" s="26">
        <v>0.2</v>
      </c>
      <c r="J325" s="5"/>
      <c r="K325" s="6"/>
      <c r="L325" s="6"/>
      <c r="M325" s="62"/>
      <c r="N325" s="62">
        <v>3.4339727070074225E-2</v>
      </c>
      <c r="O325" s="62" t="s">
        <v>547</v>
      </c>
      <c r="P325" s="5"/>
      <c r="Q325" s="5"/>
    </row>
    <row r="326" spans="1:17" s="2" customFormat="1" x14ac:dyDescent="0.2">
      <c r="A326" s="1"/>
      <c r="B326" s="23">
        <v>39423</v>
      </c>
      <c r="C326" s="5">
        <v>20.646666666666668</v>
      </c>
      <c r="D326" s="5">
        <v>-24.954999999999998</v>
      </c>
      <c r="E326" s="39">
        <v>95</v>
      </c>
      <c r="F326" s="5">
        <v>108.4927044520179</v>
      </c>
      <c r="G326" s="5">
        <v>24.484979743522082</v>
      </c>
      <c r="H326" s="5"/>
      <c r="I326" s="26">
        <v>0.01</v>
      </c>
      <c r="J326" s="5"/>
      <c r="K326" s="6"/>
      <c r="L326" s="6"/>
      <c r="M326" s="62"/>
      <c r="N326" s="62">
        <v>8.7478051816606353E-2</v>
      </c>
      <c r="O326" s="62">
        <v>4.9109517041248697E-3</v>
      </c>
      <c r="P326" s="5"/>
      <c r="Q326" s="5"/>
    </row>
    <row r="327" spans="1:17" s="2" customFormat="1" x14ac:dyDescent="0.2">
      <c r="A327" s="1"/>
      <c r="B327" s="23">
        <v>39429</v>
      </c>
      <c r="C327" s="5">
        <v>26.11</v>
      </c>
      <c r="D327" s="5">
        <v>-23.991666666666667</v>
      </c>
      <c r="E327" s="39">
        <v>4.5</v>
      </c>
      <c r="F327" s="5">
        <v>8.3540589900602242</v>
      </c>
      <c r="G327" s="5">
        <v>0.13735371411136474</v>
      </c>
      <c r="H327" s="5"/>
      <c r="I327" s="26">
        <v>0.97</v>
      </c>
      <c r="J327" s="5"/>
      <c r="K327" s="6"/>
      <c r="L327" s="6"/>
      <c r="M327" s="62"/>
      <c r="N327" s="62">
        <v>8.4539968321217622E-3</v>
      </c>
      <c r="O327" s="62">
        <v>1.0961079080404713E-2</v>
      </c>
      <c r="P327" s="5"/>
      <c r="Q327" s="5"/>
    </row>
    <row r="328" spans="1:17" s="2" customFormat="1" x14ac:dyDescent="0.2">
      <c r="A328" s="1"/>
      <c r="B328" s="23">
        <v>39429</v>
      </c>
      <c r="C328" s="5">
        <v>26.11</v>
      </c>
      <c r="D328" s="5">
        <v>-23.991666666666667</v>
      </c>
      <c r="E328" s="39">
        <v>35</v>
      </c>
      <c r="F328" s="5">
        <v>6.4619162733714113</v>
      </c>
      <c r="G328" s="5">
        <v>0.99316496971943646</v>
      </c>
      <c r="H328" s="5"/>
      <c r="I328" s="26">
        <v>0.2</v>
      </c>
      <c r="J328" s="5"/>
      <c r="K328" s="6"/>
      <c r="L328" s="6"/>
      <c r="M328" s="62"/>
      <c r="N328" s="62">
        <v>1.1283505456163884E-2</v>
      </c>
      <c r="O328" s="62">
        <v>8.7698529764231835E-3</v>
      </c>
      <c r="P328" s="5"/>
      <c r="Q328" s="5"/>
    </row>
    <row r="329" spans="1:17" s="14" customFormat="1" x14ac:dyDescent="0.2">
      <c r="A329" s="10"/>
      <c r="B329" s="24">
        <v>39429</v>
      </c>
      <c r="C329" s="12">
        <v>26.11</v>
      </c>
      <c r="D329" s="12">
        <v>-23.991666666666667</v>
      </c>
      <c r="E329" s="42">
        <v>100</v>
      </c>
      <c r="F329" s="12">
        <v>4.3561586860135897</v>
      </c>
      <c r="G329" s="12">
        <v>1.809010664927475E-2</v>
      </c>
      <c r="H329" s="12"/>
      <c r="I329" s="29">
        <v>0.01</v>
      </c>
      <c r="J329" s="12"/>
      <c r="K329" s="28"/>
      <c r="L329" s="28"/>
      <c r="M329" s="63"/>
      <c r="N329" s="63">
        <v>1.1930367903554133E-2</v>
      </c>
      <c r="O329" s="63">
        <v>1.0046882433133156E-2</v>
      </c>
      <c r="P329" s="12"/>
      <c r="Q329" s="12"/>
    </row>
    <row r="330" spans="1:17" s="2" customFormat="1" x14ac:dyDescent="0.2">
      <c r="A330" s="1" t="s">
        <v>297</v>
      </c>
      <c r="B330" s="23">
        <v>41953</v>
      </c>
      <c r="C330" s="5">
        <v>49.4</v>
      </c>
      <c r="D330" s="5">
        <v>-8.5666666666666664</v>
      </c>
      <c r="E330" s="39">
        <v>5</v>
      </c>
      <c r="F330" s="5">
        <v>484.92247144075031</v>
      </c>
      <c r="G330" s="5">
        <v>36.283788490723083</v>
      </c>
      <c r="H330" s="5"/>
      <c r="I330" s="26"/>
      <c r="J330" s="5"/>
      <c r="K330" s="6"/>
      <c r="L330" s="6"/>
      <c r="M330" s="62">
        <v>0.23848314287563754</v>
      </c>
      <c r="N330" s="62">
        <v>0.40235696197599308</v>
      </c>
      <c r="O330" s="62">
        <v>2.046725662927483</v>
      </c>
      <c r="P330" s="5"/>
      <c r="Q330" s="5"/>
    </row>
    <row r="331" spans="1:17" s="2" customFormat="1" x14ac:dyDescent="0.2">
      <c r="A331" s="1"/>
      <c r="B331" s="23">
        <v>41953</v>
      </c>
      <c r="C331" s="5">
        <v>49.4</v>
      </c>
      <c r="D331" s="5">
        <v>-8.5666666666666664</v>
      </c>
      <c r="E331" s="39">
        <v>40</v>
      </c>
      <c r="F331" s="5">
        <v>230.21426666824576</v>
      </c>
      <c r="G331" s="5">
        <v>14.626779701125177</v>
      </c>
      <c r="H331" s="5"/>
      <c r="I331" s="26"/>
      <c r="J331" s="5"/>
      <c r="K331" s="6"/>
      <c r="L331" s="6"/>
      <c r="M331" s="62">
        <v>0.2255850964319645</v>
      </c>
      <c r="N331" s="62">
        <v>0.32168351112692523</v>
      </c>
      <c r="O331" s="62">
        <v>2.710143278622942</v>
      </c>
      <c r="P331" s="5"/>
      <c r="Q331" s="5"/>
    </row>
    <row r="332" spans="1:17" s="2" customFormat="1" x14ac:dyDescent="0.2">
      <c r="A332" s="1" t="s">
        <v>298</v>
      </c>
      <c r="B332" s="23">
        <v>41953</v>
      </c>
      <c r="C332" s="5">
        <v>49.4</v>
      </c>
      <c r="D332" s="5">
        <v>-8.5666666666666664</v>
      </c>
      <c r="E332" s="39">
        <v>65</v>
      </c>
      <c r="F332" s="5">
        <v>1005.5993071352107</v>
      </c>
      <c r="G332" s="5">
        <v>33.927779641223935</v>
      </c>
      <c r="H332" s="5"/>
      <c r="I332" s="26"/>
      <c r="J332" s="5"/>
      <c r="K332" s="6"/>
      <c r="L332" s="6"/>
      <c r="M332" s="62">
        <v>0.14735934970876774</v>
      </c>
      <c r="N332" s="62">
        <v>0.22726225227663061</v>
      </c>
      <c r="O332" s="62">
        <v>8.8423873288275647</v>
      </c>
      <c r="P332" s="5"/>
      <c r="Q332" s="5"/>
    </row>
    <row r="333" spans="1:17" s="2" customFormat="1" x14ac:dyDescent="0.2">
      <c r="A333" s="1"/>
      <c r="B333" s="23">
        <v>41956</v>
      </c>
      <c r="C333" s="5">
        <v>49.266666666666666</v>
      </c>
      <c r="D333" s="5">
        <v>-8.7333333333333325</v>
      </c>
      <c r="E333" s="39">
        <v>5</v>
      </c>
      <c r="F333" s="5">
        <v>1331.7450260550386</v>
      </c>
      <c r="G333" s="5">
        <v>314.26053223931115</v>
      </c>
      <c r="H333" s="5"/>
      <c r="I333" s="26"/>
      <c r="J333" s="5"/>
      <c r="K333" s="6"/>
      <c r="L333" s="6"/>
      <c r="M333" s="62">
        <v>0.13131619945705894</v>
      </c>
      <c r="N333" s="62">
        <v>0.9027973259330655</v>
      </c>
      <c r="O333" s="62">
        <v>2.7380733527711087</v>
      </c>
      <c r="P333" s="5"/>
      <c r="Q333" s="5"/>
    </row>
    <row r="334" spans="1:17" s="2" customFormat="1" x14ac:dyDescent="0.2">
      <c r="A334" s="1"/>
      <c r="B334" s="23">
        <v>41956</v>
      </c>
      <c r="C334" s="5">
        <v>49.266666666666666</v>
      </c>
      <c r="D334" s="5">
        <v>-8.7333333333333325</v>
      </c>
      <c r="E334" s="39">
        <v>50</v>
      </c>
      <c r="F334" s="5">
        <v>944.8791045627396</v>
      </c>
      <c r="G334" s="5">
        <v>26.168348695302598</v>
      </c>
      <c r="H334" s="5"/>
      <c r="I334" s="26"/>
      <c r="J334" s="5"/>
      <c r="K334" s="6"/>
      <c r="L334" s="6"/>
      <c r="M334" s="62">
        <v>8.5191849301229472E-2</v>
      </c>
      <c r="N334" s="62">
        <v>0.73810414373013689</v>
      </c>
      <c r="O334" s="62">
        <v>3.0518706498833583</v>
      </c>
      <c r="P334" s="5"/>
      <c r="Q334" s="5"/>
    </row>
    <row r="335" spans="1:17" s="2" customFormat="1" x14ac:dyDescent="0.2">
      <c r="A335" s="1"/>
      <c r="B335" s="23">
        <v>41956</v>
      </c>
      <c r="C335" s="5">
        <v>49.266666666666666</v>
      </c>
      <c r="D335" s="5">
        <v>-8.7333333333333325</v>
      </c>
      <c r="E335" s="39">
        <v>79.900000000000006</v>
      </c>
      <c r="F335" s="5">
        <v>6301.1303528633744</v>
      </c>
      <c r="G335" s="5">
        <v>308.42542374471799</v>
      </c>
      <c r="H335" s="5"/>
      <c r="I335" s="26"/>
      <c r="J335" s="5"/>
      <c r="K335" s="6"/>
      <c r="L335" s="6"/>
      <c r="M335" s="62">
        <v>4.6107264141620134E-2</v>
      </c>
      <c r="N335" s="62">
        <v>0.20611254477360591</v>
      </c>
      <c r="O335" s="62">
        <v>12.360037237605948</v>
      </c>
      <c r="P335" s="5"/>
      <c r="Q335" s="5"/>
    </row>
    <row r="336" spans="1:17" s="2" customFormat="1" x14ac:dyDescent="0.2">
      <c r="A336" s="1"/>
      <c r="B336" s="23">
        <v>41958</v>
      </c>
      <c r="C336" s="5">
        <v>48.333333333333336</v>
      </c>
      <c r="D336" s="5">
        <v>-9.6999999999999993</v>
      </c>
      <c r="E336" s="39">
        <v>5</v>
      </c>
      <c r="F336" s="5">
        <v>702.48453314469964</v>
      </c>
      <c r="G336" s="5">
        <v>149.68297719698995</v>
      </c>
      <c r="H336" s="5"/>
      <c r="I336" s="26"/>
      <c r="J336" s="5"/>
      <c r="K336" s="6"/>
      <c r="L336" s="6"/>
      <c r="M336" s="62">
        <v>6.8860993918377189E-2</v>
      </c>
      <c r="N336" s="62">
        <v>0.80186659673032856</v>
      </c>
      <c r="O336" s="62">
        <v>8.3646230275427698</v>
      </c>
      <c r="P336" s="5"/>
      <c r="Q336" s="5"/>
    </row>
    <row r="337" spans="1:17" s="2" customFormat="1" x14ac:dyDescent="0.2">
      <c r="A337" s="1"/>
      <c r="B337" s="23">
        <v>41958</v>
      </c>
      <c r="C337" s="5">
        <v>48.333333333333336</v>
      </c>
      <c r="D337" s="5">
        <v>-9.6999999999999993</v>
      </c>
      <c r="E337" s="39">
        <v>70</v>
      </c>
      <c r="F337" s="5">
        <v>4662.5304426337543</v>
      </c>
      <c r="G337" s="5">
        <v>86.214965278186583</v>
      </c>
      <c r="H337" s="5"/>
      <c r="I337" s="26"/>
      <c r="J337" s="5"/>
      <c r="K337" s="6"/>
      <c r="L337" s="6"/>
      <c r="M337" s="62">
        <v>5.3926181659990094E-2</v>
      </c>
      <c r="N337" s="62">
        <v>0.45115636798544734</v>
      </c>
      <c r="O337" s="62">
        <v>14.664098573797276</v>
      </c>
      <c r="P337" s="5"/>
      <c r="Q337" s="5"/>
    </row>
    <row r="338" spans="1:17" s="2" customFormat="1" x14ac:dyDescent="0.2">
      <c r="A338" s="1"/>
      <c r="B338" s="23">
        <v>41958</v>
      </c>
      <c r="C338" s="5">
        <v>48.333333333333336</v>
      </c>
      <c r="D338" s="5">
        <v>-9.6999999999999993</v>
      </c>
      <c r="E338" s="39">
        <v>99.9</v>
      </c>
      <c r="F338" s="5">
        <v>1049.8607224208624</v>
      </c>
      <c r="G338" s="5">
        <v>88.97193112304592</v>
      </c>
      <c r="H338" s="5"/>
      <c r="I338" s="26"/>
      <c r="J338" s="5"/>
      <c r="K338" s="6"/>
      <c r="L338" s="6"/>
      <c r="M338" s="62">
        <v>5.381164806160061E-2</v>
      </c>
      <c r="N338" s="62">
        <v>0.13745650160615749</v>
      </c>
      <c r="O338" s="62">
        <v>26.242109015506177</v>
      </c>
      <c r="P338" s="5"/>
      <c r="Q338" s="5"/>
    </row>
    <row r="339" spans="1:17" s="2" customFormat="1" x14ac:dyDescent="0.2">
      <c r="A339" s="1"/>
      <c r="B339" s="23">
        <v>41961</v>
      </c>
      <c r="C339" s="5">
        <v>48.56666666666667</v>
      </c>
      <c r="D339" s="5">
        <v>-9.5</v>
      </c>
      <c r="E339" s="39">
        <v>5</v>
      </c>
      <c r="F339" s="5">
        <v>210.82099898830444</v>
      </c>
      <c r="G339" s="5">
        <v>20.20364577052721</v>
      </c>
      <c r="H339" s="5"/>
      <c r="I339" s="26"/>
      <c r="J339" s="5"/>
      <c r="K339" s="6"/>
      <c r="L339" s="6"/>
      <c r="M339" s="62">
        <v>5.6082060635992408E-2</v>
      </c>
      <c r="N339" s="62">
        <v>0.34626196746237159</v>
      </c>
      <c r="O339" s="62">
        <v>1.9312382852487044</v>
      </c>
      <c r="P339" s="5"/>
      <c r="Q339" s="5"/>
    </row>
    <row r="340" spans="1:17" s="2" customFormat="1" x14ac:dyDescent="0.2">
      <c r="A340" s="1"/>
      <c r="B340" s="23">
        <v>41961</v>
      </c>
      <c r="C340" s="5">
        <v>48.56666666666667</v>
      </c>
      <c r="D340" s="5">
        <v>-9.5</v>
      </c>
      <c r="E340" s="39">
        <v>65</v>
      </c>
      <c r="F340" s="5">
        <v>388.3380856357</v>
      </c>
      <c r="G340" s="5">
        <v>59.282429902621573</v>
      </c>
      <c r="H340" s="5"/>
      <c r="I340" s="26"/>
      <c r="J340" s="5"/>
      <c r="K340" s="6"/>
      <c r="L340" s="6"/>
      <c r="M340" s="62">
        <v>5.7732645963017096E-2</v>
      </c>
      <c r="N340" s="62">
        <v>0.31750922472067561</v>
      </c>
      <c r="O340" s="62">
        <v>2.1293253183025329</v>
      </c>
      <c r="P340" s="5"/>
      <c r="Q340" s="5"/>
    </row>
    <row r="341" spans="1:17" s="2" customFormat="1" x14ac:dyDescent="0.2">
      <c r="A341" s="1"/>
      <c r="B341" s="23">
        <v>41961</v>
      </c>
      <c r="C341" s="5">
        <v>48.56666666666667</v>
      </c>
      <c r="D341" s="5">
        <v>-9.5</v>
      </c>
      <c r="E341" s="39">
        <v>2</v>
      </c>
      <c r="F341" s="5" t="s">
        <v>547</v>
      </c>
      <c r="G341" s="5" t="s">
        <v>510</v>
      </c>
      <c r="H341" s="5"/>
      <c r="I341" s="26"/>
      <c r="J341" s="5"/>
      <c r="K341" s="6"/>
      <c r="L341" s="6"/>
      <c r="M341" s="62" t="s">
        <v>547</v>
      </c>
      <c r="N341" s="62" t="s">
        <v>547</v>
      </c>
      <c r="O341" s="62" t="s">
        <v>547</v>
      </c>
      <c r="P341" s="5"/>
      <c r="Q341" s="5"/>
    </row>
    <row r="342" spans="1:17" s="2" customFormat="1" x14ac:dyDescent="0.2">
      <c r="A342" s="1"/>
      <c r="B342" s="23">
        <v>41965</v>
      </c>
      <c r="C342" s="5">
        <v>49.383333333333333</v>
      </c>
      <c r="D342" s="5">
        <v>-8.5833333333333339</v>
      </c>
      <c r="E342" s="39">
        <v>5</v>
      </c>
      <c r="F342" s="5">
        <v>165.15777411734774</v>
      </c>
      <c r="G342" s="5">
        <v>57.27033216959498</v>
      </c>
      <c r="H342" s="5"/>
      <c r="I342" s="26"/>
      <c r="J342" s="5"/>
      <c r="K342" s="6"/>
      <c r="L342" s="6"/>
      <c r="M342" s="62">
        <v>0.15474054788109345</v>
      </c>
      <c r="N342" s="62">
        <v>0.44217364854439462</v>
      </c>
      <c r="O342" s="62">
        <v>3.5956283791021368</v>
      </c>
      <c r="P342" s="5"/>
      <c r="Q342" s="5"/>
    </row>
    <row r="343" spans="1:17" s="2" customFormat="1" x14ac:dyDescent="0.2">
      <c r="A343" s="1"/>
      <c r="B343" s="23">
        <v>41965</v>
      </c>
      <c r="C343" s="5">
        <v>49.383333333333333</v>
      </c>
      <c r="D343" s="5">
        <v>-8.5833333333333339</v>
      </c>
      <c r="E343" s="39">
        <v>43</v>
      </c>
      <c r="F343" s="5">
        <v>736.67741837325082</v>
      </c>
      <c r="G343" s="5">
        <v>122.46436852397568</v>
      </c>
      <c r="H343" s="5"/>
      <c r="I343" s="26"/>
      <c r="J343" s="5"/>
      <c r="K343" s="6"/>
      <c r="L343" s="6"/>
      <c r="M343" s="62">
        <v>0.15678344625242333</v>
      </c>
      <c r="N343" s="62" t="s">
        <v>547</v>
      </c>
      <c r="O343" s="62" t="s">
        <v>547</v>
      </c>
      <c r="P343" s="5"/>
      <c r="Q343" s="5"/>
    </row>
    <row r="344" spans="1:17" s="2" customFormat="1" x14ac:dyDescent="0.2">
      <c r="A344" s="1"/>
      <c r="B344" s="23">
        <v>41965</v>
      </c>
      <c r="C344" s="5">
        <v>49.383333333333333</v>
      </c>
      <c r="D344" s="5">
        <v>-8.5833333333333339</v>
      </c>
      <c r="E344" s="39">
        <v>100</v>
      </c>
      <c r="F344" s="5">
        <v>1328.9488037835481</v>
      </c>
      <c r="G344" s="5">
        <v>22.194987987328624</v>
      </c>
      <c r="H344" s="5"/>
      <c r="I344" s="26"/>
      <c r="J344" s="5"/>
      <c r="K344" s="6"/>
      <c r="L344" s="6"/>
      <c r="M344" s="62">
        <v>0.11249652403453429</v>
      </c>
      <c r="N344" s="62">
        <v>0.13168659249102155</v>
      </c>
      <c r="O344" s="62">
        <v>10.489676061771965</v>
      </c>
      <c r="P344" s="5"/>
      <c r="Q344" s="5"/>
    </row>
    <row r="345" spans="1:17" s="2" customFormat="1" x14ac:dyDescent="0.2">
      <c r="A345" s="1"/>
      <c r="B345" s="23">
        <v>41968</v>
      </c>
      <c r="C345" s="5">
        <v>49.4</v>
      </c>
      <c r="D345" s="5">
        <v>-8.6</v>
      </c>
      <c r="E345" s="39">
        <v>5</v>
      </c>
      <c r="F345" s="5">
        <v>673.91289222711532</v>
      </c>
      <c r="G345" s="5">
        <v>56.616090367404844</v>
      </c>
      <c r="H345" s="5"/>
      <c r="I345" s="26"/>
      <c r="J345" s="5"/>
      <c r="K345" s="6"/>
      <c r="L345" s="6"/>
      <c r="M345" s="62">
        <v>0.13499436718723326</v>
      </c>
      <c r="N345" s="62">
        <v>0.8249853558969773</v>
      </c>
      <c r="O345" s="62">
        <v>3.6803286504235277</v>
      </c>
      <c r="P345" s="5"/>
      <c r="Q345" s="5"/>
    </row>
    <row r="346" spans="1:17" s="2" customFormat="1" x14ac:dyDescent="0.2">
      <c r="A346" s="1"/>
      <c r="B346" s="23">
        <v>41968</v>
      </c>
      <c r="C346" s="5">
        <v>49.4</v>
      </c>
      <c r="D346" s="5">
        <v>-8.6</v>
      </c>
      <c r="E346" s="39">
        <v>50</v>
      </c>
      <c r="F346" s="5">
        <v>520.32294825194867</v>
      </c>
      <c r="G346" s="5">
        <v>44.06076234137894</v>
      </c>
      <c r="H346" s="5"/>
      <c r="I346" s="26"/>
      <c r="J346" s="5"/>
      <c r="K346" s="6"/>
      <c r="L346" s="6"/>
      <c r="M346" s="62">
        <v>0.15065471692552387</v>
      </c>
      <c r="N346" s="62">
        <v>0.71379737032975843</v>
      </c>
      <c r="O346" s="62">
        <v>4.8264870911501632</v>
      </c>
      <c r="P346" s="5"/>
      <c r="Q346" s="5"/>
    </row>
    <row r="347" spans="1:17" s="14" customFormat="1" x14ac:dyDescent="0.2">
      <c r="A347" s="10"/>
      <c r="B347" s="24">
        <v>41968</v>
      </c>
      <c r="C347" s="12">
        <v>49.4</v>
      </c>
      <c r="D347" s="12">
        <v>-8.6</v>
      </c>
      <c r="E347" s="42">
        <v>100</v>
      </c>
      <c r="F347" s="12">
        <v>68.597833046953284</v>
      </c>
      <c r="G347" s="12">
        <v>49.063377536737839</v>
      </c>
      <c r="H347" s="12"/>
      <c r="I347" s="29"/>
      <c r="J347" s="12"/>
      <c r="K347" s="28"/>
      <c r="L347" s="28"/>
      <c r="M347" s="63">
        <v>0.15246532125025733</v>
      </c>
      <c r="N347" s="63">
        <v>0.10901706443035594</v>
      </c>
      <c r="O347" s="63">
        <v>8.9691147836323974</v>
      </c>
      <c r="P347" s="12"/>
      <c r="Q347" s="12"/>
    </row>
    <row r="348" spans="1:17" s="2" customFormat="1" x14ac:dyDescent="0.2">
      <c r="A348" s="1" t="s">
        <v>299</v>
      </c>
      <c r="B348" s="23">
        <v>42098</v>
      </c>
      <c r="C348" s="5">
        <v>49.383333333333333</v>
      </c>
      <c r="D348" s="5">
        <v>-8.5833333333333339</v>
      </c>
      <c r="E348" s="39">
        <v>5</v>
      </c>
      <c r="F348" s="5">
        <v>126.59240754264185</v>
      </c>
      <c r="G348" s="5">
        <v>22.887980852061535</v>
      </c>
      <c r="H348" s="5"/>
      <c r="I348" s="26"/>
      <c r="J348" s="5"/>
      <c r="K348" s="6"/>
      <c r="L348" s="6"/>
      <c r="M348" s="62"/>
      <c r="N348" s="62">
        <v>0.11116302151008034</v>
      </c>
      <c r="O348" s="62">
        <v>4.6842836036834195</v>
      </c>
      <c r="P348" s="5"/>
      <c r="Q348" s="5"/>
    </row>
    <row r="349" spans="1:17" s="2" customFormat="1" x14ac:dyDescent="0.2">
      <c r="A349" s="1"/>
      <c r="B349" s="23">
        <v>42098</v>
      </c>
      <c r="C349" s="5">
        <v>49.383333333333333</v>
      </c>
      <c r="D349" s="5">
        <v>-8.5833333333333339</v>
      </c>
      <c r="E349" s="39">
        <v>35</v>
      </c>
      <c r="F349" s="5">
        <v>1189.6343708490238</v>
      </c>
      <c r="G349" s="5">
        <v>101.62578890485716</v>
      </c>
      <c r="H349" s="5"/>
      <c r="I349" s="26"/>
      <c r="J349" s="5"/>
      <c r="K349" s="6"/>
      <c r="L349" s="6"/>
      <c r="M349" s="62"/>
      <c r="N349" s="62">
        <v>5.9447858197756727E-2</v>
      </c>
      <c r="O349" s="62">
        <v>4.4807104967640043</v>
      </c>
      <c r="P349" s="5"/>
      <c r="Q349" s="5"/>
    </row>
    <row r="350" spans="1:17" s="2" customFormat="1" x14ac:dyDescent="0.2">
      <c r="A350" s="1" t="s">
        <v>300</v>
      </c>
      <c r="B350" s="23">
        <v>42098</v>
      </c>
      <c r="C350" s="5">
        <v>49.383333333333333</v>
      </c>
      <c r="D350" s="5">
        <v>-8.5833333333333339</v>
      </c>
      <c r="E350" s="39">
        <v>70</v>
      </c>
      <c r="F350" s="5">
        <v>1866.6156409394139</v>
      </c>
      <c r="G350" s="5">
        <v>192.83830598963544</v>
      </c>
      <c r="H350" s="5"/>
      <c r="I350" s="26"/>
      <c r="J350" s="5"/>
      <c r="K350" s="6"/>
      <c r="L350" s="6"/>
      <c r="M350" s="62"/>
      <c r="N350" s="62">
        <v>8.1962591464976378E-2</v>
      </c>
      <c r="O350" s="62">
        <v>4.9048568929276266</v>
      </c>
      <c r="P350" s="5"/>
      <c r="Q350" s="5"/>
    </row>
    <row r="351" spans="1:17" s="2" customFormat="1" x14ac:dyDescent="0.2">
      <c r="A351" s="1"/>
      <c r="B351" s="23">
        <v>42466</v>
      </c>
      <c r="C351" s="5">
        <v>49.4</v>
      </c>
      <c r="D351" s="5">
        <v>-8.5833333333333339</v>
      </c>
      <c r="E351" s="39">
        <v>5</v>
      </c>
      <c r="F351" s="5">
        <v>840.49652025404021</v>
      </c>
      <c r="G351" s="5">
        <v>42.882951520137738</v>
      </c>
      <c r="H351" s="5"/>
      <c r="I351" s="26"/>
      <c r="J351" s="5"/>
      <c r="K351" s="6"/>
      <c r="L351" s="6"/>
      <c r="M351" s="62"/>
      <c r="N351" s="62">
        <v>0.17492807904698487</v>
      </c>
      <c r="O351" s="62">
        <v>3.8566839704817744</v>
      </c>
      <c r="P351" s="5"/>
      <c r="Q351" s="5"/>
    </row>
    <row r="352" spans="1:17" s="2" customFormat="1" x14ac:dyDescent="0.2">
      <c r="A352" s="1"/>
      <c r="B352" s="23">
        <v>42466</v>
      </c>
      <c r="C352" s="5">
        <v>49.4</v>
      </c>
      <c r="D352" s="5">
        <v>-8.5833333333333339</v>
      </c>
      <c r="E352" s="39">
        <v>35</v>
      </c>
      <c r="F352" s="5">
        <v>365.60566577275176</v>
      </c>
      <c r="G352" s="5">
        <v>80.532797853016831</v>
      </c>
      <c r="H352" s="5"/>
      <c r="I352" s="26"/>
      <c r="J352" s="5"/>
      <c r="K352" s="6"/>
      <c r="L352" s="6"/>
      <c r="M352" s="62"/>
      <c r="N352" s="62">
        <v>0.1036775936968601</v>
      </c>
      <c r="O352" s="62">
        <v>5.1035736019528617</v>
      </c>
      <c r="P352" s="5"/>
      <c r="Q352" s="5"/>
    </row>
    <row r="353" spans="1:17" s="2" customFormat="1" x14ac:dyDescent="0.2">
      <c r="A353" s="1"/>
      <c r="B353" s="23">
        <v>42466</v>
      </c>
      <c r="C353" s="5">
        <v>49.4</v>
      </c>
      <c r="D353" s="5">
        <v>-8.5833333333333339</v>
      </c>
      <c r="E353" s="39">
        <v>70</v>
      </c>
      <c r="F353" s="5">
        <v>425.75505462344455</v>
      </c>
      <c r="G353" s="5">
        <v>49.266747827612534</v>
      </c>
      <c r="H353" s="5"/>
      <c r="I353" s="26"/>
      <c r="J353" s="5"/>
      <c r="K353" s="6"/>
      <c r="L353" s="6"/>
      <c r="M353" s="62"/>
      <c r="N353" s="62">
        <v>0.12357569760398479</v>
      </c>
      <c r="O353" s="62">
        <v>5.2824188296793437</v>
      </c>
      <c r="P353" s="5"/>
      <c r="Q353" s="5"/>
    </row>
    <row r="354" spans="1:17" s="2" customFormat="1" x14ac:dyDescent="0.2">
      <c r="A354" s="1"/>
      <c r="B354" s="23">
        <v>42470</v>
      </c>
      <c r="C354" s="5">
        <v>48.56666666666667</v>
      </c>
      <c r="D354" s="5">
        <v>-9.5</v>
      </c>
      <c r="E354" s="39">
        <v>5</v>
      </c>
      <c r="F354" s="5">
        <v>286.53043845064099</v>
      </c>
      <c r="G354" s="5">
        <v>21.481572232451981</v>
      </c>
      <c r="H354" s="5"/>
      <c r="I354" s="26"/>
      <c r="J354" s="5"/>
      <c r="K354" s="6"/>
      <c r="L354" s="6"/>
      <c r="M354" s="62"/>
      <c r="N354" s="62">
        <v>0.12662615794995452</v>
      </c>
      <c r="O354" s="62">
        <v>7.1507174233555792</v>
      </c>
      <c r="P354" s="5"/>
      <c r="Q354" s="5"/>
    </row>
    <row r="355" spans="1:17" s="2" customFormat="1" x14ac:dyDescent="0.2">
      <c r="A355" s="1"/>
      <c r="B355" s="23">
        <v>42470</v>
      </c>
      <c r="C355" s="5">
        <v>48.56666666666667</v>
      </c>
      <c r="D355" s="5">
        <v>-9.5</v>
      </c>
      <c r="E355" s="39">
        <v>45</v>
      </c>
      <c r="F355" s="5">
        <v>2147.0023002373441</v>
      </c>
      <c r="G355" s="5">
        <v>250.79151135369915</v>
      </c>
      <c r="H355" s="5"/>
      <c r="I355" s="26"/>
      <c r="J355" s="5"/>
      <c r="K355" s="6"/>
      <c r="L355" s="6"/>
      <c r="M355" s="62"/>
      <c r="N355" s="62">
        <v>0.12505236554746857</v>
      </c>
      <c r="O355" s="62">
        <v>6.5060351240830023</v>
      </c>
      <c r="P355" s="5"/>
      <c r="Q355" s="5"/>
    </row>
    <row r="356" spans="1:17" s="2" customFormat="1" x14ac:dyDescent="0.2">
      <c r="A356" s="1"/>
      <c r="B356" s="23">
        <v>42470</v>
      </c>
      <c r="C356" s="5">
        <v>48.56666666666667</v>
      </c>
      <c r="D356" s="5">
        <v>-9.5</v>
      </c>
      <c r="E356" s="39">
        <v>80</v>
      </c>
      <c r="F356" s="5">
        <v>152.4475870585589</v>
      </c>
      <c r="G356" s="5">
        <v>33.860526845485673</v>
      </c>
      <c r="H356" s="5"/>
      <c r="I356" s="26"/>
      <c r="J356" s="5"/>
      <c r="K356" s="6"/>
      <c r="L356" s="6"/>
      <c r="M356" s="62"/>
      <c r="N356" s="62">
        <v>0.14134537563981231</v>
      </c>
      <c r="O356" s="62">
        <v>7.4931967308455532</v>
      </c>
      <c r="P356" s="5"/>
      <c r="Q356" s="5"/>
    </row>
    <row r="357" spans="1:17" s="2" customFormat="1" x14ac:dyDescent="0.2">
      <c r="A357" s="1"/>
      <c r="B357" s="23">
        <v>42471</v>
      </c>
      <c r="C357" s="5">
        <v>49.383333333333333</v>
      </c>
      <c r="D357" s="5">
        <v>-8.5666666666666664</v>
      </c>
      <c r="E357" s="39">
        <v>5</v>
      </c>
      <c r="F357" s="5">
        <v>647.63174451879479</v>
      </c>
      <c r="G357" s="5">
        <v>109.8842807628111</v>
      </c>
      <c r="H357" s="5"/>
      <c r="I357" s="26"/>
      <c r="J357" s="5"/>
      <c r="K357" s="6"/>
      <c r="L357" s="6"/>
      <c r="M357" s="62"/>
      <c r="N357" s="62">
        <v>8.0232602518754942E-2</v>
      </c>
      <c r="O357" s="62">
        <v>3.2219048229752989</v>
      </c>
      <c r="P357" s="5"/>
      <c r="Q357" s="5"/>
    </row>
    <row r="358" spans="1:17" s="2" customFormat="1" x14ac:dyDescent="0.2">
      <c r="A358" s="1"/>
      <c r="B358" s="23">
        <v>42471</v>
      </c>
      <c r="C358" s="5">
        <v>49.383333333333333</v>
      </c>
      <c r="D358" s="5">
        <v>-8.5666666666666664</v>
      </c>
      <c r="E358" s="39">
        <v>30</v>
      </c>
      <c r="F358" s="5">
        <v>600.88061276570352</v>
      </c>
      <c r="G358" s="5">
        <v>10.880076439181146</v>
      </c>
      <c r="H358" s="5"/>
      <c r="I358" s="26"/>
      <c r="J358" s="5"/>
      <c r="K358" s="6"/>
      <c r="L358" s="6"/>
      <c r="M358" s="62"/>
      <c r="N358" s="62">
        <v>0.11933914074649364</v>
      </c>
      <c r="O358" s="62">
        <v>4.6650150639487684</v>
      </c>
      <c r="P358" s="5"/>
      <c r="Q358" s="5"/>
    </row>
    <row r="359" spans="1:17" s="2" customFormat="1" x14ac:dyDescent="0.2">
      <c r="A359" s="1"/>
      <c r="B359" s="23">
        <v>42471</v>
      </c>
      <c r="C359" s="5">
        <v>49.383333333333333</v>
      </c>
      <c r="D359" s="5">
        <v>-8.5666666666666664</v>
      </c>
      <c r="E359" s="39">
        <v>70</v>
      </c>
      <c r="F359" s="5">
        <v>829.12655936249848</v>
      </c>
      <c r="G359" s="5">
        <v>86.936981926394566</v>
      </c>
      <c r="H359" s="5"/>
      <c r="I359" s="26"/>
      <c r="J359" s="5"/>
      <c r="K359" s="6"/>
      <c r="L359" s="6"/>
      <c r="M359" s="62"/>
      <c r="N359" s="62">
        <v>9.2480445550964449E-2</v>
      </c>
      <c r="O359" s="62">
        <v>6.6424355007048765</v>
      </c>
      <c r="P359" s="5"/>
      <c r="Q359" s="5"/>
    </row>
    <row r="360" spans="1:17" s="2" customFormat="1" x14ac:dyDescent="0.2">
      <c r="A360" s="1"/>
      <c r="B360" s="23">
        <v>42475</v>
      </c>
      <c r="C360" s="5">
        <v>49.4</v>
      </c>
      <c r="D360" s="5">
        <v>-8.5833333333333339</v>
      </c>
      <c r="E360" s="39">
        <v>5</v>
      </c>
      <c r="F360" s="5">
        <v>181.00131258238397</v>
      </c>
      <c r="G360" s="5">
        <v>19.509188668945292</v>
      </c>
      <c r="H360" s="5"/>
      <c r="I360" s="26"/>
      <c r="J360" s="5"/>
      <c r="K360" s="6"/>
      <c r="L360" s="6"/>
      <c r="M360" s="62"/>
      <c r="N360" s="62">
        <v>5.2694727977110653E-2</v>
      </c>
      <c r="O360" s="62">
        <v>1.1041217608066702</v>
      </c>
      <c r="P360" s="5"/>
      <c r="Q360" s="5"/>
    </row>
    <row r="361" spans="1:17" s="2" customFormat="1" x14ac:dyDescent="0.2">
      <c r="A361" s="1"/>
      <c r="B361" s="23">
        <v>42475</v>
      </c>
      <c r="C361" s="5">
        <v>49.4</v>
      </c>
      <c r="D361" s="5">
        <v>-8.5833333333333339</v>
      </c>
      <c r="E361" s="39">
        <v>25</v>
      </c>
      <c r="F361" s="5">
        <v>481.34934096511631</v>
      </c>
      <c r="G361" s="5">
        <v>43.951975926667942</v>
      </c>
      <c r="H361" s="5"/>
      <c r="I361" s="26"/>
      <c r="J361" s="5"/>
      <c r="K361" s="6"/>
      <c r="L361" s="6"/>
      <c r="M361" s="62"/>
      <c r="N361" s="62">
        <v>0.10931852683365037</v>
      </c>
      <c r="O361" s="62">
        <v>4.1321140419388582</v>
      </c>
      <c r="P361" s="5"/>
      <c r="Q361" s="5"/>
    </row>
    <row r="362" spans="1:17" s="2" customFormat="1" x14ac:dyDescent="0.2">
      <c r="A362" s="1"/>
      <c r="B362" s="23">
        <v>42475</v>
      </c>
      <c r="C362" s="5">
        <v>49.4</v>
      </c>
      <c r="D362" s="5">
        <v>-8.5833333333333339</v>
      </c>
      <c r="E362" s="39">
        <v>70</v>
      </c>
      <c r="F362" s="5">
        <v>1305.5478871709763</v>
      </c>
      <c r="G362" s="5">
        <v>84.917280113718988</v>
      </c>
      <c r="H362" s="5"/>
      <c r="I362" s="26"/>
      <c r="J362" s="5"/>
      <c r="K362" s="6"/>
      <c r="L362" s="6"/>
      <c r="M362" s="62"/>
      <c r="N362" s="62">
        <v>0.11406191634183346</v>
      </c>
      <c r="O362" s="62">
        <v>5.1079298446344694</v>
      </c>
      <c r="P362" s="5"/>
      <c r="Q362" s="5"/>
    </row>
    <row r="363" spans="1:17" s="2" customFormat="1" x14ac:dyDescent="0.2">
      <c r="A363" s="1"/>
      <c r="B363" s="23">
        <v>42480</v>
      </c>
      <c r="C363" s="5">
        <v>49.4</v>
      </c>
      <c r="D363" s="5">
        <v>-8.6166666666666671</v>
      </c>
      <c r="E363" s="39">
        <v>5</v>
      </c>
      <c r="F363" s="5">
        <v>173.5382217535664</v>
      </c>
      <c r="G363" s="5">
        <v>8.7284346971709486</v>
      </c>
      <c r="H363" s="5"/>
      <c r="I363" s="26"/>
      <c r="J363" s="5"/>
      <c r="K363" s="6"/>
      <c r="L363" s="6"/>
      <c r="M363" s="62"/>
      <c r="N363" s="62">
        <v>0.27319897356256273</v>
      </c>
      <c r="O363" s="62">
        <v>0.90528063084139376</v>
      </c>
      <c r="P363" s="5"/>
      <c r="Q363" s="5"/>
    </row>
    <row r="364" spans="1:17" s="2" customFormat="1" x14ac:dyDescent="0.2">
      <c r="A364" s="1"/>
      <c r="B364" s="23">
        <v>42480</v>
      </c>
      <c r="C364" s="5">
        <v>49.4</v>
      </c>
      <c r="D364" s="5">
        <v>-8.6166666666666671</v>
      </c>
      <c r="E364" s="39">
        <v>28</v>
      </c>
      <c r="F364" s="5">
        <v>157.60253777019983</v>
      </c>
      <c r="G364" s="5">
        <v>59.317486086316869</v>
      </c>
      <c r="H364" s="5"/>
      <c r="I364" s="26"/>
      <c r="J364" s="5"/>
      <c r="K364" s="6"/>
      <c r="L364" s="6"/>
      <c r="M364" s="62"/>
      <c r="N364" s="62">
        <v>0.10358999243968113</v>
      </c>
      <c r="O364" s="62">
        <v>1.2322539871486835</v>
      </c>
      <c r="P364" s="5"/>
      <c r="Q364" s="5"/>
    </row>
    <row r="365" spans="1:17" s="2" customFormat="1" x14ac:dyDescent="0.2">
      <c r="A365" s="1"/>
      <c r="B365" s="23">
        <v>42480</v>
      </c>
      <c r="C365" s="5">
        <v>49.4</v>
      </c>
      <c r="D365" s="5">
        <v>-8.6166666666666671</v>
      </c>
      <c r="E365" s="39">
        <v>70</v>
      </c>
      <c r="F365" s="5">
        <v>522.89778227680563</v>
      </c>
      <c r="G365" s="5">
        <v>54.291307148011271</v>
      </c>
      <c r="H365" s="5"/>
      <c r="I365" s="26"/>
      <c r="J365" s="5"/>
      <c r="K365" s="6"/>
      <c r="L365" s="6"/>
      <c r="M365" s="62"/>
      <c r="N365" s="62">
        <v>0.1158828533206841</v>
      </c>
      <c r="O365" s="62">
        <v>1.635645062075378</v>
      </c>
      <c r="P365" s="5"/>
      <c r="Q365" s="5"/>
    </row>
    <row r="366" spans="1:17" s="2" customFormat="1" x14ac:dyDescent="0.2">
      <c r="A366" s="1"/>
      <c r="B366" s="23">
        <v>42484</v>
      </c>
      <c r="C366" s="5">
        <v>48.56666666666667</v>
      </c>
      <c r="D366" s="5">
        <v>-9.5</v>
      </c>
      <c r="E366" s="39">
        <v>7</v>
      </c>
      <c r="F366" s="5">
        <v>337.17599617627189</v>
      </c>
      <c r="G366" s="5">
        <v>74.532043868208774</v>
      </c>
      <c r="H366" s="5"/>
      <c r="I366" s="26"/>
      <c r="J366" s="5"/>
      <c r="K366" s="6"/>
      <c r="L366" s="6"/>
      <c r="M366" s="62"/>
      <c r="N366" s="62">
        <v>0.13144461102925981</v>
      </c>
      <c r="O366" s="62">
        <v>4.0936818234126644</v>
      </c>
      <c r="P366" s="5"/>
      <c r="Q366" s="5"/>
    </row>
    <row r="367" spans="1:17" s="2" customFormat="1" x14ac:dyDescent="0.2">
      <c r="A367" s="1"/>
      <c r="B367" s="23">
        <v>42484</v>
      </c>
      <c r="C367" s="5">
        <v>48.56666666666667</v>
      </c>
      <c r="D367" s="5">
        <v>-9.5</v>
      </c>
      <c r="E367" s="39">
        <v>30</v>
      </c>
      <c r="F367" s="5">
        <v>211.18122163825112</v>
      </c>
      <c r="G367" s="5">
        <v>5.7882906402262719</v>
      </c>
      <c r="H367" s="5"/>
      <c r="I367" s="26"/>
      <c r="J367" s="5"/>
      <c r="K367" s="6"/>
      <c r="L367" s="6"/>
      <c r="M367" s="62"/>
      <c r="N367" s="62">
        <v>0.246859782321764</v>
      </c>
      <c r="O367" s="62">
        <v>5.2043061848013101</v>
      </c>
      <c r="P367" s="5"/>
      <c r="Q367" s="5"/>
    </row>
    <row r="368" spans="1:17" s="14" customFormat="1" x14ac:dyDescent="0.2">
      <c r="A368" s="10"/>
      <c r="B368" s="24">
        <v>42484</v>
      </c>
      <c r="C368" s="12">
        <v>48.56666666666667</v>
      </c>
      <c r="D368" s="12">
        <v>-9.5</v>
      </c>
      <c r="E368" s="42">
        <v>70</v>
      </c>
      <c r="F368" s="12">
        <v>285.55052843245841</v>
      </c>
      <c r="G368" s="12">
        <v>19.878644755648637</v>
      </c>
      <c r="H368" s="12"/>
      <c r="I368" s="29"/>
      <c r="J368" s="12"/>
      <c r="K368" s="28"/>
      <c r="L368" s="28"/>
      <c r="M368" s="63"/>
      <c r="N368" s="63">
        <v>0.25008542929750688</v>
      </c>
      <c r="O368" s="63">
        <v>4.3043035121219448</v>
      </c>
      <c r="P368" s="12"/>
      <c r="Q368" s="12"/>
    </row>
    <row r="369" spans="1:17" s="2" customFormat="1" x14ac:dyDescent="0.2">
      <c r="A369" s="1" t="s">
        <v>301</v>
      </c>
      <c r="B369" s="23">
        <v>41064</v>
      </c>
      <c r="C369" s="5">
        <v>58.733333333333334</v>
      </c>
      <c r="D369" s="5">
        <v>-0.85</v>
      </c>
      <c r="E369" s="39">
        <v>8</v>
      </c>
      <c r="F369" s="5">
        <v>91.679999999999993</v>
      </c>
      <c r="G369" s="5">
        <v>5.5200000000000005</v>
      </c>
      <c r="H369" s="5"/>
      <c r="I369" s="26"/>
      <c r="J369" s="5"/>
      <c r="K369" s="6"/>
      <c r="L369" s="6"/>
      <c r="M369" s="62">
        <v>0.27637499999999998</v>
      </c>
      <c r="N369" s="62">
        <v>2.6189999999999998E-2</v>
      </c>
      <c r="O369" s="62">
        <v>0.39329500000000001</v>
      </c>
      <c r="P369" s="5"/>
      <c r="Q369" s="5"/>
    </row>
    <row r="370" spans="1:17" s="2" customFormat="1" x14ac:dyDescent="0.2">
      <c r="A370" s="1"/>
      <c r="B370" s="23">
        <v>41066</v>
      </c>
      <c r="C370" s="5">
        <v>59.966666666666669</v>
      </c>
      <c r="D370" s="5">
        <v>-11.966666666666667</v>
      </c>
      <c r="E370" s="39">
        <v>5</v>
      </c>
      <c r="F370" s="5">
        <v>307.79999999999995</v>
      </c>
      <c r="G370" s="5">
        <v>66.84</v>
      </c>
      <c r="H370" s="5"/>
      <c r="I370" s="26"/>
      <c r="J370" s="5"/>
      <c r="K370" s="6"/>
      <c r="L370" s="6"/>
      <c r="M370" s="62">
        <v>0.35720500000000005</v>
      </c>
      <c r="N370" s="62">
        <v>0.12637000000000001</v>
      </c>
      <c r="O370" s="62">
        <v>2.9416149999999996</v>
      </c>
      <c r="P370" s="5"/>
      <c r="Q370" s="5"/>
    </row>
    <row r="371" spans="1:17" s="2" customFormat="1" x14ac:dyDescent="0.2">
      <c r="A371" s="1" t="s">
        <v>302</v>
      </c>
      <c r="B371" s="23">
        <v>41071</v>
      </c>
      <c r="C371" s="5">
        <v>69.88333333333334</v>
      </c>
      <c r="D371" s="5">
        <v>-7.5666666666666664</v>
      </c>
      <c r="E371" s="39">
        <v>5</v>
      </c>
      <c r="F371" s="5">
        <v>725.28</v>
      </c>
      <c r="G371" s="5">
        <v>203.52</v>
      </c>
      <c r="H371" s="5"/>
      <c r="I371" s="26"/>
      <c r="J371" s="5"/>
      <c r="K371" s="6"/>
      <c r="L371" s="6"/>
      <c r="M371" s="62">
        <v>8.3330000000000015E-2</v>
      </c>
      <c r="N371" s="62">
        <v>0.29475999999999997</v>
      </c>
      <c r="O371" s="62">
        <v>7.1755200000000006</v>
      </c>
      <c r="P371" s="5"/>
      <c r="Q371" s="5"/>
    </row>
    <row r="372" spans="1:17" s="2" customFormat="1" x14ac:dyDescent="0.2">
      <c r="A372" s="1" t="s">
        <v>303</v>
      </c>
      <c r="B372" s="23">
        <v>41074</v>
      </c>
      <c r="C372" s="5">
        <v>78.716666666666669</v>
      </c>
      <c r="D372" s="5">
        <v>0</v>
      </c>
      <c r="E372" s="39">
        <v>6</v>
      </c>
      <c r="F372" s="5">
        <v>570.48</v>
      </c>
      <c r="G372" s="5">
        <v>69.84</v>
      </c>
      <c r="H372" s="5"/>
      <c r="I372" s="26"/>
      <c r="J372" s="5"/>
      <c r="K372" s="6"/>
      <c r="L372" s="6"/>
      <c r="M372" s="62">
        <v>8.4470000000000003E-2</v>
      </c>
      <c r="N372" s="62">
        <v>3.8224999999999995E-2</v>
      </c>
      <c r="O372" s="62">
        <v>0.17152999999999999</v>
      </c>
      <c r="P372" s="5"/>
      <c r="Q372" s="5"/>
    </row>
    <row r="373" spans="1:17" s="2" customFormat="1" x14ac:dyDescent="0.2">
      <c r="A373" s="1"/>
      <c r="B373" s="23">
        <v>41076</v>
      </c>
      <c r="C373" s="5">
        <v>78.2</v>
      </c>
      <c r="D373" s="5">
        <v>-5.9833333333333334</v>
      </c>
      <c r="E373" s="39">
        <v>5</v>
      </c>
      <c r="F373" s="5">
        <v>1361.7599999999998</v>
      </c>
      <c r="G373" s="5">
        <v>73.199999999999989</v>
      </c>
      <c r="H373" s="5"/>
      <c r="I373" s="26"/>
      <c r="J373" s="5"/>
      <c r="K373" s="6"/>
      <c r="L373" s="6"/>
      <c r="M373" s="62">
        <v>7.5034999999999991E-2</v>
      </c>
      <c r="N373" s="62">
        <v>6.8015000000000006E-2</v>
      </c>
      <c r="O373" s="62">
        <v>5.4444749999999997</v>
      </c>
      <c r="P373" s="5"/>
      <c r="Q373" s="5"/>
    </row>
    <row r="374" spans="1:17" s="2" customFormat="1" x14ac:dyDescent="0.2">
      <c r="A374" s="1"/>
      <c r="B374" s="23">
        <v>41083</v>
      </c>
      <c r="C374" s="5">
        <v>76.150000000000006</v>
      </c>
      <c r="D374" s="5">
        <v>26.066666666666666</v>
      </c>
      <c r="E374" s="39">
        <v>5</v>
      </c>
      <c r="F374" s="5">
        <v>8.64</v>
      </c>
      <c r="G374" s="5">
        <v>2.64</v>
      </c>
      <c r="H374" s="5"/>
      <c r="I374" s="26"/>
      <c r="J374" s="5"/>
      <c r="K374" s="6"/>
      <c r="L374" s="6"/>
      <c r="M374" s="62">
        <v>1.4240000000000001E-2</v>
      </c>
      <c r="N374" s="62">
        <v>2.2060000000000003E-2</v>
      </c>
      <c r="O374" s="62">
        <v>0.18952000000000002</v>
      </c>
      <c r="P374" s="5"/>
      <c r="Q374" s="5"/>
    </row>
    <row r="375" spans="1:17" s="2" customFormat="1" x14ac:dyDescent="0.2">
      <c r="A375" s="1"/>
      <c r="B375" s="23">
        <v>41084</v>
      </c>
      <c r="C375" s="5">
        <v>72.88333333333334</v>
      </c>
      <c r="D375" s="5">
        <v>26</v>
      </c>
      <c r="E375" s="39">
        <v>5</v>
      </c>
      <c r="F375" s="88" t="s">
        <v>547</v>
      </c>
      <c r="G375" s="5" t="s">
        <v>510</v>
      </c>
      <c r="H375" s="5"/>
      <c r="I375" s="26"/>
      <c r="J375" s="5"/>
      <c r="K375" s="6"/>
      <c r="L375" s="6"/>
      <c r="M375" s="62">
        <v>6.6015000000000004E-2</v>
      </c>
      <c r="N375" s="62">
        <v>0.290935</v>
      </c>
      <c r="O375" s="62">
        <v>9.354474999999999</v>
      </c>
      <c r="P375" s="5"/>
      <c r="Q375" s="5"/>
    </row>
    <row r="376" spans="1:17" s="2" customFormat="1" x14ac:dyDescent="0.2">
      <c r="A376" s="1"/>
      <c r="B376" s="23">
        <v>41085</v>
      </c>
      <c r="C376" s="5">
        <v>71.75</v>
      </c>
      <c r="D376" s="5">
        <v>17.899999999999999</v>
      </c>
      <c r="E376" s="39">
        <v>5</v>
      </c>
      <c r="F376" s="88" t="s">
        <v>547</v>
      </c>
      <c r="G376" s="5" t="s">
        <v>510</v>
      </c>
      <c r="H376" s="5"/>
      <c r="I376" s="26"/>
      <c r="J376" s="5"/>
      <c r="K376" s="6"/>
      <c r="L376" s="6"/>
      <c r="M376" s="62">
        <v>0.33247499999999997</v>
      </c>
      <c r="N376" s="62">
        <v>7.4730000000000005E-2</v>
      </c>
      <c r="O376" s="62">
        <v>5.1245199999999995</v>
      </c>
      <c r="P376" s="5"/>
      <c r="Q376" s="5"/>
    </row>
    <row r="377" spans="1:17" s="2" customFormat="1" x14ac:dyDescent="0.2">
      <c r="A377" s="1"/>
      <c r="B377" s="23">
        <v>41087</v>
      </c>
      <c r="C377" s="5">
        <v>71.733333333333334</v>
      </c>
      <c r="D377" s="5">
        <v>-1.2666666666666666</v>
      </c>
      <c r="E377" s="39">
        <v>5</v>
      </c>
      <c r="F377" s="5">
        <v>583.68000000000006</v>
      </c>
      <c r="G377" s="5">
        <v>56.16</v>
      </c>
      <c r="H377" s="5"/>
      <c r="I377" s="26"/>
      <c r="J377" s="5"/>
      <c r="K377" s="6"/>
      <c r="L377" s="6"/>
      <c r="M377" s="62">
        <v>0.12191500000000001</v>
      </c>
      <c r="N377" s="62">
        <v>0.12026000000000001</v>
      </c>
      <c r="O377" s="62">
        <v>5.0208549999999992</v>
      </c>
      <c r="P377" s="5"/>
      <c r="Q377" s="5"/>
    </row>
    <row r="378" spans="1:17" s="2" customFormat="1" x14ac:dyDescent="0.2">
      <c r="A378" s="1"/>
      <c r="B378" s="23">
        <v>41089</v>
      </c>
      <c r="C378" s="5">
        <v>68.683333333333337</v>
      </c>
      <c r="D378" s="5">
        <v>-10.566666666666666</v>
      </c>
      <c r="E378" s="39">
        <v>6</v>
      </c>
      <c r="F378" s="5">
        <v>90.72</v>
      </c>
      <c r="G378" s="5">
        <v>27.36</v>
      </c>
      <c r="H378" s="5"/>
      <c r="I378" s="26"/>
      <c r="J378" s="5"/>
      <c r="K378" s="6"/>
      <c r="L378" s="6"/>
      <c r="M378" s="62">
        <v>0.18276499999999998</v>
      </c>
      <c r="N378" s="62">
        <v>5.9005000000000002E-2</v>
      </c>
      <c r="O378" s="62">
        <v>3.4669449999999999</v>
      </c>
      <c r="P378" s="5"/>
      <c r="Q378" s="5"/>
    </row>
    <row r="379" spans="1:17" s="14" customFormat="1" x14ac:dyDescent="0.2">
      <c r="A379" s="10"/>
      <c r="B379" s="24">
        <v>41090</v>
      </c>
      <c r="C379" s="12">
        <v>67.816666666666663</v>
      </c>
      <c r="D379" s="12">
        <v>-16.416666666666668</v>
      </c>
      <c r="E379" s="42">
        <v>5</v>
      </c>
      <c r="F379" s="12">
        <v>39.72</v>
      </c>
      <c r="G379" s="12">
        <v>10.44</v>
      </c>
      <c r="H379" s="12"/>
      <c r="I379" s="29"/>
      <c r="J379" s="12"/>
      <c r="K379" s="28"/>
      <c r="L379" s="28"/>
      <c r="M379" s="63">
        <v>9.6675000000000011E-2</v>
      </c>
      <c r="N379" s="63">
        <v>2.07E-2</v>
      </c>
      <c r="O379" s="63">
        <v>0.20620499999999997</v>
      </c>
      <c r="P379" s="12"/>
      <c r="Q379" s="12"/>
    </row>
    <row r="380" spans="1:17" s="2" customFormat="1" x14ac:dyDescent="0.2">
      <c r="A380" s="1" t="s">
        <v>476</v>
      </c>
      <c r="B380" s="23">
        <v>33512</v>
      </c>
      <c r="C380" s="1">
        <v>22.75</v>
      </c>
      <c r="D380" s="1">
        <v>-158</v>
      </c>
      <c r="E380" s="39">
        <v>152</v>
      </c>
      <c r="F380" s="5">
        <v>138</v>
      </c>
      <c r="G380" s="5"/>
      <c r="H380" s="5"/>
      <c r="I380" s="60"/>
      <c r="J380" s="5"/>
      <c r="K380" s="6"/>
      <c r="L380" s="6"/>
      <c r="M380" s="62"/>
      <c r="N380" s="62"/>
      <c r="O380" s="62"/>
      <c r="P380" s="5"/>
      <c r="Q380" s="5"/>
    </row>
    <row r="381" spans="1:17" s="2" customFormat="1" x14ac:dyDescent="0.2">
      <c r="A381" s="1" t="s">
        <v>55</v>
      </c>
      <c r="B381" s="23">
        <v>33512</v>
      </c>
      <c r="C381" s="1">
        <v>22.75</v>
      </c>
      <c r="D381" s="1">
        <v>-158</v>
      </c>
      <c r="E381" s="39">
        <v>131</v>
      </c>
      <c r="F381" s="5">
        <v>9.6</v>
      </c>
      <c r="G381" s="5"/>
      <c r="H381" s="5"/>
      <c r="I381" s="60"/>
      <c r="J381" s="5"/>
      <c r="K381" s="6"/>
      <c r="L381" s="6"/>
      <c r="M381" s="62"/>
      <c r="N381" s="62"/>
      <c r="O381" s="62"/>
      <c r="P381" s="5"/>
      <c r="Q381" s="5"/>
    </row>
    <row r="382" spans="1:17" s="2" customFormat="1" x14ac:dyDescent="0.2">
      <c r="A382" s="1"/>
      <c r="B382" s="23">
        <v>34243</v>
      </c>
      <c r="C382" s="1">
        <v>22.75</v>
      </c>
      <c r="D382" s="1">
        <v>-158</v>
      </c>
      <c r="E382" s="39">
        <v>175</v>
      </c>
      <c r="F382" s="5">
        <v>8.8000000000000007</v>
      </c>
      <c r="G382" s="5"/>
      <c r="H382" s="5"/>
      <c r="I382" s="60"/>
      <c r="J382" s="5"/>
      <c r="K382" s="6"/>
      <c r="L382" s="6"/>
      <c r="M382" s="62"/>
      <c r="N382" s="62"/>
      <c r="O382" s="62"/>
      <c r="P382" s="5"/>
      <c r="Q382" s="5"/>
    </row>
    <row r="383" spans="1:17" s="2" customFormat="1" x14ac:dyDescent="0.2">
      <c r="A383" s="1"/>
      <c r="B383" s="23">
        <v>34243</v>
      </c>
      <c r="C383" s="1">
        <v>22.75</v>
      </c>
      <c r="D383" s="1">
        <v>-158</v>
      </c>
      <c r="E383" s="39">
        <v>155</v>
      </c>
      <c r="F383" s="5">
        <v>18.600000000000001</v>
      </c>
      <c r="G383" s="5"/>
      <c r="H383" s="5"/>
      <c r="I383" s="60"/>
      <c r="J383" s="5"/>
      <c r="K383" s="6"/>
      <c r="L383" s="6"/>
      <c r="M383" s="62"/>
      <c r="N383" s="62"/>
      <c r="O383" s="62"/>
      <c r="P383" s="5"/>
      <c r="Q383" s="5"/>
    </row>
    <row r="384" spans="1:17" s="2" customFormat="1" x14ac:dyDescent="0.2">
      <c r="A384" s="1"/>
      <c r="B384" s="23">
        <v>34243</v>
      </c>
      <c r="C384" s="1">
        <v>22.75</v>
      </c>
      <c r="D384" s="1">
        <v>-158</v>
      </c>
      <c r="E384" s="39">
        <v>135</v>
      </c>
      <c r="F384" s="5">
        <v>2.8</v>
      </c>
      <c r="G384" s="5"/>
      <c r="H384" s="5"/>
      <c r="I384" s="60"/>
      <c r="J384" s="5"/>
      <c r="K384" s="6"/>
      <c r="L384" s="6"/>
      <c r="M384" s="62"/>
      <c r="N384" s="62"/>
      <c r="O384" s="62"/>
      <c r="P384" s="5"/>
      <c r="Q384" s="5"/>
    </row>
    <row r="385" spans="1:17" s="14" customFormat="1" x14ac:dyDescent="0.2">
      <c r="A385" s="10"/>
      <c r="B385" s="24">
        <v>34243</v>
      </c>
      <c r="C385" s="10">
        <v>22.75</v>
      </c>
      <c r="D385" s="10">
        <v>-158</v>
      </c>
      <c r="E385" s="42">
        <v>106</v>
      </c>
      <c r="F385" s="12" t="s">
        <v>361</v>
      </c>
      <c r="G385" s="12"/>
      <c r="H385" s="12"/>
      <c r="I385" s="29"/>
      <c r="J385" s="12"/>
      <c r="K385" s="28"/>
      <c r="L385" s="28"/>
      <c r="M385" s="63"/>
      <c r="N385" s="63"/>
      <c r="O385" s="63"/>
      <c r="P385" s="12"/>
      <c r="Q385" s="12"/>
    </row>
    <row r="386" spans="1:17" x14ac:dyDescent="0.2">
      <c r="A386" s="1" t="s">
        <v>454</v>
      </c>
      <c r="B386" s="23">
        <v>43468</v>
      </c>
      <c r="C386" s="5">
        <v>-70.245566670000002</v>
      </c>
      <c r="D386" s="5">
        <v>-2.6910666669999999</v>
      </c>
      <c r="E386" s="39">
        <v>10</v>
      </c>
      <c r="F386" s="5" t="s">
        <v>361</v>
      </c>
      <c r="I386" s="43">
        <v>0.55000000000000004</v>
      </c>
      <c r="M386" s="62" t="s">
        <v>361</v>
      </c>
      <c r="N386" s="62">
        <v>8.7976539589442824E-3</v>
      </c>
      <c r="O386" s="62">
        <v>25.648812666666664</v>
      </c>
    </row>
    <row r="387" spans="1:17" x14ac:dyDescent="0.2">
      <c r="B387" s="23">
        <v>43468</v>
      </c>
      <c r="C387" s="5">
        <v>-70.245566670000002</v>
      </c>
      <c r="D387" s="5">
        <v>-2.6910666669999999</v>
      </c>
      <c r="E387" s="39">
        <v>50</v>
      </c>
      <c r="F387" s="5" t="s">
        <v>361</v>
      </c>
      <c r="I387" s="43">
        <v>0.1</v>
      </c>
      <c r="M387" s="62" t="s">
        <v>361</v>
      </c>
      <c r="N387" s="62">
        <v>1.6129032258064519E-2</v>
      </c>
      <c r="O387" s="62">
        <v>25.919940666666662</v>
      </c>
    </row>
    <row r="388" spans="1:17" x14ac:dyDescent="0.2">
      <c r="B388" s="23">
        <v>43468</v>
      </c>
      <c r="C388" s="5">
        <v>-70.245566670000002</v>
      </c>
      <c r="D388" s="5">
        <v>-2.6910666669999999</v>
      </c>
      <c r="E388" s="39">
        <v>75</v>
      </c>
      <c r="F388" s="5">
        <v>0.3759542975020983</v>
      </c>
      <c r="I388" s="43">
        <v>0.01</v>
      </c>
      <c r="M388" s="62" t="s">
        <v>361</v>
      </c>
      <c r="N388" s="62">
        <v>8.7976539589442824E-3</v>
      </c>
      <c r="O388" s="62">
        <v>26.043000666666661</v>
      </c>
    </row>
    <row r="389" spans="1:17" x14ac:dyDescent="0.2">
      <c r="B389" s="23">
        <v>43468</v>
      </c>
      <c r="C389" s="5">
        <v>-70.245566670000002</v>
      </c>
      <c r="D389" s="5">
        <v>-2.6910666669999999</v>
      </c>
      <c r="E389" s="39">
        <v>90</v>
      </c>
      <c r="F389" s="5">
        <v>0.43277055182234819</v>
      </c>
      <c r="I389" s="43">
        <v>0</v>
      </c>
      <c r="M389" s="62" t="s">
        <v>361</v>
      </c>
      <c r="N389" s="62">
        <v>1.4662756598240501E-2</v>
      </c>
      <c r="O389" s="62">
        <v>26.453064666666663</v>
      </c>
    </row>
    <row r="390" spans="1:17" x14ac:dyDescent="0.2">
      <c r="B390" s="23">
        <v>43468</v>
      </c>
      <c r="C390" s="5">
        <v>-70.245566670000002</v>
      </c>
      <c r="D390" s="5">
        <v>-2.6910666669999999</v>
      </c>
      <c r="E390" s="39">
        <v>150</v>
      </c>
      <c r="F390" s="5">
        <v>1.8782218815891019</v>
      </c>
      <c r="I390" s="43">
        <v>0</v>
      </c>
      <c r="M390" s="62" t="s">
        <v>361</v>
      </c>
      <c r="N390" s="62">
        <v>8.7976539589442824E-3</v>
      </c>
      <c r="O390" s="62">
        <v>26.448804666666661</v>
      </c>
    </row>
    <row r="391" spans="1:17" x14ac:dyDescent="0.2">
      <c r="A391" s="1" t="s">
        <v>416</v>
      </c>
      <c r="B391" s="23">
        <v>43468</v>
      </c>
      <c r="C391" s="5">
        <v>-70.245566670000002</v>
      </c>
      <c r="D391" s="5">
        <v>-2.6910666669999999</v>
      </c>
      <c r="E391" s="39">
        <v>259</v>
      </c>
      <c r="F391" s="5">
        <v>4.10821964916284</v>
      </c>
      <c r="I391" s="43">
        <v>0</v>
      </c>
      <c r="M391" s="62" t="s">
        <v>361</v>
      </c>
      <c r="N391" s="62">
        <v>4.5454545454545456E-2</v>
      </c>
      <c r="O391" s="62">
        <v>26.594460666666663</v>
      </c>
    </row>
    <row r="392" spans="1:17" x14ac:dyDescent="0.2">
      <c r="B392" s="23">
        <v>43474</v>
      </c>
      <c r="C392" s="5">
        <v>-63.034999999999997</v>
      </c>
      <c r="D392" s="5">
        <v>-51.084350000000001</v>
      </c>
      <c r="E392" s="39">
        <v>5</v>
      </c>
      <c r="F392" s="5" t="s">
        <v>361</v>
      </c>
      <c r="I392" s="43">
        <v>0.55000000000000004</v>
      </c>
      <c r="M392" s="62">
        <v>0.59577405617261525</v>
      </c>
      <c r="N392" s="62">
        <v>9.8214285714285726E-2</v>
      </c>
      <c r="O392" s="62">
        <v>30.974642245238087</v>
      </c>
    </row>
    <row r="393" spans="1:17" x14ac:dyDescent="0.2">
      <c r="B393" s="23">
        <v>43474</v>
      </c>
      <c r="C393" s="5">
        <v>-63.034999999999997</v>
      </c>
      <c r="D393" s="5">
        <v>-51.084350000000001</v>
      </c>
      <c r="E393" s="39">
        <v>20</v>
      </c>
      <c r="F393" s="5" t="s">
        <v>361</v>
      </c>
      <c r="I393" s="43">
        <v>0.1</v>
      </c>
      <c r="M393" s="62">
        <v>0.60691990375293015</v>
      </c>
      <c r="N393" s="62">
        <v>9.8214285714285726E-2</v>
      </c>
      <c r="O393" s="62">
        <v>30.874608245238093</v>
      </c>
    </row>
    <row r="394" spans="1:17" x14ac:dyDescent="0.2">
      <c r="B394" s="23">
        <v>43474</v>
      </c>
      <c r="C394" s="5">
        <v>-63.034999999999997</v>
      </c>
      <c r="D394" s="5">
        <v>-51.084350000000001</v>
      </c>
      <c r="E394" s="39">
        <v>50</v>
      </c>
      <c r="F394" s="5" t="s">
        <v>361</v>
      </c>
      <c r="I394" s="43">
        <v>0.01</v>
      </c>
      <c r="M394" s="62">
        <v>0.56758645895282345</v>
      </c>
      <c r="N394" s="62">
        <v>2.3809523809523808E-2</v>
      </c>
      <c r="O394" s="62">
        <v>30.958798245238093</v>
      </c>
    </row>
    <row r="395" spans="1:17" x14ac:dyDescent="0.2">
      <c r="B395" s="23">
        <v>43474</v>
      </c>
      <c r="C395" s="5">
        <v>-63.034999999999997</v>
      </c>
      <c r="D395" s="5">
        <v>-51.084350000000001</v>
      </c>
      <c r="E395" s="39">
        <v>100</v>
      </c>
      <c r="F395" s="5">
        <v>8.2771179294081598</v>
      </c>
      <c r="I395" s="43">
        <v>0</v>
      </c>
      <c r="M395" s="62">
        <v>0.11940239945737091</v>
      </c>
      <c r="N395" s="62">
        <v>1.6369047619047616E-2</v>
      </c>
      <c r="O395" s="62">
        <v>30.94716224523809</v>
      </c>
    </row>
    <row r="396" spans="1:17" x14ac:dyDescent="0.2">
      <c r="B396" s="23">
        <v>43474</v>
      </c>
      <c r="C396" s="5">
        <v>-63.034999999999997</v>
      </c>
      <c r="D396" s="5">
        <v>-51.084350000000001</v>
      </c>
      <c r="E396" s="39">
        <v>200</v>
      </c>
      <c r="F396" s="5">
        <v>0.72111553252733573</v>
      </c>
      <c r="I396" s="43">
        <v>0</v>
      </c>
      <c r="M396" s="62" t="s">
        <v>361</v>
      </c>
      <c r="N396" s="62">
        <v>8.9285714285714281E-3</v>
      </c>
      <c r="O396" s="62">
        <v>30.747982452380999</v>
      </c>
    </row>
    <row r="397" spans="1:17" x14ac:dyDescent="0.2">
      <c r="B397" s="23">
        <v>43474</v>
      </c>
      <c r="C397" s="5">
        <v>-63.034999999999997</v>
      </c>
      <c r="D397" s="5">
        <v>-51.084350000000001</v>
      </c>
      <c r="E397" s="39">
        <v>500</v>
      </c>
      <c r="F397" s="5">
        <v>1.0568813565734199</v>
      </c>
      <c r="I397" s="43">
        <v>0</v>
      </c>
      <c r="M397" s="62" t="s">
        <v>361</v>
      </c>
      <c r="N397" s="62">
        <v>8.9285714285714281E-3</v>
      </c>
      <c r="O397" s="62">
        <v>30.487052245238093</v>
      </c>
    </row>
    <row r="398" spans="1:17" x14ac:dyDescent="0.2">
      <c r="B398" s="23">
        <v>43474</v>
      </c>
      <c r="C398" s="5">
        <v>-63.410916669999999</v>
      </c>
      <c r="D398" s="5">
        <v>-51.609783329999999</v>
      </c>
      <c r="E398" s="39">
        <v>5</v>
      </c>
      <c r="F398" s="5">
        <v>0.12974541570987139</v>
      </c>
      <c r="I398" s="43">
        <v>0.55000000000000004</v>
      </c>
      <c r="M398" s="62">
        <v>0.6310906876582465</v>
      </c>
      <c r="N398" s="62">
        <v>4.9233252623083132E-2</v>
      </c>
      <c r="O398" s="62">
        <v>26.690854245238093</v>
      </c>
    </row>
    <row r="399" spans="1:17" x14ac:dyDescent="0.2">
      <c r="B399" s="23">
        <v>43474</v>
      </c>
      <c r="C399" s="5">
        <v>-63.410916669999999</v>
      </c>
      <c r="D399" s="5">
        <v>-51.609783329999999</v>
      </c>
      <c r="E399" s="39">
        <v>20</v>
      </c>
      <c r="F399" s="5" t="s">
        <v>361</v>
      </c>
      <c r="I399" s="43">
        <v>0.1</v>
      </c>
      <c r="M399" s="62">
        <v>0.78469956838455834</v>
      </c>
      <c r="N399" s="62">
        <v>2.996845425867508E-2</v>
      </c>
      <c r="O399" s="62">
        <v>30.004712245238093</v>
      </c>
    </row>
    <row r="400" spans="1:17" x14ac:dyDescent="0.2">
      <c r="B400" s="23">
        <v>43474</v>
      </c>
      <c r="C400" s="5">
        <v>-63.410916669999999</v>
      </c>
      <c r="D400" s="5">
        <v>-51.609783329999999</v>
      </c>
      <c r="E400" s="39">
        <v>50</v>
      </c>
      <c r="F400" s="5" t="s">
        <v>361</v>
      </c>
      <c r="I400" s="43">
        <v>0.01</v>
      </c>
      <c r="M400" s="62">
        <v>0.60573515272332634</v>
      </c>
      <c r="N400" s="62">
        <v>2.4053627760252369E-2</v>
      </c>
      <c r="O400" s="62">
        <v>30.627584245238097</v>
      </c>
    </row>
    <row r="401" spans="2:15" x14ac:dyDescent="0.2">
      <c r="B401" s="23">
        <v>43474</v>
      </c>
      <c r="C401" s="5">
        <v>-63.410916669999999</v>
      </c>
      <c r="D401" s="5">
        <v>-51.609783329999999</v>
      </c>
      <c r="E401" s="39">
        <v>110</v>
      </c>
      <c r="F401" s="5">
        <v>1.3016375728428691</v>
      </c>
      <c r="I401" s="43">
        <v>0</v>
      </c>
      <c r="M401" s="62">
        <v>0.7758902151445134</v>
      </c>
      <c r="N401" s="62">
        <v>3.5883280757097805E-2</v>
      </c>
      <c r="O401" s="62">
        <v>30.627584245238097</v>
      </c>
    </row>
    <row r="402" spans="2:15" x14ac:dyDescent="0.2">
      <c r="B402" s="23">
        <v>43474</v>
      </c>
      <c r="C402" s="5">
        <v>-63.410916669999999</v>
      </c>
      <c r="D402" s="5">
        <v>-51.609783329999999</v>
      </c>
      <c r="E402" s="39">
        <v>200</v>
      </c>
      <c r="F402" s="5">
        <v>7.0074803218172717</v>
      </c>
      <c r="I402" s="43">
        <v>0</v>
      </c>
      <c r="M402" s="62" t="s">
        <v>361</v>
      </c>
      <c r="N402" s="62">
        <v>8.9285714285714281E-3</v>
      </c>
      <c r="O402" s="62">
        <v>29.962822452381001</v>
      </c>
    </row>
    <row r="403" spans="2:15" x14ac:dyDescent="0.2">
      <c r="B403" s="23">
        <v>43474</v>
      </c>
      <c r="C403" s="5">
        <v>-63.410916669999999</v>
      </c>
      <c r="D403" s="5">
        <v>-51.609783329999999</v>
      </c>
      <c r="E403" s="39">
        <v>500</v>
      </c>
      <c r="F403" s="5">
        <v>1.3929196922802545</v>
      </c>
      <c r="I403" s="43">
        <v>0</v>
      </c>
      <c r="M403" s="62" t="s">
        <v>361</v>
      </c>
      <c r="N403" s="62">
        <v>8.9285714285714281E-3</v>
      </c>
      <c r="O403" s="62">
        <v>29.982245238099999</v>
      </c>
    </row>
    <row r="404" spans="2:15" x14ac:dyDescent="0.2">
      <c r="B404" s="23">
        <v>43474</v>
      </c>
      <c r="C404" s="5">
        <v>-63.738</v>
      </c>
      <c r="D404" s="5">
        <v>-53.111466669999999</v>
      </c>
      <c r="E404" s="39">
        <v>25</v>
      </c>
      <c r="F404" s="5" t="s">
        <v>361</v>
      </c>
      <c r="I404" s="43">
        <v>0.55000000000000004</v>
      </c>
      <c r="M404" s="62">
        <v>1.0775989127498633</v>
      </c>
      <c r="N404" s="62">
        <v>4.1162227602905568E-2</v>
      </c>
      <c r="O404" s="62">
        <v>24.32310224523809</v>
      </c>
    </row>
    <row r="405" spans="2:15" x14ac:dyDescent="0.2">
      <c r="B405" s="23">
        <v>43474</v>
      </c>
      <c r="C405" s="5">
        <v>-63.738</v>
      </c>
      <c r="D405" s="5">
        <v>-53.111466669999999</v>
      </c>
      <c r="E405" s="39">
        <v>50</v>
      </c>
      <c r="F405" s="5" t="s">
        <v>361</v>
      </c>
      <c r="I405" s="43">
        <v>0.1</v>
      </c>
      <c r="M405" s="62">
        <v>1.0760441641876837</v>
      </c>
      <c r="N405" s="62">
        <v>4.9684542586750799E-2</v>
      </c>
      <c r="O405" s="62">
        <v>26.571442245238099</v>
      </c>
    </row>
    <row r="406" spans="2:15" x14ac:dyDescent="0.2">
      <c r="B406" s="23">
        <v>43474</v>
      </c>
      <c r="C406" s="5">
        <v>-63.738</v>
      </c>
      <c r="D406" s="5">
        <v>-53.111466669999999</v>
      </c>
      <c r="E406" s="39">
        <v>65</v>
      </c>
      <c r="F406" s="5">
        <v>0.17453018988358016</v>
      </c>
      <c r="I406" s="43">
        <v>0.01</v>
      </c>
      <c r="M406" s="62">
        <v>0.87954396972285331</v>
      </c>
      <c r="N406" s="62">
        <v>5.3627760252365937E-2</v>
      </c>
      <c r="O406" s="62">
        <v>26.295002245238095</v>
      </c>
    </row>
    <row r="407" spans="2:15" x14ac:dyDescent="0.2">
      <c r="B407" s="23">
        <v>43474</v>
      </c>
      <c r="C407" s="5">
        <v>-63.738</v>
      </c>
      <c r="D407" s="5">
        <v>-53.111466669999999</v>
      </c>
      <c r="E407" s="39">
        <v>100</v>
      </c>
      <c r="F407" s="5">
        <v>0.85118138954303946</v>
      </c>
      <c r="I407" s="43">
        <v>0</v>
      </c>
      <c r="M407" s="62">
        <v>0.4684616158229572</v>
      </c>
      <c r="N407" s="62">
        <v>3.3911671924290225E-2</v>
      </c>
      <c r="O407" s="62">
        <v>29.5524622452381</v>
      </c>
    </row>
    <row r="408" spans="2:15" x14ac:dyDescent="0.2">
      <c r="B408" s="23">
        <v>43474</v>
      </c>
      <c r="C408" s="5">
        <v>-63.738</v>
      </c>
      <c r="D408" s="5">
        <v>-53.111466669999999</v>
      </c>
      <c r="E408" s="39">
        <v>240</v>
      </c>
      <c r="F408" s="5">
        <v>3.3060980947824805</v>
      </c>
      <c r="I408" s="43">
        <v>0</v>
      </c>
      <c r="M408" s="62" t="s">
        <v>361</v>
      </c>
      <c r="N408" s="62">
        <v>2.3659305993690852E-3</v>
      </c>
      <c r="O408" s="62">
        <v>29.384512245238092</v>
      </c>
    </row>
    <row r="409" spans="2:15" x14ac:dyDescent="0.2">
      <c r="B409" s="23">
        <v>43474</v>
      </c>
      <c r="C409" s="5">
        <v>-63.738</v>
      </c>
      <c r="D409" s="5">
        <v>-53.111466669999999</v>
      </c>
      <c r="E409" s="39">
        <v>510</v>
      </c>
      <c r="F409" s="5">
        <v>0.52727212230023857</v>
      </c>
      <c r="I409" s="43">
        <v>0</v>
      </c>
      <c r="M409" s="62" t="s">
        <v>361</v>
      </c>
      <c r="N409" s="62">
        <v>6.3091482649842269E-3</v>
      </c>
      <c r="O409" s="62">
        <v>29.909444245238095</v>
      </c>
    </row>
    <row r="410" spans="2:15" x14ac:dyDescent="0.2">
      <c r="B410" s="23">
        <v>43476</v>
      </c>
      <c r="C410" s="5">
        <v>-66.352466669999998</v>
      </c>
      <c r="D410" s="5">
        <v>-60.391083330000001</v>
      </c>
      <c r="E410" s="39">
        <v>5</v>
      </c>
      <c r="F410" s="5">
        <v>1.2350667973073932</v>
      </c>
      <c r="I410" s="43">
        <v>0.55000000000000004</v>
      </c>
      <c r="M410" s="62">
        <v>0.77399815868049204</v>
      </c>
      <c r="N410" s="62">
        <v>7.2135785007072142E-2</v>
      </c>
      <c r="O410" s="62">
        <v>23.012247880000004</v>
      </c>
    </row>
    <row r="411" spans="2:15" x14ac:dyDescent="0.2">
      <c r="B411" s="23">
        <v>43476</v>
      </c>
      <c r="C411" s="5">
        <v>-66.352466669999998</v>
      </c>
      <c r="D411" s="5">
        <v>-60.391083330000001</v>
      </c>
      <c r="E411" s="39">
        <v>25</v>
      </c>
      <c r="F411" s="5">
        <v>1.4854076850007873</v>
      </c>
      <c r="I411" s="43">
        <v>0.1</v>
      </c>
      <c r="M411" s="62">
        <v>0.96448053614204077</v>
      </c>
      <c r="N411" s="62">
        <v>4.3847241867043849E-2</v>
      </c>
      <c r="O411" s="62">
        <v>26.702640666666664</v>
      </c>
    </row>
    <row r="412" spans="2:15" x14ac:dyDescent="0.2">
      <c r="B412" s="23">
        <v>43476</v>
      </c>
      <c r="C412" s="5">
        <v>-66.352466669999998</v>
      </c>
      <c r="D412" s="5">
        <v>-60.391083330000001</v>
      </c>
      <c r="E412" s="39">
        <v>50</v>
      </c>
      <c r="F412" s="5">
        <v>1.8587756478471713</v>
      </c>
      <c r="I412" s="43">
        <v>0.01</v>
      </c>
      <c r="M412" s="62">
        <v>0.84429447804263746</v>
      </c>
      <c r="N412" s="62">
        <v>8.9816124469589809E-2</v>
      </c>
      <c r="O412" s="62">
        <v>27</v>
      </c>
    </row>
    <row r="413" spans="2:15" x14ac:dyDescent="0.2">
      <c r="B413" s="23">
        <v>43476</v>
      </c>
      <c r="C413" s="5">
        <v>-66.352466669999998</v>
      </c>
      <c r="D413" s="5">
        <v>-60.391083330000001</v>
      </c>
      <c r="E413" s="39">
        <v>100</v>
      </c>
      <c r="F413" s="5">
        <v>0.681914902451214</v>
      </c>
      <c r="I413" s="43">
        <v>0</v>
      </c>
      <c r="M413" s="62">
        <v>1.2713394894101402</v>
      </c>
      <c r="N413" s="62">
        <v>5.7991513437057995E-2</v>
      </c>
      <c r="O413" s="62">
        <v>27.123244666666665</v>
      </c>
    </row>
    <row r="414" spans="2:15" x14ac:dyDescent="0.2">
      <c r="B414" s="23">
        <v>43476</v>
      </c>
      <c r="C414" s="5">
        <v>-66.352466669999998</v>
      </c>
      <c r="D414" s="5">
        <v>-60.391083330000001</v>
      </c>
      <c r="E414" s="39">
        <v>250</v>
      </c>
      <c r="F414" s="5">
        <v>3.4740075975035198</v>
      </c>
      <c r="I414" s="43">
        <v>0</v>
      </c>
      <c r="M414" s="62">
        <v>8.4551645762200797E-2</v>
      </c>
      <c r="N414" s="62">
        <v>4.0311173974540315E-2</v>
      </c>
      <c r="O414" s="62">
        <v>27.377844666666661</v>
      </c>
    </row>
    <row r="415" spans="2:15" x14ac:dyDescent="0.2">
      <c r="B415" s="23">
        <v>43476</v>
      </c>
      <c r="C415" s="5">
        <v>-66.352466669999998</v>
      </c>
      <c r="D415" s="5">
        <v>-60.391083330000001</v>
      </c>
      <c r="E415" s="39">
        <v>431</v>
      </c>
      <c r="F415" s="5">
        <v>0.74112733282094245</v>
      </c>
      <c r="I415" s="43">
        <v>0</v>
      </c>
      <c r="M415" s="62">
        <v>0.1177708899634228</v>
      </c>
      <c r="N415" s="62">
        <v>3.3239038189533242E-2</v>
      </c>
      <c r="O415" s="62">
        <v>27.377844666666661</v>
      </c>
    </row>
    <row r="416" spans="2:15" x14ac:dyDescent="0.2">
      <c r="B416" s="23">
        <v>43480</v>
      </c>
      <c r="C416" s="5">
        <v>-66.604950000000002</v>
      </c>
      <c r="D416" s="5">
        <v>-59.627249999999997</v>
      </c>
      <c r="E416" s="39">
        <v>5</v>
      </c>
      <c r="F416" s="5">
        <v>0.69508156845354629</v>
      </c>
      <c r="I416" s="43">
        <v>0.55000000000000004</v>
      </c>
      <c r="M416" s="62">
        <v>0.1188205253132862</v>
      </c>
      <c r="N416" s="62">
        <v>2.996845425867508E-2</v>
      </c>
      <c r="O416" s="62">
        <v>10.720434119333332</v>
      </c>
    </row>
    <row r="417" spans="2:15" x14ac:dyDescent="0.2">
      <c r="B417" s="23">
        <v>43480</v>
      </c>
      <c r="C417" s="5">
        <v>-66.604950000000002</v>
      </c>
      <c r="D417" s="5">
        <v>-59.627249999999997</v>
      </c>
      <c r="E417" s="39">
        <v>25</v>
      </c>
      <c r="F417" s="5" t="s">
        <v>361</v>
      </c>
      <c r="I417" s="43">
        <v>0.1</v>
      </c>
      <c r="M417" s="62">
        <v>0.49020512266711336</v>
      </c>
      <c r="N417" s="62">
        <v>1.025236593059937E-2</v>
      </c>
      <c r="O417" s="62">
        <v>15.450715030238094</v>
      </c>
    </row>
    <row r="418" spans="2:15" x14ac:dyDescent="0.2">
      <c r="B418" s="23">
        <v>43480</v>
      </c>
      <c r="C418" s="5">
        <v>-66.604950000000002</v>
      </c>
      <c r="D418" s="5">
        <v>-59.627249999999997</v>
      </c>
      <c r="E418" s="39">
        <v>35</v>
      </c>
      <c r="F418" s="5" t="s">
        <v>361</v>
      </c>
      <c r="I418" s="43">
        <v>0.01</v>
      </c>
      <c r="M418" s="62">
        <v>1.0277601729545127</v>
      </c>
      <c r="N418" s="62">
        <v>1.025236593059937E-2</v>
      </c>
      <c r="O418" s="62">
        <v>25.182348245238096</v>
      </c>
    </row>
    <row r="419" spans="2:15" x14ac:dyDescent="0.2">
      <c r="B419" s="23">
        <v>43480</v>
      </c>
      <c r="C419" s="5">
        <v>-66.604950000000002</v>
      </c>
      <c r="D419" s="5">
        <v>-59.627249999999997</v>
      </c>
      <c r="E419" s="39">
        <v>60</v>
      </c>
      <c r="F419" s="5">
        <v>0.45760771288403601</v>
      </c>
      <c r="I419" s="43">
        <v>0</v>
      </c>
      <c r="M419" s="62">
        <v>1.0929475526406001</v>
      </c>
      <c r="N419" s="62">
        <v>2.2082018927444796E-2</v>
      </c>
      <c r="O419" s="62">
        <v>26.182678245238101</v>
      </c>
    </row>
    <row r="420" spans="2:15" x14ac:dyDescent="0.2">
      <c r="B420" s="23">
        <v>43480</v>
      </c>
      <c r="C420" s="5">
        <v>-66.604950000000002</v>
      </c>
      <c r="D420" s="5">
        <v>-59.627249999999997</v>
      </c>
      <c r="E420" s="39">
        <v>100</v>
      </c>
      <c r="F420" s="5">
        <v>1.4536232124870008</v>
      </c>
      <c r="I420" s="43">
        <v>0</v>
      </c>
      <c r="M420" s="62">
        <v>0.7843082201062902</v>
      </c>
      <c r="N420" s="62" t="s">
        <v>361</v>
      </c>
      <c r="O420" s="62">
        <v>28.473824245238095</v>
      </c>
    </row>
    <row r="421" spans="2:15" x14ac:dyDescent="0.2">
      <c r="B421" s="23">
        <v>43480</v>
      </c>
      <c r="C421" s="5">
        <v>-66.604950000000002</v>
      </c>
      <c r="D421" s="5">
        <v>-59.627249999999997</v>
      </c>
      <c r="E421" s="39">
        <v>200</v>
      </c>
      <c r="F421" s="5">
        <v>0.69511363426481976</v>
      </c>
      <c r="I421" s="43">
        <v>0</v>
      </c>
      <c r="M421" s="62">
        <v>0.45295194531048394</v>
      </c>
      <c r="N421" s="62">
        <v>2.3659305993690852E-3</v>
      </c>
      <c r="O421" s="62">
        <v>28.729852245238092</v>
      </c>
    </row>
    <row r="422" spans="2:15" x14ac:dyDescent="0.2">
      <c r="B422" s="23">
        <v>43480</v>
      </c>
      <c r="C422" s="5">
        <v>-66.604950000000002</v>
      </c>
      <c r="D422" s="5">
        <v>-59.627249999999997</v>
      </c>
      <c r="E422" s="39">
        <v>450</v>
      </c>
      <c r="F422" s="5">
        <v>0.76425332024429282</v>
      </c>
      <c r="I422" s="43">
        <v>0</v>
      </c>
      <c r="M422" s="62">
        <v>0.34350897199140173</v>
      </c>
      <c r="N422" s="62">
        <v>6.3091482649842269E-3</v>
      </c>
      <c r="O422" s="62">
        <v>28.856402245238094</v>
      </c>
    </row>
    <row r="423" spans="2:15" x14ac:dyDescent="0.2">
      <c r="B423" s="23">
        <v>43478</v>
      </c>
      <c r="C423" s="5">
        <v>-66.486733330000007</v>
      </c>
      <c r="D423" s="5">
        <v>-59.575866670000003</v>
      </c>
      <c r="E423" s="39">
        <v>10</v>
      </c>
      <c r="F423" s="5">
        <v>9.7524073889950755E-2</v>
      </c>
      <c r="I423" s="43">
        <v>0.55000000000000004</v>
      </c>
      <c r="M423" s="62">
        <v>0.34070031578725563</v>
      </c>
      <c r="N423" s="62">
        <v>3.7126715092816787E-2</v>
      </c>
      <c r="O423" s="62">
        <v>13.60023868</v>
      </c>
    </row>
    <row r="424" spans="2:15" x14ac:dyDescent="0.2">
      <c r="B424" s="23">
        <v>43478</v>
      </c>
      <c r="C424" s="5">
        <v>-66.486733330000007</v>
      </c>
      <c r="D424" s="5">
        <v>-59.575866670000003</v>
      </c>
      <c r="E424" s="39">
        <v>30</v>
      </c>
      <c r="F424" s="5">
        <v>0.26609327203304833</v>
      </c>
      <c r="I424" s="43">
        <v>0.1</v>
      </c>
      <c r="M424" s="62">
        <v>0.55810203430029814</v>
      </c>
      <c r="N424" s="62">
        <v>2.0984665052461663E-2</v>
      </c>
      <c r="O424" s="62">
        <v>18.130332760000002</v>
      </c>
    </row>
    <row r="425" spans="2:15" x14ac:dyDescent="0.2">
      <c r="B425" s="23">
        <v>43478</v>
      </c>
      <c r="C425" s="5">
        <v>-66.486733330000007</v>
      </c>
      <c r="D425" s="5">
        <v>-59.575866670000003</v>
      </c>
      <c r="E425" s="39">
        <v>60</v>
      </c>
      <c r="F425" s="5">
        <v>1.0229442995470341</v>
      </c>
      <c r="I425" s="43">
        <v>0.01</v>
      </c>
      <c r="M425" s="62">
        <v>1.7073041195488563</v>
      </c>
      <c r="N425" s="62">
        <v>4.7215496368038741E-2</v>
      </c>
      <c r="O425" s="62">
        <v>26.140524666666664</v>
      </c>
    </row>
    <row r="426" spans="2:15" x14ac:dyDescent="0.2">
      <c r="B426" s="23">
        <v>43478</v>
      </c>
      <c r="C426" s="5">
        <v>-66.486733330000007</v>
      </c>
      <c r="D426" s="5">
        <v>-59.575866670000003</v>
      </c>
      <c r="E426" s="39">
        <v>150</v>
      </c>
      <c r="F426" s="5">
        <v>1.2734501715448676</v>
      </c>
      <c r="I426" s="43">
        <v>0</v>
      </c>
      <c r="M426" s="62">
        <v>0.90968752895274174</v>
      </c>
      <c r="N426" s="62">
        <v>3.1073446327683621E-2</v>
      </c>
      <c r="O426" s="62">
        <v>26.950214273333334</v>
      </c>
    </row>
    <row r="427" spans="2:15" x14ac:dyDescent="0.2">
      <c r="B427" s="23">
        <v>43478</v>
      </c>
      <c r="C427" s="5">
        <v>-66.486733330000007</v>
      </c>
      <c r="D427" s="5">
        <v>-59.575866670000003</v>
      </c>
      <c r="E427" s="39">
        <v>400</v>
      </c>
      <c r="F427" s="5">
        <v>2.6281906472405758</v>
      </c>
      <c r="I427" s="43">
        <v>0</v>
      </c>
      <c r="M427" s="62">
        <v>0.31365278140397806</v>
      </c>
      <c r="N427" s="62">
        <v>1.6949152542372881E-2</v>
      </c>
      <c r="O427" s="62">
        <v>27.216408666666666</v>
      </c>
    </row>
    <row r="428" spans="2:15" x14ac:dyDescent="0.2">
      <c r="B428" s="23">
        <v>43478</v>
      </c>
      <c r="C428" s="5">
        <v>-66.486733330000007</v>
      </c>
      <c r="D428" s="5">
        <v>-59.575866670000003</v>
      </c>
      <c r="E428" s="39">
        <v>500</v>
      </c>
      <c r="F428" s="5">
        <v>1.1218723850978514</v>
      </c>
      <c r="I428" s="43">
        <v>0</v>
      </c>
      <c r="M428" s="62">
        <v>0.60729171729606357</v>
      </c>
      <c r="N428" s="62">
        <v>4.8426150121065378E-3</v>
      </c>
      <c r="O428" s="62">
        <v>27.096952666666663</v>
      </c>
    </row>
    <row r="429" spans="2:15" x14ac:dyDescent="0.2">
      <c r="B429" s="23">
        <v>43484</v>
      </c>
      <c r="C429" s="5">
        <v>-66.092233329999999</v>
      </c>
      <c r="D429" s="5">
        <v>-60.021483330000002</v>
      </c>
      <c r="E429" s="39">
        <v>2</v>
      </c>
      <c r="F429" s="5">
        <v>0.79576419182094049</v>
      </c>
      <c r="I429" s="43">
        <v>0.55000000000000004</v>
      </c>
      <c r="M429" s="62">
        <v>0.10516615065299999</v>
      </c>
      <c r="N429" s="62">
        <v>0.1111111111111111</v>
      </c>
      <c r="O429" s="62">
        <v>15.528074083333333</v>
      </c>
    </row>
    <row r="430" spans="2:15" x14ac:dyDescent="0.2">
      <c r="B430" s="23">
        <v>43484</v>
      </c>
      <c r="C430" s="5">
        <v>-66.092233329999999</v>
      </c>
      <c r="D430" s="5">
        <v>-60.021483330000002</v>
      </c>
      <c r="E430" s="39">
        <v>10</v>
      </c>
      <c r="F430" s="5">
        <v>1.4826128040478701</v>
      </c>
      <c r="I430" s="43">
        <v>0.1</v>
      </c>
      <c r="M430" s="62">
        <v>0.40105457496522096</v>
      </c>
      <c r="N430" s="62">
        <v>3.6484245439469314E-2</v>
      </c>
      <c r="O430" s="62">
        <v>27.257957874999999</v>
      </c>
    </row>
    <row r="431" spans="2:15" x14ac:dyDescent="0.2">
      <c r="B431" s="23">
        <v>43484</v>
      </c>
      <c r="C431" s="5">
        <v>-66.092233329999999</v>
      </c>
      <c r="D431" s="5">
        <v>-60.021483330000002</v>
      </c>
      <c r="E431" s="39">
        <v>20</v>
      </c>
      <c r="F431" s="5" t="s">
        <v>361</v>
      </c>
      <c r="I431" s="43">
        <v>0.01</v>
      </c>
      <c r="M431" s="62">
        <v>1.1737137111098321</v>
      </c>
      <c r="N431" s="62">
        <v>6.1359867330016582E-2</v>
      </c>
      <c r="O431" s="62">
        <v>27.035695951923074</v>
      </c>
    </row>
    <row r="432" spans="2:15" x14ac:dyDescent="0.2">
      <c r="B432" s="23">
        <v>43484</v>
      </c>
      <c r="C432" s="5">
        <v>-66.092233329999999</v>
      </c>
      <c r="D432" s="5">
        <v>-60.021483330000002</v>
      </c>
      <c r="E432" s="39">
        <v>30</v>
      </c>
      <c r="F432" s="5" t="s">
        <v>361</v>
      </c>
      <c r="I432" s="43">
        <v>0</v>
      </c>
      <c r="M432" s="62">
        <v>1.5174188664187593</v>
      </c>
      <c r="N432" s="62">
        <v>5.3067993366500824E-2</v>
      </c>
      <c r="O432" s="62">
        <v>28.575978451923071</v>
      </c>
    </row>
    <row r="433" spans="2:15" x14ac:dyDescent="0.2">
      <c r="B433" s="23">
        <v>43484</v>
      </c>
      <c r="C433" s="5">
        <v>-66.092233329999999</v>
      </c>
      <c r="D433" s="5">
        <v>-60.021483330000002</v>
      </c>
      <c r="E433" s="39">
        <v>100</v>
      </c>
      <c r="F433" s="5">
        <v>2.6558878840003994</v>
      </c>
      <c r="I433" s="43">
        <v>0</v>
      </c>
      <c r="M433" s="62">
        <v>0.37115946180502057</v>
      </c>
      <c r="N433" s="62">
        <v>4.4776119402985065E-2</v>
      </c>
      <c r="O433" s="62">
        <v>28.839800951923074</v>
      </c>
    </row>
    <row r="434" spans="2:15" x14ac:dyDescent="0.2">
      <c r="B434" s="23">
        <v>43484</v>
      </c>
      <c r="C434" s="5">
        <v>-66.092233329999999</v>
      </c>
      <c r="D434" s="5">
        <v>-60.021483330000002</v>
      </c>
      <c r="E434" s="39">
        <v>190</v>
      </c>
      <c r="F434" s="5">
        <v>6.0480798922438312</v>
      </c>
      <c r="I434" s="43">
        <v>0</v>
      </c>
      <c r="M434" s="62">
        <v>0.204457</v>
      </c>
      <c r="N434" s="62">
        <v>3.6484245439469321E-2</v>
      </c>
      <c r="O434" s="62">
        <v>30.032635575</v>
      </c>
    </row>
    <row r="435" spans="2:15" x14ac:dyDescent="0.2">
      <c r="B435" s="23">
        <v>43484</v>
      </c>
      <c r="C435" s="5">
        <v>-66.092233329999999</v>
      </c>
      <c r="D435" s="5">
        <v>-60.021483330000002</v>
      </c>
      <c r="E435" s="39">
        <v>310</v>
      </c>
      <c r="F435" s="5">
        <v>2.7289500446120489</v>
      </c>
      <c r="I435" s="43">
        <v>0</v>
      </c>
      <c r="M435" s="62">
        <v>0.15758683393218564</v>
      </c>
      <c r="N435" s="62">
        <v>2.8192371475953562E-2</v>
      </c>
      <c r="O435" s="62">
        <v>29.699173451923073</v>
      </c>
    </row>
    <row r="436" spans="2:15" x14ac:dyDescent="0.2">
      <c r="B436" s="23">
        <v>43485</v>
      </c>
      <c r="C436" s="5">
        <v>-66.469650000000001</v>
      </c>
      <c r="D436" s="5">
        <v>-60.25108333</v>
      </c>
      <c r="E436" s="39">
        <v>2</v>
      </c>
      <c r="F436" s="5">
        <v>0.46991037065989588</v>
      </c>
      <c r="I436" s="43">
        <v>0.55000000000000004</v>
      </c>
      <c r="M436" s="62">
        <v>0.13575449218412955</v>
      </c>
      <c r="N436" s="62">
        <v>8.2170542635658914E-2</v>
      </c>
      <c r="O436" s="62">
        <v>9.4355796857142842</v>
      </c>
    </row>
    <row r="437" spans="2:15" x14ac:dyDescent="0.2">
      <c r="B437" s="23">
        <v>43485</v>
      </c>
      <c r="C437" s="5">
        <v>-66.469650000000001</v>
      </c>
      <c r="D437" s="5">
        <v>-60.25108333</v>
      </c>
      <c r="E437" s="39">
        <v>15</v>
      </c>
      <c r="F437" s="5">
        <v>0.3051462745299145</v>
      </c>
      <c r="I437" s="43">
        <v>0.1</v>
      </c>
      <c r="M437" s="62">
        <v>0.32497305405530752</v>
      </c>
      <c r="N437" s="62">
        <v>7.441860465116279E-2</v>
      </c>
      <c r="O437" s="62">
        <v>20.650750131523807</v>
      </c>
    </row>
    <row r="438" spans="2:15" x14ac:dyDescent="0.2">
      <c r="B438" s="23">
        <v>43485</v>
      </c>
      <c r="C438" s="5">
        <v>-66.469650000000001</v>
      </c>
      <c r="D438" s="5">
        <v>-60.25108333</v>
      </c>
      <c r="E438" s="39">
        <v>25</v>
      </c>
      <c r="F438" s="5">
        <v>0.56608790167591139</v>
      </c>
      <c r="I438" s="43">
        <v>0.01</v>
      </c>
      <c r="M438" s="62">
        <v>0.8253123795161279</v>
      </c>
      <c r="N438" s="62">
        <v>5.1162790697674425E-2</v>
      </c>
      <c r="O438" s="62">
        <v>23.894142731523807</v>
      </c>
    </row>
    <row r="439" spans="2:15" x14ac:dyDescent="0.2">
      <c r="B439" s="23">
        <v>43485</v>
      </c>
      <c r="C439" s="5">
        <v>-66.469650000000001</v>
      </c>
      <c r="D439" s="5">
        <v>-60.25108333</v>
      </c>
      <c r="E439" s="39">
        <v>35</v>
      </c>
      <c r="F439" s="5">
        <v>0.85391478340520377</v>
      </c>
      <c r="I439" s="43">
        <v>0</v>
      </c>
      <c r="M439" s="62">
        <v>1.1425100246303839</v>
      </c>
      <c r="N439" s="62">
        <v>3.5658914728682177E-2</v>
      </c>
      <c r="O439" s="62">
        <v>26.885166638666668</v>
      </c>
    </row>
    <row r="440" spans="2:15" x14ac:dyDescent="0.2">
      <c r="B440" s="23">
        <v>43485</v>
      </c>
      <c r="C440" s="5">
        <v>-66.469650000000001</v>
      </c>
      <c r="D440" s="5">
        <v>-60.25108333</v>
      </c>
      <c r="E440" s="39">
        <v>100</v>
      </c>
      <c r="F440" s="5">
        <v>1.1267911853553589</v>
      </c>
      <c r="I440" s="43">
        <v>0</v>
      </c>
      <c r="M440" s="62">
        <v>1.1362559113371846</v>
      </c>
      <c r="N440" s="62">
        <v>4.6715328467153282E-2</v>
      </c>
      <c r="O440" s="62">
        <v>27.532098638666664</v>
      </c>
    </row>
    <row r="441" spans="2:15" x14ac:dyDescent="0.2">
      <c r="B441" s="23">
        <v>43485</v>
      </c>
      <c r="C441" s="5">
        <v>-66.469650000000001</v>
      </c>
      <c r="D441" s="5">
        <v>-60.25108333</v>
      </c>
      <c r="E441" s="39">
        <v>250</v>
      </c>
      <c r="F441" s="5">
        <v>2.0129716996249742</v>
      </c>
      <c r="I441" s="43">
        <v>0</v>
      </c>
      <c r="M441" s="62">
        <v>0.33615879369631707</v>
      </c>
      <c r="N441" s="62">
        <v>5.1162790697674425E-2</v>
      </c>
      <c r="O441" s="62">
        <v>27.493298638666701</v>
      </c>
    </row>
    <row r="442" spans="2:15" x14ac:dyDescent="0.2">
      <c r="B442" s="23">
        <v>43485</v>
      </c>
      <c r="C442" s="5">
        <v>-66.469650000000001</v>
      </c>
      <c r="D442" s="5">
        <v>-60.25108333</v>
      </c>
      <c r="E442" s="39">
        <v>447</v>
      </c>
      <c r="F442" s="5">
        <v>0.52959607690129484</v>
      </c>
      <c r="I442" s="43">
        <v>0</v>
      </c>
      <c r="M442" s="62" t="s">
        <v>361</v>
      </c>
      <c r="N442" s="62" t="s">
        <v>361</v>
      </c>
      <c r="O442" s="62">
        <v>27.546048638666665</v>
      </c>
    </row>
    <row r="443" spans="2:15" x14ac:dyDescent="0.2">
      <c r="B443" s="23">
        <v>43487</v>
      </c>
      <c r="C443" s="5">
        <v>-66.706199999999995</v>
      </c>
      <c r="D443" s="5">
        <v>-60.2727</v>
      </c>
      <c r="E443" s="39">
        <v>5</v>
      </c>
      <c r="F443" s="5">
        <v>1.3310311600146518</v>
      </c>
      <c r="I443" s="43">
        <v>0.55000000000000004</v>
      </c>
      <c r="M443" s="62">
        <v>1.342009005868491</v>
      </c>
      <c r="N443" s="62">
        <v>1.4106583072100316E-2</v>
      </c>
      <c r="O443" s="62">
        <v>21.799532040000003</v>
      </c>
    </row>
    <row r="444" spans="2:15" x14ac:dyDescent="0.2">
      <c r="B444" s="23">
        <v>43487</v>
      </c>
      <c r="C444" s="5">
        <v>-66.706199999999995</v>
      </c>
      <c r="D444" s="5">
        <v>-60.2727</v>
      </c>
      <c r="E444" s="39">
        <v>20</v>
      </c>
      <c r="F444" s="5">
        <v>0</v>
      </c>
      <c r="I444" s="43">
        <v>0.1</v>
      </c>
      <c r="M444" s="62">
        <v>1.3345507057633843</v>
      </c>
      <c r="N444" s="62" t="s">
        <v>361</v>
      </c>
      <c r="O444" s="62">
        <v>22.565013880000002</v>
      </c>
    </row>
    <row r="445" spans="2:15" x14ac:dyDescent="0.2">
      <c r="B445" s="23">
        <v>43487</v>
      </c>
      <c r="C445" s="5">
        <v>-66.706199999999995</v>
      </c>
      <c r="D445" s="5">
        <v>-60.2727</v>
      </c>
      <c r="E445" s="39">
        <v>33</v>
      </c>
      <c r="F445" s="5">
        <v>1.0406019064027747</v>
      </c>
      <c r="I445" s="43">
        <v>0.01</v>
      </c>
      <c r="M445" s="62">
        <v>1.2362773484677132</v>
      </c>
      <c r="N445" s="62">
        <v>2.5862068965517244E-2</v>
      </c>
      <c r="O445" s="62">
        <v>24.012081880000004</v>
      </c>
    </row>
    <row r="446" spans="2:15" x14ac:dyDescent="0.2">
      <c r="B446" s="23">
        <v>43487</v>
      </c>
      <c r="C446" s="5">
        <v>-66.706199999999995</v>
      </c>
      <c r="D446" s="5">
        <v>-60.2727</v>
      </c>
      <c r="E446" s="39">
        <v>85</v>
      </c>
      <c r="F446" s="5">
        <v>0</v>
      </c>
      <c r="I446" s="43">
        <v>0</v>
      </c>
      <c r="M446" s="62">
        <v>1.1187911531570354</v>
      </c>
      <c r="N446" s="62">
        <v>1.4106583072100316E-2</v>
      </c>
      <c r="O446" s="62">
        <v>25.079656273333335</v>
      </c>
    </row>
    <row r="447" spans="2:15" x14ac:dyDescent="0.2">
      <c r="B447" s="23">
        <v>43487</v>
      </c>
      <c r="C447" s="5">
        <v>-66.706199999999995</v>
      </c>
      <c r="D447" s="5">
        <v>-60.2727</v>
      </c>
      <c r="E447" s="39">
        <v>125</v>
      </c>
      <c r="F447" s="5">
        <v>1.649865781437776</v>
      </c>
      <c r="I447" s="43">
        <v>0</v>
      </c>
      <c r="M447" s="62">
        <v>1.1366813177075987</v>
      </c>
      <c r="N447" s="62">
        <v>3.2116788321167884E-2</v>
      </c>
      <c r="O447" s="62">
        <v>26.199240666666661</v>
      </c>
    </row>
    <row r="448" spans="2:15" x14ac:dyDescent="0.2">
      <c r="B448" s="23">
        <v>43487</v>
      </c>
      <c r="C448" s="5">
        <v>-66.706199999999995</v>
      </c>
      <c r="D448" s="5">
        <v>-60.2727</v>
      </c>
      <c r="E448" s="39">
        <v>200</v>
      </c>
      <c r="F448" s="5">
        <v>1.5385111441800718</v>
      </c>
      <c r="I448" s="43">
        <v>0</v>
      </c>
      <c r="M448" s="62">
        <v>0.66951306209533179</v>
      </c>
      <c r="N448" s="62" t="s">
        <v>361</v>
      </c>
      <c r="O448" s="62">
        <v>27.126083319999999</v>
      </c>
    </row>
    <row r="449" spans="2:15" x14ac:dyDescent="0.2">
      <c r="B449" s="23">
        <v>43487</v>
      </c>
      <c r="C449" s="5">
        <v>-66.706199999999995</v>
      </c>
      <c r="D449" s="5">
        <v>-60.2727</v>
      </c>
      <c r="E449" s="39">
        <v>367</v>
      </c>
      <c r="F449" s="5">
        <v>4.0300679268407684</v>
      </c>
      <c r="I449" s="43">
        <v>0</v>
      </c>
      <c r="M449" s="62">
        <v>0.23920451796757158</v>
      </c>
      <c r="N449" s="62">
        <v>7.591240875912407E-2</v>
      </c>
      <c r="O449" s="62">
        <v>27.398620666666663</v>
      </c>
    </row>
    <row r="450" spans="2:15" x14ac:dyDescent="0.2">
      <c r="B450" s="23">
        <v>43487</v>
      </c>
      <c r="C450" s="5">
        <v>-66.455799999999996</v>
      </c>
      <c r="D450" s="5">
        <v>-59.802199999999999</v>
      </c>
      <c r="E450" s="39">
        <v>5</v>
      </c>
      <c r="F450" s="5">
        <v>2.655287892104766E-2</v>
      </c>
      <c r="I450" s="43">
        <v>0.55000000000000004</v>
      </c>
      <c r="M450" s="62">
        <v>0.24609543060767675</v>
      </c>
      <c r="N450" s="62">
        <v>5.3291536050156747E-2</v>
      </c>
      <c r="O450" s="62">
        <v>10.778803</v>
      </c>
    </row>
    <row r="451" spans="2:15" x14ac:dyDescent="0.2">
      <c r="B451" s="23">
        <v>43487</v>
      </c>
      <c r="C451" s="5">
        <v>-66.455799999999996</v>
      </c>
      <c r="D451" s="5">
        <v>-59.802199999999999</v>
      </c>
      <c r="E451" s="39">
        <v>15</v>
      </c>
      <c r="F451" s="5" t="s">
        <v>361</v>
      </c>
      <c r="I451" s="43">
        <v>0.1</v>
      </c>
      <c r="M451" s="62">
        <v>0.43055589139089406</v>
      </c>
      <c r="N451" s="62">
        <v>3.7617554858934178E-2</v>
      </c>
      <c r="O451" s="62">
        <v>24.449469880000002</v>
      </c>
    </row>
    <row r="452" spans="2:15" x14ac:dyDescent="0.2">
      <c r="B452" s="23">
        <v>43487</v>
      </c>
      <c r="C452" s="5">
        <v>-66.455799999999996</v>
      </c>
      <c r="D452" s="5">
        <v>-59.802199999999999</v>
      </c>
      <c r="E452" s="39">
        <v>25</v>
      </c>
      <c r="F452" s="5">
        <v>1.2530698578496586E-2</v>
      </c>
      <c r="I452" s="43">
        <v>0.01</v>
      </c>
      <c r="M452" s="62">
        <v>0.86714722606988559</v>
      </c>
      <c r="N452" s="62">
        <v>3.3699059561128536E-2</v>
      </c>
      <c r="O452" s="62">
        <v>26.315340666666664</v>
      </c>
    </row>
    <row r="453" spans="2:15" x14ac:dyDescent="0.2">
      <c r="B453" s="23">
        <v>43487</v>
      </c>
      <c r="C453" s="5">
        <v>-66.455799999999996</v>
      </c>
      <c r="D453" s="5">
        <v>-59.802199999999999</v>
      </c>
      <c r="E453" s="39">
        <v>60</v>
      </c>
      <c r="F453" s="5">
        <v>0.6721936992379961</v>
      </c>
      <c r="I453" s="43">
        <v>0</v>
      </c>
      <c r="M453" s="62">
        <v>2.1014009578668511</v>
      </c>
      <c r="N453" s="62">
        <v>2.9780564263322887E-2</v>
      </c>
      <c r="O453" s="62">
        <v>27.469900666666664</v>
      </c>
    </row>
    <row r="454" spans="2:15" x14ac:dyDescent="0.2">
      <c r="B454" s="23">
        <v>43487</v>
      </c>
      <c r="C454" s="5">
        <v>-66.455799999999996</v>
      </c>
      <c r="D454" s="5">
        <v>-59.802199999999999</v>
      </c>
      <c r="E454" s="39">
        <v>150</v>
      </c>
      <c r="F454" s="5">
        <v>0.69478541727365606</v>
      </c>
      <c r="I454" s="43">
        <v>0</v>
      </c>
      <c r="M454" s="62">
        <v>0.92048610290499777</v>
      </c>
      <c r="N454" s="62">
        <v>6.2695924764890297E-3</v>
      </c>
      <c r="O454" s="62">
        <v>27.114084666666663</v>
      </c>
    </row>
    <row r="455" spans="2:15" x14ac:dyDescent="0.2">
      <c r="B455" s="23">
        <v>43487</v>
      </c>
      <c r="C455" s="5">
        <v>-66.455799999999996</v>
      </c>
      <c r="D455" s="5">
        <v>-59.802199999999999</v>
      </c>
      <c r="E455" s="39">
        <v>300</v>
      </c>
      <c r="F455" s="5">
        <v>2.2217273927104775</v>
      </c>
      <c r="I455" s="43">
        <v>0</v>
      </c>
      <c r="M455" s="62">
        <v>0.1517318309972055</v>
      </c>
      <c r="N455" s="62">
        <v>6.8965517241379323E-2</v>
      </c>
      <c r="O455" s="62">
        <v>27.26427666666666</v>
      </c>
    </row>
    <row r="456" spans="2:15" x14ac:dyDescent="0.2">
      <c r="B456" s="23">
        <v>43487</v>
      </c>
      <c r="C456" s="5">
        <v>-66.455799999999996</v>
      </c>
      <c r="D456" s="5">
        <v>-59.802199999999999</v>
      </c>
      <c r="E456" s="39">
        <v>511</v>
      </c>
      <c r="F456" s="5">
        <v>0.26711759007235447</v>
      </c>
      <c r="I456" s="43">
        <v>0</v>
      </c>
      <c r="M456" s="62">
        <v>0.55022763094301486</v>
      </c>
      <c r="N456" s="62">
        <v>0</v>
      </c>
      <c r="O456" s="62">
        <v>27.464466666669999</v>
      </c>
    </row>
    <row r="457" spans="2:15" x14ac:dyDescent="0.2">
      <c r="B457" s="23">
        <v>43488</v>
      </c>
      <c r="C457" s="5">
        <v>-66.352216670000004</v>
      </c>
      <c r="D457" s="5">
        <v>-59.99141667</v>
      </c>
      <c r="E457" s="39">
        <v>2</v>
      </c>
      <c r="F457" s="5" t="s">
        <v>361</v>
      </c>
      <c r="I457" s="43">
        <v>0.55000000000000004</v>
      </c>
      <c r="M457" s="62">
        <v>0.26089315202780911</v>
      </c>
      <c r="N457" s="62">
        <v>9.0510948905109481E-2</v>
      </c>
      <c r="O457" s="62">
        <v>10.932302222222221</v>
      </c>
    </row>
    <row r="458" spans="2:15" x14ac:dyDescent="0.2">
      <c r="B458" s="23">
        <v>43488</v>
      </c>
      <c r="C458" s="5">
        <v>-66.352216670000004</v>
      </c>
      <c r="D458" s="5">
        <v>-59.99141667</v>
      </c>
      <c r="E458" s="39">
        <v>15</v>
      </c>
      <c r="F458" s="5">
        <v>0.36869460990458935</v>
      </c>
      <c r="I458" s="43">
        <v>0.1</v>
      </c>
      <c r="M458" s="62">
        <v>0.26179093271787979</v>
      </c>
      <c r="N458" s="62">
        <v>6.8613138686131378E-2</v>
      </c>
      <c r="O458" s="62">
        <v>21.777423297222221</v>
      </c>
    </row>
    <row r="459" spans="2:15" x14ac:dyDescent="0.2">
      <c r="B459" s="23">
        <v>43488</v>
      </c>
      <c r="C459" s="5">
        <v>-66.352216670000004</v>
      </c>
      <c r="D459" s="5">
        <v>-59.99141667</v>
      </c>
      <c r="E459" s="39">
        <v>35</v>
      </c>
      <c r="F459" s="5">
        <v>0.2580415896897687</v>
      </c>
      <c r="I459" s="43">
        <v>0.01</v>
      </c>
      <c r="M459" s="62">
        <v>1.5154083846027264</v>
      </c>
      <c r="N459" s="62">
        <v>6.1313868613138686E-2</v>
      </c>
      <c r="O459" s="62">
        <v>26.041373249999999</v>
      </c>
    </row>
    <row r="460" spans="2:15" x14ac:dyDescent="0.2">
      <c r="B460" s="23">
        <v>43488</v>
      </c>
      <c r="C460" s="5">
        <v>-66.352216670000004</v>
      </c>
      <c r="D460" s="5">
        <v>-59.99141667</v>
      </c>
      <c r="E460" s="39">
        <v>50</v>
      </c>
      <c r="F460" s="5">
        <v>0.7882458908823502</v>
      </c>
      <c r="I460" s="43">
        <v>0</v>
      </c>
      <c r="M460" s="62">
        <v>1.6188250794121417</v>
      </c>
      <c r="N460" s="62">
        <v>4.3410852713178301E-2</v>
      </c>
      <c r="O460" s="62">
        <v>26.598912666666664</v>
      </c>
    </row>
    <row r="461" spans="2:15" x14ac:dyDescent="0.2">
      <c r="B461" s="23">
        <v>43488</v>
      </c>
      <c r="C461" s="5">
        <v>-66.352216670000004</v>
      </c>
      <c r="D461" s="5">
        <v>-59.99141667</v>
      </c>
      <c r="E461" s="39">
        <v>100</v>
      </c>
      <c r="F461" s="5">
        <v>1.6302059110289788</v>
      </c>
      <c r="I461" s="43">
        <v>0</v>
      </c>
      <c r="M461" s="62">
        <v>1.0326784878007651</v>
      </c>
      <c r="N461" s="62">
        <v>2.4817518248175182E-2</v>
      </c>
      <c r="O461" s="62">
        <v>29.409960749999996</v>
      </c>
    </row>
    <row r="462" spans="2:15" x14ac:dyDescent="0.2">
      <c r="B462" s="23">
        <v>43488</v>
      </c>
      <c r="C462" s="5">
        <v>-66.352216670000004</v>
      </c>
      <c r="D462" s="5">
        <v>-59.99141667</v>
      </c>
      <c r="E462" s="39">
        <v>240</v>
      </c>
      <c r="F462" s="5">
        <v>3.9294523572143341</v>
      </c>
      <c r="I462" s="43">
        <v>0</v>
      </c>
      <c r="M462" s="62">
        <v>6.8961510746332694E-2</v>
      </c>
      <c r="N462" s="62">
        <v>5.401459854014598E-2</v>
      </c>
      <c r="O462" s="62">
        <v>29.570825749999994</v>
      </c>
    </row>
    <row r="463" spans="2:15" x14ac:dyDescent="0.2">
      <c r="B463" s="23">
        <v>43488</v>
      </c>
      <c r="C463" s="5">
        <v>-66.352216670000004</v>
      </c>
      <c r="D463" s="5">
        <v>-59.99141667</v>
      </c>
      <c r="E463" s="39">
        <v>450</v>
      </c>
      <c r="F463" s="5">
        <v>0.34686430128260304</v>
      </c>
      <c r="I463" s="43">
        <v>0</v>
      </c>
      <c r="M463" s="62">
        <v>6.1082224649740779E-2</v>
      </c>
      <c r="N463" s="62">
        <v>1.7518248175182483E-2</v>
      </c>
      <c r="O463" s="62">
        <v>29.393100749999995</v>
      </c>
    </row>
    <row r="464" spans="2:15" x14ac:dyDescent="0.2">
      <c r="B464" s="23">
        <v>43489</v>
      </c>
      <c r="C464" s="5">
        <v>-65.590299999999999</v>
      </c>
      <c r="D464" s="5">
        <v>-59.963299999999997</v>
      </c>
      <c r="E464" s="39">
        <v>5</v>
      </c>
      <c r="F464" s="5">
        <v>0.44914767872582623</v>
      </c>
      <c r="I464" s="43">
        <v>0.55000000000000004</v>
      </c>
      <c r="M464" s="62">
        <v>0.4262402398191657</v>
      </c>
      <c r="N464" s="62">
        <v>0.14418604651162789</v>
      </c>
      <c r="O464" s="62">
        <v>13.514358816190477</v>
      </c>
    </row>
    <row r="465" spans="2:15" x14ac:dyDescent="0.2">
      <c r="B465" s="23">
        <v>43489</v>
      </c>
      <c r="C465" s="5">
        <v>-65.590299999999999</v>
      </c>
      <c r="D465" s="5">
        <v>-59.963299999999997</v>
      </c>
      <c r="E465" s="39">
        <v>12</v>
      </c>
      <c r="F465" s="5">
        <v>0</v>
      </c>
      <c r="I465" s="43">
        <v>0.1</v>
      </c>
      <c r="M465" s="62">
        <v>0.39818407791995447</v>
      </c>
      <c r="N465" s="62">
        <v>9.7674418604651161E-2</v>
      </c>
      <c r="O465" s="62">
        <v>23.709260926190478</v>
      </c>
    </row>
    <row r="466" spans="2:15" x14ac:dyDescent="0.2">
      <c r="B466" s="23">
        <v>43489</v>
      </c>
      <c r="C466" s="5">
        <v>-65.590299999999999</v>
      </c>
      <c r="D466" s="5">
        <v>-59.963299999999997</v>
      </c>
      <c r="E466" s="39">
        <v>40</v>
      </c>
      <c r="F466" s="5">
        <v>0.26074334730178428</v>
      </c>
      <c r="I466" s="43">
        <v>0.01</v>
      </c>
      <c r="M466" s="62">
        <v>0.77054865270138073</v>
      </c>
      <c r="N466" s="62">
        <v>5.8914728682170549E-2</v>
      </c>
      <c r="O466" s="62">
        <v>27.555686083333335</v>
      </c>
    </row>
    <row r="467" spans="2:15" x14ac:dyDescent="0.2">
      <c r="B467" s="23">
        <v>43489</v>
      </c>
      <c r="C467" s="5">
        <v>-65.590299999999999</v>
      </c>
      <c r="D467" s="5">
        <v>-59.963299999999997</v>
      </c>
      <c r="E467" s="39">
        <v>100</v>
      </c>
      <c r="F467" s="5">
        <v>2.9631899009787626</v>
      </c>
      <c r="I467" s="43">
        <v>0</v>
      </c>
      <c r="M467" s="62">
        <v>0.28925341423657763</v>
      </c>
      <c r="N467" s="62">
        <v>7.441860465116279E-2</v>
      </c>
      <c r="O467" s="62">
        <v>27.423856083333298</v>
      </c>
    </row>
    <row r="468" spans="2:15" x14ac:dyDescent="0.2">
      <c r="B468" s="23">
        <v>43489</v>
      </c>
      <c r="C468" s="5">
        <v>-65.590299999999999</v>
      </c>
      <c r="D468" s="5">
        <v>-59.963299999999997</v>
      </c>
      <c r="E468" s="39">
        <v>250</v>
      </c>
      <c r="F468" s="5">
        <v>3.7938646579003286</v>
      </c>
      <c r="I468" s="43">
        <v>0</v>
      </c>
      <c r="M468" s="62">
        <v>0.10701859532193517</v>
      </c>
      <c r="N468" s="62">
        <v>8.9922480620155038E-2</v>
      </c>
      <c r="O468" s="62">
        <v>27.295202083333336</v>
      </c>
    </row>
    <row r="469" spans="2:15" x14ac:dyDescent="0.2">
      <c r="B469" s="23">
        <v>43489</v>
      </c>
      <c r="C469" s="5">
        <v>-65.590299999999999</v>
      </c>
      <c r="D469" s="5">
        <v>-59.963299999999997</v>
      </c>
      <c r="E469" s="39">
        <v>510</v>
      </c>
      <c r="F469" s="5">
        <v>2.0390928546031777</v>
      </c>
      <c r="I469" s="43">
        <v>0</v>
      </c>
      <c r="M469" s="62">
        <v>0.11324805195786888</v>
      </c>
      <c r="N469" s="62">
        <v>6.2790697674418611E-2</v>
      </c>
      <c r="O469" s="62">
        <v>27.573538083333332</v>
      </c>
    </row>
    <row r="470" spans="2:15" x14ac:dyDescent="0.2">
      <c r="B470" s="23">
        <v>43510</v>
      </c>
      <c r="C470" s="5">
        <v>-69.0458</v>
      </c>
      <c r="D470" s="5">
        <v>-50.17127</v>
      </c>
      <c r="E470" s="39">
        <v>2</v>
      </c>
      <c r="F470" s="5">
        <v>0.24644160399777112</v>
      </c>
      <c r="I470" s="43">
        <v>0.55000000000000004</v>
      </c>
      <c r="M470" s="62">
        <v>0.30766230750860202</v>
      </c>
      <c r="N470" s="62">
        <v>6.8350668647845475E-2</v>
      </c>
      <c r="O470" s="62">
        <v>27.2908020833333</v>
      </c>
    </row>
    <row r="471" spans="2:15" x14ac:dyDescent="0.2">
      <c r="B471" s="23">
        <v>43510</v>
      </c>
      <c r="C471" s="5">
        <v>-69.0458</v>
      </c>
      <c r="D471" s="5">
        <v>-50.17127</v>
      </c>
      <c r="E471" s="39">
        <v>20</v>
      </c>
      <c r="F471" s="5">
        <v>0.95495964040623638</v>
      </c>
      <c r="I471" s="43">
        <v>0.1</v>
      </c>
      <c r="M471" s="62">
        <v>0.28099672268196429</v>
      </c>
      <c r="N471" s="62">
        <v>2.7488855869242206E-2</v>
      </c>
      <c r="O471" s="62">
        <v>27.727536083333302</v>
      </c>
    </row>
    <row r="472" spans="2:15" x14ac:dyDescent="0.2">
      <c r="B472" s="23">
        <v>43510</v>
      </c>
      <c r="C472" s="5">
        <v>-69.0458</v>
      </c>
      <c r="D472" s="5">
        <v>-50.17127</v>
      </c>
      <c r="E472" s="39">
        <v>40</v>
      </c>
      <c r="F472" s="5">
        <v>9.322438494190914</v>
      </c>
      <c r="I472" s="43">
        <v>0.01</v>
      </c>
      <c r="M472" s="62" t="s">
        <v>361</v>
      </c>
      <c r="N472" s="62">
        <v>9.0638930163447262E-2</v>
      </c>
      <c r="O472" s="62">
        <v>28</v>
      </c>
    </row>
    <row r="473" spans="2:15" x14ac:dyDescent="0.2">
      <c r="B473" s="23">
        <v>43510</v>
      </c>
      <c r="C473" s="5">
        <v>-69.0458</v>
      </c>
      <c r="D473" s="5">
        <v>-50.17127</v>
      </c>
      <c r="E473" s="39">
        <v>60</v>
      </c>
      <c r="F473" s="5">
        <v>9.5290445817384324</v>
      </c>
      <c r="I473" s="43">
        <v>0</v>
      </c>
      <c r="M473" s="62" t="s">
        <v>361</v>
      </c>
      <c r="N473" s="62">
        <v>1.6344725111441308E-2</v>
      </c>
      <c r="O473" s="62">
        <v>29.046856083333331</v>
      </c>
    </row>
    <row r="474" spans="2:15" x14ac:dyDescent="0.2">
      <c r="B474" s="23">
        <v>43510</v>
      </c>
      <c r="C474" s="5">
        <v>-69.0458</v>
      </c>
      <c r="D474" s="5">
        <v>-50.17127</v>
      </c>
      <c r="E474" s="39">
        <v>150</v>
      </c>
      <c r="F474" s="5">
        <v>9.4121037254685831</v>
      </c>
      <c r="I474" s="43">
        <v>0</v>
      </c>
      <c r="M474" s="62" t="s">
        <v>361</v>
      </c>
      <c r="N474" s="62">
        <v>1.6344725111441308E-2</v>
      </c>
      <c r="O474" s="62">
        <v>29.265686083333328</v>
      </c>
    </row>
    <row r="475" spans="2:15" x14ac:dyDescent="0.2">
      <c r="B475" s="23">
        <v>43510</v>
      </c>
      <c r="C475" s="5">
        <v>-69.0458</v>
      </c>
      <c r="D475" s="5">
        <v>-50.17127</v>
      </c>
      <c r="E475" s="39">
        <v>300</v>
      </c>
      <c r="F475" s="5">
        <v>5.4122428815033903</v>
      </c>
      <c r="I475" s="43">
        <v>0</v>
      </c>
      <c r="M475" s="62" t="s">
        <v>361</v>
      </c>
      <c r="N475" s="62">
        <v>4.6062407132243688E-2</v>
      </c>
      <c r="O475" s="62">
        <v>29.137546083333334</v>
      </c>
    </row>
    <row r="476" spans="2:15" x14ac:dyDescent="0.2">
      <c r="B476" s="23">
        <v>43510</v>
      </c>
      <c r="C476" s="5">
        <v>-69.0458</v>
      </c>
      <c r="D476" s="5">
        <v>-50.17127</v>
      </c>
      <c r="E476" s="39">
        <v>3000</v>
      </c>
      <c r="F476" s="5">
        <v>3.105607551443391</v>
      </c>
      <c r="I476" s="43">
        <v>0</v>
      </c>
      <c r="M476" s="62" t="s">
        <v>361</v>
      </c>
      <c r="N476" s="62" t="s">
        <v>361</v>
      </c>
      <c r="O476" s="62">
        <v>29.481562245238095</v>
      </c>
    </row>
    <row r="477" spans="2:15" x14ac:dyDescent="0.2">
      <c r="B477" s="23">
        <v>43511</v>
      </c>
      <c r="C477" s="5">
        <v>-69.242500000000007</v>
      </c>
      <c r="D477" s="5">
        <v>-47.607149999999997</v>
      </c>
      <c r="E477" s="39">
        <v>2</v>
      </c>
      <c r="F477" s="5">
        <v>0.81290591355803443</v>
      </c>
      <c r="I477" s="43">
        <v>0.55000000000000004</v>
      </c>
      <c r="M477" s="62">
        <v>0.4947678001517602</v>
      </c>
      <c r="N477" s="62">
        <v>0.20363164721141372</v>
      </c>
      <c r="O477" s="62">
        <v>27.097436820238102</v>
      </c>
    </row>
    <row r="478" spans="2:15" x14ac:dyDescent="0.2">
      <c r="B478" s="23">
        <v>43511</v>
      </c>
      <c r="C478" s="5">
        <v>-69.242500000000007</v>
      </c>
      <c r="D478" s="5">
        <v>-47.607149999999997</v>
      </c>
      <c r="E478" s="39">
        <v>25</v>
      </c>
      <c r="F478" s="5">
        <v>2.0566606442562234</v>
      </c>
      <c r="I478" s="43">
        <v>0.1</v>
      </c>
      <c r="M478" s="62">
        <v>0.36402322321782266</v>
      </c>
      <c r="N478" s="62">
        <v>9.3385214007782102E-2</v>
      </c>
      <c r="O478" s="62">
        <v>27.206824333333302</v>
      </c>
    </row>
    <row r="479" spans="2:15" x14ac:dyDescent="0.2">
      <c r="B479" s="23">
        <v>43511</v>
      </c>
      <c r="C479" s="5">
        <v>-69.242500000000007</v>
      </c>
      <c r="D479" s="5">
        <v>-47.607149999999997</v>
      </c>
      <c r="E479" s="39">
        <v>40</v>
      </c>
      <c r="F479" s="5">
        <v>0.25073731682779626</v>
      </c>
      <c r="I479" s="43">
        <v>0.01</v>
      </c>
      <c r="M479" s="62">
        <v>0.27223384086360469</v>
      </c>
      <c r="N479" s="62">
        <v>5.4474708171206226E-2</v>
      </c>
      <c r="O479" s="62">
        <v>27.18998466666666</v>
      </c>
    </row>
    <row r="480" spans="2:15" x14ac:dyDescent="0.2">
      <c r="B480" s="23">
        <v>43511</v>
      </c>
      <c r="C480" s="5">
        <v>-69.242500000000007</v>
      </c>
      <c r="D480" s="5">
        <v>-47.607149999999997</v>
      </c>
      <c r="E480" s="39">
        <v>60</v>
      </c>
      <c r="F480" s="5">
        <v>0.55736596857205345</v>
      </c>
      <c r="I480" s="43">
        <v>0</v>
      </c>
      <c r="M480" s="62">
        <v>0.2268421410642521</v>
      </c>
      <c r="N480" s="62">
        <v>8.6900129701686118E-2</v>
      </c>
      <c r="O480" s="62">
        <v>28.811584666666661</v>
      </c>
    </row>
    <row r="481" spans="1:17" x14ac:dyDescent="0.2">
      <c r="B481" s="23">
        <v>43511</v>
      </c>
      <c r="C481" s="5">
        <v>-69.242500000000007</v>
      </c>
      <c r="D481" s="5">
        <v>-47.607149999999997</v>
      </c>
      <c r="E481" s="39">
        <v>100</v>
      </c>
      <c r="F481" s="5">
        <v>5.072327206941794</v>
      </c>
      <c r="I481" s="43">
        <v>0</v>
      </c>
      <c r="M481" s="62">
        <v>7.0349994791922443E-2</v>
      </c>
      <c r="N481" s="62">
        <v>3.5019455252918288E-2</v>
      </c>
      <c r="O481" s="62">
        <v>31.490711820238101</v>
      </c>
    </row>
    <row r="482" spans="1:17" x14ac:dyDescent="0.2">
      <c r="B482" s="23">
        <v>43511</v>
      </c>
      <c r="C482" s="5">
        <v>-69.242500000000007</v>
      </c>
      <c r="D482" s="5">
        <v>-47.607149999999997</v>
      </c>
      <c r="E482" s="39">
        <v>250</v>
      </c>
      <c r="F482" s="5">
        <v>2.3955832269266004</v>
      </c>
      <c r="I482" s="43">
        <v>0</v>
      </c>
      <c r="M482" s="62" t="s">
        <v>361</v>
      </c>
      <c r="N482" s="62">
        <v>1.8806744487678342E-2</v>
      </c>
      <c r="O482" s="62">
        <v>32.4877343333333</v>
      </c>
    </row>
    <row r="483" spans="1:17" x14ac:dyDescent="0.2">
      <c r="B483" s="23">
        <v>43511</v>
      </c>
      <c r="C483" s="5">
        <v>-69.242500000000007</v>
      </c>
      <c r="D483" s="5">
        <v>-47.607149999999997</v>
      </c>
      <c r="E483" s="39">
        <v>500</v>
      </c>
      <c r="F483" s="5">
        <v>0.53431680128219394</v>
      </c>
      <c r="I483" s="43">
        <v>0</v>
      </c>
      <c r="M483" s="62" t="s">
        <v>361</v>
      </c>
      <c r="N483" s="62">
        <v>1.5564202334630352E-2</v>
      </c>
      <c r="O483" s="62">
        <v>32.369424333333299</v>
      </c>
    </row>
    <row r="484" spans="1:17" x14ac:dyDescent="0.2">
      <c r="B484" s="23">
        <v>43516</v>
      </c>
      <c r="C484" s="5">
        <v>-70.249769999999998</v>
      </c>
      <c r="D484" s="5">
        <v>-2.7361499999999999</v>
      </c>
      <c r="E484" s="39">
        <v>5</v>
      </c>
      <c r="F484" s="5">
        <v>0.49555221434753255</v>
      </c>
      <c r="I484" s="43">
        <v>0.55000000000000004</v>
      </c>
      <c r="M484" s="62">
        <v>5.3496360436107844E-2</v>
      </c>
      <c r="N484" s="62">
        <v>0.1669128508124077</v>
      </c>
      <c r="O484" s="62">
        <v>18.719059331523805</v>
      </c>
    </row>
    <row r="485" spans="1:17" x14ac:dyDescent="0.2">
      <c r="B485" s="23">
        <v>43516</v>
      </c>
      <c r="C485" s="5">
        <v>-70.249769999999998</v>
      </c>
      <c r="D485" s="5">
        <v>-2.7361499999999999</v>
      </c>
      <c r="E485" s="39">
        <v>15</v>
      </c>
      <c r="F485" s="5">
        <v>0.31871762600298392</v>
      </c>
      <c r="I485" s="43">
        <v>0.1</v>
      </c>
      <c r="M485" s="62">
        <v>0.11179508677362485</v>
      </c>
      <c r="N485" s="62">
        <v>0.10782865583456426</v>
      </c>
      <c r="O485" s="62">
        <v>19.505326131523809</v>
      </c>
    </row>
    <row r="486" spans="1:17" x14ac:dyDescent="0.2">
      <c r="B486" s="23">
        <v>43516</v>
      </c>
      <c r="C486" s="5">
        <v>-70.249769999999998</v>
      </c>
      <c r="D486" s="5">
        <v>-2.7361499999999999</v>
      </c>
      <c r="E486" s="39">
        <v>25</v>
      </c>
      <c r="F486" s="5">
        <v>0</v>
      </c>
      <c r="I486" s="43">
        <v>0.01</v>
      </c>
      <c r="M486" s="62">
        <v>0.20606075563459081</v>
      </c>
      <c r="N486" s="62">
        <v>0.10044313146233383</v>
      </c>
      <c r="O486" s="62">
        <v>24.980552536111102</v>
      </c>
    </row>
    <row r="487" spans="1:17" x14ac:dyDescent="0.2">
      <c r="B487" s="23">
        <v>43516</v>
      </c>
      <c r="C487" s="5">
        <v>-70.249769999999998</v>
      </c>
      <c r="D487" s="5">
        <v>-2.7361499999999999</v>
      </c>
      <c r="E487" s="39">
        <v>40</v>
      </c>
      <c r="F487" s="5">
        <v>0.29173791221234524</v>
      </c>
      <c r="I487" s="43">
        <v>0</v>
      </c>
      <c r="M487" s="62">
        <v>0.41867641565936697</v>
      </c>
      <c r="N487" s="62">
        <v>0.10044313146233383</v>
      </c>
      <c r="O487" s="62">
        <v>24.716253250000001</v>
      </c>
    </row>
    <row r="488" spans="1:17" x14ac:dyDescent="0.2">
      <c r="B488" s="23">
        <v>43516</v>
      </c>
      <c r="C488" s="5">
        <v>-70.249769999999998</v>
      </c>
      <c r="D488" s="5">
        <v>-2.7361499999999999</v>
      </c>
      <c r="E488" s="39">
        <v>250</v>
      </c>
      <c r="F488" s="5">
        <v>3.9127795009222437</v>
      </c>
      <c r="I488" s="43">
        <v>0</v>
      </c>
      <c r="M488" s="62">
        <v>0.27437533444380491</v>
      </c>
      <c r="N488" s="62" t="s">
        <v>361</v>
      </c>
      <c r="O488" s="62">
        <v>25.483158638666666</v>
      </c>
    </row>
    <row r="489" spans="1:17" s="10" customFormat="1" x14ac:dyDescent="0.2">
      <c r="B489" s="24">
        <v>43516</v>
      </c>
      <c r="C489" s="12">
        <v>-70.249769999999998</v>
      </c>
      <c r="D489" s="12">
        <v>-2.7361499999999999</v>
      </c>
      <c r="E489" s="42">
        <v>310</v>
      </c>
      <c r="F489" s="12">
        <v>2.9718113881004813</v>
      </c>
      <c r="G489" s="12"/>
      <c r="H489" s="12"/>
      <c r="I489" s="45">
        <v>0</v>
      </c>
      <c r="L489" s="12"/>
      <c r="M489" s="63" t="s">
        <v>361</v>
      </c>
      <c r="N489" s="63" t="s">
        <v>361</v>
      </c>
      <c r="O489" s="63">
        <v>26.283474999999999</v>
      </c>
      <c r="P489" s="12"/>
      <c r="Q489" s="12"/>
    </row>
    <row r="490" spans="1:17" x14ac:dyDescent="0.2">
      <c r="A490" s="1" t="s">
        <v>336</v>
      </c>
      <c r="B490" s="23">
        <v>41445</v>
      </c>
      <c r="C490" s="5">
        <v>18.899999999999999</v>
      </c>
      <c r="D490" s="5">
        <v>-104.54</v>
      </c>
      <c r="E490" s="39">
        <v>85</v>
      </c>
      <c r="F490" s="5">
        <v>19.48</v>
      </c>
      <c r="G490" s="5">
        <v>3.3</v>
      </c>
      <c r="J490" s="5">
        <v>14.895799999999999</v>
      </c>
      <c r="K490" s="5">
        <v>34.719200000000001</v>
      </c>
      <c r="L490" s="5">
        <v>25.780999999999999</v>
      </c>
      <c r="M490" s="62" t="s">
        <v>547</v>
      </c>
      <c r="N490" s="62" t="s">
        <v>547</v>
      </c>
      <c r="O490" s="62" t="s">
        <v>547</v>
      </c>
      <c r="Q490" s="5">
        <v>1.4E-2</v>
      </c>
    </row>
    <row r="491" spans="1:17" x14ac:dyDescent="0.2">
      <c r="B491" s="23">
        <v>41445</v>
      </c>
      <c r="C491" s="5">
        <v>18.899999999999999</v>
      </c>
      <c r="D491" s="5">
        <v>-104.54</v>
      </c>
      <c r="E491" s="39">
        <v>91</v>
      </c>
      <c r="F491" s="5">
        <v>131.79</v>
      </c>
      <c r="G491" s="5">
        <v>12.16</v>
      </c>
      <c r="J491" s="5">
        <v>14.1753</v>
      </c>
      <c r="K491" s="5">
        <v>34.768500000000003</v>
      </c>
      <c r="L491" s="5">
        <v>25.974</v>
      </c>
      <c r="M491" s="62" t="s">
        <v>547</v>
      </c>
      <c r="N491" s="62">
        <v>0.66</v>
      </c>
      <c r="O491" s="62">
        <v>19.68</v>
      </c>
      <c r="Q491" s="5">
        <v>2.1000000000000001E-2</v>
      </c>
    </row>
    <row r="492" spans="1:17" x14ac:dyDescent="0.2">
      <c r="A492" s="1" t="s">
        <v>228</v>
      </c>
      <c r="B492" s="23">
        <v>41445</v>
      </c>
      <c r="C492" s="5">
        <v>18.899999999999999</v>
      </c>
      <c r="D492" s="5">
        <v>-104.54</v>
      </c>
      <c r="E492" s="39">
        <v>100</v>
      </c>
      <c r="F492" s="5">
        <v>261.01</v>
      </c>
      <c r="G492" s="5">
        <v>30.19</v>
      </c>
      <c r="J492" s="5">
        <v>13.994999999999999</v>
      </c>
      <c r="K492" s="5">
        <v>34.781399999999998</v>
      </c>
      <c r="L492" s="5">
        <v>26.022300000000001</v>
      </c>
      <c r="M492" s="62" t="s">
        <v>547</v>
      </c>
      <c r="N492" s="62">
        <v>4.1900000000000004</v>
      </c>
      <c r="O492" s="62">
        <v>16.25</v>
      </c>
      <c r="Q492" s="5">
        <v>4.2999999999999997E-2</v>
      </c>
    </row>
    <row r="493" spans="1:17" x14ac:dyDescent="0.2">
      <c r="B493" s="23">
        <v>41445</v>
      </c>
      <c r="C493" s="5">
        <v>18.899999999999999</v>
      </c>
      <c r="D493" s="5">
        <v>-104.54</v>
      </c>
      <c r="E493" s="39">
        <v>125</v>
      </c>
      <c r="F493" s="5" t="s">
        <v>547</v>
      </c>
      <c r="G493" s="5" t="s">
        <v>510</v>
      </c>
      <c r="J493" s="5">
        <v>13.36</v>
      </c>
      <c r="K493" s="5">
        <v>34.797499999999999</v>
      </c>
      <c r="L493" s="5">
        <v>26.1663</v>
      </c>
      <c r="M493" s="62" t="s">
        <v>547</v>
      </c>
      <c r="N493" s="62">
        <v>6.06</v>
      </c>
      <c r="O493" s="62">
        <v>15.48</v>
      </c>
      <c r="Q493" s="5">
        <v>0.22900000000000001</v>
      </c>
    </row>
    <row r="494" spans="1:17" s="10" customFormat="1" x14ac:dyDescent="0.2">
      <c r="B494" s="24">
        <v>41445</v>
      </c>
      <c r="C494" s="12">
        <v>18.899999999999999</v>
      </c>
      <c r="D494" s="12">
        <v>-104.54</v>
      </c>
      <c r="E494" s="42">
        <v>300</v>
      </c>
      <c r="F494" s="12">
        <v>13.07</v>
      </c>
      <c r="G494" s="12">
        <v>2.23</v>
      </c>
      <c r="H494" s="12"/>
      <c r="I494" s="45"/>
      <c r="J494" s="12">
        <v>10.63</v>
      </c>
      <c r="K494" s="12">
        <v>34.697000000000003</v>
      </c>
      <c r="L494" s="12">
        <v>26.611699999999999</v>
      </c>
      <c r="M494" s="63" t="s">
        <v>547</v>
      </c>
      <c r="N494" s="63">
        <v>1.23</v>
      </c>
      <c r="O494" s="63">
        <v>21.93</v>
      </c>
      <c r="P494" s="12"/>
      <c r="Q494" s="12">
        <v>0</v>
      </c>
    </row>
    <row r="495" spans="1:17" x14ac:dyDescent="0.2">
      <c r="A495" s="1" t="s">
        <v>237</v>
      </c>
      <c r="B495" s="23" t="s">
        <v>356</v>
      </c>
      <c r="C495" s="5">
        <v>-10</v>
      </c>
      <c r="D495" s="5">
        <v>-78.38</v>
      </c>
      <c r="E495" s="39">
        <v>15</v>
      </c>
      <c r="F495" s="5">
        <v>927.95</v>
      </c>
      <c r="G495" s="5">
        <v>271.01</v>
      </c>
      <c r="M495" s="62">
        <v>0.57999999999999996</v>
      </c>
      <c r="N495" s="62">
        <v>3.74</v>
      </c>
      <c r="O495" s="62">
        <v>20.62</v>
      </c>
      <c r="Q495" s="5" t="s">
        <v>547</v>
      </c>
    </row>
    <row r="496" spans="1:17" x14ac:dyDescent="0.2">
      <c r="B496" s="23" t="s">
        <v>356</v>
      </c>
      <c r="C496" s="5">
        <v>-10</v>
      </c>
      <c r="D496" s="5">
        <v>-78.38</v>
      </c>
      <c r="E496" s="39">
        <v>20</v>
      </c>
      <c r="F496" s="5">
        <v>723.27</v>
      </c>
      <c r="G496" s="5">
        <v>179.25</v>
      </c>
      <c r="M496" s="62">
        <v>0.51</v>
      </c>
      <c r="N496" s="62">
        <v>3.52</v>
      </c>
      <c r="O496" s="62">
        <v>20.96</v>
      </c>
      <c r="Q496" s="5">
        <v>0.57999999999999996</v>
      </c>
    </row>
    <row r="497" spans="1:17" x14ac:dyDescent="0.2">
      <c r="A497" s="1" t="s">
        <v>238</v>
      </c>
      <c r="B497" s="23" t="s">
        <v>356</v>
      </c>
      <c r="C497" s="5">
        <v>-10</v>
      </c>
      <c r="D497" s="5">
        <v>-78.38</v>
      </c>
      <c r="E497" s="39">
        <v>40</v>
      </c>
      <c r="F497" s="5" t="s">
        <v>361</v>
      </c>
      <c r="G497" s="5" t="s">
        <v>510</v>
      </c>
      <c r="M497" s="62">
        <v>0.06</v>
      </c>
      <c r="N497" s="62">
        <v>0.69</v>
      </c>
      <c r="O497" s="62">
        <v>30.54</v>
      </c>
      <c r="Q497" s="5">
        <v>0</v>
      </c>
    </row>
    <row r="498" spans="1:17" x14ac:dyDescent="0.2">
      <c r="B498" s="23" t="s">
        <v>356</v>
      </c>
      <c r="C498" s="5">
        <v>-10</v>
      </c>
      <c r="D498" s="5">
        <v>-78.38</v>
      </c>
      <c r="E498" s="39">
        <v>60</v>
      </c>
      <c r="F498" s="5" t="s">
        <v>361</v>
      </c>
      <c r="G498" s="5" t="s">
        <v>510</v>
      </c>
      <c r="M498" s="62">
        <v>0.04</v>
      </c>
      <c r="N498" s="62">
        <v>10.7</v>
      </c>
      <c r="O498" s="62">
        <v>15.03</v>
      </c>
      <c r="Q498" s="5">
        <v>0</v>
      </c>
    </row>
    <row r="499" spans="1:17" x14ac:dyDescent="0.2">
      <c r="A499" s="1" t="s">
        <v>416</v>
      </c>
      <c r="B499" s="23" t="s">
        <v>356</v>
      </c>
      <c r="C499" s="5">
        <v>-10</v>
      </c>
      <c r="D499" s="5">
        <v>-78.38</v>
      </c>
      <c r="E499" s="39">
        <v>80</v>
      </c>
      <c r="F499" s="5" t="s">
        <v>361</v>
      </c>
      <c r="G499" s="5" t="s">
        <v>510</v>
      </c>
      <c r="M499" s="62">
        <v>0.03</v>
      </c>
      <c r="N499" s="62">
        <v>10.29</v>
      </c>
      <c r="O499" s="62">
        <v>3.36</v>
      </c>
      <c r="Q499" s="5">
        <v>0</v>
      </c>
    </row>
    <row r="500" spans="1:17" x14ac:dyDescent="0.2">
      <c r="B500" s="23" t="s">
        <v>356</v>
      </c>
      <c r="C500" s="5">
        <v>-10</v>
      </c>
      <c r="D500" s="5">
        <v>-78.38</v>
      </c>
      <c r="E500" s="39">
        <v>113</v>
      </c>
      <c r="F500" s="5" t="s">
        <v>361</v>
      </c>
      <c r="G500" s="5" t="s">
        <v>510</v>
      </c>
      <c r="I500" s="47"/>
      <c r="M500" s="62">
        <v>0.11</v>
      </c>
      <c r="N500" s="62">
        <v>11.09</v>
      </c>
      <c r="O500" s="62">
        <v>3</v>
      </c>
      <c r="Q500" s="5">
        <v>0</v>
      </c>
    </row>
    <row r="501" spans="1:17" x14ac:dyDescent="0.2">
      <c r="B501" s="23" t="s">
        <v>356</v>
      </c>
      <c r="C501" s="5">
        <v>-10</v>
      </c>
      <c r="D501" s="5">
        <v>-78.97</v>
      </c>
      <c r="E501" s="39">
        <v>45</v>
      </c>
      <c r="F501" s="5">
        <v>39.85</v>
      </c>
      <c r="G501" s="5">
        <v>7.48</v>
      </c>
      <c r="M501" s="62">
        <v>0.05</v>
      </c>
      <c r="N501" s="62">
        <v>0.46</v>
      </c>
      <c r="O501" s="62">
        <v>30.83</v>
      </c>
      <c r="Q501" s="5" t="s">
        <v>547</v>
      </c>
    </row>
    <row r="502" spans="1:17" x14ac:dyDescent="0.2">
      <c r="B502" s="23" t="s">
        <v>356</v>
      </c>
      <c r="C502" s="5">
        <v>-10</v>
      </c>
      <c r="D502" s="5">
        <v>-78.97</v>
      </c>
      <c r="E502" s="39">
        <v>54</v>
      </c>
      <c r="F502" s="5">
        <v>69.61</v>
      </c>
      <c r="G502" s="5">
        <v>7.77</v>
      </c>
      <c r="M502" s="62">
        <v>0.04</v>
      </c>
      <c r="N502" s="62">
        <v>0.11</v>
      </c>
      <c r="O502" s="62">
        <v>30.09</v>
      </c>
      <c r="Q502" s="5">
        <v>4.91</v>
      </c>
    </row>
    <row r="503" spans="1:17" x14ac:dyDescent="0.2">
      <c r="B503" s="23" t="s">
        <v>356</v>
      </c>
      <c r="C503" s="5">
        <v>-10</v>
      </c>
      <c r="D503" s="5">
        <v>-78.97</v>
      </c>
      <c r="E503" s="39">
        <v>80</v>
      </c>
      <c r="F503" s="5">
        <v>65.38</v>
      </c>
      <c r="G503" s="5">
        <v>5.05</v>
      </c>
      <c r="M503" s="62">
        <v>0.09</v>
      </c>
      <c r="N503" s="62">
        <v>0.54</v>
      </c>
      <c r="O503" s="62">
        <v>29.61</v>
      </c>
      <c r="Q503" s="5">
        <v>0</v>
      </c>
    </row>
    <row r="504" spans="1:17" x14ac:dyDescent="0.2">
      <c r="B504" s="23" t="s">
        <v>356</v>
      </c>
      <c r="C504" s="5">
        <v>-10</v>
      </c>
      <c r="D504" s="5">
        <v>-78.97</v>
      </c>
      <c r="E504" s="39">
        <v>100</v>
      </c>
      <c r="F504" s="5" t="s">
        <v>361</v>
      </c>
      <c r="G504" s="5">
        <v>0</v>
      </c>
      <c r="M504" s="62">
        <v>0.05</v>
      </c>
      <c r="N504" s="62">
        <v>0.32</v>
      </c>
      <c r="O504" s="62">
        <v>28.88</v>
      </c>
      <c r="Q504" s="5">
        <v>0</v>
      </c>
    </row>
    <row r="505" spans="1:17" x14ac:dyDescent="0.2">
      <c r="B505" s="23" t="s">
        <v>356</v>
      </c>
      <c r="C505" s="5">
        <v>-10</v>
      </c>
      <c r="D505" s="5">
        <v>-78.97</v>
      </c>
      <c r="E505" s="39">
        <v>120</v>
      </c>
      <c r="F505" s="5">
        <v>24.58</v>
      </c>
      <c r="G505" s="5">
        <v>0.7</v>
      </c>
      <c r="M505" s="62">
        <v>7.0000000000000007E-2</v>
      </c>
      <c r="N505" s="62">
        <v>0.23</v>
      </c>
      <c r="O505" s="62">
        <v>30.85</v>
      </c>
      <c r="Q505" s="5">
        <v>0</v>
      </c>
    </row>
    <row r="506" spans="1:17" x14ac:dyDescent="0.2">
      <c r="B506" s="23" t="s">
        <v>356</v>
      </c>
      <c r="C506" s="5">
        <v>-10</v>
      </c>
      <c r="D506" s="5">
        <v>-78.97</v>
      </c>
      <c r="E506" s="39">
        <v>140</v>
      </c>
      <c r="F506" s="5">
        <v>140.24</v>
      </c>
      <c r="G506" s="5">
        <v>9.91</v>
      </c>
      <c r="M506" s="62">
        <v>0.04</v>
      </c>
      <c r="N506" s="62">
        <v>8.93</v>
      </c>
      <c r="O506" s="62">
        <v>13.32</v>
      </c>
      <c r="Q506" s="5">
        <v>0</v>
      </c>
    </row>
    <row r="507" spans="1:17" x14ac:dyDescent="0.2">
      <c r="B507" s="23" t="s">
        <v>356</v>
      </c>
      <c r="C507" s="5">
        <v>-12.36</v>
      </c>
      <c r="D507" s="5">
        <v>-77</v>
      </c>
      <c r="E507" s="39">
        <v>15</v>
      </c>
      <c r="F507" s="5">
        <v>46.35</v>
      </c>
      <c r="G507" s="5">
        <v>9.7799999999999994</v>
      </c>
      <c r="M507" s="62">
        <v>1.84</v>
      </c>
      <c r="N507" s="62">
        <v>2.52</v>
      </c>
      <c r="O507" s="62">
        <v>4.24</v>
      </c>
      <c r="Q507" s="5">
        <v>6.07</v>
      </c>
    </row>
    <row r="508" spans="1:17" x14ac:dyDescent="0.2">
      <c r="B508" s="23" t="s">
        <v>356</v>
      </c>
      <c r="C508" s="5">
        <v>-12.36</v>
      </c>
      <c r="D508" s="5">
        <v>-77</v>
      </c>
      <c r="E508" s="39">
        <v>30</v>
      </c>
      <c r="F508" s="5">
        <v>129.18</v>
      </c>
      <c r="G508" s="5">
        <v>21.6</v>
      </c>
      <c r="M508" s="62">
        <v>1.47</v>
      </c>
      <c r="N508" s="62">
        <v>2.31</v>
      </c>
      <c r="O508" s="62" t="s">
        <v>361</v>
      </c>
      <c r="Q508" s="5">
        <v>0.05</v>
      </c>
    </row>
    <row r="509" spans="1:17" x14ac:dyDescent="0.2">
      <c r="B509" s="23" t="s">
        <v>356</v>
      </c>
      <c r="C509" s="5">
        <v>-12.36</v>
      </c>
      <c r="D509" s="5">
        <v>-77</v>
      </c>
      <c r="E509" s="39">
        <v>40</v>
      </c>
      <c r="F509" s="5" t="s">
        <v>547</v>
      </c>
      <c r="G509" s="5" t="s">
        <v>510</v>
      </c>
      <c r="M509" s="62">
        <v>3.15</v>
      </c>
      <c r="N509" s="62" t="s">
        <v>361</v>
      </c>
      <c r="O509" s="62" t="s">
        <v>361</v>
      </c>
      <c r="Q509" s="5">
        <v>0</v>
      </c>
    </row>
    <row r="510" spans="1:17" x14ac:dyDescent="0.2">
      <c r="B510" s="23" t="s">
        <v>356</v>
      </c>
      <c r="C510" s="5">
        <v>-12.36</v>
      </c>
      <c r="D510" s="5">
        <v>-77</v>
      </c>
      <c r="E510" s="39">
        <v>80</v>
      </c>
      <c r="F510" s="5" t="s">
        <v>361</v>
      </c>
      <c r="G510" s="5" t="s">
        <v>510</v>
      </c>
      <c r="M510" s="62">
        <v>2.86</v>
      </c>
      <c r="N510" s="62">
        <v>0.02</v>
      </c>
      <c r="O510" s="62" t="s">
        <v>361</v>
      </c>
      <c r="Q510" s="5">
        <v>0</v>
      </c>
    </row>
    <row r="511" spans="1:17" x14ac:dyDescent="0.2">
      <c r="B511" s="23" t="s">
        <v>356</v>
      </c>
      <c r="C511" s="5">
        <v>-12.36</v>
      </c>
      <c r="D511" s="5">
        <v>-77</v>
      </c>
      <c r="E511" s="39">
        <v>99</v>
      </c>
      <c r="F511" s="5" t="s">
        <v>361</v>
      </c>
      <c r="G511" s="5" t="s">
        <v>510</v>
      </c>
      <c r="M511" s="62">
        <v>3.36</v>
      </c>
      <c r="N511" s="62" t="s">
        <v>361</v>
      </c>
      <c r="O511" s="62" t="s">
        <v>361</v>
      </c>
      <c r="Q511" s="5">
        <v>0</v>
      </c>
    </row>
    <row r="512" spans="1:17" x14ac:dyDescent="0.2">
      <c r="B512" s="23" t="s">
        <v>356</v>
      </c>
      <c r="C512" s="5">
        <v>-12.03</v>
      </c>
      <c r="D512" s="5">
        <v>-77.790000000000006</v>
      </c>
      <c r="E512" s="39">
        <v>38</v>
      </c>
      <c r="F512" s="5">
        <v>28.99</v>
      </c>
      <c r="G512" s="5">
        <v>1.1299999999999999</v>
      </c>
      <c r="M512" s="62">
        <v>0.1</v>
      </c>
      <c r="N512" s="62">
        <v>0.13</v>
      </c>
      <c r="O512" s="62">
        <v>28.32</v>
      </c>
      <c r="Q512" s="5">
        <v>3.4</v>
      </c>
    </row>
    <row r="513" spans="2:17" x14ac:dyDescent="0.2">
      <c r="B513" s="23" t="s">
        <v>356</v>
      </c>
      <c r="C513" s="5">
        <v>-12.03</v>
      </c>
      <c r="D513" s="5">
        <v>-77.790000000000006</v>
      </c>
      <c r="E513" s="39">
        <v>75</v>
      </c>
      <c r="F513" s="5">
        <v>14.28</v>
      </c>
      <c r="G513" s="5">
        <v>4.41</v>
      </c>
      <c r="M513" s="62">
        <v>0.05</v>
      </c>
      <c r="N513" s="62">
        <v>0</v>
      </c>
      <c r="O513" s="62">
        <v>28.51</v>
      </c>
      <c r="Q513" s="5">
        <v>0.01</v>
      </c>
    </row>
    <row r="514" spans="2:17" x14ac:dyDescent="0.2">
      <c r="B514" s="23" t="s">
        <v>356</v>
      </c>
      <c r="C514" s="5">
        <v>-12.03</v>
      </c>
      <c r="D514" s="5">
        <v>-77.790000000000006</v>
      </c>
      <c r="E514" s="39">
        <v>100</v>
      </c>
      <c r="F514" s="5">
        <v>24.87</v>
      </c>
      <c r="G514" s="5">
        <v>8.2200000000000006</v>
      </c>
      <c r="M514" s="62">
        <v>0.05</v>
      </c>
      <c r="N514" s="62">
        <v>7.0000000000000007E-2</v>
      </c>
      <c r="O514" s="62">
        <v>26.24</v>
      </c>
      <c r="Q514" s="5">
        <v>0</v>
      </c>
    </row>
    <row r="515" spans="2:17" x14ac:dyDescent="0.2">
      <c r="B515" s="23" t="s">
        <v>356</v>
      </c>
      <c r="C515" s="5">
        <v>-12.03</v>
      </c>
      <c r="D515" s="5">
        <v>-77.790000000000006</v>
      </c>
      <c r="E515" s="39">
        <v>150</v>
      </c>
      <c r="F515" s="5">
        <v>8.48</v>
      </c>
      <c r="G515" s="5">
        <v>1.69</v>
      </c>
      <c r="M515" s="62">
        <v>0.04</v>
      </c>
      <c r="N515" s="62">
        <v>5.38</v>
      </c>
      <c r="O515" s="62">
        <v>18.13</v>
      </c>
      <c r="Q515" s="5">
        <v>0</v>
      </c>
    </row>
    <row r="516" spans="2:17" x14ac:dyDescent="0.2">
      <c r="B516" s="23" t="s">
        <v>356</v>
      </c>
      <c r="C516" s="5">
        <v>-12.03</v>
      </c>
      <c r="D516" s="5">
        <v>-77.790000000000006</v>
      </c>
      <c r="E516" s="39">
        <v>250</v>
      </c>
      <c r="F516" s="5">
        <v>12.73</v>
      </c>
      <c r="G516" s="5">
        <v>1.19</v>
      </c>
      <c r="M516" s="62">
        <v>0.04</v>
      </c>
      <c r="N516" s="62">
        <v>2.5099999999999998</v>
      </c>
      <c r="O516" s="62">
        <v>25.29</v>
      </c>
      <c r="Q516" s="5">
        <v>0.06</v>
      </c>
    </row>
    <row r="517" spans="2:17" x14ac:dyDescent="0.2">
      <c r="B517" s="23" t="s">
        <v>356</v>
      </c>
      <c r="C517" s="5">
        <v>-12.03</v>
      </c>
      <c r="D517" s="5">
        <v>-77.790000000000006</v>
      </c>
      <c r="E517" s="39">
        <v>353</v>
      </c>
      <c r="F517" s="5">
        <v>17.809999999999999</v>
      </c>
      <c r="G517" s="5">
        <v>9.59</v>
      </c>
      <c r="M517" s="62">
        <v>0.06</v>
      </c>
      <c r="N517" s="62">
        <v>3.02</v>
      </c>
      <c r="O517" s="62">
        <v>29.75</v>
      </c>
      <c r="Q517" s="5">
        <v>0</v>
      </c>
    </row>
    <row r="518" spans="2:17" x14ac:dyDescent="0.2">
      <c r="B518" s="23" t="s">
        <v>356</v>
      </c>
      <c r="C518" s="5">
        <v>-13.35</v>
      </c>
      <c r="D518" s="5">
        <v>-76.75</v>
      </c>
      <c r="E518" s="39">
        <v>40</v>
      </c>
      <c r="F518" s="5">
        <v>399.38</v>
      </c>
      <c r="G518" s="5">
        <v>8.8699999999999992</v>
      </c>
      <c r="M518" s="62">
        <v>0.4</v>
      </c>
      <c r="N518" s="62">
        <v>0.56999999999999995</v>
      </c>
      <c r="O518" s="62">
        <v>15.31</v>
      </c>
      <c r="Q518" s="5">
        <v>9.9700000000000006</v>
      </c>
    </row>
    <row r="519" spans="2:17" x14ac:dyDescent="0.2">
      <c r="B519" s="23" t="s">
        <v>356</v>
      </c>
      <c r="C519" s="5">
        <v>-13.35</v>
      </c>
      <c r="D519" s="5">
        <v>-76.75</v>
      </c>
      <c r="E519" s="39">
        <v>50</v>
      </c>
      <c r="F519" s="5">
        <v>442.52</v>
      </c>
      <c r="G519" s="5">
        <v>6.48</v>
      </c>
      <c r="M519" s="62">
        <v>0.08</v>
      </c>
      <c r="N519" s="62">
        <v>2.2999999999999998</v>
      </c>
      <c r="O519" s="62">
        <v>13.45</v>
      </c>
      <c r="Q519" s="5">
        <v>2.56</v>
      </c>
    </row>
    <row r="520" spans="2:17" x14ac:dyDescent="0.2">
      <c r="B520" s="23" t="s">
        <v>356</v>
      </c>
      <c r="C520" s="5">
        <v>-13.35</v>
      </c>
      <c r="D520" s="5">
        <v>-76.75</v>
      </c>
      <c r="E520" s="39">
        <v>70</v>
      </c>
      <c r="F520" s="5">
        <v>166.2</v>
      </c>
      <c r="G520" s="5">
        <v>15.09</v>
      </c>
      <c r="M520" s="62">
        <v>0.05</v>
      </c>
      <c r="N520" s="62">
        <v>1.49</v>
      </c>
      <c r="O520" s="62">
        <v>5.44</v>
      </c>
      <c r="Q520" s="5">
        <v>7.0000000000000007E-2</v>
      </c>
    </row>
    <row r="521" spans="2:17" x14ac:dyDescent="0.2">
      <c r="B521" s="23" t="s">
        <v>356</v>
      </c>
      <c r="C521" s="5">
        <v>-13.35</v>
      </c>
      <c r="D521" s="5">
        <v>-76.75</v>
      </c>
      <c r="E521" s="39">
        <v>100</v>
      </c>
      <c r="F521" s="5">
        <v>166.27</v>
      </c>
      <c r="G521" s="5">
        <v>8.6999999999999993</v>
      </c>
      <c r="M521" s="62">
        <v>0.04</v>
      </c>
      <c r="N521" s="62">
        <v>1.34</v>
      </c>
      <c r="O521" s="62">
        <v>1.94</v>
      </c>
      <c r="Q521" s="5">
        <v>0</v>
      </c>
    </row>
    <row r="522" spans="2:17" x14ac:dyDescent="0.2">
      <c r="B522" s="23" t="s">
        <v>356</v>
      </c>
      <c r="C522" s="5">
        <v>-13.35</v>
      </c>
      <c r="D522" s="5">
        <v>-76.75</v>
      </c>
      <c r="E522" s="39">
        <v>130</v>
      </c>
      <c r="F522" s="5">
        <v>97.49</v>
      </c>
      <c r="G522" s="5">
        <v>7.28</v>
      </c>
      <c r="M522" s="62">
        <v>0.05</v>
      </c>
      <c r="N522" s="62">
        <v>3.45</v>
      </c>
      <c r="O522" s="62">
        <v>10.31</v>
      </c>
      <c r="Q522" s="5">
        <v>0</v>
      </c>
    </row>
    <row r="523" spans="2:17" x14ac:dyDescent="0.2">
      <c r="B523" s="23" t="s">
        <v>356</v>
      </c>
      <c r="C523" s="5">
        <v>-13.35</v>
      </c>
      <c r="D523" s="5">
        <v>-76.75</v>
      </c>
      <c r="E523" s="39">
        <v>160</v>
      </c>
      <c r="F523" s="5">
        <v>65.400000000000006</v>
      </c>
      <c r="G523" s="5">
        <v>12.29</v>
      </c>
      <c r="M523" s="62">
        <v>0.05</v>
      </c>
      <c r="N523" s="62">
        <v>4.0999999999999996</v>
      </c>
      <c r="O523" s="62">
        <v>19.399999999999999</v>
      </c>
      <c r="Q523" s="5">
        <v>0</v>
      </c>
    </row>
    <row r="524" spans="2:17" x14ac:dyDescent="0.2">
      <c r="B524" s="23" t="s">
        <v>356</v>
      </c>
      <c r="C524" s="5">
        <v>-13.35</v>
      </c>
      <c r="D524" s="5">
        <v>-76.5</v>
      </c>
      <c r="E524" s="39">
        <v>15</v>
      </c>
      <c r="F524" s="5" t="s">
        <v>547</v>
      </c>
      <c r="G524" s="5" t="s">
        <v>547</v>
      </c>
      <c r="M524" s="62" t="s">
        <v>361</v>
      </c>
      <c r="N524" s="62">
        <v>4.22</v>
      </c>
      <c r="O524" s="62">
        <v>15.31</v>
      </c>
      <c r="Q524" s="5">
        <v>4.8</v>
      </c>
    </row>
    <row r="525" spans="2:17" x14ac:dyDescent="0.2">
      <c r="B525" s="23" t="s">
        <v>356</v>
      </c>
      <c r="C525" s="5">
        <v>-13.35</v>
      </c>
      <c r="D525" s="5">
        <v>-76.5</v>
      </c>
      <c r="E525" s="39">
        <v>20</v>
      </c>
      <c r="F525" s="5">
        <v>117.57</v>
      </c>
      <c r="G525" s="5">
        <v>9.0399999999999991</v>
      </c>
      <c r="M525" s="62" t="s">
        <v>361</v>
      </c>
      <c r="N525" s="62">
        <v>2.96</v>
      </c>
      <c r="O525" s="62">
        <v>15.73</v>
      </c>
      <c r="Q525" s="5">
        <v>0</v>
      </c>
    </row>
    <row r="526" spans="2:17" x14ac:dyDescent="0.2">
      <c r="B526" s="23" t="s">
        <v>356</v>
      </c>
      <c r="C526" s="5">
        <v>-13.35</v>
      </c>
      <c r="D526" s="5">
        <v>-76.5</v>
      </c>
      <c r="E526" s="39">
        <v>30</v>
      </c>
      <c r="F526" s="5" t="s">
        <v>361</v>
      </c>
      <c r="G526" s="5" t="s">
        <v>510</v>
      </c>
      <c r="M526" s="62">
        <v>1.8</v>
      </c>
      <c r="N526" s="62" t="s">
        <v>361</v>
      </c>
      <c r="O526" s="62">
        <v>0.16</v>
      </c>
      <c r="Q526" s="5">
        <v>0</v>
      </c>
    </row>
    <row r="527" spans="2:17" x14ac:dyDescent="0.2">
      <c r="B527" s="23" t="s">
        <v>356</v>
      </c>
      <c r="C527" s="5">
        <v>-13.35</v>
      </c>
      <c r="D527" s="5">
        <v>-76.5</v>
      </c>
      <c r="E527" s="39">
        <v>80</v>
      </c>
      <c r="F527" s="5" t="s">
        <v>361</v>
      </c>
      <c r="G527" s="5" t="s">
        <v>510</v>
      </c>
      <c r="M527" s="62">
        <v>4.96</v>
      </c>
      <c r="N527" s="62" t="s">
        <v>361</v>
      </c>
      <c r="O527" s="62">
        <v>0.03</v>
      </c>
      <c r="Q527" s="5">
        <v>0</v>
      </c>
    </row>
    <row r="528" spans="2:17" x14ac:dyDescent="0.2">
      <c r="B528" s="23" t="s">
        <v>356</v>
      </c>
      <c r="C528" s="5">
        <v>-16</v>
      </c>
      <c r="D528" s="5">
        <v>-74.25</v>
      </c>
      <c r="E528" s="39">
        <v>65</v>
      </c>
      <c r="F528" s="5">
        <v>687.37</v>
      </c>
      <c r="G528" s="5">
        <v>62.98</v>
      </c>
      <c r="M528" s="62">
        <v>0.09</v>
      </c>
      <c r="N528" s="62">
        <v>0.57999999999999996</v>
      </c>
      <c r="O528" s="62">
        <v>17.940000000000001</v>
      </c>
      <c r="Q528" s="5">
        <v>0.28999999999999998</v>
      </c>
    </row>
    <row r="529" spans="2:17" x14ac:dyDescent="0.2">
      <c r="B529" s="23" t="s">
        <v>356</v>
      </c>
      <c r="C529" s="5">
        <v>-16</v>
      </c>
      <c r="D529" s="5">
        <v>-74.25</v>
      </c>
      <c r="E529" s="39">
        <v>175</v>
      </c>
      <c r="F529" s="5">
        <v>125.42</v>
      </c>
      <c r="G529" s="5">
        <v>28.06</v>
      </c>
      <c r="M529" s="62">
        <v>0.08</v>
      </c>
      <c r="N529" s="62">
        <v>6.03</v>
      </c>
      <c r="O529" s="62">
        <v>11.96</v>
      </c>
      <c r="Q529" s="5">
        <v>7.0000000000000007E-2</v>
      </c>
    </row>
    <row r="530" spans="2:17" x14ac:dyDescent="0.2">
      <c r="B530" s="23" t="s">
        <v>356</v>
      </c>
      <c r="C530" s="5">
        <v>-16</v>
      </c>
      <c r="D530" s="5">
        <v>-74.25</v>
      </c>
      <c r="E530" s="39">
        <v>255</v>
      </c>
      <c r="F530" s="5">
        <v>203.13</v>
      </c>
      <c r="G530" s="5">
        <v>39.729999999999997</v>
      </c>
      <c r="M530" s="62">
        <v>0.16</v>
      </c>
      <c r="N530" s="62">
        <v>6.42</v>
      </c>
      <c r="O530" s="62">
        <v>11.59</v>
      </c>
      <c r="Q530" s="5">
        <v>0</v>
      </c>
    </row>
    <row r="531" spans="2:17" x14ac:dyDescent="0.2">
      <c r="B531" s="23" t="s">
        <v>356</v>
      </c>
      <c r="C531" s="5">
        <v>-17.34</v>
      </c>
      <c r="D531" s="5">
        <v>-71.94</v>
      </c>
      <c r="E531" s="39">
        <v>75</v>
      </c>
      <c r="F531" s="5" t="s">
        <v>547</v>
      </c>
      <c r="G531" s="5" t="s">
        <v>510</v>
      </c>
      <c r="M531" s="62">
        <v>0.14000000000000001</v>
      </c>
      <c r="N531" s="62">
        <v>0.01</v>
      </c>
      <c r="O531" s="62">
        <v>18.66</v>
      </c>
      <c r="Q531" s="5">
        <v>0.73</v>
      </c>
    </row>
    <row r="532" spans="2:17" x14ac:dyDescent="0.2">
      <c r="B532" s="23" t="s">
        <v>356</v>
      </c>
      <c r="C532" s="5">
        <v>-17.34</v>
      </c>
      <c r="D532" s="5">
        <v>-71.94</v>
      </c>
      <c r="E532" s="39">
        <v>87</v>
      </c>
      <c r="F532" s="5">
        <v>140.30000000000001</v>
      </c>
      <c r="G532" s="5">
        <v>14.92</v>
      </c>
      <c r="M532" s="62">
        <v>0.09</v>
      </c>
      <c r="N532" s="62">
        <v>0.01</v>
      </c>
      <c r="O532" s="62">
        <v>17.670000000000002</v>
      </c>
      <c r="Q532" s="5">
        <v>0.75</v>
      </c>
    </row>
    <row r="533" spans="2:17" x14ac:dyDescent="0.2">
      <c r="B533" s="23" t="s">
        <v>356</v>
      </c>
      <c r="C533" s="5">
        <v>-17.34</v>
      </c>
      <c r="D533" s="5">
        <v>-71.94</v>
      </c>
      <c r="E533" s="39">
        <v>125</v>
      </c>
      <c r="F533" s="5">
        <v>22.73</v>
      </c>
      <c r="G533" s="5">
        <v>0.62</v>
      </c>
      <c r="M533" s="62">
        <v>7.0000000000000007E-2</v>
      </c>
      <c r="N533" s="62">
        <v>0.28000000000000003</v>
      </c>
      <c r="O533" s="62">
        <v>13.36</v>
      </c>
      <c r="Q533" s="5">
        <v>0.02</v>
      </c>
    </row>
    <row r="534" spans="2:17" x14ac:dyDescent="0.2">
      <c r="B534" s="23" t="s">
        <v>356</v>
      </c>
      <c r="C534" s="5">
        <v>-17.34</v>
      </c>
      <c r="D534" s="5">
        <v>-71.94</v>
      </c>
      <c r="E534" s="39">
        <v>150</v>
      </c>
      <c r="F534" s="5">
        <v>17.96</v>
      </c>
      <c r="G534" s="5">
        <v>1.73</v>
      </c>
      <c r="M534" s="62">
        <v>0.06</v>
      </c>
      <c r="N534" s="62">
        <v>0.3</v>
      </c>
      <c r="O534" s="62">
        <v>15.48</v>
      </c>
      <c r="Q534" s="5">
        <v>0.01</v>
      </c>
    </row>
    <row r="535" spans="2:17" x14ac:dyDescent="0.2">
      <c r="B535" s="23" t="s">
        <v>356</v>
      </c>
      <c r="C535" s="5">
        <v>-17.34</v>
      </c>
      <c r="D535" s="5">
        <v>-71.94</v>
      </c>
      <c r="E535" s="39">
        <v>200</v>
      </c>
      <c r="F535" s="5">
        <v>11.95</v>
      </c>
      <c r="G535" s="5">
        <v>0.45</v>
      </c>
      <c r="M535" s="62">
        <v>7.0000000000000007E-2</v>
      </c>
      <c r="N535" s="62">
        <v>0.33</v>
      </c>
      <c r="O535" s="62">
        <v>15.72</v>
      </c>
      <c r="Q535" s="5">
        <v>0.02</v>
      </c>
    </row>
    <row r="536" spans="2:17" x14ac:dyDescent="0.2">
      <c r="B536" s="23" t="s">
        <v>356</v>
      </c>
      <c r="C536" s="5">
        <v>-17.34</v>
      </c>
      <c r="D536" s="5">
        <v>-71.94</v>
      </c>
      <c r="E536" s="39">
        <v>280</v>
      </c>
      <c r="F536" s="5">
        <v>20.63</v>
      </c>
      <c r="G536" s="5">
        <v>4.2300000000000004</v>
      </c>
      <c r="M536" s="62">
        <v>7.0000000000000007E-2</v>
      </c>
      <c r="N536" s="62">
        <v>5.5</v>
      </c>
      <c r="O536" s="62">
        <v>20.9</v>
      </c>
      <c r="Q536" s="5">
        <v>0.01</v>
      </c>
    </row>
    <row r="537" spans="2:17" x14ac:dyDescent="0.2">
      <c r="B537" s="23" t="s">
        <v>356</v>
      </c>
      <c r="C537" s="5">
        <v>-6</v>
      </c>
      <c r="D537" s="5">
        <v>-81.36</v>
      </c>
      <c r="E537" s="39">
        <v>62</v>
      </c>
      <c r="F537" s="5">
        <v>38.21</v>
      </c>
      <c r="G537" s="5">
        <v>10.42</v>
      </c>
      <c r="M537" s="62">
        <v>0.27</v>
      </c>
      <c r="N537" s="62">
        <v>0.2</v>
      </c>
      <c r="O537" s="62">
        <v>29.46</v>
      </c>
      <c r="Q537" s="5">
        <v>7.46</v>
      </c>
    </row>
    <row r="538" spans="2:17" x14ac:dyDescent="0.2">
      <c r="B538" s="23" t="s">
        <v>356</v>
      </c>
      <c r="C538" s="5">
        <v>-6</v>
      </c>
      <c r="D538" s="5">
        <v>-81.36</v>
      </c>
      <c r="E538" s="39">
        <v>69</v>
      </c>
      <c r="F538" s="5">
        <v>121.56</v>
      </c>
      <c r="G538" s="5">
        <v>8.09</v>
      </c>
      <c r="M538" s="62">
        <v>0.17</v>
      </c>
      <c r="N538" s="62">
        <v>0.24</v>
      </c>
      <c r="O538" s="62">
        <v>31.82</v>
      </c>
      <c r="Q538" s="5">
        <v>1.53</v>
      </c>
    </row>
    <row r="539" spans="2:17" x14ac:dyDescent="0.2">
      <c r="B539" s="23" t="s">
        <v>356</v>
      </c>
      <c r="C539" s="5">
        <v>-6</v>
      </c>
      <c r="D539" s="5">
        <v>-81.36</v>
      </c>
      <c r="E539" s="39">
        <v>197</v>
      </c>
      <c r="F539" s="5">
        <v>17.07</v>
      </c>
      <c r="G539" s="5">
        <v>5.18</v>
      </c>
      <c r="M539" s="62">
        <v>0.1</v>
      </c>
      <c r="N539" s="62">
        <v>0.2</v>
      </c>
      <c r="O539" s="62">
        <v>33.57</v>
      </c>
      <c r="Q539" s="5">
        <v>1.45</v>
      </c>
    </row>
    <row r="540" spans="2:17" x14ac:dyDescent="0.2">
      <c r="B540" s="23" t="s">
        <v>356</v>
      </c>
      <c r="C540" s="5">
        <v>-6</v>
      </c>
      <c r="D540" s="5">
        <v>-81.36</v>
      </c>
      <c r="E540" s="39">
        <v>345</v>
      </c>
      <c r="F540" s="5" t="s">
        <v>361</v>
      </c>
      <c r="G540" s="5" t="s">
        <v>510</v>
      </c>
      <c r="M540" s="62">
        <v>0.5</v>
      </c>
      <c r="N540" s="62">
        <v>0.17</v>
      </c>
      <c r="O540" s="62">
        <v>36.46</v>
      </c>
      <c r="Q540" s="5">
        <v>0.64</v>
      </c>
    </row>
    <row r="541" spans="2:17" x14ac:dyDescent="0.2">
      <c r="B541" s="23" t="s">
        <v>356</v>
      </c>
      <c r="C541" s="5">
        <v>-10</v>
      </c>
      <c r="D541" s="5">
        <v>-81.5</v>
      </c>
      <c r="E541" s="39">
        <v>52</v>
      </c>
      <c r="F541" s="5">
        <v>35.08</v>
      </c>
      <c r="G541" s="5">
        <v>5.48</v>
      </c>
      <c r="M541" s="62">
        <v>1.27</v>
      </c>
      <c r="N541" s="62">
        <v>0.89</v>
      </c>
      <c r="O541" s="62">
        <v>30.5</v>
      </c>
      <c r="Q541" s="5">
        <v>3.27</v>
      </c>
    </row>
    <row r="542" spans="2:17" x14ac:dyDescent="0.2">
      <c r="B542" s="23" t="s">
        <v>356</v>
      </c>
      <c r="C542" s="5">
        <v>-10</v>
      </c>
      <c r="D542" s="5">
        <v>-81.5</v>
      </c>
      <c r="E542" s="39">
        <v>70</v>
      </c>
      <c r="F542" s="5" t="s">
        <v>361</v>
      </c>
      <c r="G542" s="5" t="s">
        <v>510</v>
      </c>
      <c r="M542" s="62">
        <v>0.21</v>
      </c>
      <c r="N542" s="62">
        <v>0.78</v>
      </c>
      <c r="O542" s="62">
        <v>29.24</v>
      </c>
      <c r="Q542" s="5">
        <v>1.54</v>
      </c>
    </row>
    <row r="543" spans="2:17" x14ac:dyDescent="0.2">
      <c r="B543" s="23" t="s">
        <v>356</v>
      </c>
      <c r="C543" s="5">
        <v>-10</v>
      </c>
      <c r="D543" s="5">
        <v>-81.5</v>
      </c>
      <c r="E543" s="39">
        <v>95</v>
      </c>
      <c r="F543" s="5" t="s">
        <v>361</v>
      </c>
      <c r="G543" s="5" t="s">
        <v>510</v>
      </c>
      <c r="M543" s="62">
        <v>7.0000000000000007E-2</v>
      </c>
      <c r="N543" s="62">
        <v>0.3</v>
      </c>
      <c r="O543" s="62">
        <v>26.73</v>
      </c>
      <c r="Q543" s="5">
        <v>0.22</v>
      </c>
    </row>
    <row r="544" spans="2:17" x14ac:dyDescent="0.2">
      <c r="B544" s="23" t="s">
        <v>356</v>
      </c>
      <c r="C544" s="5">
        <v>-10</v>
      </c>
      <c r="D544" s="5">
        <v>-81.5</v>
      </c>
      <c r="E544" s="39">
        <v>150</v>
      </c>
      <c r="F544" s="5">
        <v>22.61</v>
      </c>
      <c r="G544" s="5">
        <v>2.46</v>
      </c>
      <c r="M544" s="62">
        <v>0.05</v>
      </c>
      <c r="N544" s="62">
        <v>0.36</v>
      </c>
      <c r="O544" s="62">
        <v>27.9</v>
      </c>
      <c r="Q544" s="5">
        <v>0.15</v>
      </c>
    </row>
    <row r="545" spans="2:17" x14ac:dyDescent="0.2">
      <c r="B545" s="23" t="s">
        <v>356</v>
      </c>
      <c r="C545" s="5">
        <v>-10</v>
      </c>
      <c r="D545" s="5">
        <v>-81.5</v>
      </c>
      <c r="E545" s="39">
        <v>300</v>
      </c>
      <c r="F545" s="5" t="s">
        <v>361</v>
      </c>
      <c r="G545" s="5" t="s">
        <v>510</v>
      </c>
      <c r="M545" s="62">
        <v>0.02</v>
      </c>
      <c r="N545" s="62">
        <v>4.0199999999999996</v>
      </c>
      <c r="O545" s="62">
        <v>26.5</v>
      </c>
      <c r="Q545" s="5">
        <v>0</v>
      </c>
    </row>
    <row r="546" spans="2:17" x14ac:dyDescent="0.2">
      <c r="B546" s="23" t="s">
        <v>356</v>
      </c>
      <c r="C546" s="5">
        <v>-10</v>
      </c>
      <c r="D546" s="5">
        <v>-81.5</v>
      </c>
      <c r="E546" s="39">
        <v>365</v>
      </c>
      <c r="F546" s="5" t="s">
        <v>361</v>
      </c>
      <c r="G546" s="5" t="s">
        <v>510</v>
      </c>
      <c r="M546" s="62">
        <v>0.1</v>
      </c>
      <c r="N546" s="62">
        <v>1.48</v>
      </c>
      <c r="O546" s="62">
        <v>29.51</v>
      </c>
      <c r="Q546" s="5">
        <v>0</v>
      </c>
    </row>
    <row r="547" spans="2:17" x14ac:dyDescent="0.2">
      <c r="B547" s="23" t="s">
        <v>356</v>
      </c>
      <c r="C547" s="5">
        <v>-10</v>
      </c>
      <c r="D547" s="5">
        <v>-84</v>
      </c>
      <c r="E547" s="39">
        <v>75</v>
      </c>
      <c r="F547" s="5">
        <v>32.22</v>
      </c>
      <c r="G547" s="5">
        <v>2.62</v>
      </c>
      <c r="M547" s="62">
        <v>7.0000000000000007E-2</v>
      </c>
      <c r="N547" s="62">
        <v>0.06</v>
      </c>
      <c r="O547" s="62">
        <v>27.21</v>
      </c>
      <c r="Q547" s="5">
        <v>2.58</v>
      </c>
    </row>
    <row r="548" spans="2:17" x14ac:dyDescent="0.2">
      <c r="B548" s="23" t="s">
        <v>356</v>
      </c>
      <c r="C548" s="5">
        <v>-10</v>
      </c>
      <c r="D548" s="5">
        <v>-84</v>
      </c>
      <c r="E548" s="39">
        <v>110</v>
      </c>
      <c r="F548" s="5">
        <v>30.2</v>
      </c>
      <c r="G548" s="5">
        <v>3.16</v>
      </c>
      <c r="M548" s="62">
        <v>0.04</v>
      </c>
      <c r="N548" s="62">
        <v>0.06</v>
      </c>
      <c r="O548" s="62">
        <v>22.03</v>
      </c>
      <c r="Q548" s="5">
        <v>0.44</v>
      </c>
    </row>
    <row r="549" spans="2:17" x14ac:dyDescent="0.2">
      <c r="B549" s="23" t="s">
        <v>356</v>
      </c>
      <c r="C549" s="5">
        <v>-10</v>
      </c>
      <c r="D549" s="5">
        <v>-84</v>
      </c>
      <c r="E549" s="39">
        <v>150</v>
      </c>
      <c r="F549" s="5">
        <v>27.98</v>
      </c>
      <c r="G549" s="5">
        <v>4.97</v>
      </c>
      <c r="M549" s="62">
        <v>0.05</v>
      </c>
      <c r="N549" s="62">
        <v>1.75</v>
      </c>
      <c r="O549" s="62">
        <v>22.82</v>
      </c>
      <c r="Q549" s="5">
        <v>0.13</v>
      </c>
    </row>
    <row r="550" spans="2:17" x14ac:dyDescent="0.2">
      <c r="B550" s="23" t="s">
        <v>356</v>
      </c>
      <c r="C550" s="5">
        <v>-10</v>
      </c>
      <c r="D550" s="5">
        <v>-84</v>
      </c>
      <c r="E550" s="39">
        <v>200</v>
      </c>
      <c r="F550" s="5">
        <v>38.15</v>
      </c>
      <c r="G550" s="5">
        <v>3.55</v>
      </c>
      <c r="M550" s="62">
        <v>0.05</v>
      </c>
      <c r="N550" s="62">
        <v>0</v>
      </c>
      <c r="O550" s="62">
        <v>31.11</v>
      </c>
      <c r="Q550" s="5">
        <v>0</v>
      </c>
    </row>
    <row r="551" spans="2:17" x14ac:dyDescent="0.2">
      <c r="B551" s="23" t="s">
        <v>356</v>
      </c>
      <c r="C551" s="5">
        <v>-10</v>
      </c>
      <c r="D551" s="5">
        <v>-84</v>
      </c>
      <c r="E551" s="39">
        <v>275</v>
      </c>
      <c r="F551" s="5">
        <v>12.65</v>
      </c>
      <c r="G551" s="5">
        <v>1.2</v>
      </c>
      <c r="M551" s="62">
        <v>0.09</v>
      </c>
      <c r="N551" s="62">
        <v>0</v>
      </c>
      <c r="O551" s="62">
        <v>32.840000000000003</v>
      </c>
      <c r="Q551" s="5">
        <v>0</v>
      </c>
    </row>
    <row r="552" spans="2:17" x14ac:dyDescent="0.2">
      <c r="B552" s="23" t="s">
        <v>356</v>
      </c>
      <c r="C552" s="5">
        <v>-10</v>
      </c>
      <c r="D552" s="5">
        <v>-84</v>
      </c>
      <c r="E552" s="39">
        <v>362</v>
      </c>
      <c r="F552" s="5">
        <v>7.49</v>
      </c>
      <c r="G552" s="5">
        <v>2.36</v>
      </c>
      <c r="M552" s="62">
        <v>0.04</v>
      </c>
      <c r="N552" s="62">
        <v>0</v>
      </c>
      <c r="O552" s="62">
        <v>34.42</v>
      </c>
      <c r="Q552" s="5">
        <v>0</v>
      </c>
    </row>
    <row r="553" spans="2:17" x14ac:dyDescent="0.2">
      <c r="B553" s="23" t="s">
        <v>356</v>
      </c>
      <c r="C553" s="5">
        <v>-12.03</v>
      </c>
      <c r="D553" s="5">
        <v>-80.95</v>
      </c>
      <c r="E553" s="39">
        <v>90</v>
      </c>
      <c r="F553" s="5">
        <v>12.6</v>
      </c>
      <c r="G553" s="5">
        <v>2.08</v>
      </c>
      <c r="M553" s="62">
        <v>0.09</v>
      </c>
      <c r="N553" s="62">
        <v>0.03</v>
      </c>
      <c r="O553" s="62">
        <v>24.37</v>
      </c>
      <c r="Q553" s="5">
        <v>7.6</v>
      </c>
    </row>
    <row r="554" spans="2:17" x14ac:dyDescent="0.2">
      <c r="B554" s="23" t="s">
        <v>356</v>
      </c>
      <c r="C554" s="5">
        <v>-12.03</v>
      </c>
      <c r="D554" s="5">
        <v>-80.95</v>
      </c>
      <c r="E554" s="39">
        <v>125</v>
      </c>
      <c r="F554" s="5">
        <v>16.14</v>
      </c>
      <c r="G554" s="5">
        <v>1.88</v>
      </c>
      <c r="M554" s="62">
        <v>0.05</v>
      </c>
      <c r="N554" s="62">
        <v>0.08</v>
      </c>
      <c r="O554" s="62">
        <v>22.87</v>
      </c>
      <c r="Q554" s="5">
        <v>1.0900000000000001</v>
      </c>
    </row>
    <row r="555" spans="2:17" x14ac:dyDescent="0.2">
      <c r="B555" s="23" t="s">
        <v>356</v>
      </c>
      <c r="C555" s="5">
        <v>-12.03</v>
      </c>
      <c r="D555" s="5">
        <v>-80.95</v>
      </c>
      <c r="E555" s="39">
        <v>150</v>
      </c>
      <c r="F555" s="5">
        <v>42.75</v>
      </c>
      <c r="G555" s="5">
        <v>4.3499999999999996</v>
      </c>
      <c r="M555" s="62">
        <v>0.05</v>
      </c>
      <c r="N555" s="62">
        <v>1.52</v>
      </c>
      <c r="O555" s="62">
        <v>20.64</v>
      </c>
      <c r="Q555" s="5">
        <v>0</v>
      </c>
    </row>
    <row r="556" spans="2:17" x14ac:dyDescent="0.2">
      <c r="B556" s="23" t="s">
        <v>356</v>
      </c>
      <c r="C556" s="5">
        <v>-12.03</v>
      </c>
      <c r="D556" s="5">
        <v>-80.95</v>
      </c>
      <c r="E556" s="39">
        <v>200</v>
      </c>
      <c r="F556" s="5" t="s">
        <v>361</v>
      </c>
      <c r="G556" s="5" t="s">
        <v>510</v>
      </c>
      <c r="M556" s="62">
        <v>0.04</v>
      </c>
      <c r="N556" s="62">
        <v>1.28</v>
      </c>
      <c r="O556" s="62">
        <v>28.75</v>
      </c>
      <c r="Q556" s="5">
        <v>0</v>
      </c>
    </row>
    <row r="557" spans="2:17" x14ac:dyDescent="0.2">
      <c r="B557" s="23" t="s">
        <v>356</v>
      </c>
      <c r="C557" s="5">
        <v>-12.03</v>
      </c>
      <c r="D557" s="5">
        <v>-80.95</v>
      </c>
      <c r="E557" s="39">
        <v>300</v>
      </c>
      <c r="F557" s="5" t="s">
        <v>361</v>
      </c>
      <c r="G557" s="5" t="s">
        <v>510</v>
      </c>
      <c r="M557" s="62">
        <v>0.03</v>
      </c>
      <c r="N557" s="62">
        <v>4.62</v>
      </c>
      <c r="O557" s="62">
        <v>27.23</v>
      </c>
      <c r="Q557" s="5">
        <v>0.24</v>
      </c>
    </row>
    <row r="558" spans="2:17" x14ac:dyDescent="0.2">
      <c r="B558" s="23" t="s">
        <v>356</v>
      </c>
      <c r="C558" s="5">
        <v>-12.03</v>
      </c>
      <c r="D558" s="5">
        <v>-80.95</v>
      </c>
      <c r="E558" s="39">
        <v>358</v>
      </c>
      <c r="F558" s="5" t="s">
        <v>361</v>
      </c>
      <c r="G558" s="5" t="s">
        <v>510</v>
      </c>
      <c r="M558" s="62">
        <v>0.04</v>
      </c>
      <c r="N558" s="62">
        <v>0.15</v>
      </c>
      <c r="O558" s="62">
        <v>34.78</v>
      </c>
      <c r="Q558" s="5">
        <v>0.46</v>
      </c>
    </row>
    <row r="559" spans="2:17" x14ac:dyDescent="0.2">
      <c r="B559" s="23" t="s">
        <v>356</v>
      </c>
      <c r="C559" s="5">
        <v>-16</v>
      </c>
      <c r="D559" s="5">
        <v>-77</v>
      </c>
      <c r="E559" s="39">
        <v>75</v>
      </c>
      <c r="F559" s="5">
        <v>21.72</v>
      </c>
      <c r="G559" s="5">
        <v>4.84</v>
      </c>
      <c r="M559" s="62">
        <v>0.13</v>
      </c>
      <c r="N559" s="62">
        <v>0.2</v>
      </c>
      <c r="O559" s="62">
        <v>9.1300000000000008</v>
      </c>
      <c r="Q559" s="5">
        <v>1.36</v>
      </c>
    </row>
    <row r="560" spans="2:17" x14ac:dyDescent="0.2">
      <c r="B560" s="23" t="s">
        <v>356</v>
      </c>
      <c r="C560" s="5">
        <v>-16</v>
      </c>
      <c r="D560" s="5">
        <v>-77</v>
      </c>
      <c r="E560" s="39">
        <v>115</v>
      </c>
      <c r="F560" s="5" t="s">
        <v>361</v>
      </c>
      <c r="G560" s="5">
        <v>0</v>
      </c>
      <c r="M560" s="62">
        <v>7.0000000000000007E-2</v>
      </c>
      <c r="N560" s="62">
        <v>0.26</v>
      </c>
      <c r="O560" s="62">
        <v>16.420000000000002</v>
      </c>
      <c r="Q560" s="5">
        <v>0</v>
      </c>
    </row>
    <row r="561" spans="2:17" x14ac:dyDescent="0.2">
      <c r="B561" s="23" t="s">
        <v>356</v>
      </c>
      <c r="C561" s="5">
        <v>-16</v>
      </c>
      <c r="D561" s="5">
        <v>-77</v>
      </c>
      <c r="E561" s="39">
        <v>150</v>
      </c>
      <c r="F561" s="5">
        <v>6.9</v>
      </c>
      <c r="G561" s="5">
        <v>2.1</v>
      </c>
      <c r="M561" s="62">
        <v>0.06</v>
      </c>
      <c r="N561" s="62">
        <v>0.26</v>
      </c>
      <c r="O561" s="62">
        <v>14.33</v>
      </c>
      <c r="Q561" s="5">
        <v>0.16</v>
      </c>
    </row>
    <row r="562" spans="2:17" x14ac:dyDescent="0.2">
      <c r="B562" s="23" t="s">
        <v>356</v>
      </c>
      <c r="C562" s="5">
        <v>-16</v>
      </c>
      <c r="D562" s="5">
        <v>-77</v>
      </c>
      <c r="E562" s="39">
        <v>225</v>
      </c>
      <c r="F562" s="5">
        <v>4.58</v>
      </c>
      <c r="G562" s="5">
        <v>1.19</v>
      </c>
      <c r="M562" s="62">
        <v>0.11</v>
      </c>
      <c r="N562" s="62">
        <v>0.33</v>
      </c>
      <c r="O562" s="62">
        <v>21.11</v>
      </c>
      <c r="Q562" s="5">
        <v>0.15</v>
      </c>
    </row>
    <row r="563" spans="2:17" x14ac:dyDescent="0.2">
      <c r="B563" s="23" t="s">
        <v>356</v>
      </c>
      <c r="C563" s="5">
        <v>-16</v>
      </c>
      <c r="D563" s="5">
        <v>-77</v>
      </c>
      <c r="E563" s="39">
        <v>300</v>
      </c>
      <c r="F563" s="5">
        <v>7.44</v>
      </c>
      <c r="G563" s="5">
        <v>0.26</v>
      </c>
      <c r="M563" s="62">
        <v>0.04</v>
      </c>
      <c r="N563" s="62">
        <v>0.33</v>
      </c>
      <c r="O563" s="62">
        <v>23.52</v>
      </c>
      <c r="Q563" s="5">
        <v>0</v>
      </c>
    </row>
    <row r="564" spans="2:17" x14ac:dyDescent="0.2">
      <c r="B564" s="23" t="s">
        <v>356</v>
      </c>
      <c r="C564" s="5">
        <v>-16</v>
      </c>
      <c r="D564" s="5">
        <v>-77</v>
      </c>
      <c r="E564" s="39">
        <v>357</v>
      </c>
      <c r="F564" s="5">
        <v>5.82</v>
      </c>
      <c r="G564" s="5">
        <v>1.03</v>
      </c>
      <c r="M564" s="62">
        <v>0.04</v>
      </c>
      <c r="N564" s="62">
        <v>0.01</v>
      </c>
      <c r="O564" s="62">
        <v>23.57</v>
      </c>
      <c r="Q564" s="5">
        <v>0</v>
      </c>
    </row>
    <row r="565" spans="2:17" x14ac:dyDescent="0.2">
      <c r="B565" s="23" t="s">
        <v>356</v>
      </c>
      <c r="C565" s="5">
        <v>-16</v>
      </c>
      <c r="D565" s="5">
        <v>-75</v>
      </c>
      <c r="E565" s="39">
        <v>90</v>
      </c>
      <c r="F565" s="5">
        <v>185.6</v>
      </c>
      <c r="G565" s="5">
        <v>7.64</v>
      </c>
      <c r="M565" s="62">
        <v>0.05</v>
      </c>
      <c r="N565" s="62">
        <v>0.12</v>
      </c>
      <c r="O565" s="62">
        <v>25.32</v>
      </c>
      <c r="Q565" s="5">
        <v>1.49</v>
      </c>
    </row>
    <row r="566" spans="2:17" x14ac:dyDescent="0.2">
      <c r="B566" s="23" t="s">
        <v>356</v>
      </c>
      <c r="C566" s="5">
        <v>-16</v>
      </c>
      <c r="D566" s="5">
        <v>-75</v>
      </c>
      <c r="E566" s="39">
        <v>120</v>
      </c>
      <c r="F566" s="5">
        <v>64.599999999999994</v>
      </c>
      <c r="G566" s="5">
        <v>1.82</v>
      </c>
      <c r="M566" s="62">
        <v>0.05</v>
      </c>
      <c r="N566" s="62">
        <v>0.04</v>
      </c>
      <c r="O566" s="62">
        <v>20.2</v>
      </c>
      <c r="Q566" s="5">
        <v>1.17</v>
      </c>
    </row>
    <row r="567" spans="2:17" x14ac:dyDescent="0.2">
      <c r="B567" s="23" t="s">
        <v>356</v>
      </c>
      <c r="C567" s="5">
        <v>-16</v>
      </c>
      <c r="D567" s="5">
        <v>-75</v>
      </c>
      <c r="E567" s="39">
        <v>150</v>
      </c>
      <c r="F567" s="5" t="s">
        <v>361</v>
      </c>
      <c r="G567" s="5" t="s">
        <v>510</v>
      </c>
      <c r="M567" s="62">
        <v>0.04</v>
      </c>
      <c r="N567" s="62">
        <v>0.02</v>
      </c>
      <c r="O567" s="62">
        <v>19.510000000000002</v>
      </c>
      <c r="Q567" s="5">
        <v>0.6</v>
      </c>
    </row>
    <row r="568" spans="2:17" x14ac:dyDescent="0.2">
      <c r="B568" s="23" t="s">
        <v>356</v>
      </c>
      <c r="C568" s="5">
        <v>-16</v>
      </c>
      <c r="D568" s="5">
        <v>-75</v>
      </c>
      <c r="E568" s="39">
        <v>180</v>
      </c>
      <c r="F568" s="5">
        <v>58.27</v>
      </c>
      <c r="G568" s="5">
        <v>6.28</v>
      </c>
      <c r="M568" s="62">
        <v>0.06</v>
      </c>
      <c r="N568" s="62">
        <v>2.96</v>
      </c>
      <c r="O568" s="62">
        <v>21.56</v>
      </c>
      <c r="Q568" s="5">
        <v>0</v>
      </c>
    </row>
    <row r="569" spans="2:17" x14ac:dyDescent="0.2">
      <c r="B569" s="23" t="s">
        <v>356</v>
      </c>
      <c r="C569" s="5">
        <v>-16</v>
      </c>
      <c r="D569" s="5">
        <v>-75</v>
      </c>
      <c r="E569" s="39">
        <v>250</v>
      </c>
      <c r="F569" s="5" t="s">
        <v>361</v>
      </c>
      <c r="G569" s="5" t="s">
        <v>510</v>
      </c>
      <c r="M569" s="62">
        <v>0.06</v>
      </c>
      <c r="N569" s="62">
        <v>3.36</v>
      </c>
      <c r="O569" s="62">
        <v>26.37</v>
      </c>
      <c r="Q569" s="5">
        <v>0.01</v>
      </c>
    </row>
    <row r="570" spans="2:17" x14ac:dyDescent="0.2">
      <c r="B570" s="23" t="s">
        <v>356</v>
      </c>
      <c r="C570" s="5">
        <v>-16</v>
      </c>
      <c r="D570" s="5">
        <v>-75</v>
      </c>
      <c r="E570" s="39">
        <v>337</v>
      </c>
      <c r="F570" s="5">
        <v>47.82</v>
      </c>
      <c r="G570" s="5">
        <v>7.09</v>
      </c>
      <c r="M570" s="62">
        <v>0.04</v>
      </c>
      <c r="N570" s="62">
        <v>0.45</v>
      </c>
      <c r="O570" s="62">
        <v>34.200000000000003</v>
      </c>
      <c r="Q570" s="5">
        <v>0</v>
      </c>
    </row>
    <row r="571" spans="2:17" x14ac:dyDescent="0.2">
      <c r="B571" s="23" t="s">
        <v>356</v>
      </c>
      <c r="C571" s="5">
        <v>-13.75</v>
      </c>
      <c r="D571" s="5">
        <v>-77.03</v>
      </c>
      <c r="E571" s="39">
        <v>41</v>
      </c>
      <c r="F571" s="5">
        <v>110.21</v>
      </c>
      <c r="G571" s="5">
        <v>15.2</v>
      </c>
      <c r="M571" s="62">
        <v>0.06</v>
      </c>
      <c r="N571" s="62">
        <v>0.28000000000000003</v>
      </c>
      <c r="O571" s="62">
        <v>26.82</v>
      </c>
      <c r="Q571" s="5">
        <v>3.64</v>
      </c>
    </row>
    <row r="572" spans="2:17" x14ac:dyDescent="0.2">
      <c r="B572" s="23" t="s">
        <v>356</v>
      </c>
      <c r="C572" s="5">
        <v>-13.75</v>
      </c>
      <c r="D572" s="5">
        <v>-77.03</v>
      </c>
      <c r="E572" s="39">
        <v>75</v>
      </c>
      <c r="F572" s="5">
        <v>59.48</v>
      </c>
      <c r="G572" s="5">
        <v>13.64</v>
      </c>
      <c r="M572" s="62">
        <v>0.03</v>
      </c>
      <c r="N572" s="62">
        <v>0.93</v>
      </c>
      <c r="O572" s="62">
        <v>27.46</v>
      </c>
      <c r="Q572" s="5">
        <v>0</v>
      </c>
    </row>
    <row r="573" spans="2:17" x14ac:dyDescent="0.2">
      <c r="B573" s="23" t="s">
        <v>356</v>
      </c>
      <c r="C573" s="5">
        <v>-13.75</v>
      </c>
      <c r="D573" s="5">
        <v>-77.03</v>
      </c>
      <c r="E573" s="39">
        <v>100</v>
      </c>
      <c r="F573" s="5">
        <v>46.25</v>
      </c>
      <c r="G573" s="5">
        <v>1.76</v>
      </c>
      <c r="M573" s="62">
        <v>0.04</v>
      </c>
      <c r="N573" s="62">
        <v>4.01</v>
      </c>
      <c r="O573" s="62">
        <v>20.95</v>
      </c>
      <c r="Q573" s="5">
        <v>0</v>
      </c>
    </row>
    <row r="574" spans="2:17" x14ac:dyDescent="0.2">
      <c r="B574" s="23" t="s">
        <v>356</v>
      </c>
      <c r="C574" s="5">
        <v>-13.75</v>
      </c>
      <c r="D574" s="5">
        <v>-77.03</v>
      </c>
      <c r="E574" s="39">
        <v>200</v>
      </c>
      <c r="F574" s="5" t="s">
        <v>361</v>
      </c>
      <c r="G574" s="5" t="s">
        <v>510</v>
      </c>
      <c r="M574" s="62">
        <v>0.03</v>
      </c>
      <c r="N574" s="62">
        <v>4.87</v>
      </c>
      <c r="O574" s="62">
        <v>20.88</v>
      </c>
      <c r="Q574" s="5">
        <v>0</v>
      </c>
    </row>
    <row r="575" spans="2:17" x14ac:dyDescent="0.2">
      <c r="B575" s="23" t="s">
        <v>356</v>
      </c>
      <c r="C575" s="5">
        <v>-13.75</v>
      </c>
      <c r="D575" s="5">
        <v>-77.03</v>
      </c>
      <c r="E575" s="39">
        <v>300</v>
      </c>
      <c r="F575" s="5" t="s">
        <v>361</v>
      </c>
      <c r="G575" s="5" t="s">
        <v>510</v>
      </c>
      <c r="M575" s="62">
        <v>0.04</v>
      </c>
      <c r="N575" s="62">
        <v>5.75</v>
      </c>
      <c r="O575" s="62">
        <v>21.34</v>
      </c>
      <c r="Q575" s="5">
        <v>0</v>
      </c>
    </row>
    <row r="576" spans="2:17" x14ac:dyDescent="0.2">
      <c r="B576" s="23" t="s">
        <v>356</v>
      </c>
      <c r="C576" s="5">
        <v>-13.75</v>
      </c>
      <c r="D576" s="5">
        <v>-77.03</v>
      </c>
      <c r="E576" s="39">
        <v>376</v>
      </c>
      <c r="F576" s="5">
        <v>23.7</v>
      </c>
      <c r="G576" s="5">
        <v>5.05</v>
      </c>
      <c r="M576" s="62">
        <v>0.03</v>
      </c>
      <c r="N576" s="62">
        <v>0.46</v>
      </c>
      <c r="O576" s="62">
        <v>35.229999999999997</v>
      </c>
      <c r="Q576" s="5">
        <v>0</v>
      </c>
    </row>
    <row r="577" spans="2:17" x14ac:dyDescent="0.2">
      <c r="B577" s="23" t="s">
        <v>355</v>
      </c>
      <c r="C577" s="5">
        <v>-14</v>
      </c>
      <c r="D577" s="5">
        <v>-81</v>
      </c>
      <c r="E577" s="39">
        <v>150</v>
      </c>
      <c r="F577" s="5">
        <v>25.5</v>
      </c>
      <c r="G577" s="5">
        <v>2.99</v>
      </c>
      <c r="M577" s="62">
        <v>0</v>
      </c>
      <c r="N577" s="62">
        <v>0.82</v>
      </c>
      <c r="O577" s="62">
        <v>20.309999999999999</v>
      </c>
      <c r="Q577" s="5">
        <v>1.38</v>
      </c>
    </row>
    <row r="578" spans="2:17" x14ac:dyDescent="0.2">
      <c r="B578" s="23" t="s">
        <v>355</v>
      </c>
      <c r="C578" s="5">
        <v>-14</v>
      </c>
      <c r="D578" s="5">
        <v>-81</v>
      </c>
      <c r="E578" s="39">
        <v>200</v>
      </c>
      <c r="F578" s="5">
        <v>25.57</v>
      </c>
      <c r="G578" s="5">
        <v>3.1</v>
      </c>
      <c r="M578" s="62">
        <v>7.0000000000000007E-2</v>
      </c>
      <c r="N578" s="62">
        <v>2</v>
      </c>
      <c r="O578" s="62">
        <v>21.04</v>
      </c>
      <c r="Q578" s="5">
        <v>1.1200000000000001</v>
      </c>
    </row>
    <row r="579" spans="2:17" x14ac:dyDescent="0.2">
      <c r="B579" s="23" t="s">
        <v>355</v>
      </c>
      <c r="C579" s="5">
        <v>-14</v>
      </c>
      <c r="D579" s="5">
        <v>-81</v>
      </c>
      <c r="E579" s="39">
        <v>299</v>
      </c>
      <c r="F579" s="5" t="s">
        <v>361</v>
      </c>
      <c r="G579" s="5" t="s">
        <v>510</v>
      </c>
      <c r="M579" s="62">
        <v>0.02</v>
      </c>
      <c r="N579" s="62">
        <v>4.9000000000000004</v>
      </c>
      <c r="O579" s="62">
        <v>26.55</v>
      </c>
      <c r="Q579" s="5">
        <v>1.24</v>
      </c>
    </row>
    <row r="580" spans="2:17" x14ac:dyDescent="0.2">
      <c r="B580" s="23" t="s">
        <v>355</v>
      </c>
      <c r="C580" s="5">
        <v>-14</v>
      </c>
      <c r="D580" s="5">
        <v>-81</v>
      </c>
      <c r="E580" s="39">
        <v>371</v>
      </c>
      <c r="F580" s="5" t="s">
        <v>361</v>
      </c>
      <c r="G580" s="5" t="s">
        <v>510</v>
      </c>
      <c r="M580" s="62">
        <v>0.01</v>
      </c>
      <c r="N580" s="62">
        <v>0.1</v>
      </c>
      <c r="O580" s="62">
        <v>33.76</v>
      </c>
      <c r="Q580" s="5">
        <v>1.85</v>
      </c>
    </row>
    <row r="581" spans="2:17" x14ac:dyDescent="0.2">
      <c r="B581" s="23" t="s">
        <v>355</v>
      </c>
      <c r="C581" s="5">
        <v>-14</v>
      </c>
      <c r="D581" s="5">
        <v>-81</v>
      </c>
      <c r="E581" s="39">
        <v>445</v>
      </c>
      <c r="F581" s="5" t="s">
        <v>361</v>
      </c>
      <c r="G581" s="5" t="s">
        <v>510</v>
      </c>
      <c r="M581" s="62">
        <v>0.02</v>
      </c>
      <c r="N581" s="62">
        <v>0.02</v>
      </c>
      <c r="O581" s="62">
        <v>38.700000000000003</v>
      </c>
      <c r="Q581" s="5">
        <v>5.52</v>
      </c>
    </row>
    <row r="582" spans="2:17" x14ac:dyDescent="0.2">
      <c r="B582" s="23" t="s">
        <v>355</v>
      </c>
      <c r="C582" s="5">
        <v>-14</v>
      </c>
      <c r="D582" s="5">
        <v>-85.83</v>
      </c>
      <c r="E582" s="39">
        <v>160</v>
      </c>
      <c r="F582" s="5" t="s">
        <v>361</v>
      </c>
      <c r="G582" s="5" t="s">
        <v>510</v>
      </c>
      <c r="M582" s="62">
        <v>0.03</v>
      </c>
      <c r="N582" s="62">
        <v>0</v>
      </c>
      <c r="O582" s="62">
        <v>0</v>
      </c>
      <c r="Q582" s="5">
        <v>1.01</v>
      </c>
    </row>
    <row r="583" spans="2:17" x14ac:dyDescent="0.2">
      <c r="B583" s="23" t="s">
        <v>355</v>
      </c>
      <c r="C583" s="5">
        <v>-14</v>
      </c>
      <c r="D583" s="5">
        <v>-85.83</v>
      </c>
      <c r="E583" s="39">
        <v>170</v>
      </c>
      <c r="F583" s="5" t="s">
        <v>361</v>
      </c>
      <c r="G583" s="5" t="s">
        <v>510</v>
      </c>
      <c r="M583" s="62">
        <v>0.02</v>
      </c>
      <c r="N583" s="62">
        <v>1.47</v>
      </c>
      <c r="O583" s="62">
        <v>19.13</v>
      </c>
      <c r="Q583" s="5">
        <v>1.01</v>
      </c>
    </row>
    <row r="584" spans="2:17" x14ac:dyDescent="0.2">
      <c r="B584" s="23" t="s">
        <v>355</v>
      </c>
      <c r="C584" s="5">
        <v>-14</v>
      </c>
      <c r="D584" s="5">
        <v>-85.83</v>
      </c>
      <c r="E584" s="39">
        <v>200</v>
      </c>
      <c r="F584" s="5" t="s">
        <v>361</v>
      </c>
      <c r="G584" s="5" t="s">
        <v>510</v>
      </c>
      <c r="M584" s="62">
        <v>7.0000000000000007E-2</v>
      </c>
      <c r="N584" s="62">
        <v>1.64</v>
      </c>
      <c r="O584" s="62">
        <v>22.45</v>
      </c>
      <c r="Q584" s="5">
        <v>1.08</v>
      </c>
    </row>
    <row r="585" spans="2:17" x14ac:dyDescent="0.2">
      <c r="B585" s="23" t="s">
        <v>355</v>
      </c>
      <c r="C585" s="5">
        <v>-14</v>
      </c>
      <c r="D585" s="5">
        <v>-85.83</v>
      </c>
      <c r="E585" s="39">
        <v>300</v>
      </c>
      <c r="F585" s="5" t="s">
        <v>361</v>
      </c>
      <c r="G585" s="5" t="s">
        <v>510</v>
      </c>
      <c r="M585" s="62">
        <v>0.04</v>
      </c>
      <c r="N585" s="62">
        <v>0.27</v>
      </c>
      <c r="O585" s="62">
        <v>33.69</v>
      </c>
      <c r="Q585" s="5">
        <v>1.18</v>
      </c>
    </row>
    <row r="586" spans="2:17" x14ac:dyDescent="0.2">
      <c r="B586" s="23" t="s">
        <v>355</v>
      </c>
      <c r="C586" s="5">
        <v>-14</v>
      </c>
      <c r="D586" s="5">
        <v>-85.83</v>
      </c>
      <c r="E586" s="39">
        <v>375</v>
      </c>
      <c r="F586" s="5" t="s">
        <v>361</v>
      </c>
      <c r="G586" s="5" t="s">
        <v>510</v>
      </c>
      <c r="M586" s="62">
        <v>0.03</v>
      </c>
      <c r="N586" s="62">
        <v>0.02</v>
      </c>
      <c r="O586" s="62">
        <v>38.47</v>
      </c>
      <c r="Q586" s="5">
        <v>3.46</v>
      </c>
    </row>
    <row r="587" spans="2:17" x14ac:dyDescent="0.2">
      <c r="B587" s="23" t="s">
        <v>355</v>
      </c>
      <c r="C587" s="5">
        <v>-10</v>
      </c>
      <c r="D587" s="5">
        <v>-85.83</v>
      </c>
      <c r="E587" s="39">
        <v>125</v>
      </c>
      <c r="F587" s="5" t="s">
        <v>361</v>
      </c>
      <c r="G587" s="5" t="s">
        <v>510</v>
      </c>
      <c r="M587" s="62">
        <v>0.14000000000000001</v>
      </c>
      <c r="N587" s="62">
        <v>0.02</v>
      </c>
      <c r="O587" s="62">
        <v>29.96</v>
      </c>
      <c r="Q587" s="5">
        <v>5.23</v>
      </c>
    </row>
    <row r="588" spans="2:17" x14ac:dyDescent="0.2">
      <c r="B588" s="23" t="s">
        <v>355</v>
      </c>
      <c r="C588" s="5">
        <v>-10</v>
      </c>
      <c r="D588" s="5">
        <v>-85.83</v>
      </c>
      <c r="E588" s="39">
        <v>200</v>
      </c>
      <c r="F588" s="5" t="s">
        <v>361</v>
      </c>
      <c r="G588" s="5" t="s">
        <v>510</v>
      </c>
      <c r="M588" s="62">
        <v>0.01</v>
      </c>
      <c r="N588" s="62">
        <v>0.02</v>
      </c>
      <c r="O588" s="62">
        <v>33.83</v>
      </c>
      <c r="Q588" s="5">
        <v>9.34</v>
      </c>
    </row>
    <row r="589" spans="2:17" x14ac:dyDescent="0.2">
      <c r="B589" s="23" t="s">
        <v>355</v>
      </c>
      <c r="C589" s="5">
        <v>-10</v>
      </c>
      <c r="D589" s="5">
        <v>-85.83</v>
      </c>
      <c r="E589" s="39">
        <v>300</v>
      </c>
      <c r="F589" s="5" t="s">
        <v>361</v>
      </c>
      <c r="G589" s="5" t="s">
        <v>510</v>
      </c>
      <c r="M589" s="62">
        <v>0.09</v>
      </c>
      <c r="N589" s="62">
        <v>0.01</v>
      </c>
      <c r="O589" s="62">
        <v>35.57</v>
      </c>
      <c r="Q589" s="5">
        <v>2.16</v>
      </c>
    </row>
    <row r="590" spans="2:17" x14ac:dyDescent="0.2">
      <c r="B590" s="23" t="s">
        <v>355</v>
      </c>
      <c r="C590" s="5">
        <v>-10</v>
      </c>
      <c r="D590" s="5">
        <v>-85.83</v>
      </c>
      <c r="E590" s="39">
        <v>400</v>
      </c>
      <c r="F590" s="5">
        <v>17.440000000000001</v>
      </c>
      <c r="G590" s="5">
        <v>1.27</v>
      </c>
      <c r="M590" s="62">
        <v>0.03</v>
      </c>
      <c r="N590" s="62">
        <v>0.02</v>
      </c>
      <c r="O590" s="62">
        <v>39.11</v>
      </c>
      <c r="Q590" s="5">
        <v>1.71</v>
      </c>
    </row>
    <row r="591" spans="2:17" x14ac:dyDescent="0.2">
      <c r="B591" s="23" t="s">
        <v>355</v>
      </c>
      <c r="C591" s="5">
        <v>-10</v>
      </c>
      <c r="D591" s="5">
        <v>-85.83</v>
      </c>
      <c r="E591" s="39">
        <v>525</v>
      </c>
      <c r="F591" s="5">
        <v>0</v>
      </c>
      <c r="G591" s="5">
        <v>0</v>
      </c>
      <c r="M591" s="62" t="s">
        <v>361</v>
      </c>
      <c r="N591" s="62">
        <v>0.01</v>
      </c>
      <c r="O591" s="62">
        <v>45.83</v>
      </c>
      <c r="Q591" s="5">
        <v>4.74</v>
      </c>
    </row>
    <row r="592" spans="2:17" x14ac:dyDescent="0.2">
      <c r="B592" s="23" t="s">
        <v>355</v>
      </c>
      <c r="C592" s="5">
        <v>-3.58</v>
      </c>
      <c r="D592" s="5">
        <v>-85.83</v>
      </c>
      <c r="E592" s="39">
        <v>200</v>
      </c>
      <c r="F592" s="5">
        <v>14.94</v>
      </c>
      <c r="G592" s="5">
        <v>5.67</v>
      </c>
      <c r="M592" s="62" t="s">
        <v>361</v>
      </c>
      <c r="N592" s="62" t="s">
        <v>361</v>
      </c>
      <c r="O592" s="62">
        <v>31.81</v>
      </c>
      <c r="Q592" s="5">
        <v>8.67</v>
      </c>
    </row>
    <row r="593" spans="1:17" x14ac:dyDescent="0.2">
      <c r="B593" s="23" t="s">
        <v>355</v>
      </c>
      <c r="C593" s="5">
        <v>-3.58</v>
      </c>
      <c r="D593" s="5">
        <v>-85.83</v>
      </c>
      <c r="E593" s="39">
        <v>218</v>
      </c>
      <c r="F593" s="5" t="s">
        <v>361</v>
      </c>
      <c r="G593" s="5" t="s">
        <v>510</v>
      </c>
      <c r="M593" s="62" t="s">
        <v>361</v>
      </c>
      <c r="N593" s="62" t="s">
        <v>361</v>
      </c>
      <c r="O593" s="62">
        <v>32.619999999999997</v>
      </c>
      <c r="Q593" s="5">
        <v>2.93</v>
      </c>
    </row>
    <row r="594" spans="1:17" x14ac:dyDescent="0.2">
      <c r="B594" s="23" t="s">
        <v>355</v>
      </c>
      <c r="C594" s="5">
        <v>-3.58</v>
      </c>
      <c r="D594" s="5">
        <v>-85.83</v>
      </c>
      <c r="E594" s="39">
        <v>299</v>
      </c>
      <c r="F594" s="5">
        <v>5.92</v>
      </c>
      <c r="G594" s="5">
        <v>1.55</v>
      </c>
      <c r="M594" s="62" t="s">
        <v>361</v>
      </c>
      <c r="N594" s="62">
        <v>0.01</v>
      </c>
      <c r="O594" s="62">
        <v>33.29</v>
      </c>
      <c r="Q594" s="5">
        <v>3.22</v>
      </c>
    </row>
    <row r="595" spans="1:17" x14ac:dyDescent="0.2">
      <c r="B595" s="23" t="s">
        <v>355</v>
      </c>
      <c r="C595" s="5">
        <v>-3.58</v>
      </c>
      <c r="D595" s="5">
        <v>-85.83</v>
      </c>
      <c r="E595" s="39">
        <v>398</v>
      </c>
      <c r="F595" s="5" t="s">
        <v>361</v>
      </c>
      <c r="G595" s="5" t="s">
        <v>510</v>
      </c>
      <c r="M595" s="62" t="s">
        <v>361</v>
      </c>
      <c r="N595" s="62">
        <v>0.01</v>
      </c>
      <c r="O595" s="62">
        <v>38.08</v>
      </c>
      <c r="Q595" s="5">
        <v>3.29</v>
      </c>
    </row>
    <row r="596" spans="1:17" x14ac:dyDescent="0.2">
      <c r="B596" s="23" t="s">
        <v>355</v>
      </c>
      <c r="C596" s="5">
        <v>-3.58</v>
      </c>
      <c r="D596" s="5">
        <v>-81.34</v>
      </c>
      <c r="E596" s="39">
        <v>227</v>
      </c>
      <c r="F596" s="5">
        <v>27.89</v>
      </c>
      <c r="G596" s="5">
        <v>0.82</v>
      </c>
      <c r="M596" s="62" t="s">
        <v>361</v>
      </c>
      <c r="N596" s="62">
        <v>0.01</v>
      </c>
      <c r="O596" s="62">
        <v>31.52</v>
      </c>
      <c r="Q596" s="5">
        <v>5.57</v>
      </c>
    </row>
    <row r="597" spans="1:17" x14ac:dyDescent="0.2">
      <c r="B597" s="23" t="s">
        <v>355</v>
      </c>
      <c r="C597" s="5">
        <v>-3.58</v>
      </c>
      <c r="D597" s="5">
        <v>-81.34</v>
      </c>
      <c r="E597" s="39">
        <v>346</v>
      </c>
      <c r="F597" s="5">
        <v>12.56</v>
      </c>
      <c r="G597" s="5">
        <v>1.59</v>
      </c>
      <c r="M597" s="62" t="s">
        <v>361</v>
      </c>
      <c r="N597" s="62" t="s">
        <v>361</v>
      </c>
      <c r="O597" s="62">
        <v>35.94</v>
      </c>
      <c r="Q597" s="5">
        <v>4.24</v>
      </c>
    </row>
    <row r="598" spans="1:17" x14ac:dyDescent="0.2">
      <c r="B598" s="23" t="s">
        <v>355</v>
      </c>
      <c r="C598" s="5">
        <v>-3.58</v>
      </c>
      <c r="D598" s="5">
        <v>-81.34</v>
      </c>
      <c r="E598" s="39">
        <v>498</v>
      </c>
      <c r="F598" s="5">
        <v>6.02</v>
      </c>
      <c r="G598" s="5">
        <v>0.59</v>
      </c>
      <c r="M598" s="62" t="s">
        <v>361</v>
      </c>
      <c r="N598" s="62">
        <v>0.03</v>
      </c>
      <c r="O598" s="62">
        <v>40.24</v>
      </c>
      <c r="Q598" s="5">
        <v>8.35</v>
      </c>
    </row>
    <row r="599" spans="1:17" x14ac:dyDescent="0.2">
      <c r="B599" s="23" t="s">
        <v>355</v>
      </c>
      <c r="C599" s="5">
        <v>-6</v>
      </c>
      <c r="D599" s="5">
        <v>-81.5</v>
      </c>
      <c r="E599" s="39">
        <v>41</v>
      </c>
      <c r="F599" s="5">
        <v>33.42</v>
      </c>
      <c r="G599" s="5">
        <v>7.92</v>
      </c>
      <c r="M599" s="62" t="s">
        <v>361</v>
      </c>
      <c r="N599" s="62">
        <v>0.26</v>
      </c>
      <c r="O599" s="62">
        <v>30.35</v>
      </c>
      <c r="Q599" s="5">
        <v>4.1100000000000003</v>
      </c>
    </row>
    <row r="600" spans="1:17" x14ac:dyDescent="0.2">
      <c r="B600" s="23" t="s">
        <v>355</v>
      </c>
      <c r="C600" s="5">
        <v>-6</v>
      </c>
      <c r="D600" s="5">
        <v>-81.5</v>
      </c>
      <c r="E600" s="39">
        <v>199</v>
      </c>
      <c r="F600" s="5">
        <v>20.13</v>
      </c>
      <c r="G600" s="5">
        <v>7.37</v>
      </c>
      <c r="M600" s="62" t="s">
        <v>361</v>
      </c>
      <c r="N600" s="62">
        <v>0</v>
      </c>
      <c r="O600" s="62">
        <v>31.73</v>
      </c>
      <c r="Q600" s="5">
        <v>2.54</v>
      </c>
    </row>
    <row r="601" spans="1:17" x14ac:dyDescent="0.2">
      <c r="B601" s="23" t="s">
        <v>355</v>
      </c>
      <c r="C601" s="5">
        <v>-6</v>
      </c>
      <c r="D601" s="5">
        <v>-81.5</v>
      </c>
      <c r="E601" s="39">
        <v>299</v>
      </c>
      <c r="F601" s="5" t="s">
        <v>361</v>
      </c>
      <c r="G601" s="5" t="s">
        <v>510</v>
      </c>
      <c r="M601" s="62" t="s">
        <v>361</v>
      </c>
      <c r="N601" s="62">
        <v>0.72</v>
      </c>
      <c r="O601" s="62">
        <v>31.71</v>
      </c>
      <c r="Q601" s="5">
        <v>1.36</v>
      </c>
    </row>
    <row r="602" spans="1:17" x14ac:dyDescent="0.2">
      <c r="B602" s="23" t="s">
        <v>355</v>
      </c>
      <c r="C602" s="5">
        <v>-6</v>
      </c>
      <c r="D602" s="5">
        <v>-81.5</v>
      </c>
      <c r="E602" s="39">
        <v>432</v>
      </c>
      <c r="F602" s="5" t="s">
        <v>361</v>
      </c>
      <c r="G602" s="5" t="s">
        <v>510</v>
      </c>
      <c r="M602" s="62" t="s">
        <v>361</v>
      </c>
      <c r="N602" s="62">
        <v>0.01</v>
      </c>
      <c r="O602" s="62">
        <v>39.99</v>
      </c>
      <c r="Q602" s="5">
        <v>3.31</v>
      </c>
    </row>
    <row r="603" spans="1:17" x14ac:dyDescent="0.2">
      <c r="B603" s="23" t="s">
        <v>355</v>
      </c>
      <c r="C603" s="5">
        <v>-6</v>
      </c>
      <c r="D603" s="5">
        <v>-85.83</v>
      </c>
      <c r="E603" s="39">
        <v>74</v>
      </c>
      <c r="F603" s="5">
        <v>14.07</v>
      </c>
      <c r="G603" s="5">
        <v>0.89</v>
      </c>
      <c r="M603" s="62" t="s">
        <v>361</v>
      </c>
      <c r="N603" s="62">
        <v>0.06</v>
      </c>
      <c r="O603" s="62">
        <v>32.270000000000003</v>
      </c>
      <c r="Q603" s="5">
        <v>15.95</v>
      </c>
    </row>
    <row r="604" spans="1:17" x14ac:dyDescent="0.2">
      <c r="B604" s="23" t="s">
        <v>355</v>
      </c>
      <c r="C604" s="5">
        <v>-6</v>
      </c>
      <c r="D604" s="5">
        <v>-85.83</v>
      </c>
      <c r="E604" s="39">
        <v>200</v>
      </c>
      <c r="F604" s="5">
        <v>0</v>
      </c>
      <c r="G604" s="5">
        <v>0</v>
      </c>
      <c r="M604" s="62" t="s">
        <v>361</v>
      </c>
      <c r="N604" s="62">
        <v>0.15</v>
      </c>
      <c r="O604" s="62">
        <v>26.63</v>
      </c>
      <c r="Q604" s="5">
        <v>5.54</v>
      </c>
    </row>
    <row r="605" spans="1:17" x14ac:dyDescent="0.2">
      <c r="B605" s="23" t="s">
        <v>355</v>
      </c>
      <c r="C605" s="5">
        <v>-6</v>
      </c>
      <c r="D605" s="5">
        <v>-85.83</v>
      </c>
      <c r="E605" s="39">
        <v>258</v>
      </c>
      <c r="F605" s="5">
        <v>17.399999999999999</v>
      </c>
      <c r="G605" s="5">
        <v>1.1100000000000001</v>
      </c>
      <c r="M605" s="62" t="s">
        <v>361</v>
      </c>
      <c r="N605" s="62">
        <v>0</v>
      </c>
      <c r="O605" s="62">
        <v>33.78</v>
      </c>
      <c r="Q605" s="5">
        <v>2.06</v>
      </c>
    </row>
    <row r="606" spans="1:17" x14ac:dyDescent="0.2">
      <c r="B606" s="23" t="s">
        <v>355</v>
      </c>
      <c r="C606" s="5">
        <v>-6</v>
      </c>
      <c r="D606" s="5">
        <v>-85.83</v>
      </c>
      <c r="E606" s="39">
        <v>360</v>
      </c>
      <c r="F606" s="5">
        <v>12.37</v>
      </c>
      <c r="G606" s="5">
        <v>2.52</v>
      </c>
      <c r="M606" s="62" t="s">
        <v>361</v>
      </c>
      <c r="N606" s="62">
        <v>1.06</v>
      </c>
      <c r="O606" s="62">
        <v>34.119999999999997</v>
      </c>
      <c r="Q606" s="5">
        <v>1.3</v>
      </c>
    </row>
    <row r="607" spans="1:17" s="10" customFormat="1" x14ac:dyDescent="0.2">
      <c r="B607" s="24" t="s">
        <v>355</v>
      </c>
      <c r="C607" s="12">
        <v>-6</v>
      </c>
      <c r="D607" s="12">
        <v>-85.83</v>
      </c>
      <c r="E607" s="42">
        <v>466</v>
      </c>
      <c r="F607" s="12" t="s">
        <v>361</v>
      </c>
      <c r="G607" s="12" t="s">
        <v>510</v>
      </c>
      <c r="H607" s="12"/>
      <c r="I607" s="45"/>
      <c r="J607" s="12"/>
      <c r="K607" s="12"/>
      <c r="L607" s="12"/>
      <c r="M607" s="63" t="s">
        <v>361</v>
      </c>
      <c r="N607" s="63">
        <v>0.02</v>
      </c>
      <c r="O607" s="63">
        <v>44.19</v>
      </c>
      <c r="P607" s="12"/>
      <c r="Q607" s="12">
        <v>2.34</v>
      </c>
    </row>
    <row r="608" spans="1:17" s="2" customFormat="1" x14ac:dyDescent="0.2">
      <c r="A608" s="1" t="s">
        <v>604</v>
      </c>
      <c r="B608" s="23">
        <v>42575</v>
      </c>
      <c r="C608" s="5">
        <v>28.868374920634874</v>
      </c>
      <c r="D608" s="5">
        <v>-90.478314761904855</v>
      </c>
      <c r="E608" s="39">
        <v>13.831</v>
      </c>
      <c r="F608" s="5">
        <v>510.24028547563131</v>
      </c>
      <c r="G608" s="40">
        <v>47.228834612198398</v>
      </c>
      <c r="J608" s="5">
        <v>28.139399999999998</v>
      </c>
      <c r="K608" s="5">
        <v>35.013300000000001</v>
      </c>
      <c r="L608" s="6"/>
      <c r="M608" s="62">
        <v>0.31</v>
      </c>
      <c r="N608" s="62">
        <v>0.85</v>
      </c>
      <c r="O608" s="62">
        <v>9.0399999999999991</v>
      </c>
      <c r="P608" s="5"/>
      <c r="Q608" s="5">
        <v>52.976999999999997</v>
      </c>
    </row>
    <row r="609" spans="1:17" s="2" customFormat="1" x14ac:dyDescent="0.2">
      <c r="A609" s="1"/>
      <c r="B609" s="23">
        <v>42575</v>
      </c>
      <c r="C609" s="5">
        <v>28.868374920634874</v>
      </c>
      <c r="D609" s="5">
        <v>-90.478314761904855</v>
      </c>
      <c r="E609" s="39">
        <v>16.102</v>
      </c>
      <c r="F609" s="5">
        <v>469.12634107191286</v>
      </c>
      <c r="G609" s="40">
        <v>118.51970376807887</v>
      </c>
      <c r="J609" s="5">
        <v>27.5654</v>
      </c>
      <c r="K609" s="5">
        <v>35.3827</v>
      </c>
      <c r="L609" s="6"/>
      <c r="M609" s="62">
        <v>0.31960674024721342</v>
      </c>
      <c r="N609" s="62">
        <v>0.96619718309859159</v>
      </c>
      <c r="O609" s="62">
        <v>7.0132948309113283</v>
      </c>
      <c r="P609" s="5"/>
      <c r="Q609" s="5">
        <v>20.341000000000001</v>
      </c>
    </row>
    <row r="610" spans="1:17" s="2" customFormat="1" x14ac:dyDescent="0.2">
      <c r="A610" s="1" t="s">
        <v>607</v>
      </c>
      <c r="B610" s="23">
        <v>42575</v>
      </c>
      <c r="C610" s="5">
        <v>28.868374920634874</v>
      </c>
      <c r="D610" s="5">
        <v>-90.478314761904855</v>
      </c>
      <c r="E610" s="39">
        <v>18.236000000000001</v>
      </c>
      <c r="F610" s="5">
        <v>696.24443637312811</v>
      </c>
      <c r="G610" s="40">
        <v>117.90661204671841</v>
      </c>
      <c r="J610" s="5">
        <v>27.381</v>
      </c>
      <c r="K610" s="5">
        <v>35.481000000000002</v>
      </c>
      <c r="L610" s="6"/>
      <c r="M610" s="62">
        <v>0.48916244117058888</v>
      </c>
      <c r="N610" s="62">
        <v>0.83098591549295786</v>
      </c>
      <c r="O610" s="62">
        <v>7.6204923826076314</v>
      </c>
      <c r="P610" s="5"/>
      <c r="Q610" s="5">
        <v>9.85</v>
      </c>
    </row>
    <row r="611" spans="1:17" s="2" customFormat="1" x14ac:dyDescent="0.2">
      <c r="A611" s="1"/>
      <c r="B611" s="23">
        <v>42579</v>
      </c>
      <c r="C611" s="5">
        <v>29.301334218750004</v>
      </c>
      <c r="D611" s="5">
        <v>-92.801098124999939</v>
      </c>
      <c r="E611" s="39">
        <v>11.872</v>
      </c>
      <c r="F611" s="5">
        <v>48.613898513084344</v>
      </c>
      <c r="G611" s="40">
        <v>12.939874437193385</v>
      </c>
      <c r="J611" s="5">
        <v>30.244900000000001</v>
      </c>
      <c r="K611" s="5">
        <v>31.9206</v>
      </c>
      <c r="L611" s="6"/>
      <c r="M611" s="62">
        <v>0.23822613878806187</v>
      </c>
      <c r="N611" s="62">
        <v>0.80751173708920165</v>
      </c>
      <c r="O611" s="62" t="s">
        <v>361</v>
      </c>
      <c r="P611" s="5"/>
      <c r="Q611" s="5">
        <v>158.559</v>
      </c>
    </row>
    <row r="612" spans="1:17" s="2" customFormat="1" x14ac:dyDescent="0.2">
      <c r="A612" s="1"/>
      <c r="B612" s="23">
        <v>42579</v>
      </c>
      <c r="C612" s="5">
        <v>29.301334218750004</v>
      </c>
      <c r="D612" s="5">
        <v>-92.801098124999939</v>
      </c>
      <c r="E612" s="39">
        <v>13.843999999999999</v>
      </c>
      <c r="F612" s="5">
        <v>564.19049528315804</v>
      </c>
      <c r="G612" s="40">
        <v>23.496152963112376</v>
      </c>
      <c r="J612" s="5">
        <v>28.147300000000001</v>
      </c>
      <c r="K612" s="5">
        <v>33.823700000000002</v>
      </c>
      <c r="L612" s="6"/>
      <c r="M612" s="62">
        <v>6.2358023528107862E-2</v>
      </c>
      <c r="N612" s="62">
        <v>4.34037558685446</v>
      </c>
      <c r="O612" s="62">
        <v>0.40847748742192014</v>
      </c>
      <c r="P612" s="5"/>
      <c r="Q612" s="5">
        <v>20.634</v>
      </c>
    </row>
    <row r="613" spans="1:17" s="2" customFormat="1" x14ac:dyDescent="0.2">
      <c r="A613" s="1"/>
      <c r="B613" s="23">
        <v>42579</v>
      </c>
      <c r="C613" s="5">
        <v>29.301334218750004</v>
      </c>
      <c r="D613" s="5">
        <v>-92.801098124999939</v>
      </c>
      <c r="E613" s="39">
        <v>16.484999999999999</v>
      </c>
      <c r="F613" s="5">
        <v>656.5774574862254</v>
      </c>
      <c r="G613" s="40">
        <v>33.305405878979869</v>
      </c>
      <c r="J613" s="5">
        <v>27.767700000000001</v>
      </c>
      <c r="K613" s="5">
        <v>33.9968</v>
      </c>
      <c r="L613" s="6"/>
      <c r="M613" s="62">
        <v>6.3592289921437839E-2</v>
      </c>
      <c r="N613" s="62">
        <v>4.1760563380281681</v>
      </c>
      <c r="O613" s="62">
        <v>2.248348997617482</v>
      </c>
      <c r="P613" s="5"/>
      <c r="Q613" s="5">
        <v>7.9249999999999998</v>
      </c>
    </row>
    <row r="614" spans="1:17" s="2" customFormat="1" x14ac:dyDescent="0.2">
      <c r="A614" s="1"/>
      <c r="B614" s="23">
        <v>42582</v>
      </c>
      <c r="C614" s="5">
        <v>28.806526521739141</v>
      </c>
      <c r="D614" s="5">
        <v>-91.330973478260944</v>
      </c>
      <c r="E614" s="39">
        <v>9.8000000000000007</v>
      </c>
      <c r="F614" s="5">
        <v>24.190520835430089</v>
      </c>
      <c r="G614" s="40">
        <v>4.7996041620422574</v>
      </c>
      <c r="J614" s="5">
        <v>29.228000000000002</v>
      </c>
      <c r="K614" s="5">
        <v>32.174100000000003</v>
      </c>
      <c r="L614" s="6"/>
      <c r="M614" s="62">
        <v>0.12051749828620413</v>
      </c>
      <c r="N614" s="62" t="s">
        <v>361</v>
      </c>
      <c r="O614" s="62" t="s">
        <v>361</v>
      </c>
      <c r="P614" s="5"/>
      <c r="Q614" s="5">
        <v>105.82599999999999</v>
      </c>
    </row>
    <row r="615" spans="1:17" s="2" customFormat="1" x14ac:dyDescent="0.2">
      <c r="A615" s="1"/>
      <c r="B615" s="23">
        <v>42582</v>
      </c>
      <c r="C615" s="5">
        <v>28.806526521739141</v>
      </c>
      <c r="D615" s="5">
        <v>-91.330973478260944</v>
      </c>
      <c r="E615" s="39">
        <v>11.862</v>
      </c>
      <c r="F615" s="5">
        <v>523.76432865445383</v>
      </c>
      <c r="G615" s="40">
        <v>107.54753750924206</v>
      </c>
      <c r="J615" s="5">
        <v>27.4939</v>
      </c>
      <c r="K615" s="5">
        <v>35.139699999999998</v>
      </c>
      <c r="L615" s="6"/>
      <c r="M615" s="62">
        <v>0.27516399035828354</v>
      </c>
      <c r="N615" s="62">
        <v>0.98507462686567182</v>
      </c>
      <c r="O615" s="62">
        <v>10.058155457189129</v>
      </c>
      <c r="P615" s="5"/>
      <c r="Q615" s="5">
        <v>0.747</v>
      </c>
    </row>
    <row r="616" spans="1:17" s="14" customFormat="1" x14ac:dyDescent="0.2">
      <c r="A616" s="10"/>
      <c r="B616" s="24">
        <v>42582</v>
      </c>
      <c r="C616" s="12">
        <v>28.806526521739141</v>
      </c>
      <c r="D616" s="12">
        <v>-91.330973478260944</v>
      </c>
      <c r="E616" s="42">
        <v>13.849</v>
      </c>
      <c r="F616" s="12">
        <v>585.39772115909068</v>
      </c>
      <c r="G616" s="46">
        <v>49.748058834020213</v>
      </c>
      <c r="J616" s="12">
        <v>27.463200000000001</v>
      </c>
      <c r="K616" s="12">
        <v>35.189900000000002</v>
      </c>
      <c r="L616" s="28"/>
      <c r="M616" s="63">
        <v>0.44076841957168827</v>
      </c>
      <c r="N616" s="63">
        <v>0.7587064676616917</v>
      </c>
      <c r="O616" s="63">
        <v>8.8827774811078086</v>
      </c>
      <c r="P616" s="12"/>
      <c r="Q616" s="12">
        <v>1.2669999999999999</v>
      </c>
    </row>
    <row r="617" spans="1:17" x14ac:dyDescent="0.2">
      <c r="A617" s="1" t="s">
        <v>385</v>
      </c>
      <c r="B617" s="23">
        <v>42213</v>
      </c>
      <c r="C617" s="5">
        <v>-42.708366666666699</v>
      </c>
      <c r="D617" s="5">
        <v>8.7372333333333341</v>
      </c>
      <c r="E617" s="39">
        <v>83</v>
      </c>
      <c r="F617" s="5">
        <v>240.3426553589706</v>
      </c>
      <c r="G617" s="5">
        <v>1.9810504459716327</v>
      </c>
      <c r="I617" s="43">
        <v>0.01</v>
      </c>
      <c r="M617" s="62">
        <v>0.02</v>
      </c>
      <c r="N617" s="62">
        <v>0.14000000000000001</v>
      </c>
      <c r="O617" s="62">
        <v>17.64</v>
      </c>
    </row>
    <row r="618" spans="1:17" x14ac:dyDescent="0.2">
      <c r="B618" s="23">
        <v>42213</v>
      </c>
      <c r="C618" s="5">
        <v>-42.708366666666699</v>
      </c>
      <c r="D618" s="5">
        <v>8.7372333333333341</v>
      </c>
      <c r="E618" s="39">
        <v>200</v>
      </c>
      <c r="F618" s="5">
        <v>16.738762357308072</v>
      </c>
      <c r="G618" s="5">
        <v>6.7415529172573168</v>
      </c>
      <c r="I618" s="43">
        <v>0</v>
      </c>
      <c r="M618" s="62">
        <v>0.5</v>
      </c>
      <c r="N618" s="62">
        <v>0.03</v>
      </c>
      <c r="O618" s="62">
        <v>19.939999999999998</v>
      </c>
    </row>
    <row r="619" spans="1:17" x14ac:dyDescent="0.2">
      <c r="B619" s="23">
        <v>42214</v>
      </c>
      <c r="C619" s="5">
        <v>-45.001483333333297</v>
      </c>
      <c r="D619" s="5">
        <v>6.5614499999999998</v>
      </c>
      <c r="E619" s="39">
        <v>15</v>
      </c>
      <c r="F619" s="5">
        <v>65.142010211476986</v>
      </c>
      <c r="G619" s="5">
        <v>29.715663583401501</v>
      </c>
      <c r="I619" s="43">
        <v>0.55000000000000004</v>
      </c>
      <c r="M619" s="62">
        <v>1.63</v>
      </c>
      <c r="N619" s="62">
        <v>0.05</v>
      </c>
      <c r="O619" s="62">
        <v>22.529999999999998</v>
      </c>
    </row>
    <row r="620" spans="1:17" x14ac:dyDescent="0.2">
      <c r="B620" s="23">
        <v>42214</v>
      </c>
      <c r="C620" s="5">
        <v>-45.001483333333297</v>
      </c>
      <c r="D620" s="5">
        <v>6.5614499999999998</v>
      </c>
      <c r="E620" s="39">
        <v>80</v>
      </c>
      <c r="F620" s="5">
        <v>14.348552832082055</v>
      </c>
      <c r="G620" s="5">
        <v>0.33438684679994957</v>
      </c>
      <c r="I620" s="43">
        <v>0.01</v>
      </c>
      <c r="M620" s="62">
        <v>0.22</v>
      </c>
      <c r="N620" s="62">
        <v>0.05</v>
      </c>
      <c r="O620" s="62">
        <v>22.74</v>
      </c>
    </row>
    <row r="621" spans="1:17" x14ac:dyDescent="0.2">
      <c r="A621" s="1" t="s">
        <v>558</v>
      </c>
      <c r="B621" s="23">
        <v>42214</v>
      </c>
      <c r="C621" s="5">
        <v>-45.001483333333297</v>
      </c>
      <c r="D621" s="5">
        <v>6.5614499999999998</v>
      </c>
      <c r="E621" s="39">
        <v>140</v>
      </c>
      <c r="F621" s="5">
        <v>84.760463026001659</v>
      </c>
      <c r="G621" s="5">
        <v>37.534392778202651</v>
      </c>
      <c r="I621" s="43">
        <v>0</v>
      </c>
      <c r="M621" s="62">
        <v>0.59</v>
      </c>
      <c r="N621" s="62">
        <v>0.03</v>
      </c>
      <c r="O621" s="62">
        <v>24.77</v>
      </c>
    </row>
    <row r="622" spans="1:17" x14ac:dyDescent="0.2">
      <c r="A622" s="1" t="s">
        <v>559</v>
      </c>
      <c r="B622" s="23">
        <v>42214</v>
      </c>
      <c r="C622" s="5">
        <v>-45.001483333333297</v>
      </c>
      <c r="D622" s="5">
        <v>6.5614499999999998</v>
      </c>
      <c r="E622" s="39">
        <v>200</v>
      </c>
      <c r="F622" s="5">
        <v>51.884846466276173</v>
      </c>
      <c r="G622" s="5">
        <v>14.9890336002201</v>
      </c>
      <c r="I622" s="43">
        <v>0</v>
      </c>
      <c r="M622" s="62">
        <v>1.1599999999999999</v>
      </c>
      <c r="N622" s="62">
        <v>0.03</v>
      </c>
      <c r="O622" s="62">
        <v>27.529999999999998</v>
      </c>
    </row>
    <row r="623" spans="1:17" x14ac:dyDescent="0.2">
      <c r="B623" s="23">
        <v>42217</v>
      </c>
      <c r="C623" s="5">
        <v>-50.449533333333299</v>
      </c>
      <c r="D623" s="5">
        <v>1.0562499999999999</v>
      </c>
      <c r="E623" s="39">
        <v>20</v>
      </c>
      <c r="F623" s="5">
        <v>49.28301445731141</v>
      </c>
      <c r="G623" s="5">
        <v>4.8687558440624166</v>
      </c>
      <c r="I623" s="43">
        <v>0.55000000000000004</v>
      </c>
      <c r="M623" s="62">
        <v>0.51</v>
      </c>
      <c r="N623" s="62">
        <v>0.23</v>
      </c>
      <c r="O623" s="62">
        <v>26.259999999999998</v>
      </c>
    </row>
    <row r="624" spans="1:17" x14ac:dyDescent="0.2">
      <c r="A624" s="32" t="s">
        <v>576</v>
      </c>
      <c r="B624" s="23">
        <v>42217</v>
      </c>
      <c r="C624" s="5">
        <v>-50.449533333333299</v>
      </c>
      <c r="D624" s="5">
        <v>1.0562499999999999</v>
      </c>
      <c r="E624" s="39">
        <v>115</v>
      </c>
      <c r="F624" s="5">
        <v>12.534992736230402</v>
      </c>
      <c r="G624" s="5">
        <v>3.8961944795350627</v>
      </c>
      <c r="I624" s="43">
        <v>0.01</v>
      </c>
      <c r="M624" s="62">
        <v>1.53</v>
      </c>
      <c r="N624" s="62">
        <v>0.21</v>
      </c>
      <c r="O624" s="62">
        <v>26.93</v>
      </c>
    </row>
    <row r="625" spans="1:15" x14ac:dyDescent="0.2">
      <c r="A625" s="32" t="s">
        <v>577</v>
      </c>
      <c r="B625" s="23">
        <v>42217</v>
      </c>
      <c r="C625" s="5">
        <v>-50.449533333333299</v>
      </c>
      <c r="D625" s="5">
        <v>1.0562499999999999</v>
      </c>
      <c r="E625" s="39">
        <v>150</v>
      </c>
      <c r="F625" s="5">
        <v>213.73279259943493</v>
      </c>
      <c r="G625" s="5">
        <v>38.804016382308092</v>
      </c>
      <c r="I625" s="43">
        <v>0</v>
      </c>
      <c r="M625" s="62">
        <v>1.21</v>
      </c>
      <c r="N625" s="62">
        <v>0.19</v>
      </c>
      <c r="O625" s="62">
        <v>27.169999999999998</v>
      </c>
    </row>
    <row r="626" spans="1:15" x14ac:dyDescent="0.2">
      <c r="B626" s="23">
        <v>42217</v>
      </c>
      <c r="C626" s="5">
        <v>-50.449533333333299</v>
      </c>
      <c r="D626" s="5">
        <v>1.0562499999999999</v>
      </c>
      <c r="E626" s="39">
        <v>200</v>
      </c>
      <c r="F626" s="5">
        <v>1.634835008969963</v>
      </c>
      <c r="G626" s="5">
        <v>1.0438493608909845</v>
      </c>
      <c r="I626" s="43">
        <v>0</v>
      </c>
      <c r="M626" s="62">
        <v>0.3</v>
      </c>
      <c r="N626" s="62">
        <v>0.02</v>
      </c>
      <c r="O626" s="62">
        <v>31.26</v>
      </c>
    </row>
    <row r="627" spans="1:15" x14ac:dyDescent="0.2">
      <c r="B627" s="23">
        <v>42219</v>
      </c>
      <c r="C627" s="5">
        <v>-55.709933333333296</v>
      </c>
      <c r="D627" s="5">
        <v>2.0500000000000002E-3</v>
      </c>
      <c r="E627" s="39">
        <v>20</v>
      </c>
      <c r="F627" s="5">
        <v>45.181832509137806</v>
      </c>
      <c r="G627" s="5">
        <v>43.293550849279583</v>
      </c>
      <c r="I627" s="43">
        <v>0.55000000000000004</v>
      </c>
      <c r="M627" s="62">
        <v>1.49</v>
      </c>
      <c r="N627" s="62">
        <v>0.25</v>
      </c>
      <c r="O627" s="62">
        <v>28.98</v>
      </c>
    </row>
    <row r="628" spans="1:15" x14ac:dyDescent="0.2">
      <c r="B628" s="23">
        <v>42219</v>
      </c>
      <c r="C628" s="5">
        <v>-55.709933333333296</v>
      </c>
      <c r="D628" s="5">
        <v>2.0500000000000002E-3</v>
      </c>
      <c r="E628" s="39">
        <v>115</v>
      </c>
      <c r="F628" s="5">
        <v>52.851776151634468</v>
      </c>
      <c r="G628" s="5">
        <v>4.1077218815824743</v>
      </c>
      <c r="I628" s="43">
        <v>0.01</v>
      </c>
      <c r="M628" s="62">
        <v>0.45</v>
      </c>
      <c r="N628" s="62">
        <v>0.16</v>
      </c>
      <c r="O628" s="62">
        <v>30.12</v>
      </c>
    </row>
    <row r="629" spans="1:15" x14ac:dyDescent="0.2">
      <c r="B629" s="23">
        <v>42219</v>
      </c>
      <c r="C629" s="5">
        <v>-55.709933333333296</v>
      </c>
      <c r="D629" s="5">
        <v>2.0500000000000002E-3</v>
      </c>
      <c r="E629" s="39">
        <v>130</v>
      </c>
      <c r="F629" s="5">
        <v>197.02388472564965</v>
      </c>
      <c r="G629" s="5">
        <v>36.305620282333997</v>
      </c>
      <c r="I629" s="43">
        <v>0</v>
      </c>
      <c r="M629" s="62">
        <v>0.71</v>
      </c>
      <c r="N629" s="62">
        <v>0.18</v>
      </c>
      <c r="O629" s="62">
        <v>33.340000000000003</v>
      </c>
    </row>
    <row r="630" spans="1:15" x14ac:dyDescent="0.2">
      <c r="B630" s="23">
        <v>42219</v>
      </c>
      <c r="C630" s="5">
        <v>-55.709933333333296</v>
      </c>
      <c r="D630" s="5">
        <v>2.0500000000000002E-3</v>
      </c>
      <c r="E630" s="39">
        <v>200</v>
      </c>
      <c r="F630" s="5">
        <v>15.325301067407453</v>
      </c>
      <c r="G630" s="5">
        <v>7.32853765170342</v>
      </c>
      <c r="I630" s="43">
        <v>0</v>
      </c>
      <c r="M630" s="62">
        <v>1.1100000000000001</v>
      </c>
      <c r="N630" s="62">
        <v>0.14000000000000001</v>
      </c>
      <c r="O630" s="62">
        <v>32.92</v>
      </c>
    </row>
    <row r="631" spans="1:15" x14ac:dyDescent="0.2">
      <c r="B631" s="23">
        <v>42228</v>
      </c>
      <c r="C631" s="5">
        <v>-42.693333333333335</v>
      </c>
      <c r="D631" s="5">
        <v>8.7366333333333301</v>
      </c>
      <c r="E631" s="39">
        <v>10</v>
      </c>
      <c r="F631" s="5">
        <v>2.5811276223776316</v>
      </c>
      <c r="G631" s="5">
        <v>0.50754283216784513</v>
      </c>
      <c r="I631" s="43">
        <v>0.55000000000000004</v>
      </c>
      <c r="M631" s="62">
        <v>1.5108662143236719E-2</v>
      </c>
      <c r="N631" s="62">
        <v>0.36260623229461758</v>
      </c>
      <c r="O631" s="62">
        <v>12.537393767705383</v>
      </c>
    </row>
    <row r="632" spans="1:15" x14ac:dyDescent="0.2">
      <c r="B632" s="23">
        <v>42228</v>
      </c>
      <c r="C632" s="5">
        <v>-42.693333333333335</v>
      </c>
      <c r="D632" s="5">
        <v>8.7366333333333301</v>
      </c>
      <c r="E632" s="39">
        <v>40</v>
      </c>
      <c r="F632" s="5">
        <v>3.6080419216536987</v>
      </c>
      <c r="G632" s="5">
        <v>3.1966483402120542</v>
      </c>
      <c r="I632" s="43">
        <v>0.1</v>
      </c>
      <c r="M632" s="62">
        <v>7.0000000000000007E-2</v>
      </c>
      <c r="N632" s="62">
        <v>0.49008498583569404</v>
      </c>
      <c r="O632" s="62">
        <v>12.109915014164306</v>
      </c>
    </row>
    <row r="633" spans="1:15" x14ac:dyDescent="0.2">
      <c r="B633" s="23">
        <v>42228</v>
      </c>
      <c r="C633" s="5">
        <v>-42.693333333333335</v>
      </c>
      <c r="D633" s="5">
        <v>8.7366333333333301</v>
      </c>
      <c r="E633" s="39">
        <v>70</v>
      </c>
      <c r="F633" s="5">
        <v>1.5961470815261181</v>
      </c>
      <c r="G633" s="5">
        <v>1.4811236491950202</v>
      </c>
      <c r="I633" s="43">
        <v>0.01</v>
      </c>
      <c r="M633" s="62">
        <v>0.30043198413374161</v>
      </c>
      <c r="N633" s="62">
        <v>0.10764872521246459</v>
      </c>
      <c r="O633" s="62">
        <v>13.192351274787535</v>
      </c>
    </row>
    <row r="634" spans="1:15" x14ac:dyDescent="0.2">
      <c r="B634" s="23">
        <v>42228</v>
      </c>
      <c r="C634" s="5">
        <v>-42.693333333333335</v>
      </c>
      <c r="D634" s="5">
        <v>8.7366333333333301</v>
      </c>
      <c r="E634" s="39">
        <v>150</v>
      </c>
      <c r="F634" s="5">
        <v>32.035041320995475</v>
      </c>
      <c r="G634" s="5">
        <v>4.680319240586881</v>
      </c>
      <c r="I634" s="43">
        <v>0</v>
      </c>
      <c r="M634" s="66" t="s">
        <v>361</v>
      </c>
      <c r="N634" s="62">
        <v>0.40509915014164311</v>
      </c>
      <c r="O634" s="62">
        <v>16.894900849858356</v>
      </c>
    </row>
    <row r="635" spans="1:15" x14ac:dyDescent="0.2">
      <c r="B635" s="23">
        <v>42376</v>
      </c>
      <c r="C635" s="5">
        <v>-45.998666666666665</v>
      </c>
      <c r="D635" s="5">
        <v>5.5926499999999999</v>
      </c>
      <c r="E635" s="39">
        <v>10</v>
      </c>
      <c r="F635" s="5">
        <v>0.30225479138092359</v>
      </c>
      <c r="G635" s="5">
        <v>0.38985136869123405</v>
      </c>
      <c r="I635" s="43">
        <v>0.55000000000000004</v>
      </c>
      <c r="M635" s="62">
        <v>0.1994866556443658</v>
      </c>
      <c r="N635" s="62">
        <v>0.37677053824362611</v>
      </c>
      <c r="O635" s="62">
        <v>17.723229461756375</v>
      </c>
    </row>
    <row r="636" spans="1:15" x14ac:dyDescent="0.2">
      <c r="B636" s="23">
        <v>42376</v>
      </c>
      <c r="C636" s="5">
        <v>-45.998666666666665</v>
      </c>
      <c r="D636" s="5">
        <v>5.5926499999999999</v>
      </c>
      <c r="E636" s="39">
        <v>30</v>
      </c>
      <c r="F636" s="5">
        <v>2.0520318715123524</v>
      </c>
      <c r="G636" s="5">
        <v>0.22524821147516483</v>
      </c>
      <c r="I636" s="43">
        <v>0.1</v>
      </c>
      <c r="M636" s="62">
        <v>0.19420423551216839</v>
      </c>
      <c r="N636" s="62">
        <v>0.36260623229461758</v>
      </c>
      <c r="O636" s="62">
        <v>18.337393767705382</v>
      </c>
    </row>
    <row r="637" spans="1:15" x14ac:dyDescent="0.2">
      <c r="B637" s="23">
        <v>42376</v>
      </c>
      <c r="C637" s="5">
        <v>-45.998666666666665</v>
      </c>
      <c r="D637" s="5">
        <v>5.5926499999999999</v>
      </c>
      <c r="E637" s="39">
        <v>80</v>
      </c>
      <c r="F637" s="5">
        <v>1.3386614010447255</v>
      </c>
      <c r="G637" s="5">
        <v>0.22779202158375256</v>
      </c>
      <c r="I637" s="43">
        <v>0.01</v>
      </c>
      <c r="M637" s="62">
        <v>0.35790163825089422</v>
      </c>
      <c r="N637" s="62">
        <v>0.40509915014164311</v>
      </c>
      <c r="O637" s="62">
        <v>16.294900849858355</v>
      </c>
    </row>
    <row r="638" spans="1:15" x14ac:dyDescent="0.2">
      <c r="B638" s="23">
        <v>42376</v>
      </c>
      <c r="C638" s="5">
        <v>-45.998666666666665</v>
      </c>
      <c r="D638" s="5">
        <v>5.5926499999999999</v>
      </c>
      <c r="E638" s="39">
        <v>200</v>
      </c>
      <c r="F638" s="5">
        <v>19.996382836143479</v>
      </c>
      <c r="G638" s="5">
        <v>2.906018374405511</v>
      </c>
      <c r="I638" s="43">
        <v>0</v>
      </c>
      <c r="M638" s="66" t="s">
        <v>361</v>
      </c>
      <c r="N638" s="62">
        <v>0.41926345609065158</v>
      </c>
      <c r="O638" s="62">
        <v>23.180736543909351</v>
      </c>
    </row>
    <row r="639" spans="1:15" x14ac:dyDescent="0.2">
      <c r="B639" s="23">
        <v>42377</v>
      </c>
      <c r="C639" s="5">
        <v>-50.45151666666667</v>
      </c>
      <c r="D639" s="5">
        <v>10.0429166666667</v>
      </c>
      <c r="E639" s="39">
        <v>10</v>
      </c>
      <c r="F639" s="5">
        <v>0.68293418228643377</v>
      </c>
      <c r="G639" s="5">
        <v>0.26401411462782132</v>
      </c>
      <c r="I639" s="43">
        <v>0.55000000000000004</v>
      </c>
      <c r="M639" s="62">
        <v>0.08</v>
      </c>
      <c r="N639" s="62">
        <v>0.47592067988668557</v>
      </c>
      <c r="O639" s="62">
        <v>19.924079320113314</v>
      </c>
    </row>
    <row r="640" spans="1:15" x14ac:dyDescent="0.2">
      <c r="B640" s="23">
        <v>42377</v>
      </c>
      <c r="C640" s="5">
        <v>-50.45151666666667</v>
      </c>
      <c r="D640" s="5">
        <v>10.0429166666667</v>
      </c>
      <c r="E640" s="39">
        <v>26</v>
      </c>
      <c r="F640" s="5">
        <v>0.59296514114622556</v>
      </c>
      <c r="G640" s="5">
        <v>0.33372005988021408</v>
      </c>
      <c r="I640" s="43">
        <v>0.1</v>
      </c>
      <c r="M640" s="62">
        <v>7.0000000000000007E-2</v>
      </c>
      <c r="N640" s="62">
        <v>0.32011331444759211</v>
      </c>
      <c r="O640" s="62">
        <v>19.279886685552409</v>
      </c>
    </row>
    <row r="641" spans="1:17" x14ac:dyDescent="0.2">
      <c r="B641" s="23">
        <v>42377</v>
      </c>
      <c r="C641" s="5">
        <v>-50.45151666666667</v>
      </c>
      <c r="D641" s="5">
        <v>10.0429166666667</v>
      </c>
      <c r="E641" s="39">
        <v>48</v>
      </c>
      <c r="F641" s="5">
        <v>0.74497788566437373</v>
      </c>
      <c r="G641" s="5">
        <v>0.31863571326375284</v>
      </c>
      <c r="I641" s="43">
        <v>0.01</v>
      </c>
      <c r="M641" s="62">
        <v>0.06</v>
      </c>
      <c r="N641" s="62">
        <v>0.36260623229461758</v>
      </c>
      <c r="O641" s="62">
        <v>21.237393767705385</v>
      </c>
    </row>
    <row r="642" spans="1:17" x14ac:dyDescent="0.2">
      <c r="B642" s="23">
        <v>42377</v>
      </c>
      <c r="C642" s="5">
        <v>-50.45151666666667</v>
      </c>
      <c r="D642" s="5">
        <v>10.0429166666667</v>
      </c>
      <c r="E642" s="39">
        <v>200</v>
      </c>
      <c r="F642" s="5">
        <v>12.611530912235178</v>
      </c>
      <c r="G642" s="5">
        <v>0.46809208819719211</v>
      </c>
      <c r="I642" s="43">
        <v>0</v>
      </c>
      <c r="M642" s="66" t="s">
        <v>361</v>
      </c>
      <c r="N642" s="62">
        <v>0.22096317280453259</v>
      </c>
      <c r="O642" s="62">
        <v>23.979036827195468</v>
      </c>
    </row>
    <row r="643" spans="1:17" x14ac:dyDescent="0.2">
      <c r="B643" s="23">
        <v>42378</v>
      </c>
      <c r="C643" s="5">
        <v>-55.700333333333333</v>
      </c>
      <c r="D643" s="5">
        <v>0</v>
      </c>
      <c r="E643" s="39">
        <v>9</v>
      </c>
      <c r="F643" s="5">
        <v>1.3800387415779019</v>
      </c>
      <c r="G643" s="5">
        <v>0.9049569115410534</v>
      </c>
      <c r="I643" s="43">
        <v>0.55000000000000004</v>
      </c>
      <c r="M643" s="62">
        <v>0.05</v>
      </c>
      <c r="N643" s="62">
        <v>0.1926345609065156</v>
      </c>
      <c r="O643" s="62">
        <v>21.607365439093485</v>
      </c>
    </row>
    <row r="644" spans="1:17" x14ac:dyDescent="0.2">
      <c r="B644" s="23">
        <v>42378</v>
      </c>
      <c r="C644" s="5">
        <v>-55.700333333333333</v>
      </c>
      <c r="D644" s="5">
        <v>0</v>
      </c>
      <c r="E644" s="39">
        <v>37</v>
      </c>
      <c r="F644" s="5">
        <v>0.57328218562875688</v>
      </c>
      <c r="G644" s="5">
        <v>0.16645583832337663</v>
      </c>
      <c r="I644" s="43">
        <v>0.1</v>
      </c>
      <c r="M644" s="62">
        <v>1.8900116391712348E-2</v>
      </c>
      <c r="N644" s="62">
        <v>0.27762039660056659</v>
      </c>
      <c r="O644" s="62">
        <v>24.12237960339943</v>
      </c>
    </row>
    <row r="645" spans="1:17" x14ac:dyDescent="0.2">
      <c r="B645" s="23">
        <v>42378</v>
      </c>
      <c r="C645" s="5">
        <v>-55.700333333333333</v>
      </c>
      <c r="D645" s="5">
        <v>0</v>
      </c>
      <c r="E645" s="39">
        <v>68</v>
      </c>
      <c r="F645" s="5">
        <v>0.60779510659610481</v>
      </c>
      <c r="G645" s="5">
        <v>0.32259894119334992</v>
      </c>
      <c r="I645" s="43">
        <v>0.01</v>
      </c>
      <c r="M645" s="62">
        <v>0.84459141809927285</v>
      </c>
      <c r="N645" s="62">
        <v>0.36260623229461758</v>
      </c>
      <c r="O645" s="62">
        <v>27.337393767705382</v>
      </c>
    </row>
    <row r="646" spans="1:17" x14ac:dyDescent="0.2">
      <c r="B646" s="23">
        <v>42378</v>
      </c>
      <c r="C646" s="5">
        <v>-55.700333333333333</v>
      </c>
      <c r="D646" s="5">
        <v>0</v>
      </c>
      <c r="E646" s="39">
        <v>200</v>
      </c>
      <c r="F646" s="5">
        <v>8.7050307062436261</v>
      </c>
      <c r="G646" s="5">
        <v>1.7048014329580963</v>
      </c>
      <c r="I646" s="43">
        <v>0</v>
      </c>
      <c r="M646" s="66" t="s">
        <v>361</v>
      </c>
      <c r="N646" s="62">
        <v>0.1359773371104816</v>
      </c>
      <c r="O646" s="62">
        <v>34.464022662889519</v>
      </c>
    </row>
    <row r="647" spans="1:17" x14ac:dyDescent="0.2">
      <c r="B647" s="23">
        <v>42367</v>
      </c>
      <c r="C647" s="5">
        <v>-55.692366666666665</v>
      </c>
      <c r="D647" s="5">
        <v>-33.985349999999997</v>
      </c>
      <c r="E647" s="39">
        <v>7</v>
      </c>
      <c r="F647" s="5">
        <v>24.038573281452518</v>
      </c>
      <c r="G647" s="5">
        <v>11.947229571984391</v>
      </c>
      <c r="I647" s="43">
        <v>0.55000000000000004</v>
      </c>
      <c r="M647" s="62">
        <v>0.01</v>
      </c>
      <c r="N647" s="62">
        <v>0.32011331444759211</v>
      </c>
      <c r="O647" s="62">
        <v>19.379886685552407</v>
      </c>
    </row>
    <row r="648" spans="1:17" x14ac:dyDescent="0.2">
      <c r="B648" s="23">
        <v>42367</v>
      </c>
      <c r="C648" s="5">
        <v>-55.692366666666665</v>
      </c>
      <c r="D648" s="5">
        <v>-33.985349999999997</v>
      </c>
      <c r="E648" s="39">
        <v>30</v>
      </c>
      <c r="F648" s="5">
        <v>10.930275021734388</v>
      </c>
      <c r="G648" s="5">
        <v>0.29163230819381253</v>
      </c>
      <c r="I648" s="43">
        <v>0.1</v>
      </c>
      <c r="M648" s="62">
        <v>0.06</v>
      </c>
      <c r="N648" s="62">
        <v>0.1926345609065156</v>
      </c>
      <c r="O648" s="62">
        <v>19.507365439093483</v>
      </c>
    </row>
    <row r="649" spans="1:17" x14ac:dyDescent="0.2">
      <c r="B649" s="23">
        <v>42367</v>
      </c>
      <c r="C649" s="5">
        <v>-55.692366666666665</v>
      </c>
      <c r="D649" s="5">
        <v>-33.985349999999997</v>
      </c>
      <c r="E649" s="39">
        <v>55</v>
      </c>
      <c r="F649" s="5">
        <v>11.238254836497559</v>
      </c>
      <c r="G649" s="5">
        <v>5.9025277466974613</v>
      </c>
      <c r="I649" s="43">
        <v>0.01</v>
      </c>
      <c r="M649" s="62">
        <v>0.28999999999999998</v>
      </c>
      <c r="N649" s="62">
        <v>0.40509915014164311</v>
      </c>
      <c r="O649" s="62">
        <v>26.794900849858355</v>
      </c>
    </row>
    <row r="650" spans="1:17" x14ac:dyDescent="0.2">
      <c r="B650" s="23">
        <v>42367</v>
      </c>
      <c r="C650" s="5">
        <v>-55.692366666666665</v>
      </c>
      <c r="D650" s="5">
        <v>-33.985349999999997</v>
      </c>
      <c r="E650" s="39">
        <v>200</v>
      </c>
      <c r="F650" s="5">
        <v>36.761587024295885</v>
      </c>
      <c r="G650" s="5">
        <v>14.55813373468083</v>
      </c>
      <c r="I650" s="43">
        <v>0</v>
      </c>
      <c r="M650" s="66" t="s">
        <v>361</v>
      </c>
      <c r="N650" s="62">
        <v>0.24929178470254959</v>
      </c>
      <c r="O650" s="62">
        <v>34.950708215297453</v>
      </c>
    </row>
    <row r="651" spans="1:17" x14ac:dyDescent="0.2">
      <c r="B651" s="23">
        <v>42395</v>
      </c>
      <c r="C651" s="5">
        <v>-70.442499999999995</v>
      </c>
      <c r="D651" s="5">
        <v>-7.8249666666666666</v>
      </c>
      <c r="E651" s="39">
        <v>10</v>
      </c>
      <c r="F651" s="5">
        <v>1.5416109813085437</v>
      </c>
      <c r="G651" s="5">
        <v>0.37012499999988635</v>
      </c>
      <c r="I651" s="43">
        <v>0.55000000000000004</v>
      </c>
      <c r="M651" s="62">
        <v>0.17</v>
      </c>
      <c r="N651" s="62">
        <v>0.1926345609065156</v>
      </c>
      <c r="O651" s="62">
        <v>20.207365439093483</v>
      </c>
    </row>
    <row r="652" spans="1:17" x14ac:dyDescent="0.2">
      <c r="B652" s="23">
        <v>42395</v>
      </c>
      <c r="C652" s="5">
        <v>-70.442499999999995</v>
      </c>
      <c r="D652" s="5">
        <v>-7.8249666666666666</v>
      </c>
      <c r="E652" s="39">
        <v>42</v>
      </c>
      <c r="F652" s="5">
        <v>0.51157694993749181</v>
      </c>
      <c r="G652" s="5">
        <v>2.3956774240969977E-2</v>
      </c>
      <c r="I652" s="43">
        <v>0.1</v>
      </c>
      <c r="M652" s="62">
        <v>0.24</v>
      </c>
      <c r="N652" s="62">
        <v>0.10764872521246459</v>
      </c>
      <c r="O652" s="62">
        <v>18.892351274787536</v>
      </c>
    </row>
    <row r="653" spans="1:17" x14ac:dyDescent="0.2">
      <c r="B653" s="23">
        <v>42395</v>
      </c>
      <c r="C653" s="5">
        <v>-70.442499999999995</v>
      </c>
      <c r="D653" s="5">
        <v>-7.8249666666666666</v>
      </c>
      <c r="E653" s="39">
        <v>70</v>
      </c>
      <c r="F653" s="5">
        <v>0.49214485647596068</v>
      </c>
      <c r="G653" s="5">
        <v>0.10983769556953057</v>
      </c>
      <c r="I653" s="43">
        <v>0.01</v>
      </c>
      <c r="M653" s="62">
        <v>0.38</v>
      </c>
      <c r="N653" s="62">
        <v>0.1359773371104816</v>
      </c>
      <c r="O653" s="62">
        <v>21.164022662889519</v>
      </c>
    </row>
    <row r="654" spans="1:17" s="10" customFormat="1" x14ac:dyDescent="0.2">
      <c r="B654" s="24">
        <v>42395</v>
      </c>
      <c r="C654" s="12">
        <v>-70.442499999999995</v>
      </c>
      <c r="D654" s="12">
        <v>-7.8249666666666666</v>
      </c>
      <c r="E654" s="42">
        <v>200</v>
      </c>
      <c r="F654" s="12">
        <v>14.814358664214794</v>
      </c>
      <c r="G654" s="12">
        <v>11.711262881168324</v>
      </c>
      <c r="H654" s="12"/>
      <c r="I654" s="45">
        <v>0</v>
      </c>
      <c r="L654" s="12"/>
      <c r="M654" s="63" t="s">
        <v>361</v>
      </c>
      <c r="N654" s="63">
        <v>0.67422096317280455</v>
      </c>
      <c r="O654" s="63">
        <v>22.925779036827198</v>
      </c>
      <c r="P654" s="12"/>
      <c r="Q654" s="12"/>
    </row>
    <row r="655" spans="1:17" x14ac:dyDescent="0.2">
      <c r="A655" s="1" t="s">
        <v>585</v>
      </c>
      <c r="B655" s="23">
        <v>42922</v>
      </c>
      <c r="C655" s="5">
        <v>-58.500833333333297</v>
      </c>
      <c r="D655" s="5">
        <v>30</v>
      </c>
      <c r="E655" s="39">
        <v>10</v>
      </c>
      <c r="F655" s="5">
        <v>4.5509456802632808</v>
      </c>
      <c r="G655" s="5">
        <v>0</v>
      </c>
      <c r="I655" s="26">
        <v>0.55000000000000004</v>
      </c>
      <c r="K655" s="6"/>
      <c r="L655" s="6"/>
      <c r="M655" s="62">
        <v>0.63428241347616932</v>
      </c>
      <c r="N655" s="62">
        <v>0.39130434782608692</v>
      </c>
      <c r="O655" s="100">
        <v>28.366594720000002</v>
      </c>
    </row>
    <row r="656" spans="1:17" x14ac:dyDescent="0.2">
      <c r="B656" s="23">
        <v>42922</v>
      </c>
      <c r="C656" s="5">
        <v>-58.500833333333297</v>
      </c>
      <c r="D656" s="5">
        <v>30</v>
      </c>
      <c r="E656" s="39">
        <v>25</v>
      </c>
      <c r="F656" s="5">
        <v>3.0878292377963796</v>
      </c>
      <c r="G656" s="5">
        <v>0</v>
      </c>
      <c r="I656" s="26">
        <v>0.3</v>
      </c>
      <c r="K656" s="6"/>
      <c r="L656" s="6"/>
      <c r="M656" s="62">
        <v>0.65112386888203122</v>
      </c>
      <c r="N656" s="62">
        <v>0.33043478260869563</v>
      </c>
      <c r="O656" s="62">
        <v>28.545791900000001</v>
      </c>
    </row>
    <row r="657" spans="1:15" x14ac:dyDescent="0.2">
      <c r="A657" s="1" t="s">
        <v>450</v>
      </c>
      <c r="B657" s="23">
        <v>42922</v>
      </c>
      <c r="C657" s="5">
        <v>-58.500833333333297</v>
      </c>
      <c r="D657" s="5">
        <v>30</v>
      </c>
      <c r="E657" s="39">
        <v>50</v>
      </c>
      <c r="F657" s="5">
        <v>3.1009764271640075</v>
      </c>
      <c r="G657" s="5">
        <v>0</v>
      </c>
      <c r="I657" s="26">
        <v>0.1</v>
      </c>
      <c r="K657" s="6"/>
      <c r="L657" s="6"/>
      <c r="M657" s="62">
        <v>0.65915868170778269</v>
      </c>
      <c r="N657" s="62">
        <v>0.33913043478260868</v>
      </c>
      <c r="O657" s="62">
        <v>28.462559720000005</v>
      </c>
    </row>
    <row r="658" spans="1:15" x14ac:dyDescent="0.2">
      <c r="B658" s="23">
        <v>42922</v>
      </c>
      <c r="C658" s="5">
        <v>-58.500833333333297</v>
      </c>
      <c r="D658" s="5">
        <v>30</v>
      </c>
      <c r="E658" s="39">
        <v>75</v>
      </c>
      <c r="F658" s="5">
        <v>4.1754744613562194</v>
      </c>
      <c r="G658" s="5">
        <v>0</v>
      </c>
      <c r="I658" s="26">
        <v>0.01</v>
      </c>
      <c r="K658" s="6"/>
      <c r="L658" s="6"/>
      <c r="M658" s="62">
        <v>0.67506201397562382</v>
      </c>
      <c r="N658" s="62">
        <v>0.36521739130434783</v>
      </c>
      <c r="O658" s="62">
        <v>28.646849960000001</v>
      </c>
    </row>
    <row r="659" spans="1:15" x14ac:dyDescent="0.2">
      <c r="A659" s="1" t="s">
        <v>560</v>
      </c>
      <c r="B659" s="23">
        <v>42922</v>
      </c>
      <c r="C659" s="5">
        <v>-58.500833333333297</v>
      </c>
      <c r="D659" s="5">
        <v>30</v>
      </c>
      <c r="E659" s="39">
        <v>200</v>
      </c>
      <c r="F659" s="5">
        <v>10.841974865827869</v>
      </c>
      <c r="G659" s="5">
        <v>0.72647114764578113</v>
      </c>
      <c r="I659" s="26">
        <v>0</v>
      </c>
      <c r="K659" s="6"/>
      <c r="L659" s="6"/>
      <c r="M659" s="62" t="s">
        <v>361</v>
      </c>
      <c r="N659" s="62" t="s">
        <v>361</v>
      </c>
      <c r="O659" s="62">
        <v>34.522559720000004</v>
      </c>
    </row>
    <row r="660" spans="1:15" x14ac:dyDescent="0.2">
      <c r="A660" s="1" t="s">
        <v>565</v>
      </c>
      <c r="B660" s="23">
        <v>42922</v>
      </c>
      <c r="C660" s="5">
        <v>-58.500833333333297</v>
      </c>
      <c r="D660" s="5">
        <v>30</v>
      </c>
      <c r="E660" s="39">
        <v>500</v>
      </c>
      <c r="F660" s="5">
        <v>7.2905754693241267</v>
      </c>
      <c r="G660" s="5">
        <v>5.29720553703193E-2</v>
      </c>
      <c r="I660" s="26">
        <v>0</v>
      </c>
      <c r="K660" s="6"/>
      <c r="L660" s="6"/>
      <c r="M660" s="62" t="s">
        <v>361</v>
      </c>
      <c r="N660" s="62" t="s">
        <v>361</v>
      </c>
      <c r="O660" s="62">
        <v>34.617866720000009</v>
      </c>
    </row>
    <row r="661" spans="1:15" x14ac:dyDescent="0.2">
      <c r="A661" s="1" t="s">
        <v>588</v>
      </c>
      <c r="B661" s="23">
        <v>42923</v>
      </c>
      <c r="C661" s="5">
        <v>-53.501600000000003</v>
      </c>
      <c r="D661" s="5">
        <v>29.999766666666666</v>
      </c>
      <c r="E661" s="39">
        <v>10</v>
      </c>
      <c r="F661" s="5">
        <v>2.8271054838709531</v>
      </c>
      <c r="G661" s="5">
        <v>0.15917821412316255</v>
      </c>
      <c r="I661" s="26">
        <v>0.55000000000000004</v>
      </c>
      <c r="K661" s="6"/>
      <c r="L661" s="6"/>
      <c r="M661" s="62">
        <v>0.48842985430638097</v>
      </c>
      <c r="N661" s="62">
        <v>0.16782006920415227</v>
      </c>
      <c r="O661" s="62">
        <v>24.65</v>
      </c>
    </row>
    <row r="662" spans="1:15" x14ac:dyDescent="0.2">
      <c r="B662" s="23">
        <v>42923</v>
      </c>
      <c r="C662" s="5">
        <v>-53.501600000000003</v>
      </c>
      <c r="D662" s="5">
        <v>29.999766666666666</v>
      </c>
      <c r="E662" s="39">
        <v>25</v>
      </c>
      <c r="F662" s="5">
        <v>1.9076201893188203</v>
      </c>
      <c r="G662" s="5">
        <v>0.36087492086976103</v>
      </c>
      <c r="I662" s="26">
        <v>0.3</v>
      </c>
      <c r="K662" s="6"/>
      <c r="L662" s="6"/>
      <c r="M662" s="62">
        <v>0.43643818553970909</v>
      </c>
      <c r="N662" s="62">
        <v>0.15916955017301038</v>
      </c>
      <c r="O662" s="62">
        <v>24.65</v>
      </c>
    </row>
    <row r="663" spans="1:15" x14ac:dyDescent="0.2">
      <c r="B663" s="23">
        <v>42923</v>
      </c>
      <c r="C663" s="5">
        <v>-53.501600000000003</v>
      </c>
      <c r="D663" s="5">
        <v>29.999766666666666</v>
      </c>
      <c r="E663" s="39">
        <v>50</v>
      </c>
      <c r="F663" s="5">
        <v>3.4542816206514035</v>
      </c>
      <c r="G663" s="5">
        <v>0.5766279180122067</v>
      </c>
      <c r="I663" s="26">
        <v>0.1</v>
      </c>
      <c r="K663" s="6"/>
      <c r="L663" s="6"/>
      <c r="M663" s="62">
        <v>0.41554610916014334</v>
      </c>
      <c r="N663" s="62">
        <v>0.15051903114186851</v>
      </c>
      <c r="O663" s="62">
        <v>25.03</v>
      </c>
    </row>
    <row r="664" spans="1:15" x14ac:dyDescent="0.2">
      <c r="B664" s="23">
        <v>42923</v>
      </c>
      <c r="C664" s="5">
        <v>-53.501600000000003</v>
      </c>
      <c r="D664" s="5">
        <v>29.999766666666666</v>
      </c>
      <c r="E664" s="39">
        <v>75</v>
      </c>
      <c r="F664" s="5">
        <v>2.1307334284204718</v>
      </c>
      <c r="G664" s="5">
        <v>0.18923696937919465</v>
      </c>
      <c r="I664" s="26">
        <v>0.01</v>
      </c>
      <c r="K664" s="6"/>
      <c r="L664" s="6"/>
      <c r="M664" s="62">
        <v>0.44134410341817482</v>
      </c>
      <c r="N664" s="62">
        <v>0.16782006920415224</v>
      </c>
      <c r="O664" s="62">
        <v>27.680791719999998</v>
      </c>
    </row>
    <row r="665" spans="1:15" x14ac:dyDescent="0.2">
      <c r="B665" s="23">
        <v>42923</v>
      </c>
      <c r="C665" s="5">
        <v>-53.501600000000003</v>
      </c>
      <c r="D665" s="5">
        <v>29.999766666666666</v>
      </c>
      <c r="E665" s="39">
        <v>200</v>
      </c>
      <c r="F665" s="5">
        <v>11.88133581922947</v>
      </c>
      <c r="G665" s="5">
        <v>1.7921854027108789E-3</v>
      </c>
      <c r="I665" s="26">
        <v>0</v>
      </c>
      <c r="K665" s="6"/>
      <c r="L665" s="6"/>
      <c r="M665" s="62">
        <v>9.3482040264173966E-3</v>
      </c>
      <c r="N665" s="62" t="s">
        <v>361</v>
      </c>
      <c r="O665" s="62">
        <v>37.113104719999995</v>
      </c>
    </row>
    <row r="666" spans="1:15" x14ac:dyDescent="0.2">
      <c r="B666" s="23">
        <v>42923</v>
      </c>
      <c r="C666" s="5">
        <v>-53.501600000000003</v>
      </c>
      <c r="D666" s="5">
        <v>29.999766666666666</v>
      </c>
      <c r="E666" s="39">
        <v>500</v>
      </c>
      <c r="F666" s="5">
        <v>3.9915757534424898</v>
      </c>
      <c r="G666" s="5">
        <v>0.26647292318946031</v>
      </c>
      <c r="I666" s="26">
        <v>0</v>
      </c>
      <c r="K666" s="6"/>
      <c r="L666" s="6"/>
      <c r="M666" s="62">
        <v>2.2221240234013083E-2</v>
      </c>
      <c r="N666" s="62">
        <v>7.7854671280276812E-3</v>
      </c>
      <c r="O666" s="62">
        <v>34.13167172</v>
      </c>
    </row>
    <row r="667" spans="1:15" x14ac:dyDescent="0.2">
      <c r="B667" s="23">
        <v>42925</v>
      </c>
      <c r="C667" s="5">
        <v>-47.84975</v>
      </c>
      <c r="D667" s="5">
        <v>30.000916666666665</v>
      </c>
      <c r="E667" s="39">
        <v>10</v>
      </c>
      <c r="F667" s="5">
        <v>3.1532034019148778</v>
      </c>
      <c r="G667" s="5">
        <v>0.25238932743686632</v>
      </c>
      <c r="I667" s="26">
        <v>0.55000000000000004</v>
      </c>
      <c r="K667" s="6"/>
      <c r="L667" s="6"/>
      <c r="M667" s="62">
        <v>0.25763689119658134</v>
      </c>
      <c r="N667" s="62">
        <v>0.28549999999999998</v>
      </c>
      <c r="O667" s="62">
        <v>18.920000000000002</v>
      </c>
    </row>
    <row r="668" spans="1:15" x14ac:dyDescent="0.2">
      <c r="B668" s="23">
        <v>42925</v>
      </c>
      <c r="C668" s="5">
        <v>-47.84975</v>
      </c>
      <c r="D668" s="5">
        <v>30.000916666666665</v>
      </c>
      <c r="E668" s="39">
        <v>25</v>
      </c>
      <c r="F668" s="5">
        <v>7.5653334414145395</v>
      </c>
      <c r="G668" s="5">
        <v>1.1909689203236415</v>
      </c>
      <c r="I668" s="26">
        <v>0.3</v>
      </c>
      <c r="K668" s="6"/>
      <c r="L668" s="6"/>
      <c r="M668" s="62">
        <v>0.26174154914957015</v>
      </c>
      <c r="N668" s="62">
        <v>0.37808641999999998</v>
      </c>
      <c r="O668" s="62">
        <v>22.829140540000001</v>
      </c>
    </row>
    <row r="669" spans="1:15" x14ac:dyDescent="0.2">
      <c r="B669" s="23">
        <v>42925</v>
      </c>
      <c r="C669" s="5">
        <v>-47.84975</v>
      </c>
      <c r="D669" s="5">
        <v>30.000916666666665</v>
      </c>
      <c r="E669" s="39">
        <v>50</v>
      </c>
      <c r="F669" s="5">
        <v>4.9343541866592098</v>
      </c>
      <c r="G669" s="5">
        <v>0.85901318839077512</v>
      </c>
      <c r="I669" s="26">
        <v>0.1</v>
      </c>
      <c r="K669" s="6"/>
      <c r="L669" s="6"/>
      <c r="M669" s="62">
        <v>0.2696886789631292</v>
      </c>
      <c r="N669" s="62">
        <v>0.37037037</v>
      </c>
      <c r="O669" s="62">
        <v>22.910963089999999</v>
      </c>
    </row>
    <row r="670" spans="1:15" x14ac:dyDescent="0.2">
      <c r="B670" s="23">
        <v>42925</v>
      </c>
      <c r="C670" s="5">
        <v>-47.84975</v>
      </c>
      <c r="D670" s="5">
        <v>30.000916666666665</v>
      </c>
      <c r="E670" s="39">
        <v>75</v>
      </c>
      <c r="F670" s="5">
        <v>4.6358704963813704</v>
      </c>
      <c r="G670" s="5">
        <v>0.53820402750542251</v>
      </c>
      <c r="I670" s="26">
        <v>0.01</v>
      </c>
      <c r="K670" s="6"/>
      <c r="L670" s="6"/>
      <c r="M670" s="62">
        <v>0.26302237310309357</v>
      </c>
      <c r="N670" s="62">
        <v>0.33950617300000002</v>
      </c>
      <c r="O670" s="62">
        <v>23.052971459999998</v>
      </c>
    </row>
    <row r="671" spans="1:15" x14ac:dyDescent="0.2">
      <c r="B671" s="23">
        <v>42925</v>
      </c>
      <c r="C671" s="5">
        <v>-47.84975</v>
      </c>
      <c r="D671" s="5">
        <v>30.000916666666665</v>
      </c>
      <c r="E671" s="39">
        <v>200</v>
      </c>
      <c r="F671" s="5">
        <v>21.496590341693558</v>
      </c>
      <c r="G671" s="5">
        <v>0.15128356394109205</v>
      </c>
      <c r="I671" s="26">
        <v>0</v>
      </c>
      <c r="K671" s="6"/>
      <c r="L671" s="6"/>
      <c r="M671" s="62">
        <v>7.8956822100976848E-2</v>
      </c>
      <c r="N671" s="62">
        <v>1.1574074E-2</v>
      </c>
      <c r="O671" s="62">
        <v>24.37090946</v>
      </c>
    </row>
    <row r="672" spans="1:15" x14ac:dyDescent="0.2">
      <c r="B672" s="23">
        <v>42925</v>
      </c>
      <c r="C672" s="5">
        <v>-47.84975</v>
      </c>
      <c r="D672" s="5">
        <v>30.000916666666665</v>
      </c>
      <c r="E672" s="39">
        <v>500</v>
      </c>
      <c r="F672" s="5">
        <v>7.5307947194076243</v>
      </c>
      <c r="G672" s="5">
        <v>3.314091127084004E-2</v>
      </c>
      <c r="I672" s="26">
        <v>0</v>
      </c>
      <c r="K672" s="6"/>
      <c r="L672" s="6"/>
      <c r="M672" s="62" t="s">
        <v>361</v>
      </c>
      <c r="N672" s="62">
        <v>1.3503085999999999E-2</v>
      </c>
      <c r="O672" s="62">
        <v>30.974580150000001</v>
      </c>
    </row>
    <row r="673" spans="1:17" x14ac:dyDescent="0.2">
      <c r="B673" s="23">
        <v>42926</v>
      </c>
      <c r="C673" s="5">
        <v>-42.994233333333298</v>
      </c>
      <c r="D673" s="5">
        <v>29.997499999999999</v>
      </c>
      <c r="E673" s="39">
        <v>10</v>
      </c>
      <c r="F673" s="5">
        <v>6.4541988730905056</v>
      </c>
      <c r="G673" s="5">
        <v>0</v>
      </c>
      <c r="I673" s="26">
        <v>0.55000000000000004</v>
      </c>
      <c r="K673" s="6"/>
      <c r="L673" s="6"/>
      <c r="M673" s="62">
        <v>1.3134310999999999E-2</v>
      </c>
      <c r="N673" s="62">
        <v>0.3022690437601297</v>
      </c>
      <c r="O673" s="62">
        <v>7.3735031200000005</v>
      </c>
    </row>
    <row r="674" spans="1:17" x14ac:dyDescent="0.2">
      <c r="B674" s="23">
        <v>42926</v>
      </c>
      <c r="C674" s="5">
        <v>-42.994233333333298</v>
      </c>
      <c r="D674" s="5">
        <v>29.997499999999999</v>
      </c>
      <c r="E674" s="39">
        <v>25</v>
      </c>
      <c r="F674" s="5">
        <v>7.3151322658376658</v>
      </c>
      <c r="G674" s="5">
        <v>0.20546669870208822</v>
      </c>
      <c r="I674" s="60">
        <v>0.3</v>
      </c>
      <c r="K674" s="6"/>
      <c r="L674" s="6"/>
      <c r="M674" s="62">
        <v>1.0672002999999999E-2</v>
      </c>
      <c r="N674" s="62">
        <v>0.29009724473257698</v>
      </c>
      <c r="O674" s="62">
        <v>8.43</v>
      </c>
    </row>
    <row r="675" spans="1:17" x14ac:dyDescent="0.2">
      <c r="B675" s="23">
        <v>42926</v>
      </c>
      <c r="C675" s="5">
        <v>-42.994233333333298</v>
      </c>
      <c r="D675" s="5">
        <v>29.997499999999999</v>
      </c>
      <c r="E675" s="39">
        <v>50</v>
      </c>
      <c r="F675" s="5">
        <v>9.5597208414841575</v>
      </c>
      <c r="G675" s="5">
        <v>1.8649681793133224</v>
      </c>
      <c r="I675" s="26">
        <v>0.1</v>
      </c>
      <c r="K675" s="6"/>
      <c r="L675" s="6"/>
      <c r="M675" s="62">
        <v>1.3013661333333332E-2</v>
      </c>
      <c r="N675" s="62">
        <v>0.41572123176661269</v>
      </c>
      <c r="O675" s="62">
        <v>10.14325762208</v>
      </c>
    </row>
    <row r="676" spans="1:17" x14ac:dyDescent="0.2">
      <c r="B676" s="23">
        <v>42926</v>
      </c>
      <c r="C676" s="5">
        <v>-42.994233333333298</v>
      </c>
      <c r="D676" s="5">
        <v>29.997499999999999</v>
      </c>
      <c r="E676" s="39">
        <v>75</v>
      </c>
      <c r="F676" s="5">
        <v>9.6739859962451167</v>
      </c>
      <c r="G676" s="5">
        <v>0.50365748850263536</v>
      </c>
      <c r="I676" s="26">
        <v>0.01</v>
      </c>
      <c r="K676" s="6"/>
      <c r="L676" s="6"/>
      <c r="M676" s="62">
        <v>1.5234670000000001E-2</v>
      </c>
      <c r="N676" s="62">
        <v>0.41369529983792547</v>
      </c>
      <c r="O676" s="62">
        <v>10.789236450000001</v>
      </c>
    </row>
    <row r="677" spans="1:17" x14ac:dyDescent="0.2">
      <c r="B677" s="23">
        <v>42926</v>
      </c>
      <c r="C677" s="5">
        <v>-42.994233333333298</v>
      </c>
      <c r="D677" s="5">
        <v>29.997499999999999</v>
      </c>
      <c r="E677" s="39">
        <v>200</v>
      </c>
      <c r="F677" s="5">
        <v>27.616574094354505</v>
      </c>
      <c r="G677" s="5">
        <v>1.2383964910147351</v>
      </c>
      <c r="I677" s="26">
        <v>0</v>
      </c>
      <c r="K677" s="6"/>
      <c r="L677" s="6"/>
      <c r="M677" s="62" t="s">
        <v>361</v>
      </c>
      <c r="N677" s="62">
        <v>7.3338735818476497E-2</v>
      </c>
      <c r="O677" s="62">
        <v>11.83</v>
      </c>
    </row>
    <row r="678" spans="1:17" s="10" customFormat="1" x14ac:dyDescent="0.2">
      <c r="B678" s="24">
        <v>42926</v>
      </c>
      <c r="C678" s="12">
        <v>-42.994233333333298</v>
      </c>
      <c r="D678" s="12">
        <v>29.997499999999999</v>
      </c>
      <c r="E678" s="42">
        <v>500</v>
      </c>
      <c r="F678" s="12">
        <v>3.1218967408974421</v>
      </c>
      <c r="G678" s="12">
        <v>0</v>
      </c>
      <c r="H678" s="12"/>
      <c r="I678" s="29">
        <v>0</v>
      </c>
      <c r="J678" s="12"/>
      <c r="K678" s="28"/>
      <c r="L678" s="28"/>
      <c r="M678" s="63" t="s">
        <v>361</v>
      </c>
      <c r="N678" s="63">
        <v>3.8897893030794176E-2</v>
      </c>
      <c r="O678" s="63">
        <v>26.998588085000005</v>
      </c>
      <c r="P678" s="12"/>
      <c r="Q678" s="12"/>
    </row>
    <row r="679" spans="1:17" x14ac:dyDescent="0.2">
      <c r="A679" s="1" t="s">
        <v>93</v>
      </c>
      <c r="B679" s="23" t="s">
        <v>545</v>
      </c>
      <c r="C679" s="5">
        <v>20.141500000000001</v>
      </c>
      <c r="D679" s="5">
        <v>-105.98633333333333</v>
      </c>
      <c r="E679" s="39">
        <v>20</v>
      </c>
      <c r="F679" s="5">
        <v>126.90931334133469</v>
      </c>
      <c r="G679" s="5">
        <v>24.2985714875316</v>
      </c>
      <c r="J679" s="5">
        <v>22.415900000000001</v>
      </c>
      <c r="K679" s="5">
        <v>34.646299999999997</v>
      </c>
      <c r="L679" s="5">
        <v>23.833600000000001</v>
      </c>
      <c r="M679" s="62">
        <v>0.08</v>
      </c>
      <c r="N679" s="62">
        <v>0.12</v>
      </c>
      <c r="O679" s="62">
        <v>2.82</v>
      </c>
      <c r="Q679" s="5">
        <v>211.92</v>
      </c>
    </row>
    <row r="680" spans="1:17" x14ac:dyDescent="0.2">
      <c r="B680" s="23" t="s">
        <v>545</v>
      </c>
      <c r="C680" s="5">
        <v>20.141500000000001</v>
      </c>
      <c r="D680" s="5">
        <v>-105.98633333333333</v>
      </c>
      <c r="E680" s="39">
        <v>50</v>
      </c>
      <c r="F680" s="5">
        <v>552.46112308122406</v>
      </c>
      <c r="G680" s="5">
        <v>65.91625200147331</v>
      </c>
      <c r="J680" s="5">
        <v>15.972799999999999</v>
      </c>
      <c r="K680" s="5">
        <v>34.7029</v>
      </c>
      <c r="L680" s="5">
        <v>25.5261</v>
      </c>
      <c r="M680" s="62">
        <v>0.02</v>
      </c>
      <c r="N680" s="62">
        <v>2.3199999999999998</v>
      </c>
      <c r="O680" s="62">
        <v>20.14</v>
      </c>
      <c r="Q680" s="5">
        <v>0.61</v>
      </c>
    </row>
    <row r="681" spans="1:17" x14ac:dyDescent="0.2">
      <c r="A681" s="1" t="s">
        <v>102</v>
      </c>
      <c r="B681" s="23" t="s">
        <v>545</v>
      </c>
      <c r="C681" s="5">
        <v>20.141500000000001</v>
      </c>
      <c r="D681" s="5">
        <v>-105.98633333333299</v>
      </c>
      <c r="E681" s="39">
        <v>100</v>
      </c>
      <c r="F681" s="5">
        <v>85.21615231447592</v>
      </c>
      <c r="G681" s="5">
        <v>10.177527402129568</v>
      </c>
      <c r="J681" s="5">
        <v>13.3332</v>
      </c>
      <c r="K681" s="5">
        <v>34.792499999999997</v>
      </c>
      <c r="L681" s="5">
        <v>26.165400000000002</v>
      </c>
      <c r="M681" s="62">
        <v>0.01</v>
      </c>
      <c r="N681" s="62">
        <v>7.06</v>
      </c>
      <c r="O681" s="62">
        <v>15.27</v>
      </c>
      <c r="Q681" s="5">
        <v>0.75</v>
      </c>
    </row>
    <row r="682" spans="1:17" x14ac:dyDescent="0.2">
      <c r="B682" s="23" t="s">
        <v>545</v>
      </c>
      <c r="C682" s="5">
        <v>20.141500000000001</v>
      </c>
      <c r="D682" s="5">
        <v>-105.98633333333299</v>
      </c>
      <c r="E682" s="39">
        <v>150</v>
      </c>
      <c r="F682" s="5" t="s">
        <v>361</v>
      </c>
      <c r="G682" s="5" t="s">
        <v>510</v>
      </c>
      <c r="J682" s="5">
        <v>12.436199999999999</v>
      </c>
      <c r="K682" s="5">
        <v>34.791600000000003</v>
      </c>
      <c r="L682" s="5">
        <v>26.343599999999999</v>
      </c>
      <c r="M682" s="62" t="s">
        <v>361</v>
      </c>
      <c r="N682" s="62">
        <v>5.12</v>
      </c>
      <c r="O682" s="62">
        <v>20.13</v>
      </c>
      <c r="Q682" s="5">
        <v>1.61</v>
      </c>
    </row>
    <row r="683" spans="1:17" x14ac:dyDescent="0.2">
      <c r="B683" s="23" t="s">
        <v>545</v>
      </c>
      <c r="C683" s="5">
        <v>20.141500000000001</v>
      </c>
      <c r="D683" s="5">
        <v>-105.98633333333299</v>
      </c>
      <c r="E683" s="39">
        <v>1100</v>
      </c>
      <c r="F683" s="5" t="s">
        <v>361</v>
      </c>
      <c r="G683" s="5" t="s">
        <v>510</v>
      </c>
      <c r="J683" s="5">
        <v>4.1818</v>
      </c>
      <c r="K683" s="5">
        <v>34.546399999999998</v>
      </c>
      <c r="L683" s="5">
        <v>27.406400000000001</v>
      </c>
      <c r="M683" s="62" t="s">
        <v>361</v>
      </c>
      <c r="N683" s="62" t="s">
        <v>361</v>
      </c>
      <c r="O683" s="62">
        <v>45.26</v>
      </c>
      <c r="Q683" s="5">
        <v>14.39</v>
      </c>
    </row>
    <row r="684" spans="1:17" x14ac:dyDescent="0.2">
      <c r="A684" s="1" t="s">
        <v>553</v>
      </c>
      <c r="B684" s="23" t="s">
        <v>545</v>
      </c>
      <c r="C684" s="5">
        <v>17.553609999999999</v>
      </c>
      <c r="D684" s="5">
        <v>-105.96701</v>
      </c>
      <c r="E684" s="39">
        <v>20</v>
      </c>
      <c r="F684" s="5" t="s">
        <v>361</v>
      </c>
      <c r="G684" s="5" t="s">
        <v>510</v>
      </c>
      <c r="J684" s="5">
        <v>25.736000000000001</v>
      </c>
      <c r="K684" s="5">
        <v>34.065100000000001</v>
      </c>
      <c r="L684" s="5">
        <v>22.411799999999999</v>
      </c>
      <c r="M684" s="62" t="s">
        <v>361</v>
      </c>
      <c r="N684" s="62">
        <v>0.34</v>
      </c>
      <c r="O684" s="62" t="s">
        <v>361</v>
      </c>
      <c r="Q684" s="5">
        <v>202.51</v>
      </c>
    </row>
    <row r="685" spans="1:17" x14ac:dyDescent="0.2">
      <c r="A685" s="1" t="s">
        <v>554</v>
      </c>
      <c r="B685" s="23" t="s">
        <v>545</v>
      </c>
      <c r="C685" s="5">
        <v>17.553609999999999</v>
      </c>
      <c r="D685" s="5">
        <v>-105.96701</v>
      </c>
      <c r="E685" s="39">
        <v>80</v>
      </c>
      <c r="F685" s="5">
        <v>53.945628344988506</v>
      </c>
      <c r="G685" s="5">
        <v>7.5752454185380094</v>
      </c>
      <c r="J685" s="5">
        <v>18.592300000000002</v>
      </c>
      <c r="K685" s="5">
        <v>34.488500000000002</v>
      </c>
      <c r="L685" s="5">
        <v>24.734400000000001</v>
      </c>
      <c r="M685" s="62" t="s">
        <v>361</v>
      </c>
      <c r="N685" s="62">
        <v>1.45</v>
      </c>
      <c r="O685" s="62">
        <v>18.54</v>
      </c>
      <c r="Q685" s="5">
        <v>44.16</v>
      </c>
    </row>
    <row r="686" spans="1:17" x14ac:dyDescent="0.2">
      <c r="A686" s="1" t="s">
        <v>560</v>
      </c>
      <c r="B686" s="23" t="s">
        <v>545</v>
      </c>
      <c r="C686" s="5">
        <v>17.553609999999999</v>
      </c>
      <c r="D686" s="5">
        <v>-105.96701</v>
      </c>
      <c r="E686" s="39">
        <v>105</v>
      </c>
      <c r="F686" s="5">
        <v>65.690254012409611</v>
      </c>
      <c r="G686" s="5">
        <v>0.14748068366544895</v>
      </c>
      <c r="J686" s="5">
        <v>15.02</v>
      </c>
      <c r="K686" s="5">
        <v>34.608400000000003</v>
      </c>
      <c r="L686" s="5">
        <v>25.666399999999999</v>
      </c>
      <c r="M686" s="62" t="s">
        <v>361</v>
      </c>
      <c r="N686" s="62">
        <v>0.4</v>
      </c>
      <c r="O686" s="62">
        <v>24.41</v>
      </c>
      <c r="Q686" s="5">
        <v>7.74</v>
      </c>
    </row>
    <row r="687" spans="1:17" x14ac:dyDescent="0.2">
      <c r="A687" s="1" t="s">
        <v>565</v>
      </c>
      <c r="B687" s="23" t="s">
        <v>545</v>
      </c>
      <c r="C687" s="5">
        <v>17.553609999999999</v>
      </c>
      <c r="D687" s="5">
        <v>-105.96701</v>
      </c>
      <c r="E687" s="39">
        <v>150</v>
      </c>
      <c r="F687" s="5" t="s">
        <v>361</v>
      </c>
      <c r="G687" s="5" t="s">
        <v>510</v>
      </c>
      <c r="J687" s="5">
        <v>13.0623</v>
      </c>
      <c r="K687" s="5">
        <v>34.818800000000003</v>
      </c>
      <c r="L687" s="5">
        <v>26.240600000000001</v>
      </c>
      <c r="M687" s="62" t="s">
        <v>361</v>
      </c>
      <c r="N687" s="62">
        <v>5.82</v>
      </c>
      <c r="O687" s="62">
        <v>20.38</v>
      </c>
      <c r="Q687" s="5">
        <v>1.58</v>
      </c>
    </row>
    <row r="688" spans="1:17" x14ac:dyDescent="0.2">
      <c r="A688" s="1" t="s">
        <v>561</v>
      </c>
      <c r="B688" s="23" t="s">
        <v>545</v>
      </c>
      <c r="C688" s="5">
        <v>17.553609999999999</v>
      </c>
      <c r="D688" s="5">
        <v>-105.96701</v>
      </c>
      <c r="E688" s="39">
        <v>500</v>
      </c>
      <c r="F688" s="5">
        <v>11.494040475794492</v>
      </c>
      <c r="G688" s="5">
        <v>0.91023995595369966</v>
      </c>
      <c r="J688" s="5">
        <v>7.7168000000000001</v>
      </c>
      <c r="K688" s="5">
        <v>34.556899999999999</v>
      </c>
      <c r="L688" s="5">
        <v>26.968</v>
      </c>
      <c r="M688" s="62" t="s">
        <v>361</v>
      </c>
      <c r="N688" s="62">
        <v>0.6</v>
      </c>
      <c r="O688" s="62">
        <v>34.11</v>
      </c>
      <c r="Q688" s="5">
        <v>1.89</v>
      </c>
    </row>
    <row r="689" spans="2:17" x14ac:dyDescent="0.2">
      <c r="B689" s="23" t="s">
        <v>545</v>
      </c>
      <c r="C689" s="5">
        <v>16.516366666666666</v>
      </c>
      <c r="D689" s="5">
        <v>-107.14212499999999</v>
      </c>
      <c r="E689" s="39">
        <v>30</v>
      </c>
      <c r="F689" s="5" t="s">
        <v>361</v>
      </c>
      <c r="G689" s="5" t="s">
        <v>510</v>
      </c>
      <c r="J689" s="5">
        <v>26.325800000000001</v>
      </c>
      <c r="K689" s="5">
        <v>33.918500000000002</v>
      </c>
      <c r="L689" s="5">
        <v>22.118099999999998</v>
      </c>
      <c r="M689" s="62" t="s">
        <v>361</v>
      </c>
      <c r="N689" s="62">
        <v>0.01</v>
      </c>
      <c r="O689" s="62">
        <v>0.25</v>
      </c>
      <c r="Q689" s="5">
        <v>204.14</v>
      </c>
    </row>
    <row r="690" spans="2:17" x14ac:dyDescent="0.2">
      <c r="B690" s="23" t="s">
        <v>545</v>
      </c>
      <c r="C690" s="5">
        <v>16.516366666666666</v>
      </c>
      <c r="D690" s="5">
        <v>-107.14212499999999</v>
      </c>
      <c r="E690" s="39">
        <v>70</v>
      </c>
      <c r="F690" s="5" t="s">
        <v>361</v>
      </c>
      <c r="G690" s="5" t="s">
        <v>510</v>
      </c>
      <c r="J690" s="5">
        <v>19.934999999999999</v>
      </c>
      <c r="K690" s="5">
        <v>34.431899999999999</v>
      </c>
      <c r="L690" s="5">
        <v>24.346800000000002</v>
      </c>
      <c r="M690" s="62">
        <v>0.01</v>
      </c>
      <c r="N690" s="62">
        <v>1.38</v>
      </c>
      <c r="O690" s="62">
        <v>17.12</v>
      </c>
      <c r="Q690" s="5">
        <v>61.62</v>
      </c>
    </row>
    <row r="691" spans="2:17" x14ac:dyDescent="0.2">
      <c r="B691" s="23" t="s">
        <v>545</v>
      </c>
      <c r="C691" s="5">
        <v>16.516366666666698</v>
      </c>
      <c r="D691" s="5">
        <v>-107.14212499999999</v>
      </c>
      <c r="E691" s="39">
        <v>90</v>
      </c>
      <c r="F691" s="5">
        <v>51.264915051798567</v>
      </c>
      <c r="G691" s="5">
        <v>6.7316115526854361</v>
      </c>
      <c r="J691" s="5">
        <v>16.578499999999998</v>
      </c>
      <c r="K691" s="5">
        <v>34.629899999999999</v>
      </c>
      <c r="L691" s="5">
        <v>25.330300000000001</v>
      </c>
      <c r="M691" s="62" t="s">
        <v>361</v>
      </c>
      <c r="N691" s="62">
        <v>0.14000000000000001</v>
      </c>
      <c r="O691" s="62">
        <v>25.23</v>
      </c>
      <c r="Q691" s="5">
        <v>4.7</v>
      </c>
    </row>
    <row r="692" spans="2:17" x14ac:dyDescent="0.2">
      <c r="B692" s="23" t="s">
        <v>545</v>
      </c>
      <c r="C692" s="5">
        <v>16.516366666666698</v>
      </c>
      <c r="D692" s="5">
        <v>-107.14212499999999</v>
      </c>
      <c r="E692" s="39">
        <v>150</v>
      </c>
      <c r="F692" s="5" t="s">
        <v>361</v>
      </c>
      <c r="G692" s="5" t="s">
        <v>510</v>
      </c>
      <c r="J692" s="5">
        <v>13.026</v>
      </c>
      <c r="K692" s="5">
        <v>34.814100000000003</v>
      </c>
      <c r="L692" s="5">
        <v>26.244299999999999</v>
      </c>
      <c r="M692" s="62" t="s">
        <v>361</v>
      </c>
      <c r="N692" s="62">
        <v>6.11</v>
      </c>
      <c r="O692" s="62">
        <v>19.79</v>
      </c>
      <c r="Q692" s="5">
        <v>1.7</v>
      </c>
    </row>
    <row r="693" spans="2:17" x14ac:dyDescent="0.2">
      <c r="B693" s="23" t="s">
        <v>545</v>
      </c>
      <c r="C693" s="5">
        <v>16.516366666666698</v>
      </c>
      <c r="D693" s="5">
        <v>-107.14212499999999</v>
      </c>
      <c r="E693" s="39">
        <v>500</v>
      </c>
      <c r="F693" s="5">
        <v>12.043384897400536</v>
      </c>
      <c r="G693" s="5">
        <v>0.18757061922199531</v>
      </c>
      <c r="J693" s="5">
        <v>8.3325999999999993</v>
      </c>
      <c r="K693" s="5">
        <v>34.579000000000001</v>
      </c>
      <c r="L693" s="5">
        <v>26.8932</v>
      </c>
      <c r="M693" s="62" t="s">
        <v>361</v>
      </c>
      <c r="N693" s="62">
        <v>0.5</v>
      </c>
      <c r="O693" s="62">
        <v>31.43</v>
      </c>
      <c r="Q693" s="5">
        <v>1.87</v>
      </c>
    </row>
    <row r="694" spans="2:17" x14ac:dyDescent="0.2">
      <c r="B694" s="23" t="s">
        <v>545</v>
      </c>
      <c r="C694" s="5">
        <v>16.577706666666668</v>
      </c>
      <c r="D694" s="5">
        <v>-107.07687833333334</v>
      </c>
      <c r="E694" s="39">
        <v>60</v>
      </c>
      <c r="F694" s="5" t="s">
        <v>361</v>
      </c>
      <c r="G694" s="5" t="s">
        <v>510</v>
      </c>
      <c r="J694" s="5">
        <v>25.657599999999999</v>
      </c>
      <c r="K694" s="5">
        <v>34.024799999999999</v>
      </c>
      <c r="L694" s="5">
        <v>22.4055</v>
      </c>
      <c r="M694" s="62" t="s">
        <v>361</v>
      </c>
      <c r="N694" s="62">
        <v>0.06</v>
      </c>
      <c r="O694" s="62">
        <v>0.1</v>
      </c>
      <c r="Q694" s="5">
        <v>199.19</v>
      </c>
    </row>
    <row r="695" spans="2:17" x14ac:dyDescent="0.2">
      <c r="B695" s="23" t="s">
        <v>545</v>
      </c>
      <c r="C695" s="5">
        <v>16.577706666666668</v>
      </c>
      <c r="D695" s="5">
        <v>-107.07687833333334</v>
      </c>
      <c r="E695" s="39">
        <v>80</v>
      </c>
      <c r="F695" s="5">
        <v>17.677792162631192</v>
      </c>
      <c r="G695" s="5">
        <v>4.5552510528389636</v>
      </c>
      <c r="J695" s="5">
        <v>18.151700000000002</v>
      </c>
      <c r="K695" s="5">
        <v>34.541200000000003</v>
      </c>
      <c r="L695" s="5">
        <v>24.8843</v>
      </c>
      <c r="M695" s="62" t="s">
        <v>361</v>
      </c>
      <c r="N695" s="62">
        <v>0.45</v>
      </c>
      <c r="O695" s="62">
        <v>22.91</v>
      </c>
      <c r="Q695" s="5">
        <v>23.46</v>
      </c>
    </row>
    <row r="696" spans="2:17" x14ac:dyDescent="0.2">
      <c r="B696" s="23" t="s">
        <v>545</v>
      </c>
      <c r="C696" s="5">
        <v>16.5777066666667</v>
      </c>
      <c r="D696" s="5">
        <v>-107.076878333333</v>
      </c>
      <c r="E696" s="39">
        <v>103</v>
      </c>
      <c r="F696" s="5">
        <v>121.00565063494108</v>
      </c>
      <c r="G696" s="5">
        <v>25.610815099087556</v>
      </c>
      <c r="J696" s="5">
        <v>15.0794</v>
      </c>
      <c r="K696" s="5">
        <v>34.721699999999998</v>
      </c>
      <c r="L696" s="5">
        <v>25.7407</v>
      </c>
      <c r="M696" s="62">
        <v>0.04</v>
      </c>
      <c r="N696" s="62">
        <v>0.11</v>
      </c>
      <c r="O696" s="62">
        <v>24.26</v>
      </c>
      <c r="Q696" s="5">
        <v>1.1200000000000001</v>
      </c>
    </row>
    <row r="697" spans="2:17" x14ac:dyDescent="0.2">
      <c r="B697" s="23" t="s">
        <v>545</v>
      </c>
      <c r="C697" s="5">
        <v>16.5777066666667</v>
      </c>
      <c r="D697" s="5">
        <v>-107.076878333333</v>
      </c>
      <c r="E697" s="39">
        <v>250</v>
      </c>
      <c r="F697" s="5">
        <v>311.88499373660329</v>
      </c>
      <c r="G697" s="5">
        <v>48.908332071947775</v>
      </c>
      <c r="J697" s="5">
        <v>11.558400000000001</v>
      </c>
      <c r="K697" s="5">
        <v>34.7545</v>
      </c>
      <c r="L697" s="5">
        <v>26.482299999999999</v>
      </c>
      <c r="M697" s="62">
        <v>0.03</v>
      </c>
      <c r="N697" s="62">
        <v>3.03</v>
      </c>
      <c r="O697" s="62">
        <v>26.96</v>
      </c>
      <c r="Q697" s="5">
        <v>0.92</v>
      </c>
    </row>
    <row r="698" spans="2:17" x14ac:dyDescent="0.2">
      <c r="B698" s="23" t="s">
        <v>545</v>
      </c>
      <c r="C698" s="5">
        <v>16.5777066666667</v>
      </c>
      <c r="D698" s="5">
        <v>-107.076878333333</v>
      </c>
      <c r="E698" s="39">
        <v>1100</v>
      </c>
      <c r="F698" s="5" t="s">
        <v>361</v>
      </c>
      <c r="G698" s="5" t="s">
        <v>510</v>
      </c>
      <c r="J698" s="5">
        <v>4.2190000000000003</v>
      </c>
      <c r="K698" s="5">
        <v>34.551099999999998</v>
      </c>
      <c r="L698" s="5">
        <v>27.406199999999998</v>
      </c>
      <c r="M698" s="62" t="s">
        <v>361</v>
      </c>
      <c r="N698" s="62">
        <v>0.01</v>
      </c>
      <c r="O698" s="62">
        <v>46.27</v>
      </c>
      <c r="Q698" s="5">
        <v>14.29</v>
      </c>
    </row>
    <row r="699" spans="2:17" x14ac:dyDescent="0.2">
      <c r="B699" s="23" t="s">
        <v>545</v>
      </c>
      <c r="C699" s="5">
        <v>14.000028333333333</v>
      </c>
      <c r="D699" s="5">
        <v>-109.99916666666667</v>
      </c>
      <c r="E699" s="39">
        <v>30</v>
      </c>
      <c r="F699" s="5">
        <v>67.837176764493094</v>
      </c>
      <c r="G699" s="5">
        <v>3.1410127710528064</v>
      </c>
      <c r="J699" s="5">
        <v>26.018000000000001</v>
      </c>
      <c r="K699" s="5">
        <v>33.941299999999998</v>
      </c>
      <c r="L699" s="5">
        <v>22.231200000000001</v>
      </c>
      <c r="M699" s="62" t="s">
        <v>361</v>
      </c>
      <c r="N699" s="62" t="s">
        <v>361</v>
      </c>
      <c r="O699" s="62">
        <v>0.92</v>
      </c>
      <c r="Q699" s="5">
        <v>203.53</v>
      </c>
    </row>
    <row r="700" spans="2:17" x14ac:dyDescent="0.2">
      <c r="B700" s="23" t="s">
        <v>545</v>
      </c>
      <c r="C700" s="5">
        <v>14.000028333333333</v>
      </c>
      <c r="D700" s="5">
        <v>-109.99916666666667</v>
      </c>
      <c r="E700" s="39">
        <v>70</v>
      </c>
      <c r="F700" s="5" t="s">
        <v>361</v>
      </c>
      <c r="G700" s="5" t="s">
        <v>510</v>
      </c>
      <c r="J700" s="5">
        <v>19.933900000000001</v>
      </c>
      <c r="K700" s="5">
        <v>34.382199999999997</v>
      </c>
      <c r="L700" s="5">
        <v>24.309100000000001</v>
      </c>
      <c r="M700" s="62">
        <v>0.05</v>
      </c>
      <c r="N700" s="62">
        <v>1.41</v>
      </c>
      <c r="O700" s="62">
        <v>12.38</v>
      </c>
      <c r="Q700" s="5">
        <v>98.23</v>
      </c>
    </row>
    <row r="701" spans="2:17" x14ac:dyDescent="0.2">
      <c r="B701" s="23" t="s">
        <v>545</v>
      </c>
      <c r="C701" s="5">
        <v>14.000028333333301</v>
      </c>
      <c r="D701" s="5">
        <v>-109.99916666666699</v>
      </c>
      <c r="E701" s="39">
        <v>105</v>
      </c>
      <c r="F701" s="5">
        <v>204.09501253463225</v>
      </c>
      <c r="G701" s="5">
        <v>4.8147455967985104</v>
      </c>
      <c r="J701" s="5">
        <v>14.5989</v>
      </c>
      <c r="K701" s="5">
        <v>34.741500000000002</v>
      </c>
      <c r="L701" s="5">
        <v>25.860600000000002</v>
      </c>
      <c r="M701" s="62" t="s">
        <v>361</v>
      </c>
      <c r="N701" s="62">
        <v>0.08</v>
      </c>
      <c r="O701" s="62">
        <v>23.99</v>
      </c>
      <c r="Q701" s="5">
        <v>0.81</v>
      </c>
    </row>
    <row r="702" spans="2:17" x14ac:dyDescent="0.2">
      <c r="B702" s="23" t="s">
        <v>545</v>
      </c>
      <c r="C702" s="5">
        <v>14.000028333333301</v>
      </c>
      <c r="D702" s="5">
        <v>-109.99916666666699</v>
      </c>
      <c r="E702" s="39">
        <v>150</v>
      </c>
      <c r="F702" s="5">
        <v>56.34097920522332</v>
      </c>
      <c r="G702" s="5">
        <v>74.328744669251819</v>
      </c>
      <c r="I702" s="47"/>
      <c r="J702" s="5">
        <v>12.7249</v>
      </c>
      <c r="K702" s="5">
        <v>34.793399999999998</v>
      </c>
      <c r="L702" s="5">
        <v>26.2883</v>
      </c>
      <c r="M702" s="62" t="s">
        <v>361</v>
      </c>
      <c r="N702" s="62">
        <v>4.8</v>
      </c>
      <c r="O702" s="62">
        <v>21.57</v>
      </c>
      <c r="Q702" s="5">
        <v>1.63</v>
      </c>
    </row>
    <row r="703" spans="2:17" x14ac:dyDescent="0.2">
      <c r="B703" s="23" t="s">
        <v>545</v>
      </c>
      <c r="C703" s="5">
        <v>14.000028333333301</v>
      </c>
      <c r="D703" s="5">
        <v>-109.99916666666699</v>
      </c>
      <c r="E703" s="39">
        <v>500</v>
      </c>
      <c r="F703" s="5">
        <v>59.756627322515172</v>
      </c>
      <c r="G703" s="5">
        <v>28.82062515383722</v>
      </c>
      <c r="J703" s="5">
        <v>7.8441999999999998</v>
      </c>
      <c r="K703" s="5">
        <v>34.569699999999997</v>
      </c>
      <c r="L703" s="5">
        <v>26.959299999999999</v>
      </c>
      <c r="M703" s="62" t="s">
        <v>361</v>
      </c>
      <c r="N703" s="62">
        <v>0.45</v>
      </c>
      <c r="O703" s="62">
        <v>33.29</v>
      </c>
      <c r="Q703" s="5">
        <v>2.0299999999999998</v>
      </c>
    </row>
    <row r="704" spans="2:17" x14ac:dyDescent="0.2">
      <c r="B704" s="23" t="s">
        <v>545</v>
      </c>
      <c r="C704" s="5">
        <v>21</v>
      </c>
      <c r="D704" s="5">
        <v>-110.01</v>
      </c>
      <c r="E704" s="39">
        <v>50</v>
      </c>
      <c r="F704" s="5">
        <v>150.80845468438133</v>
      </c>
      <c r="G704" s="5">
        <v>1.557426680074748</v>
      </c>
      <c r="J704" s="5">
        <v>22.882000000000001</v>
      </c>
      <c r="K704" s="5">
        <v>34.792999999999999</v>
      </c>
      <c r="L704" s="5">
        <v>23.812100000000001</v>
      </c>
      <c r="M704" s="62">
        <v>0.01</v>
      </c>
      <c r="N704" s="62">
        <v>0</v>
      </c>
      <c r="O704" s="62">
        <v>0.98</v>
      </c>
      <c r="Q704" s="5">
        <v>213.49</v>
      </c>
    </row>
    <row r="705" spans="1:17" x14ac:dyDescent="0.2">
      <c r="B705" s="23" t="s">
        <v>545</v>
      </c>
      <c r="C705" s="5">
        <v>21</v>
      </c>
      <c r="D705" s="5">
        <v>-110.01</v>
      </c>
      <c r="E705" s="39">
        <v>90</v>
      </c>
      <c r="F705" s="5" t="s">
        <v>361</v>
      </c>
      <c r="G705" s="5" t="s">
        <v>510</v>
      </c>
      <c r="J705" s="5">
        <v>20.806999999999999</v>
      </c>
      <c r="K705" s="5">
        <v>34.623899999999999</v>
      </c>
      <c r="L705" s="5">
        <v>24.261199999999999</v>
      </c>
      <c r="M705" s="62">
        <v>0.01</v>
      </c>
      <c r="N705" s="62">
        <v>0.18</v>
      </c>
      <c r="O705" s="62">
        <v>6.35</v>
      </c>
      <c r="Q705" s="5">
        <v>163.16</v>
      </c>
    </row>
    <row r="706" spans="1:17" x14ac:dyDescent="0.2">
      <c r="B706" s="23" t="s">
        <v>545</v>
      </c>
      <c r="C706" s="5">
        <v>21</v>
      </c>
      <c r="D706" s="5">
        <v>-110.01</v>
      </c>
      <c r="E706" s="39">
        <v>175</v>
      </c>
      <c r="F706" s="5">
        <v>339.03884080416606</v>
      </c>
      <c r="G706" s="5">
        <v>91.18512437211443</v>
      </c>
      <c r="J706" s="5">
        <v>13.339700000000001</v>
      </c>
      <c r="K706" s="5">
        <v>34.770000000000003</v>
      </c>
      <c r="L706" s="5">
        <v>26.146699999999999</v>
      </c>
      <c r="M706" s="62">
        <v>0.01</v>
      </c>
      <c r="N706" s="62">
        <v>2.31</v>
      </c>
      <c r="O706" s="62">
        <v>21.27</v>
      </c>
      <c r="Q706" s="5">
        <v>0.7</v>
      </c>
    </row>
    <row r="707" spans="1:17" x14ac:dyDescent="0.2">
      <c r="B707" s="23" t="s">
        <v>545</v>
      </c>
      <c r="C707" s="5">
        <v>21</v>
      </c>
      <c r="D707" s="5">
        <v>-110.01</v>
      </c>
      <c r="E707" s="39">
        <v>250</v>
      </c>
      <c r="F707" s="5">
        <v>21.117745376420785</v>
      </c>
      <c r="G707" s="5">
        <v>5.7299125678406391</v>
      </c>
      <c r="J707" s="5">
        <v>11.5083</v>
      </c>
      <c r="K707" s="5">
        <v>34.693300000000001</v>
      </c>
      <c r="L707" s="5">
        <v>26.443999999999999</v>
      </c>
      <c r="M707" s="62">
        <v>0.01</v>
      </c>
      <c r="N707" s="62" t="s">
        <v>361</v>
      </c>
      <c r="O707" s="62">
        <v>26.21</v>
      </c>
      <c r="Q707" s="5">
        <v>2.2000000000000002</v>
      </c>
    </row>
    <row r="708" spans="1:17" s="10" customFormat="1" x14ac:dyDescent="0.2">
      <c r="B708" s="24" t="s">
        <v>545</v>
      </c>
      <c r="C708" s="12">
        <v>21</v>
      </c>
      <c r="D708" s="12">
        <v>-110.01</v>
      </c>
      <c r="E708" s="42">
        <v>500</v>
      </c>
      <c r="F708" s="12" t="s">
        <v>361</v>
      </c>
      <c r="G708" s="12" t="s">
        <v>510</v>
      </c>
      <c r="H708" s="12"/>
      <c r="I708" s="45"/>
      <c r="J708" s="12">
        <v>8.2209000000000003</v>
      </c>
      <c r="K708" s="12">
        <v>34.549799999999998</v>
      </c>
      <c r="L708" s="12">
        <v>26.8873</v>
      </c>
      <c r="M708" s="63">
        <v>0.01</v>
      </c>
      <c r="N708" s="63" t="s">
        <v>361</v>
      </c>
      <c r="O708" s="63">
        <v>33.26</v>
      </c>
      <c r="P708" s="12"/>
      <c r="Q708" s="12">
        <v>1.82</v>
      </c>
    </row>
    <row r="709" spans="1:17" x14ac:dyDescent="0.2">
      <c r="A709" s="32" t="s">
        <v>84</v>
      </c>
      <c r="B709" s="23" t="s">
        <v>546</v>
      </c>
      <c r="C709" s="5">
        <v>-19.93394</v>
      </c>
      <c r="D709" s="5">
        <v>-75.833669999999998</v>
      </c>
      <c r="E709" s="39">
        <v>20</v>
      </c>
      <c r="F709" s="5">
        <v>8.1188340944191779</v>
      </c>
      <c r="G709" s="5">
        <v>7.2285164733086926</v>
      </c>
      <c r="J709" s="5">
        <v>17.8019</v>
      </c>
      <c r="K709" s="5">
        <v>35.1449</v>
      </c>
      <c r="L709" s="5">
        <v>25.432700000000001</v>
      </c>
      <c r="M709" s="62">
        <v>4.9460780006385451E-2</v>
      </c>
      <c r="N709" s="62">
        <v>0.10239884260663629</v>
      </c>
      <c r="O709" s="62">
        <v>0.68481591892542293</v>
      </c>
      <c r="Q709" s="5">
        <v>223.96799999999999</v>
      </c>
    </row>
    <row r="710" spans="1:17" x14ac:dyDescent="0.2">
      <c r="A710" s="32"/>
      <c r="B710" s="23" t="s">
        <v>546</v>
      </c>
      <c r="C710" s="5">
        <v>-19.93394</v>
      </c>
      <c r="D710" s="5">
        <v>-75.833669999999998</v>
      </c>
      <c r="E710" s="39">
        <v>55</v>
      </c>
      <c r="F710" s="88" t="s">
        <v>361</v>
      </c>
      <c r="G710" s="5" t="s">
        <v>510</v>
      </c>
      <c r="J710" s="5">
        <v>17.748699999999999</v>
      </c>
      <c r="K710" s="5">
        <v>35.135100000000001</v>
      </c>
      <c r="L710" s="5">
        <v>25.439599999999999</v>
      </c>
      <c r="M710" s="62">
        <v>0.10851038516007151</v>
      </c>
      <c r="N710" s="62">
        <v>0.11054788762547921</v>
      </c>
      <c r="O710" s="62">
        <v>0.86346569063184075</v>
      </c>
      <c r="Q710" s="5">
        <v>222.53200000000001</v>
      </c>
    </row>
    <row r="711" spans="1:17" x14ac:dyDescent="0.2">
      <c r="A711" s="32" t="s">
        <v>99</v>
      </c>
      <c r="B711" s="23" t="s">
        <v>546</v>
      </c>
      <c r="C711" s="5">
        <v>-19.93394</v>
      </c>
      <c r="D711" s="5">
        <v>-75.833669999999998</v>
      </c>
      <c r="E711" s="39">
        <v>115</v>
      </c>
      <c r="F711" s="5">
        <v>61.899527973390903</v>
      </c>
      <c r="G711" s="5">
        <v>19.620350112171451</v>
      </c>
      <c r="J711" s="5">
        <v>13.159599999999999</v>
      </c>
      <c r="K711" s="5">
        <v>34.786499999999997</v>
      </c>
      <c r="L711" s="5">
        <v>26.198499999999999</v>
      </c>
      <c r="M711" s="62">
        <v>4.7322460927792222E-2</v>
      </c>
      <c r="N711" s="62">
        <v>1.3743447025336289E-2</v>
      </c>
      <c r="O711" s="62">
        <v>19.931634663857121</v>
      </c>
      <c r="Q711" s="5">
        <v>5.5590000000000002</v>
      </c>
    </row>
    <row r="712" spans="1:17" x14ac:dyDescent="0.2">
      <c r="A712" s="32"/>
      <c r="B712" s="23" t="s">
        <v>546</v>
      </c>
      <c r="C712" s="5">
        <v>-19.93394</v>
      </c>
      <c r="D712" s="5">
        <v>-75.833669999999998</v>
      </c>
      <c r="E712" s="39">
        <v>250</v>
      </c>
      <c r="F712" s="5">
        <v>277.56009139319912</v>
      </c>
      <c r="G712" s="5">
        <v>12.773574833632662</v>
      </c>
      <c r="J712" s="5">
        <v>11.149900000000001</v>
      </c>
      <c r="K712" s="5">
        <v>34.759799999999998</v>
      </c>
      <c r="L712" s="5">
        <v>26.567</v>
      </c>
      <c r="M712" s="62">
        <v>6.869236105874256E-2</v>
      </c>
      <c r="N712" s="62">
        <v>2.0371366241378066</v>
      </c>
      <c r="O712" s="62">
        <v>24.572883027971187</v>
      </c>
      <c r="Q712" s="5">
        <v>2.3149999999999999</v>
      </c>
    </row>
    <row r="713" spans="1:17" x14ac:dyDescent="0.2">
      <c r="B713" s="23" t="s">
        <v>546</v>
      </c>
      <c r="C713" s="5">
        <v>-19.93394</v>
      </c>
      <c r="D713" s="5">
        <v>-75.833669999999998</v>
      </c>
      <c r="E713" s="39">
        <v>500</v>
      </c>
      <c r="F713" s="5">
        <v>3.603301502737617</v>
      </c>
      <c r="G713" s="5">
        <v>0.49632611818882499</v>
      </c>
      <c r="J713" s="5">
        <v>7.6818</v>
      </c>
      <c r="K713" s="5">
        <v>34.547899999999998</v>
      </c>
      <c r="L713" s="5">
        <v>26.973099999999999</v>
      </c>
      <c r="M713" s="62">
        <v>0</v>
      </c>
      <c r="N713" s="62">
        <v>9.4172219055356065E-4</v>
      </c>
      <c r="O713" s="62">
        <v>41.372107929550268</v>
      </c>
      <c r="Q713" s="5">
        <v>24.067</v>
      </c>
    </row>
    <row r="714" spans="1:17" x14ac:dyDescent="0.2">
      <c r="A714" s="1" t="s">
        <v>556</v>
      </c>
      <c r="B714" s="23" t="s">
        <v>546</v>
      </c>
      <c r="C714" s="5">
        <v>-17.09215</v>
      </c>
      <c r="D714" s="5">
        <v>-78.634100000000004</v>
      </c>
      <c r="E714" s="39">
        <v>20</v>
      </c>
      <c r="F714" s="88" t="s">
        <v>361</v>
      </c>
      <c r="G714" s="5" t="s">
        <v>510</v>
      </c>
      <c r="J714" s="5">
        <v>18.166599999999999</v>
      </c>
      <c r="K714" s="5">
        <v>35.220300000000002</v>
      </c>
      <c r="L714" s="5">
        <v>25.400500000000001</v>
      </c>
      <c r="M714" s="62">
        <v>0.42728791363785767</v>
      </c>
      <c r="N714" s="62">
        <v>0.22283213961443477</v>
      </c>
      <c r="O714" s="62">
        <v>1.3737388724518143</v>
      </c>
      <c r="Q714" s="5">
        <v>221.25800000000001</v>
      </c>
    </row>
    <row r="715" spans="1:17" x14ac:dyDescent="0.2">
      <c r="A715" s="1" t="s">
        <v>557</v>
      </c>
      <c r="B715" s="23" t="s">
        <v>546</v>
      </c>
      <c r="C715" s="5">
        <v>-17.09215</v>
      </c>
      <c r="D715" s="5">
        <v>-78.634100000000004</v>
      </c>
      <c r="E715" s="39">
        <v>70</v>
      </c>
      <c r="F715" s="5">
        <v>41.155361941567357</v>
      </c>
      <c r="G715" s="5">
        <v>0.36806528666559096</v>
      </c>
      <c r="J715" s="5">
        <v>16.6494</v>
      </c>
      <c r="K715" s="5">
        <v>34.985700000000001</v>
      </c>
      <c r="L715" s="5">
        <v>25.588799999999999</v>
      </c>
      <c r="M715" s="62">
        <v>0.22232625950972512</v>
      </c>
      <c r="N715" s="62">
        <v>0.32295117755804692</v>
      </c>
      <c r="O715" s="62">
        <v>5.7610123668800686</v>
      </c>
      <c r="Q715" s="5">
        <v>200.42599999999999</v>
      </c>
    </row>
    <row r="716" spans="1:17" x14ac:dyDescent="0.2">
      <c r="A716" s="1" t="s">
        <v>562</v>
      </c>
      <c r="B716" s="23" t="s">
        <v>546</v>
      </c>
      <c r="C716" s="5">
        <v>-17.09215</v>
      </c>
      <c r="D716" s="5">
        <v>-78.634100000000004</v>
      </c>
      <c r="E716" s="39">
        <v>180</v>
      </c>
      <c r="F716" s="5">
        <v>93.961217216265254</v>
      </c>
      <c r="G716" s="5">
        <v>5.9276948664647291</v>
      </c>
      <c r="J716" s="5">
        <v>11.9268</v>
      </c>
      <c r="K716" s="5">
        <v>34.782699999999998</v>
      </c>
      <c r="L716" s="5">
        <v>26.438700000000001</v>
      </c>
      <c r="M716" s="62">
        <v>2.3359865521603889E-2</v>
      </c>
      <c r="N716" s="62">
        <v>4.4605844402040441E-2</v>
      </c>
      <c r="O716" s="62">
        <v>22.160183140960012</v>
      </c>
      <c r="Q716" s="5">
        <v>2.2010000000000001</v>
      </c>
    </row>
    <row r="717" spans="1:17" x14ac:dyDescent="0.2">
      <c r="A717" s="1" t="s">
        <v>563</v>
      </c>
      <c r="B717" s="23" t="s">
        <v>546</v>
      </c>
      <c r="C717" s="5">
        <v>-17.09215</v>
      </c>
      <c r="D717" s="5">
        <v>-78.634100000000004</v>
      </c>
      <c r="E717" s="39">
        <v>275</v>
      </c>
      <c r="F717" s="5">
        <v>82.553353544354025</v>
      </c>
      <c r="G717" s="5">
        <v>15.415720990113362</v>
      </c>
      <c r="J717" s="5">
        <v>10.7568</v>
      </c>
      <c r="K717" s="5">
        <v>34.729900000000001</v>
      </c>
      <c r="L717" s="5">
        <v>26.614799999999999</v>
      </c>
      <c r="M717" s="62">
        <v>1.8065760655274071E-2</v>
      </c>
      <c r="N717" s="62">
        <v>0.54236006396860759</v>
      </c>
      <c r="O717" s="62">
        <v>28.600394308827248</v>
      </c>
      <c r="Q717" s="5">
        <v>2.4160714285714286</v>
      </c>
    </row>
    <row r="718" spans="1:17" x14ac:dyDescent="0.2">
      <c r="A718" s="1" t="s">
        <v>564</v>
      </c>
      <c r="B718" s="23" t="s">
        <v>546</v>
      </c>
      <c r="C718" s="5">
        <v>-17.09215</v>
      </c>
      <c r="D718" s="5">
        <v>-78.634100000000004</v>
      </c>
      <c r="E718" s="39">
        <v>500</v>
      </c>
      <c r="F718" s="5" t="s">
        <v>361</v>
      </c>
      <c r="G718" s="5" t="s">
        <v>510</v>
      </c>
      <c r="J718" s="5">
        <v>7.4161999999999999</v>
      </c>
      <c r="K718" s="5">
        <v>34.544899999999998</v>
      </c>
      <c r="L718" s="5">
        <v>27.008800000000001</v>
      </c>
      <c r="M718" s="62">
        <v>1.8377333249202567E-2</v>
      </c>
      <c r="N718" s="62">
        <v>1.5084236643503763E-2</v>
      </c>
      <c r="O718" s="62">
        <v>42.235003686882536</v>
      </c>
      <c r="Q718" s="5">
        <v>23.988392857142856</v>
      </c>
    </row>
    <row r="719" spans="1:17" x14ac:dyDescent="0.2">
      <c r="B719" s="23" t="s">
        <v>546</v>
      </c>
      <c r="C719" s="5">
        <v>-13.99959</v>
      </c>
      <c r="D719" s="5">
        <v>-81.200599999999994</v>
      </c>
      <c r="E719" s="39">
        <v>75</v>
      </c>
      <c r="F719" s="5">
        <v>87.642908442362284</v>
      </c>
      <c r="G719" s="5">
        <v>0.48694729583439444</v>
      </c>
      <c r="J719" s="5">
        <v>15.8758</v>
      </c>
      <c r="K719" s="5">
        <v>34.945900000000002</v>
      </c>
      <c r="L719" s="5">
        <v>25.737100000000002</v>
      </c>
      <c r="M719" s="62">
        <v>3.0728733197098201E-3</v>
      </c>
      <c r="N719" s="62">
        <v>0.11016467275875261</v>
      </c>
      <c r="O719" s="62">
        <v>16.009543144648994</v>
      </c>
      <c r="Q719" s="5">
        <v>127.447</v>
      </c>
    </row>
    <row r="720" spans="1:17" x14ac:dyDescent="0.2">
      <c r="B720" s="23" t="s">
        <v>546</v>
      </c>
      <c r="C720" s="5">
        <v>-13.99959</v>
      </c>
      <c r="D720" s="5">
        <v>-81.200599999999994</v>
      </c>
      <c r="E720" s="39">
        <v>130</v>
      </c>
      <c r="F720" s="5">
        <v>61.289615877627497</v>
      </c>
      <c r="G720" s="5">
        <v>11.006440935142415</v>
      </c>
      <c r="J720" s="5">
        <v>12.988</v>
      </c>
      <c r="K720" s="5">
        <v>34.7958</v>
      </c>
      <c r="L720" s="5">
        <v>26.2407</v>
      </c>
      <c r="M720" s="62">
        <v>9.3773197928143301E-3</v>
      </c>
      <c r="N720" s="62">
        <v>7.0571235185068151E-2</v>
      </c>
      <c r="O720" s="62">
        <v>19.860616139547979</v>
      </c>
      <c r="Q720" s="5">
        <v>4.2350000000000003</v>
      </c>
    </row>
    <row r="721" spans="2:17" x14ac:dyDescent="0.2">
      <c r="B721" s="23" t="s">
        <v>546</v>
      </c>
      <c r="C721" s="5">
        <v>-13.99959</v>
      </c>
      <c r="D721" s="5">
        <v>-81.200599999999994</v>
      </c>
      <c r="E721" s="39">
        <v>150</v>
      </c>
      <c r="F721" s="5">
        <v>120.1736571754968</v>
      </c>
      <c r="G721" s="5">
        <v>7.4913312785448234</v>
      </c>
      <c r="J721" s="5">
        <v>12.684799999999999</v>
      </c>
      <c r="K721" s="5">
        <v>34.815600000000003</v>
      </c>
      <c r="L721" s="5">
        <v>26.316800000000001</v>
      </c>
      <c r="M721" s="62">
        <v>5.3112195853790298E-3</v>
      </c>
      <c r="N721" s="62">
        <v>1.3113553518170746E-2</v>
      </c>
      <c r="O721" s="62">
        <v>19.899891910744344</v>
      </c>
      <c r="Q721" s="5">
        <v>2.2789999999999999</v>
      </c>
    </row>
    <row r="722" spans="2:17" x14ac:dyDescent="0.2">
      <c r="B722" s="23" t="s">
        <v>546</v>
      </c>
      <c r="C722" s="5">
        <v>-13.99959</v>
      </c>
      <c r="D722" s="5">
        <v>-81.200599999999994</v>
      </c>
      <c r="E722" s="39">
        <v>250</v>
      </c>
      <c r="F722" s="88" t="s">
        <v>361</v>
      </c>
      <c r="G722" s="5" t="s">
        <v>510</v>
      </c>
      <c r="J722" s="5">
        <v>11.230499999999999</v>
      </c>
      <c r="K722" s="5">
        <v>34.793999999999997</v>
      </c>
      <c r="L722" s="5">
        <v>26.578900000000001</v>
      </c>
      <c r="M722" s="62">
        <v>4.5492180581446197E-2</v>
      </c>
      <c r="N722" s="62">
        <v>7.2063323925924916</v>
      </c>
      <c r="O722" s="62">
        <v>20.890784570707048</v>
      </c>
      <c r="Q722" s="5">
        <v>2.2530000000000001</v>
      </c>
    </row>
    <row r="723" spans="2:17" x14ac:dyDescent="0.2">
      <c r="B723" s="23" t="s">
        <v>546</v>
      </c>
      <c r="C723" s="5">
        <v>-13.99959</v>
      </c>
      <c r="D723" s="5">
        <v>-81.200599999999994</v>
      </c>
      <c r="E723" s="39">
        <v>500</v>
      </c>
      <c r="F723" s="88" t="s">
        <v>361</v>
      </c>
      <c r="G723" s="5" t="s">
        <v>510</v>
      </c>
      <c r="J723" s="5">
        <v>7.4987000000000004</v>
      </c>
      <c r="K723" s="5">
        <v>34.567500000000003</v>
      </c>
      <c r="L723" s="5">
        <v>27.014800000000001</v>
      </c>
      <c r="M723" s="62">
        <v>5.7247504004918296E-3</v>
      </c>
      <c r="N723" s="62">
        <v>1.315231121752323E-2</v>
      </c>
      <c r="O723" s="62">
        <v>43.022159987453882</v>
      </c>
      <c r="Q723" s="5">
        <v>17.081</v>
      </c>
    </row>
    <row r="724" spans="2:17" x14ac:dyDescent="0.2">
      <c r="B724" s="23" t="s">
        <v>546</v>
      </c>
      <c r="C724" s="5">
        <v>-13.9221</v>
      </c>
      <c r="D724" s="5">
        <v>-81.277199999999993</v>
      </c>
      <c r="E724" s="39">
        <v>20</v>
      </c>
      <c r="F724" s="88" t="s">
        <v>361</v>
      </c>
      <c r="G724" s="5" t="s">
        <v>510</v>
      </c>
      <c r="J724" s="5">
        <v>18.788</v>
      </c>
      <c r="K724" s="5">
        <v>35.384999999999998</v>
      </c>
      <c r="L724" s="5">
        <v>25.3704</v>
      </c>
      <c r="M724" s="62">
        <v>0.4002214887786435</v>
      </c>
      <c r="N724" s="62">
        <v>0.19051701969407989</v>
      </c>
      <c r="O724" s="62">
        <v>3.2712557036562493</v>
      </c>
      <c r="Q724" s="5">
        <v>213.71100000000001</v>
      </c>
    </row>
    <row r="725" spans="2:17" x14ac:dyDescent="0.2">
      <c r="B725" s="23" t="s">
        <v>546</v>
      </c>
      <c r="C725" s="5">
        <v>-13.9221</v>
      </c>
      <c r="D725" s="5">
        <v>-81.277199999999993</v>
      </c>
      <c r="E725" s="39">
        <v>60</v>
      </c>
      <c r="F725" s="5">
        <v>8.0706894132136355</v>
      </c>
      <c r="G725" s="5">
        <v>6.2828570400332347E-3</v>
      </c>
      <c r="J725" s="5">
        <v>18.736799999999999</v>
      </c>
      <c r="K725" s="5">
        <v>35.374200000000002</v>
      </c>
      <c r="L725" s="5">
        <v>25.376899999999999</v>
      </c>
      <c r="M725" s="62">
        <v>0.3914056082263318</v>
      </c>
      <c r="N725" s="62">
        <v>0.19100071684573811</v>
      </c>
      <c r="O725" s="62">
        <v>3.305149528375678</v>
      </c>
      <c r="Q725" s="5">
        <v>209.37299999999999</v>
      </c>
    </row>
    <row r="726" spans="2:17" x14ac:dyDescent="0.2">
      <c r="B726" s="23" t="s">
        <v>546</v>
      </c>
      <c r="C726" s="5">
        <v>-13.9221</v>
      </c>
      <c r="D726" s="5">
        <v>-81.277199999999993</v>
      </c>
      <c r="E726" s="39">
        <v>100</v>
      </c>
      <c r="F726" s="5">
        <v>41.869339140207948</v>
      </c>
      <c r="G726" s="5">
        <v>1.1752263127773053</v>
      </c>
      <c r="J726" s="5">
        <v>14.4339</v>
      </c>
      <c r="K726" s="5">
        <v>34.811599999999999</v>
      </c>
      <c r="L726" s="5">
        <v>25.9526</v>
      </c>
      <c r="M726" s="62">
        <v>1.3285627187710567E-2</v>
      </c>
      <c r="N726" s="62">
        <v>6.1552279907915404E-2</v>
      </c>
      <c r="O726" s="62">
        <v>21.904118903334815</v>
      </c>
      <c r="Q726" s="5">
        <v>73.031999999999996</v>
      </c>
    </row>
    <row r="727" spans="2:17" x14ac:dyDescent="0.2">
      <c r="B727" s="23" t="s">
        <v>546</v>
      </c>
      <c r="C727" s="5">
        <v>-13.9221</v>
      </c>
      <c r="D727" s="5">
        <v>-81.277199999999993</v>
      </c>
      <c r="E727" s="39">
        <v>140</v>
      </c>
      <c r="F727" s="5">
        <v>19.253394183679916</v>
      </c>
      <c r="G727" s="5">
        <v>9.8331530354623886E-2</v>
      </c>
      <c r="J727" s="5">
        <v>12.986700000000001</v>
      </c>
      <c r="K727" s="5">
        <v>34.746899999999997</v>
      </c>
      <c r="L727" s="5">
        <v>26.203299999999999</v>
      </c>
      <c r="M727" s="62">
        <v>2.1638514951710052E-2</v>
      </c>
      <c r="N727" s="62">
        <v>2.9869621846901218E-2</v>
      </c>
      <c r="O727" s="62">
        <v>22.246104084260764</v>
      </c>
      <c r="Q727" s="5">
        <v>21.629000000000001</v>
      </c>
    </row>
    <row r="728" spans="2:17" x14ac:dyDescent="0.2">
      <c r="B728" s="23" t="s">
        <v>546</v>
      </c>
      <c r="C728" s="5">
        <v>-13.9221</v>
      </c>
      <c r="D728" s="5">
        <v>-81.277199999999993</v>
      </c>
      <c r="E728" s="39">
        <v>1000</v>
      </c>
      <c r="F728" s="5">
        <v>0.42302263135317542</v>
      </c>
      <c r="G728" s="5">
        <v>3.1851478469596385E-2</v>
      </c>
      <c r="J728" s="5">
        <v>4.3307000000000002</v>
      </c>
      <c r="K728" s="5">
        <v>34.534100000000002</v>
      </c>
      <c r="L728" s="5">
        <v>27.388999999999999</v>
      </c>
      <c r="M728" s="62">
        <v>1.7951508133919783E-2</v>
      </c>
      <c r="N728" s="62">
        <v>1.4217258940074112E-2</v>
      </c>
      <c r="O728" s="62">
        <v>44.172555616827594</v>
      </c>
      <c r="Q728" s="5">
        <v>54.533999999999999</v>
      </c>
    </row>
    <row r="729" spans="2:17" x14ac:dyDescent="0.2">
      <c r="B729" s="23" t="s">
        <v>546</v>
      </c>
      <c r="C729" s="5">
        <v>-12.999459999999999</v>
      </c>
      <c r="D729" s="5">
        <v>-82.200159999999997</v>
      </c>
      <c r="E729" s="39">
        <v>125</v>
      </c>
      <c r="F729" s="5">
        <v>232.15478768658497</v>
      </c>
      <c r="G729" s="5">
        <v>10.97119225536969</v>
      </c>
      <c r="J729" s="5">
        <v>13.6525</v>
      </c>
      <c r="K729" s="5">
        <v>34.932699999999997</v>
      </c>
      <c r="L729" s="5">
        <v>26.211300000000001</v>
      </c>
      <c r="M729" s="62">
        <v>2.4563873592535094E-2</v>
      </c>
      <c r="N729" s="62">
        <v>8.3719681346009587</v>
      </c>
      <c r="O729" s="62">
        <v>10.164779661382852</v>
      </c>
      <c r="Q729" s="5">
        <v>2.0630000000000002</v>
      </c>
    </row>
    <row r="730" spans="2:17" x14ac:dyDescent="0.2">
      <c r="B730" s="23" t="s">
        <v>546</v>
      </c>
      <c r="C730" s="5">
        <v>-12.999459999999999</v>
      </c>
      <c r="D730" s="5">
        <v>-82.200159999999997</v>
      </c>
      <c r="E730" s="39">
        <v>275</v>
      </c>
      <c r="F730" s="5">
        <v>77.12702256213332</v>
      </c>
      <c r="G730" s="5">
        <v>21.384883677368496</v>
      </c>
      <c r="J730" s="5">
        <v>11.282400000000001</v>
      </c>
      <c r="K730" s="5">
        <v>34.805599999999998</v>
      </c>
      <c r="L730" s="5">
        <v>26.578900000000001</v>
      </c>
      <c r="M730" s="62">
        <v>2.7076298273775053E-2</v>
      </c>
      <c r="N730" s="62">
        <v>7.1440440183437532</v>
      </c>
      <c r="O730" s="62">
        <v>21.46085434700958</v>
      </c>
      <c r="Q730" s="5">
        <v>2.2290000000000001</v>
      </c>
    </row>
    <row r="731" spans="2:17" x14ac:dyDescent="0.2">
      <c r="B731" s="23" t="s">
        <v>546</v>
      </c>
      <c r="C731" s="5">
        <v>-16.749320000000001</v>
      </c>
      <c r="D731" s="5">
        <v>-85.998859999999993</v>
      </c>
      <c r="E731" s="39">
        <v>20</v>
      </c>
      <c r="F731" s="88" t="s">
        <v>361</v>
      </c>
      <c r="G731" s="5" t="s">
        <v>510</v>
      </c>
      <c r="J731" s="5">
        <v>19.741199999999999</v>
      </c>
      <c r="K731" s="5">
        <v>35.540700000000001</v>
      </c>
      <c r="L731" s="5">
        <v>25.243300000000001</v>
      </c>
      <c r="M731" s="62">
        <v>2.3832922605879991E-2</v>
      </c>
      <c r="N731" s="62">
        <v>0.10969035834824527</v>
      </c>
      <c r="O731" s="62">
        <v>0.27784566842238179</v>
      </c>
      <c r="Q731" s="5">
        <v>217.512</v>
      </c>
    </row>
    <row r="732" spans="2:17" x14ac:dyDescent="0.2">
      <c r="B732" s="23" t="s">
        <v>546</v>
      </c>
      <c r="C732" s="5">
        <v>-16.749320000000001</v>
      </c>
      <c r="D732" s="5">
        <v>-85.998859999999993</v>
      </c>
      <c r="E732" s="39">
        <v>100</v>
      </c>
      <c r="F732" s="5">
        <v>2.9158614543717603</v>
      </c>
      <c r="G732" s="5">
        <v>2.1155862981592994</v>
      </c>
      <c r="J732" s="5">
        <v>19.1464</v>
      </c>
      <c r="K732" s="5">
        <v>35.412700000000001</v>
      </c>
      <c r="L732" s="5">
        <v>25.303699999999999</v>
      </c>
      <c r="M732" s="62">
        <v>0.28010354045469815</v>
      </c>
      <c r="N732" s="62">
        <v>0.40255236842157605</v>
      </c>
      <c r="O732" s="62">
        <v>1.2894256683260741</v>
      </c>
      <c r="Q732" s="5">
        <v>211.78100000000001</v>
      </c>
    </row>
    <row r="733" spans="2:17" x14ac:dyDescent="0.2">
      <c r="B733" s="23" t="s">
        <v>546</v>
      </c>
      <c r="C733" s="5">
        <v>-16.749320000000001</v>
      </c>
      <c r="D733" s="5">
        <v>-85.998859999999993</v>
      </c>
      <c r="E733" s="39">
        <v>200</v>
      </c>
      <c r="F733" s="5">
        <v>9.5395159981536857</v>
      </c>
      <c r="G733" s="5">
        <v>1.2643530147763671</v>
      </c>
      <c r="J733" s="5">
        <v>12.2087</v>
      </c>
      <c r="K733" s="5">
        <v>34.513100000000001</v>
      </c>
      <c r="L733" s="5">
        <v>26.176100000000002</v>
      </c>
      <c r="M733" s="62">
        <v>2.7368218483705051E-2</v>
      </c>
      <c r="N733" s="62">
        <v>1.5638257122216132E-2</v>
      </c>
      <c r="O733" s="62">
        <v>21.340773531544411</v>
      </c>
      <c r="Q733" s="5">
        <v>94.756</v>
      </c>
    </row>
    <row r="734" spans="2:17" x14ac:dyDescent="0.2">
      <c r="B734" s="23" t="s">
        <v>546</v>
      </c>
      <c r="C734" s="5">
        <v>-16.749320000000001</v>
      </c>
      <c r="D734" s="5">
        <v>-85.998859999999993</v>
      </c>
      <c r="E734" s="39">
        <v>340</v>
      </c>
      <c r="F734" s="5">
        <v>106.68997712041394</v>
      </c>
      <c r="G734" s="5">
        <v>32.816859848511605</v>
      </c>
      <c r="J734" s="5">
        <v>9.9113000000000007</v>
      </c>
      <c r="K734" s="5">
        <v>34.697400000000002</v>
      </c>
      <c r="L734" s="5">
        <v>26.737500000000001</v>
      </c>
      <c r="M734" s="62">
        <v>5.3056772233582593E-2</v>
      </c>
      <c r="N734" s="62">
        <v>3.700443421043996E-2</v>
      </c>
      <c r="O734" s="62">
        <v>33.216434654914416</v>
      </c>
      <c r="Q734" s="5">
        <v>5.5890000000000004</v>
      </c>
    </row>
    <row r="735" spans="2:17" x14ac:dyDescent="0.2">
      <c r="B735" s="23" t="s">
        <v>546</v>
      </c>
      <c r="C735" s="5">
        <v>-16.749320000000001</v>
      </c>
      <c r="D735" s="5">
        <v>-85.998859999999993</v>
      </c>
      <c r="E735" s="39">
        <v>400</v>
      </c>
      <c r="F735" s="5">
        <v>6.3600007464048378</v>
      </c>
      <c r="G735" s="5">
        <v>0.8141725441986124</v>
      </c>
      <c r="J735" s="5">
        <v>7.7651000000000003</v>
      </c>
      <c r="K735" s="5">
        <v>34.589300000000001</v>
      </c>
      <c r="L735" s="5">
        <v>26.992000000000001</v>
      </c>
      <c r="M735" s="62">
        <v>2.3010909497947152E-2</v>
      </c>
      <c r="N735" s="62">
        <v>1.2639149664309459E-2</v>
      </c>
      <c r="O735" s="62">
        <v>41.975188534410115</v>
      </c>
      <c r="Q735" s="5">
        <v>13.962</v>
      </c>
    </row>
    <row r="736" spans="2:17" x14ac:dyDescent="0.2">
      <c r="B736" s="23" t="s">
        <v>546</v>
      </c>
      <c r="C736" s="5">
        <v>-21.499739999999999</v>
      </c>
      <c r="D736" s="5">
        <v>-72.499939999999995</v>
      </c>
      <c r="E736" s="39">
        <v>20</v>
      </c>
      <c r="F736" s="88" t="s">
        <v>361</v>
      </c>
      <c r="G736" s="5" t="s">
        <v>510</v>
      </c>
      <c r="J736" s="5">
        <v>16.3186</v>
      </c>
      <c r="K736" s="5">
        <v>34.866599999999998</v>
      </c>
      <c r="L736" s="5">
        <v>25.572500000000002</v>
      </c>
      <c r="M736" s="62">
        <v>0.18538037256201687</v>
      </c>
      <c r="N736" s="62">
        <v>0.16816468212079738</v>
      </c>
      <c r="O736" s="62">
        <v>2.9181876570220293</v>
      </c>
      <c r="Q736" s="5">
        <v>229.917</v>
      </c>
    </row>
    <row r="737" spans="2:17" x14ac:dyDescent="0.2">
      <c r="B737" s="23" t="s">
        <v>546</v>
      </c>
      <c r="C737" s="5">
        <v>-21.499739999999999</v>
      </c>
      <c r="D737" s="5">
        <v>-72.499939999999995</v>
      </c>
      <c r="E737" s="39">
        <v>60</v>
      </c>
      <c r="F737" s="5">
        <v>38.399954768983974</v>
      </c>
      <c r="G737" s="5">
        <v>0.69008647983222882</v>
      </c>
      <c r="J737" s="5">
        <v>14.816700000000001</v>
      </c>
      <c r="K737" s="5">
        <v>34.644799999999996</v>
      </c>
      <c r="L737" s="5">
        <v>25.740100000000002</v>
      </c>
      <c r="M737" s="62">
        <v>0.12221192610562992</v>
      </c>
      <c r="N737" s="62">
        <v>0.2393423236954742</v>
      </c>
      <c r="O737" s="62">
        <v>9.8644711625384325</v>
      </c>
      <c r="Q737" s="5">
        <v>184.37299999999999</v>
      </c>
    </row>
    <row r="738" spans="2:17" x14ac:dyDescent="0.2">
      <c r="B738" s="23" t="s">
        <v>546</v>
      </c>
      <c r="C738" s="5">
        <v>-21.499739999999999</v>
      </c>
      <c r="D738" s="5">
        <v>-72.499939999999995</v>
      </c>
      <c r="E738" s="39">
        <v>150</v>
      </c>
      <c r="F738" s="5">
        <v>38.051004888511024</v>
      </c>
      <c r="G738" s="5">
        <v>1.4743845217608831</v>
      </c>
      <c r="J738" s="5">
        <v>11.9457</v>
      </c>
      <c r="K738" s="5">
        <v>34.726900000000001</v>
      </c>
      <c r="L738" s="5">
        <v>26.390999999999998</v>
      </c>
      <c r="M738" s="62">
        <v>1.8798961875815132E-2</v>
      </c>
      <c r="N738" s="62">
        <v>1.4660128078053324E-2</v>
      </c>
      <c r="O738" s="62">
        <v>20.800170476873337</v>
      </c>
      <c r="Q738" s="5">
        <v>9.4629999999999992</v>
      </c>
    </row>
    <row r="739" spans="2:17" x14ac:dyDescent="0.2">
      <c r="B739" s="23" t="s">
        <v>546</v>
      </c>
      <c r="C739" s="5">
        <v>-21.499739999999999</v>
      </c>
      <c r="D739" s="5">
        <v>-72.499939999999995</v>
      </c>
      <c r="E739" s="39">
        <v>250</v>
      </c>
      <c r="F739" s="5">
        <v>24.187311076039627</v>
      </c>
      <c r="G739" s="5">
        <v>1.9730595090392846</v>
      </c>
      <c r="J739" s="5">
        <v>10.6084</v>
      </c>
      <c r="K739" s="5">
        <v>34.699599999999997</v>
      </c>
      <c r="L739" s="5">
        <v>26.617000000000001</v>
      </c>
      <c r="M739" s="62">
        <v>1.2121344549769266E-2</v>
      </c>
      <c r="N739" s="62">
        <v>1.2240820675096492E-2</v>
      </c>
      <c r="O739" s="62">
        <v>29.706208278298497</v>
      </c>
      <c r="Q739" s="5">
        <v>3.94</v>
      </c>
    </row>
    <row r="740" spans="2:17" x14ac:dyDescent="0.2">
      <c r="B740" s="23" t="s">
        <v>546</v>
      </c>
      <c r="C740" s="5">
        <v>-21.499739999999999</v>
      </c>
      <c r="D740" s="5">
        <v>-72.499939999999995</v>
      </c>
      <c r="E740" s="39">
        <v>500</v>
      </c>
      <c r="F740" s="5">
        <v>6.1473672293939057</v>
      </c>
      <c r="G740" s="5">
        <v>0.35436242378869148</v>
      </c>
      <c r="J740" s="5">
        <v>7.3867000000000003</v>
      </c>
      <c r="K740" s="5">
        <v>34.527299999999997</v>
      </c>
      <c r="L740" s="5">
        <v>26.999099999999999</v>
      </c>
      <c r="M740" s="62">
        <v>1.6441388958651618E-2</v>
      </c>
      <c r="N740" s="62">
        <v>1.0133677587740166E-2</v>
      </c>
      <c r="O740" s="62">
        <v>41.955867294588245</v>
      </c>
      <c r="Q740" s="5">
        <v>32.970999999999997</v>
      </c>
    </row>
    <row r="741" spans="2:17" x14ac:dyDescent="0.2">
      <c r="B741" s="23" t="s">
        <v>546</v>
      </c>
      <c r="C741" s="5">
        <v>-21.50018</v>
      </c>
      <c r="D741" s="5">
        <v>-70.581739999999996</v>
      </c>
      <c r="E741" s="39">
        <v>20</v>
      </c>
      <c r="F741" s="5">
        <v>3.6961098640386849</v>
      </c>
      <c r="G741" s="5">
        <v>2.8577313173694874</v>
      </c>
      <c r="J741" s="5">
        <v>14.615399999999999</v>
      </c>
      <c r="K741" s="5">
        <v>34.733899999999998</v>
      </c>
      <c r="L741" s="5">
        <v>25.851099999999999</v>
      </c>
      <c r="M741" s="62">
        <v>0.40345363321339633</v>
      </c>
      <c r="N741" s="62">
        <v>0.11965534955745416</v>
      </c>
      <c r="O741" s="62">
        <v>4.2290616230289322</v>
      </c>
      <c r="Q741" s="5">
        <v>127.458</v>
      </c>
    </row>
    <row r="742" spans="2:17" x14ac:dyDescent="0.2">
      <c r="B742" s="23" t="s">
        <v>546</v>
      </c>
      <c r="C742" s="5">
        <v>-21.50018</v>
      </c>
      <c r="D742" s="5">
        <v>-70.581739999999996</v>
      </c>
      <c r="E742" s="39">
        <v>30</v>
      </c>
      <c r="F742" s="5">
        <v>11.789926676303491</v>
      </c>
      <c r="G742" s="5">
        <v>0.36401656874344573</v>
      </c>
      <c r="J742" s="5">
        <v>13.8817</v>
      </c>
      <c r="K742" s="5">
        <v>34.642800000000001</v>
      </c>
      <c r="L742" s="5">
        <v>25.936699999999998</v>
      </c>
      <c r="M742" s="62">
        <v>0.27407465142893322</v>
      </c>
      <c r="N742" s="62">
        <v>0.10098929257620652</v>
      </c>
      <c r="O742" s="62">
        <v>11.076995658023556</v>
      </c>
      <c r="Q742" s="5">
        <v>99.400999999999996</v>
      </c>
    </row>
    <row r="743" spans="2:17" x14ac:dyDescent="0.2">
      <c r="B743" s="23" t="s">
        <v>546</v>
      </c>
      <c r="C743" s="5">
        <v>-21.50018</v>
      </c>
      <c r="D743" s="5">
        <v>-70.581739999999996</v>
      </c>
      <c r="E743" s="39">
        <v>60</v>
      </c>
      <c r="F743" s="5">
        <v>28.216459612020564</v>
      </c>
      <c r="G743" s="5">
        <v>1.4075763687537362</v>
      </c>
      <c r="J743" s="5">
        <v>12.9025</v>
      </c>
      <c r="K743" s="5">
        <v>34.667099999999998</v>
      </c>
      <c r="L743" s="5">
        <v>26.156099999999999</v>
      </c>
      <c r="M743" s="62">
        <v>3.9886402019849443E-2</v>
      </c>
      <c r="N743" s="62">
        <v>4.3869583337818305E-2</v>
      </c>
      <c r="O743" s="62">
        <v>23.043965502472812</v>
      </c>
      <c r="Q743" s="5">
        <v>27.361000000000001</v>
      </c>
    </row>
    <row r="744" spans="2:17" x14ac:dyDescent="0.2">
      <c r="B744" s="23" t="s">
        <v>546</v>
      </c>
      <c r="C744" s="5">
        <v>-21.50018</v>
      </c>
      <c r="D744" s="5">
        <v>-70.581739999999996</v>
      </c>
      <c r="E744" s="39">
        <v>250</v>
      </c>
      <c r="F744" s="5">
        <v>99.408538192386757</v>
      </c>
      <c r="G744" s="5">
        <v>20.243314083636271</v>
      </c>
      <c r="J744" s="5">
        <v>11.2499</v>
      </c>
      <c r="K744" s="5">
        <v>34.783200000000001</v>
      </c>
      <c r="L744" s="5">
        <v>26.567</v>
      </c>
      <c r="M744" s="62">
        <v>2.0456413209944315E-2</v>
      </c>
      <c r="N744" s="62">
        <v>7.621537314173497</v>
      </c>
      <c r="O744" s="62">
        <v>18.152567944229439</v>
      </c>
      <c r="Q744" s="5">
        <v>2.375</v>
      </c>
    </row>
    <row r="745" spans="2:17" x14ac:dyDescent="0.2">
      <c r="B745" s="23" t="s">
        <v>546</v>
      </c>
      <c r="C745" s="5">
        <v>-21.50018</v>
      </c>
      <c r="D745" s="5">
        <v>-70.581739999999996</v>
      </c>
      <c r="E745" s="39">
        <v>500</v>
      </c>
      <c r="F745" s="5">
        <v>2.0020267816145103</v>
      </c>
      <c r="G745" s="5">
        <v>0.61117824382518648</v>
      </c>
      <c r="J745" s="5">
        <v>7.8228999999999997</v>
      </c>
      <c r="K745" s="5">
        <v>34.546199999999999</v>
      </c>
      <c r="L745" s="5">
        <v>26.9512</v>
      </c>
      <c r="M745" s="62">
        <v>7.7028591066170887E-3</v>
      </c>
      <c r="N745" s="62">
        <v>2.230105107984081E-2</v>
      </c>
      <c r="O745" s="62">
        <v>40.646891053855036</v>
      </c>
      <c r="Q745" s="5">
        <v>24.141999999999999</v>
      </c>
    </row>
    <row r="746" spans="2:17" x14ac:dyDescent="0.2">
      <c r="B746" s="23" t="s">
        <v>546</v>
      </c>
      <c r="C746" s="5">
        <v>-20.46508</v>
      </c>
      <c r="D746" s="5">
        <v>-70.687960000000004</v>
      </c>
      <c r="E746" s="39">
        <v>30</v>
      </c>
      <c r="F746" s="88" t="s">
        <v>361</v>
      </c>
      <c r="G746" s="5" t="s">
        <v>510</v>
      </c>
      <c r="J746" s="5">
        <v>16.9392</v>
      </c>
      <c r="K746" s="5">
        <v>35.087699999999998</v>
      </c>
      <c r="L746" s="5">
        <v>25.597200000000001</v>
      </c>
      <c r="M746" s="62">
        <v>0.42102334007591563</v>
      </c>
      <c r="N746" s="62">
        <v>0.15683245626410322</v>
      </c>
      <c r="O746" s="62">
        <v>3.6280721662838364</v>
      </c>
      <c r="Q746" s="5">
        <v>213.846</v>
      </c>
    </row>
    <row r="747" spans="2:17" x14ac:dyDescent="0.2">
      <c r="B747" s="23" t="s">
        <v>546</v>
      </c>
      <c r="C747" s="5">
        <v>-20.46508</v>
      </c>
      <c r="D747" s="5">
        <v>-70.687960000000004</v>
      </c>
      <c r="E747" s="39">
        <v>60</v>
      </c>
      <c r="F747" s="5">
        <v>53.451024928829668</v>
      </c>
      <c r="G747" s="5">
        <v>7.8341314610980346</v>
      </c>
      <c r="J747" s="5">
        <v>13.480600000000001</v>
      </c>
      <c r="K747" s="5">
        <v>34.678600000000003</v>
      </c>
      <c r="L747" s="5">
        <v>26.048200000000001</v>
      </c>
      <c r="M747" s="62">
        <v>4.7881746249249568E-2</v>
      </c>
      <c r="N747" s="62">
        <v>8.4638060554847294E-2</v>
      </c>
      <c r="O747" s="62">
        <v>23.28144007191581</v>
      </c>
      <c r="Q747" s="5">
        <v>27.873000000000001</v>
      </c>
    </row>
    <row r="748" spans="2:17" x14ac:dyDescent="0.2">
      <c r="B748" s="23" t="s">
        <v>546</v>
      </c>
      <c r="C748" s="5">
        <v>-20.46508</v>
      </c>
      <c r="D748" s="5">
        <v>-70.687960000000004</v>
      </c>
      <c r="E748" s="39">
        <v>80</v>
      </c>
      <c r="F748" s="5">
        <v>104.53806453317085</v>
      </c>
      <c r="G748" s="5">
        <v>23.052960881800928</v>
      </c>
      <c r="J748" s="5">
        <v>13.1358</v>
      </c>
      <c r="K748" s="5">
        <v>34.770099999999999</v>
      </c>
      <c r="L748" s="5">
        <v>26.189699999999998</v>
      </c>
      <c r="M748" s="62">
        <v>9.4748019758547686E-2</v>
      </c>
      <c r="N748" s="62">
        <v>0.26050446512698888</v>
      </c>
      <c r="O748" s="62">
        <v>19.037625678804826</v>
      </c>
      <c r="Q748" s="5">
        <v>3.1970000000000001</v>
      </c>
    </row>
    <row r="749" spans="2:17" x14ac:dyDescent="0.2">
      <c r="B749" s="23" t="s">
        <v>546</v>
      </c>
      <c r="C749" s="5">
        <v>-20.46508</v>
      </c>
      <c r="D749" s="5">
        <v>-70.687960000000004</v>
      </c>
      <c r="E749" s="39">
        <v>250</v>
      </c>
      <c r="F749" s="5">
        <v>163.59278963142259</v>
      </c>
      <c r="G749" s="5">
        <v>18.880403852114437</v>
      </c>
      <c r="J749" s="5">
        <v>11.4938</v>
      </c>
      <c r="K749" s="5">
        <v>34.797600000000003</v>
      </c>
      <c r="L749" s="5">
        <v>26.533200000000001</v>
      </c>
      <c r="M749" s="62">
        <v>1.969472526601351E-2</v>
      </c>
      <c r="N749" s="62">
        <v>6.4057444727567319</v>
      </c>
      <c r="O749" s="62">
        <v>18.714576973174477</v>
      </c>
      <c r="Q749" s="5">
        <v>2.3149999999999999</v>
      </c>
    </row>
    <row r="750" spans="2:17" x14ac:dyDescent="0.2">
      <c r="B750" s="23" t="s">
        <v>546</v>
      </c>
      <c r="C750" s="5">
        <v>-20.46508</v>
      </c>
      <c r="D750" s="5">
        <v>-70.687960000000004</v>
      </c>
      <c r="E750" s="39">
        <v>500</v>
      </c>
      <c r="F750" s="5">
        <v>5.3585305672327799</v>
      </c>
      <c r="G750" s="5">
        <v>0.35549979662197784</v>
      </c>
      <c r="J750" s="5">
        <v>7.9265999999999996</v>
      </c>
      <c r="K750" s="5">
        <v>34.567999999999998</v>
      </c>
      <c r="L750" s="5">
        <v>26.953099999999999</v>
      </c>
      <c r="M750" s="62">
        <v>2.1500684403631985E-2</v>
      </c>
      <c r="N750" s="62">
        <v>1.7205602097749188E-2</v>
      </c>
      <c r="O750" s="62">
        <v>41.832303433974587</v>
      </c>
      <c r="Q750" s="5">
        <v>14.746</v>
      </c>
    </row>
    <row r="751" spans="2:17" x14ac:dyDescent="0.2">
      <c r="B751" s="23" t="s">
        <v>546</v>
      </c>
      <c r="C751" s="5">
        <v>-20.748899999999999</v>
      </c>
      <c r="D751" s="5">
        <v>-70.657660000000007</v>
      </c>
      <c r="E751" s="39">
        <v>10</v>
      </c>
      <c r="F751" s="88" t="s">
        <v>361</v>
      </c>
      <c r="G751" s="5" t="s">
        <v>510</v>
      </c>
      <c r="J751" s="5">
        <v>16.9923</v>
      </c>
      <c r="K751" s="5">
        <v>35.128599999999999</v>
      </c>
      <c r="L751" s="5">
        <v>25.615200000000002</v>
      </c>
      <c r="M751" s="62">
        <v>0.31971184158619026</v>
      </c>
      <c r="N751" s="62">
        <v>0.14664062759540503</v>
      </c>
      <c r="O751" s="62">
        <v>3.4725305481869078</v>
      </c>
      <c r="Q751" s="5">
        <v>212.255</v>
      </c>
    </row>
    <row r="752" spans="2:17" x14ac:dyDescent="0.2">
      <c r="B752" s="23" t="s">
        <v>546</v>
      </c>
      <c r="C752" s="5">
        <v>-20.748899999999999</v>
      </c>
      <c r="D752" s="5">
        <v>-70.657660000000007</v>
      </c>
      <c r="E752" s="39">
        <v>20</v>
      </c>
      <c r="F752" s="5">
        <v>0.94741209708192486</v>
      </c>
      <c r="G752" s="5">
        <v>0.2942362889081066</v>
      </c>
      <c r="J752" s="5">
        <v>16.985099999999999</v>
      </c>
      <c r="K752" s="5">
        <v>35.122900000000001</v>
      </c>
      <c r="L752" s="5">
        <v>25.6129</v>
      </c>
      <c r="M752" s="62">
        <v>0.34703727987843802</v>
      </c>
      <c r="N752" s="62">
        <v>0.15864491110555129</v>
      </c>
      <c r="O752" s="62">
        <v>4.2576976820732337</v>
      </c>
      <c r="Q752" s="5">
        <v>213.928</v>
      </c>
    </row>
    <row r="753" spans="1:17" x14ac:dyDescent="0.2">
      <c r="B753" s="23" t="s">
        <v>546</v>
      </c>
      <c r="C753" s="5">
        <v>-20.748899999999999</v>
      </c>
      <c r="D753" s="5">
        <v>-70.657660000000007</v>
      </c>
      <c r="E753" s="39">
        <v>40</v>
      </c>
      <c r="F753" s="5">
        <v>28.279223096171862</v>
      </c>
      <c r="G753" s="5">
        <v>1.1079774716009709</v>
      </c>
      <c r="J753" s="5">
        <v>14.9674</v>
      </c>
      <c r="K753" s="5">
        <v>34.810200000000002</v>
      </c>
      <c r="L753" s="5">
        <v>25.834099999999999</v>
      </c>
      <c r="M753" s="62">
        <v>1.0393723687330669</v>
      </c>
      <c r="N753" s="62">
        <v>0.47620616489110601</v>
      </c>
      <c r="O753" s="62">
        <v>15.109708401887531</v>
      </c>
      <c r="Q753" s="5">
        <v>106.827</v>
      </c>
    </row>
    <row r="754" spans="1:17" x14ac:dyDescent="0.2">
      <c r="B754" s="23" t="s">
        <v>546</v>
      </c>
      <c r="C754" s="5">
        <v>-20.748899999999999</v>
      </c>
      <c r="D754" s="5">
        <v>-70.657660000000007</v>
      </c>
      <c r="E754" s="39">
        <v>50</v>
      </c>
      <c r="F754" s="5">
        <v>65.299916095405138</v>
      </c>
      <c r="G754" s="5">
        <v>0.35105623323077856</v>
      </c>
      <c r="J754" s="5">
        <v>14.2103</v>
      </c>
      <c r="K754" s="5">
        <v>34.765000000000001</v>
      </c>
      <c r="L754" s="5">
        <v>25.962700000000002</v>
      </c>
      <c r="M754" s="62">
        <v>0.70012130942082618</v>
      </c>
      <c r="N754" s="62">
        <v>0.59410380713378852</v>
      </c>
      <c r="O754" s="62">
        <v>19.451028664534462</v>
      </c>
      <c r="Q754" s="5">
        <v>44.383000000000003</v>
      </c>
    </row>
    <row r="755" spans="1:17" s="10" customFormat="1" x14ac:dyDescent="0.2">
      <c r="B755" s="24" t="s">
        <v>546</v>
      </c>
      <c r="C755" s="12">
        <v>-20.748899999999999</v>
      </c>
      <c r="D755" s="12">
        <v>-70.657660000000007</v>
      </c>
      <c r="E755" s="42">
        <v>1000</v>
      </c>
      <c r="F755" s="12">
        <v>1.2617809866201277</v>
      </c>
      <c r="G755" s="12">
        <v>4.2220997638784952E-3</v>
      </c>
      <c r="H755" s="12"/>
      <c r="I755" s="45"/>
      <c r="J755" s="12">
        <v>4.2446999999999999</v>
      </c>
      <c r="K755" s="12">
        <v>34.517099999999999</v>
      </c>
      <c r="L755" s="12">
        <v>27.384599999999999</v>
      </c>
      <c r="M755" s="63">
        <v>0.12089849009296849</v>
      </c>
      <c r="N755" s="63">
        <v>3.114880551804383E-3</v>
      </c>
      <c r="O755" s="63">
        <v>43.525116436170705</v>
      </c>
      <c r="P755" s="12"/>
      <c r="Q755" s="12">
        <v>65.153000000000006</v>
      </c>
    </row>
    <row r="756" spans="1:17" x14ac:dyDescent="0.2">
      <c r="A756" s="1" t="s">
        <v>54</v>
      </c>
      <c r="B756" s="23">
        <v>41523</v>
      </c>
      <c r="C756" s="1">
        <v>54</v>
      </c>
      <c r="D756" s="1">
        <v>-20</v>
      </c>
      <c r="E756" s="39">
        <v>20</v>
      </c>
      <c r="F756" s="88" t="s">
        <v>361</v>
      </c>
      <c r="G756" s="5" t="s">
        <v>510</v>
      </c>
      <c r="H756" s="5">
        <v>42.402114521619133</v>
      </c>
      <c r="I756" s="43">
        <f>H756/535.9</f>
        <v>7.9123184403095972E-2</v>
      </c>
      <c r="J756" s="5">
        <v>13.940072730000001</v>
      </c>
      <c r="K756" s="40">
        <v>35.291561360000003</v>
      </c>
      <c r="L756" s="5">
        <v>26.433803912606663</v>
      </c>
      <c r="M756" s="62">
        <v>3.7107000000000001E-2</v>
      </c>
      <c r="N756" s="62">
        <v>0.11865000000000001</v>
      </c>
      <c r="O756" s="62">
        <v>0.97450000000000014</v>
      </c>
      <c r="Q756" s="5">
        <v>263.06818659999999</v>
      </c>
    </row>
    <row r="757" spans="1:17" x14ac:dyDescent="0.2">
      <c r="B757" s="23">
        <v>41523</v>
      </c>
      <c r="C757" s="1">
        <v>54</v>
      </c>
      <c r="D757" s="1">
        <v>-20</v>
      </c>
      <c r="E757" s="39">
        <v>40</v>
      </c>
      <c r="F757" s="5">
        <v>0.25581608485081808</v>
      </c>
      <c r="G757" s="5">
        <v>0.10078706228610085</v>
      </c>
      <c r="H757" s="5">
        <v>6.5142720331186741</v>
      </c>
      <c r="I757" s="43">
        <f t="shared" ref="I757:I762" si="0">H757/535.9</f>
        <v>1.2155760464860374E-2</v>
      </c>
      <c r="J757" s="5">
        <v>13.873435479999999</v>
      </c>
      <c r="K757" s="40">
        <v>35.290335480000003</v>
      </c>
      <c r="L757" s="5">
        <v>26.446953217848886</v>
      </c>
      <c r="M757" s="62">
        <v>4.1961600000000002E-2</v>
      </c>
      <c r="N757" s="62">
        <v>0.1331</v>
      </c>
      <c r="O757" s="62">
        <v>1.1196000000000002</v>
      </c>
      <c r="Q757" s="5">
        <v>261.2053803</v>
      </c>
    </row>
    <row r="758" spans="1:17" x14ac:dyDescent="0.2">
      <c r="A758" s="1" t="s">
        <v>58</v>
      </c>
      <c r="B758" s="23">
        <v>41523</v>
      </c>
      <c r="C758" s="1">
        <v>54</v>
      </c>
      <c r="D758" s="1">
        <v>-20</v>
      </c>
      <c r="E758" s="39">
        <v>50</v>
      </c>
      <c r="F758" s="5">
        <v>3.3401796429459907</v>
      </c>
      <c r="G758" s="5">
        <v>1.0419259155587213</v>
      </c>
      <c r="H758" s="5">
        <v>2.7525354185832565</v>
      </c>
      <c r="I758" s="43">
        <f t="shared" si="0"/>
        <v>5.1362855357030349E-3</v>
      </c>
      <c r="J758" s="5">
        <v>13.794393100000001</v>
      </c>
      <c r="K758" s="40">
        <v>35.307862069999999</v>
      </c>
      <c r="L758" s="5">
        <v>26.478079759323464</v>
      </c>
      <c r="M758" s="62">
        <v>0.85162000000000004</v>
      </c>
      <c r="N758" s="62">
        <v>0.21074999999999999</v>
      </c>
      <c r="O758" s="62">
        <v>1.9401000000000004</v>
      </c>
      <c r="Q758" s="5">
        <v>258.97051449999998</v>
      </c>
    </row>
    <row r="759" spans="1:17" x14ac:dyDescent="0.2">
      <c r="B759" s="23">
        <v>41523</v>
      </c>
      <c r="C759" s="1">
        <v>54</v>
      </c>
      <c r="D759" s="1">
        <v>-20</v>
      </c>
      <c r="E759" s="39">
        <v>60</v>
      </c>
      <c r="F759" s="5">
        <v>11.604052143316711</v>
      </c>
      <c r="G759" s="5">
        <v>2.4119464792867631</v>
      </c>
      <c r="H759" s="5">
        <v>1.2681109337626493</v>
      </c>
      <c r="I759" s="43">
        <f t="shared" si="0"/>
        <v>2.366320085394009E-3</v>
      </c>
      <c r="J759" s="5">
        <v>13.47660789</v>
      </c>
      <c r="K759" s="40">
        <v>35.321176319999999</v>
      </c>
      <c r="L759" s="5">
        <v>26.553549472302393</v>
      </c>
      <c r="M759" s="62">
        <v>0.49287999999999993</v>
      </c>
      <c r="N759" s="62">
        <v>0.29189999999999999</v>
      </c>
      <c r="O759" s="62">
        <v>2.77515</v>
      </c>
      <c r="Q759" s="5">
        <v>255.94494159999999</v>
      </c>
    </row>
    <row r="760" spans="1:17" x14ac:dyDescent="0.2">
      <c r="B760" s="23">
        <v>41523</v>
      </c>
      <c r="C760" s="1">
        <v>54</v>
      </c>
      <c r="D760" s="1">
        <v>-20</v>
      </c>
      <c r="E760" s="39">
        <v>100</v>
      </c>
      <c r="F760" s="5">
        <v>11.170463046318616</v>
      </c>
      <c r="G760" s="5">
        <v>0.4100691878281657</v>
      </c>
      <c r="H760" s="5">
        <v>0</v>
      </c>
      <c r="I760" s="43">
        <f t="shared" si="0"/>
        <v>0</v>
      </c>
      <c r="J760" s="5">
        <v>12.06253214</v>
      </c>
      <c r="K760" s="40">
        <v>35.366503569999999</v>
      </c>
      <c r="L760" s="5">
        <v>26.865356466879803</v>
      </c>
      <c r="M760" s="62">
        <v>2.6409180000000001</v>
      </c>
      <c r="N760" s="62">
        <v>0.4955</v>
      </c>
      <c r="O760" s="62">
        <v>5.4509999999999996</v>
      </c>
      <c r="Q760" s="5">
        <v>256.4191161</v>
      </c>
    </row>
    <row r="761" spans="1:17" x14ac:dyDescent="0.2">
      <c r="A761" s="1" t="s">
        <v>555</v>
      </c>
      <c r="B761" s="23">
        <v>41523</v>
      </c>
      <c r="C761" s="1">
        <v>54</v>
      </c>
      <c r="D761" s="1">
        <v>-20</v>
      </c>
      <c r="E761" s="39">
        <v>250</v>
      </c>
      <c r="F761" s="5">
        <v>137.78052541408101</v>
      </c>
      <c r="G761" s="5">
        <v>8.7440179552474254E-2</v>
      </c>
      <c r="H761" s="5">
        <v>0</v>
      </c>
      <c r="I761" s="43">
        <f t="shared" si="0"/>
        <v>0</v>
      </c>
      <c r="J761" s="5">
        <v>9.2284458330000003</v>
      </c>
      <c r="K761" s="40">
        <v>35.154787499999998</v>
      </c>
      <c r="L761" s="5">
        <v>27.179859825677113</v>
      </c>
      <c r="M761" s="62">
        <v>1.1634300000000002E-2</v>
      </c>
      <c r="N761" s="62">
        <v>1.9200000000000002E-2</v>
      </c>
      <c r="O761" s="62">
        <v>15.4757</v>
      </c>
      <c r="Q761" s="5">
        <v>229.3987908</v>
      </c>
    </row>
    <row r="762" spans="1:17" x14ac:dyDescent="0.2">
      <c r="B762" s="23">
        <v>41523</v>
      </c>
      <c r="C762" s="1">
        <v>54</v>
      </c>
      <c r="D762" s="1">
        <v>-20</v>
      </c>
      <c r="E762" s="39">
        <v>500</v>
      </c>
      <c r="F762" s="5">
        <v>130.8571562662105</v>
      </c>
      <c r="G762" s="5">
        <v>0.11829456807436307</v>
      </c>
      <c r="H762" s="5">
        <v>0</v>
      </c>
      <c r="I762" s="43">
        <f t="shared" si="0"/>
        <v>0</v>
      </c>
      <c r="J762" s="5">
        <v>8.2625163379999993</v>
      </c>
      <c r="K762" s="40">
        <v>35.256686790000003</v>
      </c>
      <c r="L762" s="5">
        <v>27.417263257819968</v>
      </c>
      <c r="M762" s="62">
        <v>1.0323000000000001E-2</v>
      </c>
      <c r="N762" s="62">
        <v>1.37E-2</v>
      </c>
      <c r="O762" s="62">
        <v>18.141200000000001</v>
      </c>
      <c r="Q762" s="5">
        <v>205.47949130000001</v>
      </c>
    </row>
    <row r="763" spans="1:17" x14ac:dyDescent="0.2">
      <c r="A763" s="1" t="s">
        <v>566</v>
      </c>
      <c r="B763" s="23">
        <v>41524</v>
      </c>
      <c r="C763" s="1">
        <v>50</v>
      </c>
      <c r="D763" s="1">
        <v>-20</v>
      </c>
      <c r="E763" s="39">
        <v>20</v>
      </c>
      <c r="F763" s="88" t="s">
        <v>361</v>
      </c>
      <c r="G763" s="5" t="s">
        <v>510</v>
      </c>
      <c r="H763" s="5">
        <v>78.259938040478374</v>
      </c>
      <c r="I763" s="43">
        <f>H763/1044.2</f>
        <v>7.4947268761231922E-2</v>
      </c>
      <c r="J763" s="5">
        <v>14.885596769999999</v>
      </c>
      <c r="K763" s="40">
        <v>35.138246770000002</v>
      </c>
      <c r="L763" s="5">
        <v>26.106737844265808</v>
      </c>
      <c r="M763" s="62">
        <v>3.0253400000000003E-2</v>
      </c>
      <c r="N763" s="62">
        <v>0.1</v>
      </c>
      <c r="O763" s="66" t="s">
        <v>361</v>
      </c>
      <c r="Q763" s="5">
        <v>260.01033790000002</v>
      </c>
    </row>
    <row r="764" spans="1:17" x14ac:dyDescent="0.2">
      <c r="A764" s="1" t="s">
        <v>567</v>
      </c>
      <c r="B764" s="23">
        <v>41524</v>
      </c>
      <c r="C764" s="1">
        <v>50</v>
      </c>
      <c r="D764" s="1">
        <v>-20</v>
      </c>
      <c r="E764" s="39">
        <v>40</v>
      </c>
      <c r="F764" s="5">
        <v>3.3146702926179015</v>
      </c>
      <c r="G764" s="5">
        <v>4.592395997174608E-2</v>
      </c>
      <c r="H764" s="5">
        <v>8.429852805887764</v>
      </c>
      <c r="I764" s="43">
        <f t="shared" ref="I764:I769" si="1">H764/1044.2</f>
        <v>8.0730250966172794E-3</v>
      </c>
      <c r="J764" s="5">
        <v>14.45761731</v>
      </c>
      <c r="K764" s="40">
        <v>35.151459619999997</v>
      </c>
      <c r="L764" s="5">
        <v>26.209126630429409</v>
      </c>
      <c r="M764" s="62">
        <v>0.24166560000000004</v>
      </c>
      <c r="N764" s="62">
        <v>3.7000000000000005E-2</v>
      </c>
      <c r="O764" s="62">
        <v>0.1552</v>
      </c>
      <c r="Q764" s="5">
        <v>257.4076369</v>
      </c>
    </row>
    <row r="765" spans="1:17" x14ac:dyDescent="0.2">
      <c r="A765" s="1" t="s">
        <v>568</v>
      </c>
      <c r="B765" s="23">
        <v>41524</v>
      </c>
      <c r="C765" s="1">
        <v>50</v>
      </c>
      <c r="D765" s="1">
        <v>-20</v>
      </c>
      <c r="E765" s="39">
        <v>50</v>
      </c>
      <c r="F765" s="5">
        <v>22.561793188365542</v>
      </c>
      <c r="G765" s="5" t="s">
        <v>510</v>
      </c>
      <c r="H765" s="5">
        <v>3.4327090708371664</v>
      </c>
      <c r="I765" s="43">
        <f t="shared" si="1"/>
        <v>3.287405737250686E-3</v>
      </c>
      <c r="J765" s="5">
        <v>13.284754550000001</v>
      </c>
      <c r="K765" s="40">
        <v>35.252012120000003</v>
      </c>
      <c r="L765" s="5">
        <v>26.533215793150703</v>
      </c>
      <c r="M765" s="62">
        <v>0.24357600000000001</v>
      </c>
      <c r="N765" s="62">
        <v>0.28160000000000002</v>
      </c>
      <c r="O765" s="62">
        <v>2.2992000000000004</v>
      </c>
      <c r="Q765" s="5">
        <v>249.97798520000001</v>
      </c>
    </row>
    <row r="766" spans="1:17" x14ac:dyDescent="0.2">
      <c r="B766" s="23">
        <v>41524</v>
      </c>
      <c r="C766" s="1">
        <v>50</v>
      </c>
      <c r="D766" s="1">
        <v>-20</v>
      </c>
      <c r="E766" s="39">
        <v>60</v>
      </c>
      <c r="F766" s="5">
        <v>71.83959789641932</v>
      </c>
      <c r="G766" s="5">
        <v>3.9591642009249197</v>
      </c>
      <c r="H766" s="5">
        <v>1.7183974011039558</v>
      </c>
      <c r="I766" s="43">
        <f t="shared" si="1"/>
        <v>1.6456592617352574E-3</v>
      </c>
      <c r="J766" s="5">
        <v>12.281388460000001</v>
      </c>
      <c r="K766" s="40">
        <v>35.306415379999997</v>
      </c>
      <c r="L766" s="5">
        <v>26.773006215852092</v>
      </c>
      <c r="M766" s="62">
        <v>1.28428E-2</v>
      </c>
      <c r="N766" s="62">
        <v>0.42210000000000003</v>
      </c>
      <c r="O766" s="62">
        <v>5.6675999999999993</v>
      </c>
      <c r="Q766" s="5">
        <v>245.4472677</v>
      </c>
    </row>
    <row r="767" spans="1:17" x14ac:dyDescent="0.2">
      <c r="B767" s="23">
        <v>41524</v>
      </c>
      <c r="C767" s="1">
        <v>50</v>
      </c>
      <c r="D767" s="1">
        <v>-20</v>
      </c>
      <c r="E767" s="39">
        <v>100</v>
      </c>
      <c r="F767" s="5">
        <v>19.556121886070073</v>
      </c>
      <c r="G767" s="5">
        <v>3.6748636051469967</v>
      </c>
      <c r="H767" s="5">
        <v>0</v>
      </c>
      <c r="I767" s="43">
        <f t="shared" si="1"/>
        <v>0</v>
      </c>
      <c r="J767" s="5">
        <v>11.24162791</v>
      </c>
      <c r="K767" s="40">
        <v>35.321004649999999</v>
      </c>
      <c r="L767" s="5">
        <v>26.976626577950583</v>
      </c>
      <c r="M767" s="62">
        <v>1.324E-2</v>
      </c>
      <c r="N767" s="62">
        <v>1.8200000000000001E-2</v>
      </c>
      <c r="O767" s="62">
        <v>9.5553999999999988</v>
      </c>
      <c r="Q767" s="5">
        <v>246.5106802</v>
      </c>
    </row>
    <row r="768" spans="1:17" x14ac:dyDescent="0.2">
      <c r="B768" s="23">
        <v>41524</v>
      </c>
      <c r="C768" s="1">
        <v>50</v>
      </c>
      <c r="D768" s="1">
        <v>-20</v>
      </c>
      <c r="E768" s="39">
        <v>250</v>
      </c>
      <c r="F768" s="5">
        <v>20.656613355871258</v>
      </c>
      <c r="G768" s="5">
        <v>0.96526754251323343</v>
      </c>
      <c r="H768" s="5">
        <v>0</v>
      </c>
      <c r="I768" s="43">
        <f t="shared" si="1"/>
        <v>0</v>
      </c>
      <c r="J768" s="5">
        <v>10.158655</v>
      </c>
      <c r="K768" s="40">
        <v>35.219839999999998</v>
      </c>
      <c r="L768" s="5">
        <v>27.082344914452051</v>
      </c>
      <c r="M768" s="62">
        <v>1.8370500000000001E-2</v>
      </c>
      <c r="N768" s="62">
        <v>9.4000000000000004E-3</v>
      </c>
      <c r="O768" s="62">
        <v>12.532400000000001</v>
      </c>
      <c r="Q768" s="5">
        <v>238.74283199999999</v>
      </c>
    </row>
    <row r="769" spans="1:17" x14ac:dyDescent="0.2">
      <c r="B769" s="23">
        <v>41524</v>
      </c>
      <c r="C769" s="1">
        <v>50</v>
      </c>
      <c r="D769" s="1">
        <v>-20</v>
      </c>
      <c r="E769" s="39">
        <v>500</v>
      </c>
      <c r="F769" s="5">
        <v>23.690198974859953</v>
      </c>
      <c r="G769" s="5">
        <v>2.1441035411692884</v>
      </c>
      <c r="H769" s="5">
        <v>0</v>
      </c>
      <c r="I769" s="43">
        <f t="shared" si="1"/>
        <v>0</v>
      </c>
      <c r="J769" s="5">
        <v>7.5734101789999997</v>
      </c>
      <c r="K769" s="40">
        <v>35.048480609999999</v>
      </c>
      <c r="L769" s="5">
        <v>27.344929409855467</v>
      </c>
      <c r="M769" s="62">
        <v>1.7046500000000003E-2</v>
      </c>
      <c r="N769" s="62">
        <v>0.1</v>
      </c>
      <c r="O769" s="62">
        <v>19.614799999999999</v>
      </c>
      <c r="Q769" s="5">
        <v>198.2326156</v>
      </c>
    </row>
    <row r="770" spans="1:17" x14ac:dyDescent="0.2">
      <c r="B770" s="23">
        <v>41774</v>
      </c>
      <c r="C770" s="1">
        <v>58</v>
      </c>
      <c r="D770" s="1">
        <v>-20</v>
      </c>
      <c r="E770" s="39">
        <v>25</v>
      </c>
      <c r="F770" s="5">
        <v>0</v>
      </c>
      <c r="G770" s="5">
        <v>0</v>
      </c>
      <c r="H770" s="5">
        <v>17.856814300827963</v>
      </c>
      <c r="I770" s="43">
        <f>H770/115.7</f>
        <v>0.15433720225434713</v>
      </c>
      <c r="J770" s="5">
        <v>10.07873929</v>
      </c>
      <c r="K770" s="40">
        <v>35.272557140000004</v>
      </c>
      <c r="L770" s="5">
        <v>27.135325415278885</v>
      </c>
      <c r="M770" s="62">
        <v>0.498</v>
      </c>
      <c r="N770" s="62">
        <v>0.17</v>
      </c>
      <c r="O770" s="62">
        <v>6.17</v>
      </c>
      <c r="Q770" s="5">
        <v>286.11289140000002</v>
      </c>
    </row>
    <row r="771" spans="1:17" x14ac:dyDescent="0.2">
      <c r="B771" s="23">
        <v>41774</v>
      </c>
      <c r="C771" s="1">
        <v>58</v>
      </c>
      <c r="D771" s="1">
        <v>-20</v>
      </c>
      <c r="E771" s="39">
        <v>37</v>
      </c>
      <c r="F771" s="5">
        <v>0.45454515444995919</v>
      </c>
      <c r="G771" s="5">
        <v>0.31729428677726429</v>
      </c>
      <c r="H771" s="5">
        <v>6.0923643054277834</v>
      </c>
      <c r="I771" s="43">
        <f t="shared" ref="I771:I776" si="2">H771/115.7</f>
        <v>5.2656562708969602E-2</v>
      </c>
      <c r="J771" s="5">
        <v>10.085084999999999</v>
      </c>
      <c r="K771" s="40">
        <v>35.268948999999999</v>
      </c>
      <c r="L771" s="5">
        <v>27.131484547822538</v>
      </c>
      <c r="M771" s="62">
        <v>0.82699999999999996</v>
      </c>
      <c r="N771" s="62">
        <v>0.21199999999999999</v>
      </c>
      <c r="O771" s="62">
        <v>8.8260000000000005</v>
      </c>
      <c r="Q771" s="5">
        <v>286.42146739999998</v>
      </c>
    </row>
    <row r="772" spans="1:17" x14ac:dyDescent="0.2">
      <c r="B772" s="23">
        <v>41774</v>
      </c>
      <c r="C772" s="1">
        <v>58</v>
      </c>
      <c r="D772" s="1">
        <v>-20</v>
      </c>
      <c r="E772" s="39">
        <v>60</v>
      </c>
      <c r="F772" s="5">
        <v>4.3537364753041041</v>
      </c>
      <c r="G772" s="5">
        <v>0.57591983231123978</v>
      </c>
      <c r="H772" s="5">
        <v>1.3487637994480219</v>
      </c>
      <c r="I772" s="43">
        <f t="shared" si="2"/>
        <v>1.1657422640000189E-2</v>
      </c>
      <c r="J772" s="5">
        <v>9.7070000000000007</v>
      </c>
      <c r="K772" s="40">
        <v>35.341450000000002</v>
      </c>
      <c r="L772" s="5">
        <v>27.254884592201279</v>
      </c>
      <c r="M772" s="62">
        <v>0.307</v>
      </c>
      <c r="N772" s="62">
        <v>0.40300000000000002</v>
      </c>
      <c r="O772" s="62">
        <v>11.3</v>
      </c>
      <c r="Q772" s="5">
        <v>264.54336039999998</v>
      </c>
    </row>
    <row r="773" spans="1:17" x14ac:dyDescent="0.2">
      <c r="B773" s="23">
        <v>41774</v>
      </c>
      <c r="C773" s="1">
        <v>58</v>
      </c>
      <c r="D773" s="1">
        <v>-20</v>
      </c>
      <c r="E773" s="39">
        <v>80</v>
      </c>
      <c r="F773" s="5">
        <v>7.3551449263812536</v>
      </c>
      <c r="G773" s="5">
        <v>0.89480707651900515</v>
      </c>
      <c r="H773" s="5">
        <v>0.64937996320147195</v>
      </c>
      <c r="I773" s="43">
        <f t="shared" si="2"/>
        <v>5.6126185237810886E-3</v>
      </c>
      <c r="J773" s="5">
        <v>9.6804663269999995</v>
      </c>
      <c r="K773" s="40">
        <v>35.344960200000003</v>
      </c>
      <c r="L773" s="5">
        <v>27.262509774281625</v>
      </c>
      <c r="M773" s="62" t="s">
        <v>361</v>
      </c>
      <c r="N773" s="62">
        <v>0.29099999999999998</v>
      </c>
      <c r="O773" s="62">
        <v>11.42</v>
      </c>
      <c r="Q773" s="5">
        <v>261.01684610000001</v>
      </c>
    </row>
    <row r="774" spans="1:17" x14ac:dyDescent="0.2">
      <c r="B774" s="23">
        <v>41774</v>
      </c>
      <c r="C774" s="1">
        <v>58</v>
      </c>
      <c r="D774" s="1">
        <v>-20</v>
      </c>
      <c r="E774" s="39">
        <v>100</v>
      </c>
      <c r="F774" s="5">
        <v>7.1029768951026959</v>
      </c>
      <c r="G774" s="5">
        <v>0.91032376199328935</v>
      </c>
      <c r="H774" s="5">
        <v>0</v>
      </c>
      <c r="I774" s="43">
        <f t="shared" si="2"/>
        <v>0</v>
      </c>
      <c r="J774" s="5">
        <v>9.6655149999999992</v>
      </c>
      <c r="K774" s="40">
        <v>35.344915</v>
      </c>
      <c r="L774" s="5">
        <v>27.265276656742799</v>
      </c>
      <c r="M774" s="62" t="s">
        <v>361</v>
      </c>
      <c r="N774" s="62">
        <v>0.32400000000000001</v>
      </c>
      <c r="O774" s="62">
        <v>11.33</v>
      </c>
      <c r="Q774" s="5">
        <v>261.05707699999999</v>
      </c>
    </row>
    <row r="775" spans="1:17" x14ac:dyDescent="0.2">
      <c r="B775" s="23">
        <v>41774</v>
      </c>
      <c r="C775" s="1">
        <v>58</v>
      </c>
      <c r="D775" s="1">
        <v>-20</v>
      </c>
      <c r="E775" s="39">
        <v>300</v>
      </c>
      <c r="F775" s="5">
        <v>3.685473360557483</v>
      </c>
      <c r="G775" s="5">
        <v>3.9047967434714566E-2</v>
      </c>
      <c r="H775" s="5">
        <v>0</v>
      </c>
      <c r="I775" s="43">
        <f t="shared" si="2"/>
        <v>0</v>
      </c>
      <c r="J775" s="5">
        <v>8.9612878790000003</v>
      </c>
      <c r="K775" s="40">
        <v>35.244857580000001</v>
      </c>
      <c r="L775" s="5">
        <v>27.297718563781473</v>
      </c>
      <c r="M775" s="62" t="s">
        <v>361</v>
      </c>
      <c r="N775" s="62">
        <v>8.9999999999999993E-3</v>
      </c>
      <c r="O775" s="62">
        <v>11.91</v>
      </c>
      <c r="Q775" s="5">
        <v>263.61259209999997</v>
      </c>
    </row>
    <row r="776" spans="1:17" x14ac:dyDescent="0.2">
      <c r="B776" s="23">
        <v>41774</v>
      </c>
      <c r="C776" s="1">
        <v>58</v>
      </c>
      <c r="D776" s="1">
        <v>-20</v>
      </c>
      <c r="E776" s="39">
        <v>1000</v>
      </c>
      <c r="F776" s="5">
        <v>1.5397173060733931</v>
      </c>
      <c r="G776" s="5">
        <v>0.3117043779367677</v>
      </c>
      <c r="H776" s="5">
        <v>0</v>
      </c>
      <c r="I776" s="43">
        <f t="shared" si="2"/>
        <v>0</v>
      </c>
      <c r="J776" s="5">
        <v>5.6967970440000002</v>
      </c>
      <c r="K776" s="40">
        <v>35.079412320000003</v>
      </c>
      <c r="L776" s="5">
        <v>27.626897078498814</v>
      </c>
      <c r="M776" s="62" t="s">
        <v>361</v>
      </c>
      <c r="N776" s="62" t="s">
        <v>361</v>
      </c>
      <c r="O776" s="62">
        <v>18.079999999999998</v>
      </c>
      <c r="Q776" s="5">
        <v>228.20439690000001</v>
      </c>
    </row>
    <row r="777" spans="1:17" x14ac:dyDescent="0.2">
      <c r="B777" s="23">
        <v>41778</v>
      </c>
      <c r="C777" s="1">
        <v>59.5</v>
      </c>
      <c r="D777" s="1">
        <v>-21.35</v>
      </c>
      <c r="E777" s="39">
        <v>50</v>
      </c>
      <c r="F777" s="5">
        <v>1.4274297881711739</v>
      </c>
      <c r="G777" s="5">
        <v>0.36644244153687311</v>
      </c>
      <c r="H777" s="5">
        <v>20.700077842686291</v>
      </c>
      <c r="I777" s="43">
        <f>H777/1179.7</f>
        <v>1.7546899925986514E-2</v>
      </c>
      <c r="J777" s="5">
        <v>9.5658830770000005</v>
      </c>
      <c r="K777" s="40">
        <v>35.25789846</v>
      </c>
      <c r="L777" s="5">
        <v>27.208025839777974</v>
      </c>
      <c r="M777" s="62">
        <v>0.5047109077040427</v>
      </c>
      <c r="N777" s="62">
        <v>0.20684126651289581</v>
      </c>
      <c r="O777" s="62">
        <v>7.8191117205108132</v>
      </c>
      <c r="Q777" s="5">
        <v>279.15062749999998</v>
      </c>
    </row>
    <row r="778" spans="1:17" x14ac:dyDescent="0.2">
      <c r="B778" s="23">
        <v>41778</v>
      </c>
      <c r="C778" s="1">
        <v>59.5</v>
      </c>
      <c r="D778" s="1">
        <v>-21.35</v>
      </c>
      <c r="E778" s="39">
        <v>80</v>
      </c>
      <c r="F778" s="5">
        <v>8.0332051545629941</v>
      </c>
      <c r="G778" s="5">
        <v>0.17205352810221633</v>
      </c>
      <c r="H778" s="5">
        <v>3.39072881324747</v>
      </c>
      <c r="I778" s="43">
        <f t="shared" ref="I778:I783" si="3">H778/1179.7</f>
        <v>2.8742297306497159E-3</v>
      </c>
      <c r="J778" s="5">
        <v>9.2595314809999998</v>
      </c>
      <c r="K778" s="40">
        <v>35.295485190000001</v>
      </c>
      <c r="L778" s="5">
        <v>27.289084751914743</v>
      </c>
      <c r="M778" s="62">
        <v>3.6735316552250186E-3</v>
      </c>
      <c r="N778" s="62">
        <v>0.17014594254560705</v>
      </c>
      <c r="O778" s="62">
        <v>11.965442972880322</v>
      </c>
      <c r="Q778" s="5">
        <v>262.5090687</v>
      </c>
    </row>
    <row r="779" spans="1:17" x14ac:dyDescent="0.2">
      <c r="B779" s="23">
        <v>41778</v>
      </c>
      <c r="C779" s="1">
        <v>59.5</v>
      </c>
      <c r="D779" s="1">
        <v>-21.35</v>
      </c>
      <c r="E779" s="39">
        <v>90</v>
      </c>
      <c r="F779" s="5">
        <v>11.326402993305557</v>
      </c>
      <c r="G779" s="5">
        <v>0.26864159503076918</v>
      </c>
      <c r="H779" s="5">
        <v>2.2924261177552898</v>
      </c>
      <c r="I779" s="43">
        <f t="shared" si="3"/>
        <v>1.9432280391245991E-3</v>
      </c>
      <c r="J779" s="5">
        <v>9.2219312500000008</v>
      </c>
      <c r="K779" s="40">
        <v>35.293410940000001</v>
      </c>
      <c r="L779" s="5">
        <v>27.293506713837132</v>
      </c>
      <c r="M779" s="62">
        <v>2.3234172387490461E-3</v>
      </c>
      <c r="N779" s="62">
        <v>0.15756468861396519</v>
      </c>
      <c r="O779" s="62">
        <v>12.011325881183664</v>
      </c>
      <c r="Q779" s="5">
        <v>262.08418419999998</v>
      </c>
    </row>
    <row r="780" spans="1:17" x14ac:dyDescent="0.2">
      <c r="B780" s="23">
        <v>41778</v>
      </c>
      <c r="C780" s="1">
        <v>59.5</v>
      </c>
      <c r="D780" s="1">
        <v>-21.35</v>
      </c>
      <c r="E780" s="39">
        <v>100</v>
      </c>
      <c r="F780" s="5">
        <v>9.3854407448484327</v>
      </c>
      <c r="G780" s="5">
        <v>1.5685834986349265</v>
      </c>
      <c r="H780" s="5">
        <v>1.5882424195032196</v>
      </c>
      <c r="I780" s="43">
        <f t="shared" si="3"/>
        <v>1.3463104344352121E-3</v>
      </c>
      <c r="J780" s="5">
        <v>9.2031463410000001</v>
      </c>
      <c r="K780" s="40">
        <v>35.292678049999999</v>
      </c>
      <c r="L780" s="5">
        <v>27.296049905365408</v>
      </c>
      <c r="M780" s="62">
        <v>6.0717009916094527E-4</v>
      </c>
      <c r="N780" s="62">
        <v>0.10828811071503461</v>
      </c>
      <c r="O780" s="62">
        <v>12.042267695705757</v>
      </c>
      <c r="Q780" s="5">
        <v>262.86913440000001</v>
      </c>
    </row>
    <row r="781" spans="1:17" x14ac:dyDescent="0.2">
      <c r="B781" s="23">
        <v>41778</v>
      </c>
      <c r="C781" s="1">
        <v>59.5</v>
      </c>
      <c r="D781" s="1">
        <v>-21.35</v>
      </c>
      <c r="E781" s="39">
        <v>125</v>
      </c>
      <c r="F781" s="5">
        <v>6.9810216337954403</v>
      </c>
      <c r="G781" s="5">
        <v>0.8209285745635142</v>
      </c>
      <c r="H781" s="5">
        <v>0.74513514719411211</v>
      </c>
      <c r="I781" s="43">
        <f t="shared" si="3"/>
        <v>6.3163104788854123E-4</v>
      </c>
      <c r="J781" s="5">
        <v>9.1814619050000008</v>
      </c>
      <c r="K781" s="40">
        <v>35.291380949999997</v>
      </c>
      <c r="L781" s="5">
        <v>27.29883869787318</v>
      </c>
      <c r="M781" s="62">
        <v>2.6971777269260101E-3</v>
      </c>
      <c r="N781" s="62">
        <v>7.1592786747745857E-2</v>
      </c>
      <c r="O781" s="62">
        <v>11.964125549040492</v>
      </c>
      <c r="Q781" s="5">
        <v>263.2158167</v>
      </c>
    </row>
    <row r="782" spans="1:17" x14ac:dyDescent="0.2">
      <c r="B782" s="23">
        <v>41778</v>
      </c>
      <c r="C782" s="1">
        <v>59.5</v>
      </c>
      <c r="D782" s="1">
        <v>-21.35</v>
      </c>
      <c r="E782" s="39">
        <v>250</v>
      </c>
      <c r="F782" s="5">
        <v>5.0838262514131536</v>
      </c>
      <c r="G782" s="5">
        <v>0.46945905042485647</v>
      </c>
      <c r="H782" s="5">
        <v>0</v>
      </c>
      <c r="I782" s="43">
        <f t="shared" si="3"/>
        <v>0</v>
      </c>
      <c r="J782" s="5">
        <v>8.9215142860000007</v>
      </c>
      <c r="K782" s="40">
        <v>35.255195239999999</v>
      </c>
      <c r="L782" s="5">
        <v>27.311658258081707</v>
      </c>
      <c r="M782" s="62">
        <v>4.2951945080091525E-3</v>
      </c>
      <c r="N782" s="62">
        <v>6.1108408471377648E-2</v>
      </c>
      <c r="O782" s="62">
        <v>12.507234098008684</v>
      </c>
      <c r="Q782" s="5">
        <v>259.80093520000003</v>
      </c>
    </row>
    <row r="783" spans="1:17" s="10" customFormat="1" x14ac:dyDescent="0.2">
      <c r="B783" s="24">
        <v>41778</v>
      </c>
      <c r="C783" s="10">
        <v>59.5</v>
      </c>
      <c r="D783" s="10">
        <v>-21.35</v>
      </c>
      <c r="E783" s="42">
        <v>1000</v>
      </c>
      <c r="F783" s="12">
        <v>1.2426819263844404</v>
      </c>
      <c r="G783" s="12">
        <v>5.7299943208418122E-2</v>
      </c>
      <c r="H783" s="12">
        <v>0</v>
      </c>
      <c r="I783" s="45">
        <f t="shared" si="3"/>
        <v>0</v>
      </c>
      <c r="J783" s="12">
        <v>5.0060799999999999</v>
      </c>
      <c r="K783" s="46">
        <v>34.994908000000002</v>
      </c>
      <c r="L783" s="12">
        <v>27.640609439284844</v>
      </c>
      <c r="M783" s="63">
        <v>5.7330282227307395E-3</v>
      </c>
      <c r="N783" s="63">
        <v>1.812245753826798E-2</v>
      </c>
      <c r="O783" s="63">
        <v>18.196321290829868</v>
      </c>
      <c r="P783" s="12"/>
      <c r="Q783" s="12">
        <v>241.06873920000001</v>
      </c>
    </row>
    <row r="784" spans="1:17" x14ac:dyDescent="0.2">
      <c r="A784" s="1" t="s">
        <v>433</v>
      </c>
      <c r="B784" s="23">
        <v>40211</v>
      </c>
      <c r="C784" s="5">
        <v>-19.9999</v>
      </c>
      <c r="D784" s="5">
        <v>-80</v>
      </c>
      <c r="E784" s="39">
        <v>60</v>
      </c>
      <c r="F784" s="5">
        <v>1.6561999999999999</v>
      </c>
      <c r="J784" s="5">
        <v>16.821999999999999</v>
      </c>
      <c r="K784" s="62">
        <v>34.746000000000002</v>
      </c>
      <c r="L784" s="5">
        <v>25.599999999999909</v>
      </c>
      <c r="M784" s="62">
        <v>0.04</v>
      </c>
      <c r="N784" s="62" t="s">
        <v>361</v>
      </c>
      <c r="Q784" s="5">
        <v>245.67222399999994</v>
      </c>
    </row>
    <row r="785" spans="1:17" x14ac:dyDescent="0.2">
      <c r="B785" s="23">
        <v>40211</v>
      </c>
      <c r="C785" s="5">
        <v>-19.9999</v>
      </c>
      <c r="D785" s="5">
        <v>-80</v>
      </c>
      <c r="E785" s="39">
        <v>80</v>
      </c>
      <c r="F785" s="5">
        <v>0.57499</v>
      </c>
      <c r="J785" s="5">
        <v>16.55</v>
      </c>
      <c r="K785" s="62">
        <v>34.817</v>
      </c>
      <c r="L785" s="5">
        <v>25.799999999999955</v>
      </c>
      <c r="M785" s="62">
        <v>5.5E-2</v>
      </c>
      <c r="N785" s="62">
        <v>4.3999999999999997E-2</v>
      </c>
      <c r="Q785" s="5">
        <v>233.98498000000001</v>
      </c>
    </row>
    <row r="786" spans="1:17" x14ac:dyDescent="0.2">
      <c r="B786" s="23">
        <v>40211</v>
      </c>
      <c r="C786" s="5">
        <v>-19.9999</v>
      </c>
      <c r="D786" s="5">
        <v>-80</v>
      </c>
      <c r="E786" s="39">
        <v>120</v>
      </c>
      <c r="F786" s="5">
        <v>3.6423000000000001</v>
      </c>
      <c r="J786" s="5">
        <v>12.311</v>
      </c>
      <c r="K786" s="62">
        <v>34.228999999999999</v>
      </c>
      <c r="L786" s="5">
        <v>26.5</v>
      </c>
      <c r="M786" s="62">
        <v>7.0000000000000001E-3</v>
      </c>
      <c r="N786" s="62" t="s">
        <v>361</v>
      </c>
      <c r="Q786" s="5">
        <v>184.513375</v>
      </c>
    </row>
    <row r="787" spans="1:17" x14ac:dyDescent="0.2">
      <c r="B787" s="23">
        <v>40211</v>
      </c>
      <c r="C787" s="5">
        <v>-19.9999</v>
      </c>
      <c r="D787" s="5">
        <v>-80</v>
      </c>
      <c r="E787" s="39">
        <v>235</v>
      </c>
      <c r="F787" s="5">
        <v>8.4041999999999994</v>
      </c>
      <c r="J787" s="5">
        <v>10.499000000000001</v>
      </c>
      <c r="K787" s="62">
        <v>34.636000000000003</v>
      </c>
      <c r="L787" s="5">
        <v>27.599999999999909</v>
      </c>
      <c r="M787" s="62">
        <v>2.1000000000000001E-2</v>
      </c>
      <c r="N787" s="62" t="s">
        <v>361</v>
      </c>
      <c r="Q787" s="5">
        <v>20.327983199999998</v>
      </c>
    </row>
    <row r="788" spans="1:17" x14ac:dyDescent="0.2">
      <c r="A788" s="1" t="s">
        <v>569</v>
      </c>
      <c r="B788" s="23">
        <v>40214</v>
      </c>
      <c r="C788" s="5">
        <v>-20.00028</v>
      </c>
      <c r="D788" s="5">
        <v>-89.979799999999997</v>
      </c>
      <c r="E788" s="39">
        <v>80</v>
      </c>
      <c r="F788" s="5">
        <v>0.74802999999999997</v>
      </c>
      <c r="J788" s="5">
        <v>19.548999999999999</v>
      </c>
      <c r="K788" s="62">
        <v>35.401000000000003</v>
      </c>
      <c r="L788" s="5">
        <v>25.5</v>
      </c>
      <c r="M788" s="62">
        <v>0</v>
      </c>
      <c r="N788" s="62">
        <v>3.9E-2</v>
      </c>
      <c r="Q788" s="5">
        <v>231.76300000000001</v>
      </c>
    </row>
    <row r="789" spans="1:17" x14ac:dyDescent="0.2">
      <c r="A789" s="1" t="s">
        <v>570</v>
      </c>
      <c r="B789" s="23">
        <v>40214</v>
      </c>
      <c r="C789" s="5">
        <v>-20.00028</v>
      </c>
      <c r="D789" s="5">
        <v>-89.979799999999997</v>
      </c>
      <c r="E789" s="39">
        <v>153</v>
      </c>
      <c r="F789" s="5">
        <v>2.8214999999999999</v>
      </c>
      <c r="J789" s="5">
        <v>18.440999999999999</v>
      </c>
      <c r="K789" s="62">
        <v>35.283999999999999</v>
      </c>
      <c r="L789" s="5">
        <v>26.099999999999909</v>
      </c>
      <c r="M789" s="62">
        <v>7.0000000000000001E-3</v>
      </c>
      <c r="N789" s="62">
        <v>0.95199999999999996</v>
      </c>
      <c r="Q789" s="5">
        <v>217.912857</v>
      </c>
    </row>
    <row r="790" spans="1:17" x14ac:dyDescent="0.2">
      <c r="B790" s="23">
        <v>40214</v>
      </c>
      <c r="C790" s="5">
        <v>-20.00028</v>
      </c>
      <c r="D790" s="5">
        <v>-89.979799999999997</v>
      </c>
      <c r="E790" s="39">
        <v>180</v>
      </c>
      <c r="F790" s="5">
        <v>5.7065000000000001</v>
      </c>
      <c r="J790" s="5">
        <v>15.834</v>
      </c>
      <c r="K790" s="62">
        <v>34.817</v>
      </c>
      <c r="L790" s="5">
        <v>26.400000000000091</v>
      </c>
      <c r="M790" s="62">
        <v>2E-3</v>
      </c>
      <c r="N790" s="62">
        <v>6.2E-2</v>
      </c>
      <c r="Q790" s="5">
        <v>207.44570400000006</v>
      </c>
    </row>
    <row r="791" spans="1:17" x14ac:dyDescent="0.2">
      <c r="B791" s="23">
        <v>40214</v>
      </c>
      <c r="C791" s="5">
        <v>-20.00028</v>
      </c>
      <c r="D791" s="5">
        <v>-89.979799999999997</v>
      </c>
      <c r="E791" s="39">
        <v>250</v>
      </c>
      <c r="F791" s="5">
        <v>7.1738</v>
      </c>
      <c r="J791" s="5">
        <v>11.339</v>
      </c>
      <c r="K791" s="62">
        <v>34.417000000000002</v>
      </c>
      <c r="L791" s="5">
        <v>27.400000000000091</v>
      </c>
      <c r="M791" s="62">
        <v>6.0000000000000001E-3</v>
      </c>
      <c r="N791" s="62">
        <v>2.1000000000000001E-2</v>
      </c>
      <c r="Q791" s="5">
        <v>119.70237400000002</v>
      </c>
    </row>
    <row r="792" spans="1:17" x14ac:dyDescent="0.2">
      <c r="B792" s="23">
        <v>40218</v>
      </c>
      <c r="C792" s="5">
        <v>-19.999359999999999</v>
      </c>
      <c r="D792" s="5">
        <v>-99.999459999999999</v>
      </c>
      <c r="E792" s="39">
        <v>250</v>
      </c>
      <c r="F792" s="5">
        <v>4.3998999999999997</v>
      </c>
      <c r="J792" s="5">
        <v>14.606999999999999</v>
      </c>
      <c r="K792" s="62">
        <v>34.744999999999997</v>
      </c>
      <c r="L792" s="5">
        <v>27</v>
      </c>
      <c r="M792" s="62" t="s">
        <v>361</v>
      </c>
      <c r="N792" s="62" t="s">
        <v>361</v>
      </c>
      <c r="Q792" s="5">
        <v>190.15931999999998</v>
      </c>
    </row>
    <row r="793" spans="1:17" x14ac:dyDescent="0.2">
      <c r="B793" s="23">
        <v>40224</v>
      </c>
      <c r="C793" s="5">
        <v>-10</v>
      </c>
      <c r="D793" s="5">
        <v>-100</v>
      </c>
      <c r="E793" s="39">
        <v>50</v>
      </c>
      <c r="F793" s="88" t="s">
        <v>361</v>
      </c>
      <c r="J793" s="5">
        <v>23.734000000000002</v>
      </c>
      <c r="K793" s="62">
        <v>35.604999999999997</v>
      </c>
      <c r="L793" s="5">
        <v>24.400000000000091</v>
      </c>
      <c r="M793" s="62">
        <v>0.36299999999999999</v>
      </c>
      <c r="N793" s="62" t="s">
        <v>361</v>
      </c>
      <c r="Q793" s="5">
        <v>210.82152000000005</v>
      </c>
    </row>
    <row r="794" spans="1:17" x14ac:dyDescent="0.2">
      <c r="B794" s="23">
        <v>40224</v>
      </c>
      <c r="C794" s="5">
        <v>-10</v>
      </c>
      <c r="D794" s="5">
        <v>-100</v>
      </c>
      <c r="E794" s="39">
        <v>80</v>
      </c>
      <c r="F794" s="5">
        <v>0.33959</v>
      </c>
      <c r="J794" s="5">
        <v>20.596</v>
      </c>
      <c r="K794" s="62">
        <v>35.543999999999997</v>
      </c>
      <c r="L794" s="5">
        <v>25.400000000000091</v>
      </c>
      <c r="M794" s="62">
        <v>0.33900000000000002</v>
      </c>
      <c r="N794" s="62">
        <v>0.21</v>
      </c>
      <c r="Q794" s="5">
        <v>200.61951000000002</v>
      </c>
    </row>
    <row r="795" spans="1:17" x14ac:dyDescent="0.2">
      <c r="B795" s="23">
        <v>40224</v>
      </c>
      <c r="C795" s="5">
        <v>-10</v>
      </c>
      <c r="D795" s="5">
        <v>-100</v>
      </c>
      <c r="E795" s="39">
        <v>100</v>
      </c>
      <c r="F795" s="5">
        <v>93.326999999999998</v>
      </c>
      <c r="J795" s="5">
        <v>18.145</v>
      </c>
      <c r="K795" s="62">
        <v>35.271999999999998</v>
      </c>
      <c r="L795" s="5">
        <v>25.900000000000091</v>
      </c>
      <c r="M795" s="62" t="s">
        <v>361</v>
      </c>
      <c r="N795" s="62">
        <v>1.46</v>
      </c>
      <c r="Q795" s="5">
        <v>169.04780200000002</v>
      </c>
    </row>
    <row r="796" spans="1:17" x14ac:dyDescent="0.2">
      <c r="B796" s="23">
        <v>40224</v>
      </c>
      <c r="C796" s="5">
        <v>-10</v>
      </c>
      <c r="D796" s="5">
        <v>-100</v>
      </c>
      <c r="E796" s="39">
        <v>135</v>
      </c>
      <c r="F796" s="5">
        <v>14.379</v>
      </c>
      <c r="J796" s="5">
        <v>14.218999999999999</v>
      </c>
      <c r="K796" s="62">
        <v>34.909999999999997</v>
      </c>
      <c r="L796" s="5">
        <v>26.700000000000045</v>
      </c>
      <c r="M796" s="62">
        <v>2E-3</v>
      </c>
      <c r="N796" s="62" t="s">
        <v>361</v>
      </c>
      <c r="Q796" s="5">
        <v>41.641925299999997</v>
      </c>
    </row>
    <row r="797" spans="1:17" x14ac:dyDescent="0.2">
      <c r="B797" s="23">
        <v>40229</v>
      </c>
      <c r="C797" s="5">
        <v>-10.0002</v>
      </c>
      <c r="D797" s="5">
        <v>-90.666719999999998</v>
      </c>
      <c r="E797" s="39">
        <v>40</v>
      </c>
      <c r="F797" s="5">
        <v>2.3378000000000001</v>
      </c>
      <c r="J797" s="5">
        <v>24.033000000000001</v>
      </c>
      <c r="K797" s="62">
        <v>35.570999999999998</v>
      </c>
      <c r="L797" s="5">
        <v>24.200000000000045</v>
      </c>
      <c r="M797" s="62">
        <v>0.373</v>
      </c>
      <c r="N797" s="62">
        <v>0.32</v>
      </c>
      <c r="Q797" s="5">
        <v>219.02517</v>
      </c>
    </row>
    <row r="798" spans="1:17" x14ac:dyDescent="0.2">
      <c r="B798" s="23">
        <v>40229</v>
      </c>
      <c r="C798" s="5">
        <v>-10.0002</v>
      </c>
      <c r="D798" s="5">
        <v>-90.666719999999998</v>
      </c>
      <c r="E798" s="39">
        <v>85</v>
      </c>
      <c r="F798" s="5">
        <v>4.7374000000000001</v>
      </c>
      <c r="J798" s="5">
        <v>18.777999999999999</v>
      </c>
      <c r="K798" s="62">
        <v>35.359000000000002</v>
      </c>
      <c r="L798" s="5">
        <v>25.700000000000045</v>
      </c>
      <c r="M798" s="62">
        <v>0.33300000000000002</v>
      </c>
      <c r="N798" s="62">
        <v>1.99</v>
      </c>
      <c r="Q798" s="5">
        <v>200.56537800000001</v>
      </c>
    </row>
    <row r="799" spans="1:17" x14ac:dyDescent="0.2">
      <c r="B799" s="23">
        <v>40229</v>
      </c>
      <c r="C799" s="5">
        <v>-10.0002</v>
      </c>
      <c r="D799" s="5">
        <v>-90.666719999999998</v>
      </c>
      <c r="E799" s="39">
        <v>110</v>
      </c>
      <c r="F799" s="5">
        <v>16.22</v>
      </c>
      <c r="J799" s="5">
        <v>15.324999999999999</v>
      </c>
      <c r="K799" s="62">
        <v>34.978000000000002</v>
      </c>
      <c r="L799" s="5">
        <v>26.400000000000091</v>
      </c>
      <c r="M799" s="62" t="s">
        <v>361</v>
      </c>
      <c r="N799" s="62">
        <v>0.4</v>
      </c>
      <c r="Q799" s="5">
        <v>73.384520800000018</v>
      </c>
    </row>
    <row r="800" spans="1:17" x14ac:dyDescent="0.2">
      <c r="B800" s="23">
        <v>40229</v>
      </c>
      <c r="C800" s="5">
        <v>-10.0002</v>
      </c>
      <c r="D800" s="5">
        <v>-90.666719999999998</v>
      </c>
      <c r="E800" s="39">
        <v>120</v>
      </c>
      <c r="F800" s="5">
        <v>21.018999999999998</v>
      </c>
      <c r="J800" s="5">
        <v>14.31</v>
      </c>
      <c r="K800" s="62">
        <v>34.927999999999997</v>
      </c>
      <c r="L800" s="5">
        <v>26.599999999999909</v>
      </c>
      <c r="M800" s="62" t="s">
        <v>361</v>
      </c>
      <c r="N800" s="62">
        <v>0.19</v>
      </c>
      <c r="Q800" s="5">
        <v>20.4868296</v>
      </c>
    </row>
    <row r="801" spans="2:17" x14ac:dyDescent="0.2">
      <c r="B801" s="23">
        <v>40234</v>
      </c>
      <c r="C801" s="5">
        <v>-9.9989000000000008</v>
      </c>
      <c r="D801" s="5">
        <v>-82.499840000000006</v>
      </c>
      <c r="E801" s="39">
        <v>40</v>
      </c>
      <c r="F801" s="5">
        <v>2.6562000000000001</v>
      </c>
      <c r="J801" s="5">
        <v>23.209</v>
      </c>
      <c r="K801" s="62">
        <v>35.317</v>
      </c>
      <c r="L801" s="5">
        <v>24.299999999999955</v>
      </c>
      <c r="M801" s="62">
        <v>1.9</v>
      </c>
      <c r="N801" s="62">
        <v>0.19</v>
      </c>
      <c r="Q801" s="5">
        <v>195.67202900000001</v>
      </c>
    </row>
    <row r="802" spans="2:17" x14ac:dyDescent="0.2">
      <c r="B802" s="23">
        <v>40234</v>
      </c>
      <c r="C802" s="5">
        <v>-9.9989000000000008</v>
      </c>
      <c r="D802" s="5">
        <v>-82.499840000000006</v>
      </c>
      <c r="E802" s="39">
        <v>70</v>
      </c>
      <c r="F802" s="5">
        <v>3.7012999999999998</v>
      </c>
      <c r="J802" s="5">
        <v>17.661000000000001</v>
      </c>
      <c r="K802" s="62">
        <v>35.161000000000001</v>
      </c>
      <c r="L802" s="5">
        <v>25.799999999999955</v>
      </c>
      <c r="M802" s="62">
        <v>3.52</v>
      </c>
      <c r="N802" s="62">
        <v>1.32</v>
      </c>
      <c r="Q802" s="5">
        <v>93.14264</v>
      </c>
    </row>
    <row r="803" spans="2:17" x14ac:dyDescent="0.2">
      <c r="B803" s="23">
        <v>40234</v>
      </c>
      <c r="C803" s="5">
        <v>-9.9989000000000008</v>
      </c>
      <c r="D803" s="5">
        <v>-82.499840000000006</v>
      </c>
      <c r="E803" s="39">
        <v>90</v>
      </c>
      <c r="F803" s="5">
        <v>19.401</v>
      </c>
      <c r="J803" s="5">
        <v>16.087</v>
      </c>
      <c r="K803" s="62">
        <v>35.095999999999997</v>
      </c>
      <c r="L803" s="5">
        <v>26.200000000000045</v>
      </c>
      <c r="M803" s="62">
        <v>0.151</v>
      </c>
      <c r="N803" s="62">
        <v>0.02</v>
      </c>
      <c r="Q803" s="5">
        <v>47.826051</v>
      </c>
    </row>
    <row r="804" spans="2:17" x14ac:dyDescent="0.2">
      <c r="B804" s="23">
        <v>40234</v>
      </c>
      <c r="C804" s="5">
        <v>-9.9989000000000008</v>
      </c>
      <c r="D804" s="5">
        <v>-82.499840000000006</v>
      </c>
      <c r="E804" s="39">
        <v>240</v>
      </c>
      <c r="F804" s="5">
        <v>21.678999999999998</v>
      </c>
      <c r="J804" s="5">
        <v>12.384</v>
      </c>
      <c r="K804" s="62">
        <v>34.890999999999998</v>
      </c>
      <c r="L804" s="5">
        <v>27.5</v>
      </c>
      <c r="M804" s="62">
        <v>0.14599999999999999</v>
      </c>
      <c r="N804" s="62" t="s">
        <v>361</v>
      </c>
      <c r="Q804" s="5">
        <v>6.3602250000000007</v>
      </c>
    </row>
    <row r="805" spans="2:17" x14ac:dyDescent="0.2">
      <c r="B805" s="23">
        <v>40629</v>
      </c>
      <c r="C805" s="5">
        <v>-19.989719999999998</v>
      </c>
      <c r="D805" s="5">
        <v>-80.033739999999995</v>
      </c>
      <c r="E805" s="39">
        <v>26</v>
      </c>
      <c r="F805" s="88" t="s">
        <v>361</v>
      </c>
      <c r="J805" s="5">
        <v>22.117999999999999</v>
      </c>
      <c r="K805" s="62">
        <v>35.299999999999997</v>
      </c>
      <c r="L805" s="5">
        <v>24.5</v>
      </c>
      <c r="M805" s="62">
        <v>0</v>
      </c>
      <c r="N805" s="62" t="s">
        <v>361</v>
      </c>
      <c r="Q805" s="5">
        <v>217.32718499999999</v>
      </c>
    </row>
    <row r="806" spans="2:17" x14ac:dyDescent="0.2">
      <c r="B806" s="23">
        <v>40629</v>
      </c>
      <c r="C806" s="5">
        <v>-19.989719999999998</v>
      </c>
      <c r="D806" s="5">
        <v>-80.033739999999995</v>
      </c>
      <c r="E806" s="39">
        <v>91</v>
      </c>
      <c r="F806" s="5">
        <v>2.4</v>
      </c>
      <c r="J806" s="5">
        <v>16.501999999999999</v>
      </c>
      <c r="K806" s="62">
        <v>34.811999999999998</v>
      </c>
      <c r="L806" s="5">
        <v>25.900000000000091</v>
      </c>
      <c r="M806" s="62">
        <v>0.05</v>
      </c>
      <c r="N806" s="62">
        <v>0.49</v>
      </c>
      <c r="Q806" s="5">
        <v>229.97600299999999</v>
      </c>
    </row>
    <row r="807" spans="2:17" x14ac:dyDescent="0.2">
      <c r="B807" s="23">
        <v>40629</v>
      </c>
      <c r="C807" s="5">
        <v>-19.989719999999998</v>
      </c>
      <c r="D807" s="5">
        <v>-80.033739999999995</v>
      </c>
      <c r="E807" s="39">
        <v>126</v>
      </c>
      <c r="F807" s="5">
        <v>20.8</v>
      </c>
      <c r="J807" s="5">
        <v>16.044</v>
      </c>
      <c r="K807" s="62">
        <v>34.847000000000001</v>
      </c>
      <c r="L807" s="5">
        <v>26.200000000000045</v>
      </c>
      <c r="M807" s="62" t="s">
        <v>361</v>
      </c>
      <c r="N807" s="62">
        <v>0.02</v>
      </c>
      <c r="Q807" s="5">
        <v>211.47929600000001</v>
      </c>
    </row>
    <row r="808" spans="2:17" x14ac:dyDescent="0.2">
      <c r="B808" s="23">
        <v>40629</v>
      </c>
      <c r="C808" s="5">
        <v>-19.989719999999998</v>
      </c>
      <c r="D808" s="5">
        <v>-80.033739999999995</v>
      </c>
      <c r="E808" s="39">
        <v>201</v>
      </c>
      <c r="F808" s="5">
        <v>14.2</v>
      </c>
      <c r="J808" s="5">
        <v>11.851000000000001</v>
      </c>
      <c r="K808" s="62">
        <v>34.509</v>
      </c>
      <c r="L808" s="5">
        <v>27.099999999999909</v>
      </c>
      <c r="M808" s="62" t="s">
        <v>361</v>
      </c>
      <c r="N808" s="62" t="s">
        <v>361</v>
      </c>
      <c r="Q808" s="5">
        <v>77.133155799999997</v>
      </c>
    </row>
    <row r="809" spans="2:17" x14ac:dyDescent="0.2">
      <c r="B809" s="23">
        <v>40629</v>
      </c>
      <c r="C809" s="5">
        <v>-19.989719999999998</v>
      </c>
      <c r="D809" s="5">
        <v>-80.033739999999995</v>
      </c>
      <c r="E809" s="39">
        <v>325</v>
      </c>
      <c r="F809" s="5">
        <v>7</v>
      </c>
      <c r="J809" s="5">
        <v>9.9222000000000001</v>
      </c>
      <c r="K809" s="62">
        <v>34.646999999999998</v>
      </c>
      <c r="L809" s="5">
        <v>28.200000000000045</v>
      </c>
      <c r="M809" s="62" t="s">
        <v>361</v>
      </c>
      <c r="N809" s="62" t="s">
        <v>361</v>
      </c>
      <c r="Q809" s="5">
        <v>9.5766548</v>
      </c>
    </row>
    <row r="810" spans="2:17" x14ac:dyDescent="0.2">
      <c r="B810" s="23">
        <v>40629</v>
      </c>
      <c r="C810" s="5">
        <v>-19.989719999999998</v>
      </c>
      <c r="D810" s="5">
        <v>-80.033739999999995</v>
      </c>
      <c r="E810" s="39">
        <v>401</v>
      </c>
      <c r="F810" s="5">
        <v>12</v>
      </c>
      <c r="J810" s="5">
        <v>8.4726999999999997</v>
      </c>
      <c r="K810" s="62">
        <v>34.576000000000001</v>
      </c>
      <c r="L810" s="5">
        <v>28.700000000000045</v>
      </c>
      <c r="M810" s="62" t="s">
        <v>361</v>
      </c>
      <c r="N810" s="62" t="s">
        <v>361</v>
      </c>
      <c r="Q810" s="5">
        <v>21.853702799999997</v>
      </c>
    </row>
    <row r="811" spans="2:17" x14ac:dyDescent="0.2">
      <c r="B811" s="23">
        <v>40649</v>
      </c>
      <c r="C811" s="5">
        <v>-20.00996</v>
      </c>
      <c r="D811" s="5">
        <v>-90.019930000000002</v>
      </c>
      <c r="E811" s="39">
        <v>40</v>
      </c>
      <c r="F811" s="5" t="s">
        <v>547</v>
      </c>
      <c r="J811" s="5">
        <v>22.1</v>
      </c>
      <c r="K811" s="62">
        <v>35.661000000000001</v>
      </c>
      <c r="L811" s="5">
        <v>24.900000000000091</v>
      </c>
      <c r="M811" s="62">
        <v>4.8000000000000001E-2</v>
      </c>
      <c r="N811" s="62">
        <v>0.03</v>
      </c>
      <c r="Q811" s="5">
        <v>222.24956500000002</v>
      </c>
    </row>
    <row r="812" spans="2:17" x14ac:dyDescent="0.2">
      <c r="B812" s="23">
        <v>40649</v>
      </c>
      <c r="C812" s="5">
        <v>-20.00996</v>
      </c>
      <c r="D812" s="5">
        <v>-90.019930000000002</v>
      </c>
      <c r="E812" s="39">
        <v>130</v>
      </c>
      <c r="F812" s="5" t="s">
        <v>547</v>
      </c>
      <c r="J812" s="5">
        <v>17.925000000000001</v>
      </c>
      <c r="K812" s="62">
        <v>35.237000000000002</v>
      </c>
      <c r="L812" s="5">
        <v>26</v>
      </c>
      <c r="M812" s="62">
        <v>0.04</v>
      </c>
      <c r="N812" s="62">
        <v>0.49</v>
      </c>
      <c r="Q812" s="5">
        <v>225.24804</v>
      </c>
    </row>
    <row r="813" spans="2:17" x14ac:dyDescent="0.2">
      <c r="B813" s="23">
        <v>40649</v>
      </c>
      <c r="C813" s="5">
        <v>-20.00996</v>
      </c>
      <c r="D813" s="5">
        <v>-90.019930000000002</v>
      </c>
      <c r="E813" s="39">
        <v>175</v>
      </c>
      <c r="F813" s="5" t="s">
        <v>547</v>
      </c>
      <c r="J813" s="5">
        <v>17.175999999999998</v>
      </c>
      <c r="K813" s="62">
        <v>35.116999999999997</v>
      </c>
      <c r="L813" s="5">
        <v>26.299999999999955</v>
      </c>
      <c r="M813" s="62" t="s">
        <v>361</v>
      </c>
      <c r="N813" s="62">
        <v>0.02</v>
      </c>
      <c r="Q813" s="5">
        <v>217.12402800000001</v>
      </c>
    </row>
    <row r="814" spans="2:17" x14ac:dyDescent="0.2">
      <c r="B814" s="23">
        <v>40649</v>
      </c>
      <c r="C814" s="5">
        <v>-20.00996</v>
      </c>
      <c r="D814" s="5">
        <v>-90.019930000000002</v>
      </c>
      <c r="E814" s="39">
        <v>275</v>
      </c>
      <c r="F814" s="5" t="s">
        <v>547</v>
      </c>
      <c r="J814" s="5">
        <v>10.77</v>
      </c>
      <c r="K814" s="62">
        <v>34.406999999999996</v>
      </c>
      <c r="L814" s="5">
        <v>27.599999999999909</v>
      </c>
      <c r="M814" s="62" t="s">
        <v>361</v>
      </c>
      <c r="N814" s="62">
        <v>0.01</v>
      </c>
      <c r="Q814" s="5">
        <v>122.60295599999998</v>
      </c>
    </row>
    <row r="815" spans="2:17" x14ac:dyDescent="0.2">
      <c r="B815" s="23">
        <v>40649</v>
      </c>
      <c r="C815" s="5">
        <v>-20.00996</v>
      </c>
      <c r="D815" s="5">
        <v>-90.019930000000002</v>
      </c>
      <c r="E815" s="39">
        <v>351</v>
      </c>
      <c r="F815" s="5" t="s">
        <v>547</v>
      </c>
      <c r="J815" s="5">
        <v>9.2690000000000001</v>
      </c>
      <c r="K815" s="62">
        <v>34.548000000000002</v>
      </c>
      <c r="L815" s="5">
        <v>28.299999999999955</v>
      </c>
      <c r="M815" s="62" t="s">
        <v>361</v>
      </c>
      <c r="N815" s="62">
        <v>0.02</v>
      </c>
      <c r="Q815" s="5">
        <v>40.282624200000001</v>
      </c>
    </row>
    <row r="816" spans="2:17" x14ac:dyDescent="0.2">
      <c r="B816" s="23">
        <v>40649</v>
      </c>
      <c r="C816" s="5">
        <v>-20.00996</v>
      </c>
      <c r="D816" s="5">
        <v>-90.019930000000002</v>
      </c>
      <c r="E816" s="39">
        <v>501</v>
      </c>
      <c r="F816" s="5" t="s">
        <v>547</v>
      </c>
      <c r="J816" s="5">
        <v>7.0682</v>
      </c>
      <c r="K816" s="62">
        <v>34.497</v>
      </c>
      <c r="L816" s="5">
        <v>29.299999999999955</v>
      </c>
      <c r="M816" s="62" t="s">
        <v>361</v>
      </c>
      <c r="N816" s="62">
        <v>0.01</v>
      </c>
      <c r="Q816" s="5">
        <v>54.69803129999999</v>
      </c>
    </row>
    <row r="817" spans="2:17" x14ac:dyDescent="0.2">
      <c r="B817" s="23">
        <v>40640</v>
      </c>
      <c r="C817" s="5">
        <v>-9.9429999999999996</v>
      </c>
      <c r="D817" s="5">
        <v>-99.967259999999996</v>
      </c>
      <c r="E817" s="39">
        <v>30</v>
      </c>
      <c r="F817" s="5">
        <v>3.1</v>
      </c>
      <c r="J817" s="5">
        <v>26.137</v>
      </c>
      <c r="K817" s="62">
        <v>35.369999999999997</v>
      </c>
      <c r="L817" s="5">
        <v>23.399999999999977</v>
      </c>
      <c r="M817" s="62">
        <v>0.14599999999999999</v>
      </c>
      <c r="N817" s="62">
        <v>0.22</v>
      </c>
      <c r="Q817" s="5">
        <v>212.44760600000001</v>
      </c>
    </row>
    <row r="818" spans="2:17" x14ac:dyDescent="0.2">
      <c r="B818" s="23">
        <v>40640</v>
      </c>
      <c r="C818" s="5">
        <v>-9.9429999999999996</v>
      </c>
      <c r="D818" s="5">
        <v>-99.967259999999996</v>
      </c>
      <c r="E818" s="39">
        <v>85</v>
      </c>
      <c r="F818" s="5">
        <v>1.7</v>
      </c>
      <c r="J818" s="5">
        <v>20.003</v>
      </c>
      <c r="K818" s="62">
        <v>35.606000000000002</v>
      </c>
      <c r="L818" s="5">
        <v>25.599999999999909</v>
      </c>
      <c r="M818" s="62">
        <v>0.79600000000000004</v>
      </c>
      <c r="N818" s="62">
        <v>1.22</v>
      </c>
      <c r="Q818" s="5">
        <v>218.71945599999995</v>
      </c>
    </row>
    <row r="819" spans="2:17" x14ac:dyDescent="0.2">
      <c r="B819" s="23">
        <v>40640</v>
      </c>
      <c r="C819" s="5">
        <v>-9.9429999999999996</v>
      </c>
      <c r="D819" s="5">
        <v>-99.967259999999996</v>
      </c>
      <c r="E819" s="39">
        <v>140</v>
      </c>
      <c r="F819" s="5">
        <v>19.100000000000001</v>
      </c>
      <c r="J819" s="5">
        <v>14.356</v>
      </c>
      <c r="K819" s="62">
        <v>34.883000000000003</v>
      </c>
      <c r="L819" s="5">
        <v>26.599999999999909</v>
      </c>
      <c r="M819" s="62">
        <v>1E-3</v>
      </c>
      <c r="N819" s="62" t="s">
        <v>361</v>
      </c>
      <c r="Q819" s="5">
        <v>68.140574999999998</v>
      </c>
    </row>
    <row r="820" spans="2:17" x14ac:dyDescent="0.2">
      <c r="B820" s="23">
        <v>40640</v>
      </c>
      <c r="C820" s="5">
        <v>-9.9429999999999996</v>
      </c>
      <c r="D820" s="5">
        <v>-99.967259999999996</v>
      </c>
      <c r="E820" s="39">
        <v>180</v>
      </c>
      <c r="F820" s="5">
        <v>13.9</v>
      </c>
      <c r="J820" s="5">
        <v>12.371</v>
      </c>
      <c r="K820" s="62">
        <v>34.817</v>
      </c>
      <c r="L820" s="5">
        <v>27.200000000000045</v>
      </c>
      <c r="M820" s="62" t="s">
        <v>361</v>
      </c>
      <c r="N820" s="62" t="s">
        <v>361</v>
      </c>
      <c r="Q820" s="5">
        <v>7.3865952000000004</v>
      </c>
    </row>
    <row r="821" spans="2:17" x14ac:dyDescent="0.2">
      <c r="B821" s="23">
        <v>40640</v>
      </c>
      <c r="C821" s="5">
        <v>-9.9429999999999996</v>
      </c>
      <c r="D821" s="5">
        <v>-99.967259999999996</v>
      </c>
      <c r="E821" s="39">
        <v>260</v>
      </c>
      <c r="F821" s="5">
        <v>12.3</v>
      </c>
      <c r="J821" s="5">
        <v>10.984999999999999</v>
      </c>
      <c r="K821" s="62">
        <v>34.811999999999998</v>
      </c>
      <c r="L821" s="5">
        <v>27.799999999999955</v>
      </c>
      <c r="M821" s="62" t="s">
        <v>361</v>
      </c>
      <c r="N821" s="62" t="s">
        <v>361</v>
      </c>
      <c r="Q821" s="5">
        <v>20.380246200000002</v>
      </c>
    </row>
    <row r="822" spans="2:17" x14ac:dyDescent="0.2">
      <c r="B822" s="23">
        <v>40640</v>
      </c>
      <c r="C822" s="5">
        <v>-9.9429999999999996</v>
      </c>
      <c r="D822" s="5">
        <v>-99.967259999999996</v>
      </c>
      <c r="E822" s="39">
        <v>350</v>
      </c>
      <c r="F822" s="5">
        <v>11</v>
      </c>
      <c r="J822" s="5">
        <v>9.9705999999999992</v>
      </c>
      <c r="K822" s="62">
        <v>34.744999999999997</v>
      </c>
      <c r="L822" s="5">
        <v>28.299999999999955</v>
      </c>
      <c r="M822" s="62" t="s">
        <v>361</v>
      </c>
      <c r="N822" s="62" t="s">
        <v>361</v>
      </c>
      <c r="Q822" s="5">
        <v>14.248124799999999</v>
      </c>
    </row>
    <row r="823" spans="2:17" x14ac:dyDescent="0.2">
      <c r="B823" s="23">
        <v>40636</v>
      </c>
      <c r="C823" s="5">
        <v>-10.00666</v>
      </c>
      <c r="D823" s="5">
        <v>-89.993319999999997</v>
      </c>
      <c r="E823" s="39">
        <v>30</v>
      </c>
      <c r="F823" s="5">
        <v>2.2000000000000002</v>
      </c>
      <c r="J823" s="5">
        <v>26.888999999999999</v>
      </c>
      <c r="K823" s="62">
        <v>35.08</v>
      </c>
      <c r="L823" s="5">
        <v>22.899999999999977</v>
      </c>
      <c r="M823" s="62">
        <v>0.36</v>
      </c>
      <c r="N823" s="62">
        <v>0.2</v>
      </c>
      <c r="Q823" s="5">
        <v>207.85327999999998</v>
      </c>
    </row>
    <row r="824" spans="2:17" x14ac:dyDescent="0.2">
      <c r="B824" s="23">
        <v>40636</v>
      </c>
      <c r="C824" s="5">
        <v>-10.00666</v>
      </c>
      <c r="D824" s="5">
        <v>-89.993319999999997</v>
      </c>
      <c r="E824" s="39">
        <v>55</v>
      </c>
      <c r="F824" s="5">
        <v>2.2000000000000002</v>
      </c>
      <c r="J824" s="5">
        <v>18.231999999999999</v>
      </c>
      <c r="K824" s="62">
        <v>35.241</v>
      </c>
      <c r="L824" s="5">
        <v>25.599999999999909</v>
      </c>
      <c r="M824" s="62">
        <v>0.27200000000000002</v>
      </c>
      <c r="N824" s="62">
        <v>1.8</v>
      </c>
      <c r="Q824" s="5">
        <v>127.51284799999998</v>
      </c>
    </row>
    <row r="825" spans="2:17" x14ac:dyDescent="0.2">
      <c r="B825" s="23">
        <v>40636</v>
      </c>
      <c r="C825" s="5">
        <v>-10.00666</v>
      </c>
      <c r="D825" s="5">
        <v>-89.993319999999997</v>
      </c>
      <c r="E825" s="39">
        <v>80</v>
      </c>
      <c r="F825" s="5">
        <v>7.1</v>
      </c>
      <c r="J825" s="5">
        <v>14.347</v>
      </c>
      <c r="K825" s="62">
        <v>34.985999999999997</v>
      </c>
      <c r="L825" s="5">
        <v>26.5</v>
      </c>
      <c r="M825" s="62">
        <v>0.05</v>
      </c>
      <c r="N825" s="62" t="s">
        <v>361</v>
      </c>
      <c r="Q825" s="5">
        <v>3.5054974999999997</v>
      </c>
    </row>
    <row r="826" spans="2:17" x14ac:dyDescent="0.2">
      <c r="B826" s="23">
        <v>40636</v>
      </c>
      <c r="C826" s="5">
        <v>-10.00666</v>
      </c>
      <c r="D826" s="5">
        <v>-89.993319999999997</v>
      </c>
      <c r="E826" s="39">
        <v>110</v>
      </c>
      <c r="F826" s="5">
        <v>13.7</v>
      </c>
      <c r="J826" s="5">
        <v>13.298</v>
      </c>
      <c r="K826" s="62">
        <v>34.951999999999998</v>
      </c>
      <c r="L826" s="5">
        <v>26.799999999999955</v>
      </c>
      <c r="M826" s="62">
        <v>8.9999999999999993E-3</v>
      </c>
      <c r="N826" s="62" t="s">
        <v>361</v>
      </c>
      <c r="Q826" s="5">
        <v>7.0489819999999996</v>
      </c>
    </row>
    <row r="827" spans="2:17" x14ac:dyDescent="0.2">
      <c r="B827" s="23">
        <v>40636</v>
      </c>
      <c r="C827" s="5">
        <v>-10.00666</v>
      </c>
      <c r="D827" s="5">
        <v>-89.993319999999997</v>
      </c>
      <c r="E827" s="39">
        <v>200</v>
      </c>
      <c r="F827" s="5">
        <v>15</v>
      </c>
      <c r="J827" s="5">
        <v>11.964</v>
      </c>
      <c r="K827" s="62">
        <v>34.881</v>
      </c>
      <c r="L827" s="5">
        <v>27.400000000000091</v>
      </c>
      <c r="M827" s="62">
        <v>8.9999999999999993E-3</v>
      </c>
      <c r="N827" s="62" t="s">
        <v>361</v>
      </c>
      <c r="Q827" s="5">
        <v>17.5911428</v>
      </c>
    </row>
    <row r="828" spans="2:17" x14ac:dyDescent="0.2">
      <c r="B828" s="23">
        <v>40636</v>
      </c>
      <c r="C828" s="5">
        <v>-10.00666</v>
      </c>
      <c r="D828" s="5">
        <v>-89.993319999999997</v>
      </c>
      <c r="E828" s="39">
        <v>400</v>
      </c>
      <c r="F828" s="5">
        <v>6.9</v>
      </c>
      <c r="J828" s="5">
        <v>9.8245000000000005</v>
      </c>
      <c r="K828" s="62">
        <v>34.732999999999997</v>
      </c>
      <c r="L828" s="5">
        <v>28.599999999999909</v>
      </c>
      <c r="M828" s="62">
        <v>0</v>
      </c>
      <c r="N828" s="62" t="s">
        <v>361</v>
      </c>
      <c r="Q828" s="5">
        <v>2.3009781999999999</v>
      </c>
    </row>
    <row r="829" spans="2:17" x14ac:dyDescent="0.2">
      <c r="B829" s="23">
        <v>40633</v>
      </c>
      <c r="C829" s="5">
        <v>-10.015280000000001</v>
      </c>
      <c r="D829" s="5">
        <v>-82.511229999999998</v>
      </c>
      <c r="E829" s="39">
        <v>14</v>
      </c>
      <c r="F829" s="5" t="s">
        <v>361</v>
      </c>
      <c r="J829" s="5">
        <v>25.19</v>
      </c>
      <c r="K829" s="62">
        <v>35.262999999999998</v>
      </c>
      <c r="L829" s="5">
        <v>23.5</v>
      </c>
      <c r="M829" s="62">
        <v>0.60199999999999998</v>
      </c>
      <c r="N829" s="62">
        <v>0.13</v>
      </c>
      <c r="Q829" s="5">
        <v>207.92402500000003</v>
      </c>
    </row>
    <row r="830" spans="2:17" x14ac:dyDescent="0.2">
      <c r="B830" s="23">
        <v>40633</v>
      </c>
      <c r="C830" s="5">
        <v>-10.015280000000001</v>
      </c>
      <c r="D830" s="5">
        <v>-82.511229999999998</v>
      </c>
      <c r="E830" s="39">
        <v>55</v>
      </c>
      <c r="F830" s="5">
        <v>41.2</v>
      </c>
      <c r="J830" s="5">
        <v>18.641999999999999</v>
      </c>
      <c r="K830" s="62">
        <v>35.24</v>
      </c>
      <c r="L830" s="5">
        <v>25.5</v>
      </c>
      <c r="M830" s="62">
        <v>0.01</v>
      </c>
      <c r="N830" s="62">
        <v>1.65</v>
      </c>
      <c r="Q830" s="5">
        <v>176.57059000000001</v>
      </c>
    </row>
    <row r="831" spans="2:17" x14ac:dyDescent="0.2">
      <c r="B831" s="23">
        <v>40633</v>
      </c>
      <c r="C831" s="5">
        <v>-10.015280000000001</v>
      </c>
      <c r="D831" s="5">
        <v>-82.511229999999998</v>
      </c>
      <c r="E831" s="39">
        <v>70</v>
      </c>
      <c r="F831" s="5">
        <v>56.3</v>
      </c>
      <c r="J831" s="5">
        <v>16.576000000000001</v>
      </c>
      <c r="K831" s="62">
        <v>35.122999999999998</v>
      </c>
      <c r="L831" s="5">
        <v>26</v>
      </c>
      <c r="M831" s="62">
        <v>1.2E-2</v>
      </c>
      <c r="N831" s="62">
        <v>0.02</v>
      </c>
      <c r="Q831" s="5">
        <v>63.534024000000002</v>
      </c>
    </row>
    <row r="832" spans="2:17" x14ac:dyDescent="0.2">
      <c r="B832" s="23">
        <v>40633</v>
      </c>
      <c r="C832" s="5">
        <v>-10.015280000000001</v>
      </c>
      <c r="D832" s="5">
        <v>-82.511229999999998</v>
      </c>
      <c r="E832" s="39">
        <v>116</v>
      </c>
      <c r="F832" s="5">
        <v>9.9</v>
      </c>
      <c r="J832" s="5">
        <v>13.721</v>
      </c>
      <c r="K832" s="62">
        <v>34.973999999999997</v>
      </c>
      <c r="L832" s="5">
        <v>26.700000000000045</v>
      </c>
      <c r="M832" s="62">
        <v>7.0000000000000001E-3</v>
      </c>
      <c r="N832" s="62">
        <v>0.04</v>
      </c>
      <c r="Q832" s="5">
        <v>1.9076086000000001</v>
      </c>
    </row>
    <row r="833" spans="1:17" x14ac:dyDescent="0.2">
      <c r="B833" s="23">
        <v>40633</v>
      </c>
      <c r="C833" s="5">
        <v>-10.015280000000001</v>
      </c>
      <c r="D833" s="5">
        <v>-82.511229999999998</v>
      </c>
      <c r="E833" s="39">
        <v>201</v>
      </c>
      <c r="F833" s="5">
        <v>8.6</v>
      </c>
      <c r="J833" s="5">
        <v>12.531000000000001</v>
      </c>
      <c r="K833" s="62">
        <v>34.912999999999997</v>
      </c>
      <c r="L833" s="5">
        <v>27.299999999999955</v>
      </c>
      <c r="M833" s="62">
        <v>2E-3</v>
      </c>
      <c r="N833" s="62" t="s">
        <v>361</v>
      </c>
      <c r="Q833" s="5">
        <v>5.1159539999999994</v>
      </c>
    </row>
    <row r="834" spans="1:17" x14ac:dyDescent="0.2">
      <c r="B834" s="23">
        <v>40633</v>
      </c>
      <c r="C834" s="5">
        <v>-10.015280000000001</v>
      </c>
      <c r="D834" s="5">
        <v>-82.511229999999998</v>
      </c>
      <c r="E834" s="39">
        <v>300</v>
      </c>
      <c r="F834" s="5">
        <v>13.4</v>
      </c>
      <c r="J834" s="5">
        <v>11.271000000000001</v>
      </c>
      <c r="K834" s="62">
        <v>34.826999999999998</v>
      </c>
      <c r="L834" s="5">
        <v>27.900000000000091</v>
      </c>
      <c r="M834" s="62">
        <v>0</v>
      </c>
      <c r="N834" s="62" t="s">
        <v>361</v>
      </c>
      <c r="Q834" s="5">
        <v>1.4719528</v>
      </c>
    </row>
    <row r="835" spans="1:17" x14ac:dyDescent="0.2">
      <c r="B835" s="23">
        <v>40653</v>
      </c>
      <c r="C835" s="5">
        <v>-14.965</v>
      </c>
      <c r="D835" s="5">
        <v>-81.98</v>
      </c>
      <c r="E835" s="39">
        <v>20</v>
      </c>
      <c r="F835" s="5">
        <v>0.8</v>
      </c>
      <c r="J835" s="5">
        <v>22.643000000000001</v>
      </c>
      <c r="K835" s="62">
        <v>35.274000000000001</v>
      </c>
      <c r="L835" s="5">
        <v>24.299999999999955</v>
      </c>
      <c r="M835" s="62">
        <v>0.24</v>
      </c>
      <c r="N835" s="62">
        <v>0.04</v>
      </c>
      <c r="Q835" s="5">
        <v>220.28595799999999</v>
      </c>
    </row>
    <row r="836" spans="1:17" x14ac:dyDescent="0.2">
      <c r="B836" s="23">
        <v>40653</v>
      </c>
      <c r="C836" s="5">
        <v>-14.965</v>
      </c>
      <c r="D836" s="5">
        <v>-81.98</v>
      </c>
      <c r="E836" s="39">
        <v>40</v>
      </c>
      <c r="F836" s="5">
        <v>4.3</v>
      </c>
      <c r="J836" s="5">
        <v>17.219000000000001</v>
      </c>
      <c r="K836" s="62">
        <v>35.106999999999999</v>
      </c>
      <c r="L836" s="5">
        <v>25.700000000000045</v>
      </c>
      <c r="M836" s="62">
        <v>0.02</v>
      </c>
      <c r="N836" s="62">
        <v>0.9</v>
      </c>
      <c r="Q836" s="5">
        <v>210.40184100000002</v>
      </c>
    </row>
    <row r="837" spans="1:17" x14ac:dyDescent="0.2">
      <c r="B837" s="23">
        <v>40653</v>
      </c>
      <c r="C837" s="5">
        <v>-14.965</v>
      </c>
      <c r="D837" s="5">
        <v>-81.98</v>
      </c>
      <c r="E837" s="39">
        <v>60</v>
      </c>
      <c r="F837" s="5">
        <v>57.1</v>
      </c>
      <c r="J837" s="5">
        <v>15.862</v>
      </c>
      <c r="K837" s="62">
        <v>35.021999999999998</v>
      </c>
      <c r="L837" s="5">
        <v>26.099999999999909</v>
      </c>
      <c r="M837" s="62">
        <v>0.01</v>
      </c>
      <c r="N837" s="62">
        <v>0.19</v>
      </c>
      <c r="Q837" s="5">
        <v>168.38300999999998</v>
      </c>
    </row>
    <row r="838" spans="1:17" x14ac:dyDescent="0.2">
      <c r="B838" s="23">
        <v>40653</v>
      </c>
      <c r="C838" s="5">
        <v>-14.965</v>
      </c>
      <c r="D838" s="5">
        <v>-81.98</v>
      </c>
      <c r="E838" s="39">
        <v>80</v>
      </c>
      <c r="F838" s="5">
        <v>51.4</v>
      </c>
      <c r="J838" s="5">
        <v>14.457000000000001</v>
      </c>
      <c r="K838" s="62">
        <v>34.874000000000002</v>
      </c>
      <c r="L838" s="5">
        <v>26.400000000000091</v>
      </c>
      <c r="M838" s="62">
        <v>0.26</v>
      </c>
      <c r="N838" s="62">
        <v>0.08</v>
      </c>
      <c r="Q838" s="5">
        <v>92.306204800000017</v>
      </c>
    </row>
    <row r="839" spans="1:17" x14ac:dyDescent="0.2">
      <c r="B839" s="23">
        <v>40653</v>
      </c>
      <c r="C839" s="5">
        <v>-14.965</v>
      </c>
      <c r="D839" s="5">
        <v>-81.98</v>
      </c>
      <c r="E839" s="39">
        <v>100</v>
      </c>
      <c r="F839" s="5">
        <v>65</v>
      </c>
      <c r="J839" s="5">
        <v>13.414</v>
      </c>
      <c r="K839" s="62">
        <v>34.869</v>
      </c>
      <c r="L839" s="5">
        <v>26.700000000000045</v>
      </c>
      <c r="M839" s="62" t="s">
        <v>361</v>
      </c>
      <c r="N839" s="62">
        <v>7.0000000000000007E-2</v>
      </c>
      <c r="Q839" s="5">
        <v>2.5852305999999996</v>
      </c>
    </row>
    <row r="840" spans="1:17" s="10" customFormat="1" x14ac:dyDescent="0.2">
      <c r="B840" s="24">
        <v>40653</v>
      </c>
      <c r="C840" s="12">
        <v>-14.965</v>
      </c>
      <c r="D840" s="12">
        <v>-81.98</v>
      </c>
      <c r="E840" s="42">
        <v>400</v>
      </c>
      <c r="F840" s="12">
        <v>69.5</v>
      </c>
      <c r="G840" s="12"/>
      <c r="H840" s="12"/>
      <c r="I840" s="45"/>
      <c r="J840" s="12">
        <v>9.6119000000000003</v>
      </c>
      <c r="K840" s="63">
        <v>34.707999999999998</v>
      </c>
      <c r="L840" s="12">
        <v>28.599999999999909</v>
      </c>
      <c r="M840" s="63" t="s">
        <v>361</v>
      </c>
      <c r="N840" s="63">
        <v>1.51</v>
      </c>
      <c r="O840" s="63"/>
      <c r="P840" s="12"/>
      <c r="Q840" s="12">
        <v>1.4564975999999998</v>
      </c>
    </row>
    <row r="841" spans="1:17" x14ac:dyDescent="0.2">
      <c r="A841" s="1" t="s">
        <v>386</v>
      </c>
      <c r="B841" s="23">
        <v>43300</v>
      </c>
      <c r="C841" s="5">
        <v>-33.595300000000002</v>
      </c>
      <c r="D841" s="5">
        <v>27.624716670000002</v>
      </c>
      <c r="E841" s="39">
        <v>5</v>
      </c>
      <c r="F841" s="5">
        <v>3.9288897969763452</v>
      </c>
      <c r="G841" s="5">
        <v>0.76824336105538327</v>
      </c>
      <c r="I841" s="43">
        <v>0.55000000000000004</v>
      </c>
      <c r="M841" s="62">
        <v>9.2568587999999993E-2</v>
      </c>
      <c r="N841" s="62">
        <v>5.31088082901554E-2</v>
      </c>
      <c r="O841" s="62">
        <v>2.156168766</v>
      </c>
    </row>
    <row r="842" spans="1:17" x14ac:dyDescent="0.2">
      <c r="A842" s="1" t="s">
        <v>387</v>
      </c>
      <c r="B842" s="23">
        <v>43300</v>
      </c>
      <c r="C842" s="5">
        <v>-33.595300000000002</v>
      </c>
      <c r="D842" s="5">
        <v>27.624716670000002</v>
      </c>
      <c r="E842" s="39">
        <v>25</v>
      </c>
      <c r="F842" s="5">
        <v>19.789022302391299</v>
      </c>
      <c r="G842" s="5">
        <v>5.0735530074899557</v>
      </c>
      <c r="I842" s="43">
        <v>0.1</v>
      </c>
      <c r="M842" s="62">
        <v>0.105009897</v>
      </c>
      <c r="N842" s="62">
        <v>6.6062176165803108E-2</v>
      </c>
      <c r="O842" s="62">
        <v>7.0634489</v>
      </c>
    </row>
    <row r="843" spans="1:17" x14ac:dyDescent="0.2">
      <c r="B843" s="23">
        <v>43300</v>
      </c>
      <c r="C843" s="5">
        <v>-33.595300000000002</v>
      </c>
      <c r="D843" s="5">
        <v>27.624716670000002</v>
      </c>
      <c r="E843" s="39">
        <v>100</v>
      </c>
      <c r="F843" s="5">
        <v>21.171626487825076</v>
      </c>
      <c r="G843" s="5">
        <v>0.21596202586286847</v>
      </c>
      <c r="I843" s="43">
        <v>0.01</v>
      </c>
      <c r="M843" s="62">
        <v>3.6682931000000002E-2</v>
      </c>
      <c r="N843" s="62">
        <v>7.901554404145078E-2</v>
      </c>
      <c r="O843" s="62">
        <v>7.8224444499999999</v>
      </c>
    </row>
    <row r="844" spans="1:17" x14ac:dyDescent="0.2">
      <c r="A844" s="1" t="s">
        <v>325</v>
      </c>
      <c r="B844" s="23">
        <v>43300</v>
      </c>
      <c r="C844" s="5">
        <v>-33.595300000000002</v>
      </c>
      <c r="D844" s="5">
        <v>27.624716670000002</v>
      </c>
      <c r="E844" s="39">
        <v>200</v>
      </c>
      <c r="F844" s="5">
        <v>20.188794327343626</v>
      </c>
      <c r="G844" s="5">
        <v>0.9230281288596357</v>
      </c>
      <c r="I844" s="43">
        <v>0</v>
      </c>
      <c r="M844" s="62">
        <v>0.12120972200000001</v>
      </c>
      <c r="N844" s="62">
        <v>5.3108808290155442E-2</v>
      </c>
      <c r="O844" s="62">
        <v>10.5766686</v>
      </c>
    </row>
    <row r="845" spans="1:17" x14ac:dyDescent="0.2">
      <c r="B845" s="23">
        <v>43300</v>
      </c>
      <c r="C845" s="5">
        <v>-33.703533329999999</v>
      </c>
      <c r="D845" s="5">
        <v>27.687383329999999</v>
      </c>
      <c r="E845" s="39">
        <v>5</v>
      </c>
      <c r="F845" s="5">
        <v>0.27521673422913229</v>
      </c>
      <c r="G845" s="5">
        <v>9.3294233600597118E-2</v>
      </c>
      <c r="I845" s="43">
        <v>0.55000000000000004</v>
      </c>
      <c r="M845" s="62">
        <v>5.2873465000000001E-2</v>
      </c>
      <c r="N845" s="62">
        <v>5.5737704918032795E-2</v>
      </c>
      <c r="O845" s="62">
        <v>2.2061806439999998</v>
      </c>
    </row>
    <row r="846" spans="1:17" x14ac:dyDescent="0.2">
      <c r="B846" s="23">
        <v>43300</v>
      </c>
      <c r="C846" s="5">
        <v>-33.703533329999999</v>
      </c>
      <c r="D846" s="5">
        <v>27.687383329999999</v>
      </c>
      <c r="E846" s="39">
        <v>30</v>
      </c>
      <c r="F846" s="5">
        <v>4.0728131865952797</v>
      </c>
      <c r="G846" s="5">
        <v>0.90749906729610275</v>
      </c>
      <c r="I846" s="43">
        <v>0.3</v>
      </c>
      <c r="M846" s="62">
        <v>8.9118717E-2</v>
      </c>
      <c r="N846" s="62">
        <v>8.8524590163934436E-2</v>
      </c>
      <c r="O846" s="62">
        <v>2.3368627320000002</v>
      </c>
    </row>
    <row r="847" spans="1:17" x14ac:dyDescent="0.2">
      <c r="B847" s="23">
        <v>43300</v>
      </c>
      <c r="C847" s="5">
        <v>-33.703533329999999</v>
      </c>
      <c r="D847" s="5">
        <v>27.687383329999999</v>
      </c>
      <c r="E847" s="39">
        <v>55</v>
      </c>
      <c r="F847" s="5">
        <v>5.8152360937471457</v>
      </c>
      <c r="G847" s="5">
        <v>0.81963215394017652</v>
      </c>
      <c r="I847" s="43">
        <v>0.1</v>
      </c>
      <c r="M847" s="62">
        <v>9.8306941999999994E-2</v>
      </c>
      <c r="N847" s="62">
        <v>0.34262295081967215</v>
      </c>
      <c r="O847" s="62">
        <v>2.2448430049999999</v>
      </c>
    </row>
    <row r="848" spans="1:17" x14ac:dyDescent="0.2">
      <c r="B848" s="23">
        <v>43300</v>
      </c>
      <c r="C848" s="5">
        <v>-33.703533329999999</v>
      </c>
      <c r="D848" s="5">
        <v>27.687383329999999</v>
      </c>
      <c r="E848" s="39">
        <v>100</v>
      </c>
      <c r="F848" s="5">
        <v>9.8565468921428447</v>
      </c>
      <c r="G848" s="5">
        <v>0.22567419538839048</v>
      </c>
      <c r="I848" s="43">
        <v>0.01</v>
      </c>
      <c r="M848" s="62">
        <v>5.1656692999999997E-2</v>
      </c>
      <c r="N848" s="62">
        <v>0.20327868852459016</v>
      </c>
      <c r="O848" s="62">
        <v>4.0274457200000002</v>
      </c>
    </row>
    <row r="849" spans="2:15" x14ac:dyDescent="0.2">
      <c r="B849" s="23">
        <v>43300</v>
      </c>
      <c r="C849" s="5">
        <v>-33.703533329999999</v>
      </c>
      <c r="D849" s="5">
        <v>27.687383329999999</v>
      </c>
      <c r="E849" s="39">
        <v>250</v>
      </c>
      <c r="F849" s="5">
        <v>24.340741402909323</v>
      </c>
      <c r="G849" s="5">
        <v>6.659282667571452E-2</v>
      </c>
      <c r="I849" s="43">
        <v>0</v>
      </c>
      <c r="M849" s="62">
        <v>4.8839531999999998E-2</v>
      </c>
      <c r="N849" s="62">
        <v>7.2131147540983612E-2</v>
      </c>
      <c r="O849" s="62">
        <v>8.4398510130000002</v>
      </c>
    </row>
    <row r="850" spans="2:15" x14ac:dyDescent="0.2">
      <c r="B850" s="23">
        <v>43300</v>
      </c>
      <c r="C850" s="5">
        <v>-33.703533329999999</v>
      </c>
      <c r="D850" s="5">
        <v>27.687383329999999</v>
      </c>
      <c r="E850" s="39">
        <v>500</v>
      </c>
      <c r="F850" s="5">
        <v>18.651371168904078</v>
      </c>
      <c r="G850" s="5">
        <v>4.404008748378299</v>
      </c>
      <c r="I850" s="43">
        <v>0</v>
      </c>
      <c r="M850" s="62">
        <v>2.1238469999999999E-2</v>
      </c>
      <c r="N850" s="62">
        <v>5.4918032786885E-2</v>
      </c>
      <c r="O850" s="62">
        <v>15.815874000000001</v>
      </c>
    </row>
    <row r="851" spans="2:15" x14ac:dyDescent="0.2">
      <c r="B851" s="23">
        <v>43301</v>
      </c>
      <c r="C851" s="5">
        <v>-33.895633330000003</v>
      </c>
      <c r="D851" s="5">
        <v>27.79856667</v>
      </c>
      <c r="E851" s="39">
        <v>5</v>
      </c>
      <c r="F851" s="5">
        <v>1.1174023332517262</v>
      </c>
      <c r="G851" s="5">
        <v>0.19014155261116708</v>
      </c>
      <c r="I851" s="43">
        <v>0.55000000000000004</v>
      </c>
      <c r="M851" s="62">
        <v>6.5011507999999996E-2</v>
      </c>
      <c r="N851" s="62">
        <v>4.0155440414507776E-2</v>
      </c>
      <c r="O851" s="62">
        <v>0.99719577100000001</v>
      </c>
    </row>
    <row r="852" spans="2:15" x14ac:dyDescent="0.2">
      <c r="B852" s="23">
        <v>43301</v>
      </c>
      <c r="C852" s="5">
        <v>-33.895633330000003</v>
      </c>
      <c r="D852" s="5">
        <v>27.79856667</v>
      </c>
      <c r="E852" s="39">
        <v>40</v>
      </c>
      <c r="F852" s="5">
        <v>9.872632680649172</v>
      </c>
      <c r="G852" s="5">
        <v>0.69851059300786644</v>
      </c>
      <c r="I852" s="43">
        <v>0.3</v>
      </c>
      <c r="M852" s="62">
        <v>0.11011162799999999</v>
      </c>
      <c r="N852" s="62">
        <v>0.14597544338335605</v>
      </c>
      <c r="O852" s="62">
        <v>1.35094234</v>
      </c>
    </row>
    <row r="853" spans="2:15" x14ac:dyDescent="0.2">
      <c r="B853" s="23">
        <v>43301</v>
      </c>
      <c r="C853" s="5">
        <v>-33.895633330000003</v>
      </c>
      <c r="D853" s="5">
        <v>27.79856667</v>
      </c>
      <c r="E853" s="39">
        <v>80</v>
      </c>
      <c r="F853" s="5">
        <v>1.0998867056935389</v>
      </c>
      <c r="G853" s="5">
        <v>9.6848346349340697E-2</v>
      </c>
      <c r="I853" s="43">
        <v>0.1</v>
      </c>
      <c r="M853" s="62">
        <v>5.9787331999999999E-2</v>
      </c>
      <c r="N853" s="62">
        <v>0.12953367875647701</v>
      </c>
      <c r="O853" s="62">
        <v>2.58520131</v>
      </c>
    </row>
    <row r="854" spans="2:15" x14ac:dyDescent="0.2">
      <c r="B854" s="23">
        <v>43301</v>
      </c>
      <c r="C854" s="5">
        <v>-33.895633330000003</v>
      </c>
      <c r="D854" s="5">
        <v>27.79856667</v>
      </c>
      <c r="E854" s="39">
        <v>110</v>
      </c>
      <c r="F854" s="5">
        <v>33.692343237940008</v>
      </c>
      <c r="G854" s="5">
        <v>5.0436868717236099</v>
      </c>
      <c r="I854" s="43">
        <v>0.01</v>
      </c>
      <c r="M854" s="62">
        <v>6.6887083E-2</v>
      </c>
      <c r="N854" s="62">
        <v>0.24740932642487043</v>
      </c>
      <c r="O854" s="62">
        <v>4.6406712399999996</v>
      </c>
    </row>
    <row r="855" spans="2:15" x14ac:dyDescent="0.2">
      <c r="B855" s="23">
        <v>43301</v>
      </c>
      <c r="C855" s="5">
        <v>-33.895633330000003</v>
      </c>
      <c r="D855" s="5">
        <v>27.79856667</v>
      </c>
      <c r="E855" s="39">
        <v>200</v>
      </c>
      <c r="F855" s="5">
        <v>10.277077617843101</v>
      </c>
      <c r="G855" s="5">
        <v>0.91164168568980397</v>
      </c>
      <c r="I855" s="43">
        <v>0</v>
      </c>
      <c r="M855" s="62">
        <v>5.3736420999999999E-2</v>
      </c>
      <c r="N855" s="62">
        <v>4.4117647058823525E-2</v>
      </c>
      <c r="O855" s="62">
        <v>4.863015345</v>
      </c>
    </row>
    <row r="856" spans="2:15" x14ac:dyDescent="0.2">
      <c r="B856" s="23">
        <v>43301</v>
      </c>
      <c r="C856" s="5">
        <v>-33.895633330000003</v>
      </c>
      <c r="D856" s="5">
        <v>27.79856667</v>
      </c>
      <c r="E856" s="39">
        <v>400</v>
      </c>
      <c r="F856" s="5">
        <v>16.235007754834292</v>
      </c>
      <c r="G856" s="5">
        <v>1.2790975066305792</v>
      </c>
      <c r="I856" s="43">
        <v>0</v>
      </c>
      <c r="M856" s="62">
        <v>4.2879764000000001E-2</v>
      </c>
      <c r="N856" s="62">
        <v>4.3782383419689E-2</v>
      </c>
      <c r="O856" s="62">
        <v>9.9673126130000007</v>
      </c>
    </row>
    <row r="857" spans="2:15" x14ac:dyDescent="0.2">
      <c r="B857" s="23">
        <v>43302</v>
      </c>
      <c r="C857" s="5">
        <v>-34.401033329999997</v>
      </c>
      <c r="D857" s="5">
        <v>28.092216669999999</v>
      </c>
      <c r="E857" s="39">
        <v>5</v>
      </c>
      <c r="F857" s="5">
        <v>1.5189457296013225</v>
      </c>
      <c r="G857" s="5">
        <v>0.10138379741212555</v>
      </c>
      <c r="I857" s="43">
        <v>0.55000000000000004</v>
      </c>
      <c r="M857" s="62">
        <v>6.0981862999999997E-2</v>
      </c>
      <c r="N857" s="62">
        <v>6.6062176165803108E-2</v>
      </c>
      <c r="O857" s="62">
        <v>1.0983813099999999</v>
      </c>
    </row>
    <row r="858" spans="2:15" x14ac:dyDescent="0.2">
      <c r="B858" s="23">
        <v>43302</v>
      </c>
      <c r="C858" s="5">
        <v>-34.401033329999997</v>
      </c>
      <c r="D858" s="5">
        <v>28.092216669999999</v>
      </c>
      <c r="E858" s="39">
        <v>40</v>
      </c>
      <c r="F858" s="5">
        <v>0.31854989025192398</v>
      </c>
      <c r="G858" s="5">
        <v>0.31854989025192398</v>
      </c>
      <c r="I858" s="43">
        <v>0.1</v>
      </c>
      <c r="M858" s="62">
        <v>0.108680261</v>
      </c>
      <c r="N858" s="62">
        <v>7.2133271043914052E-2</v>
      </c>
      <c r="O858" s="62">
        <v>1.1499908000000001</v>
      </c>
    </row>
    <row r="859" spans="2:15" x14ac:dyDescent="0.2">
      <c r="B859" s="23">
        <v>43302</v>
      </c>
      <c r="C859" s="5">
        <v>-34.401033329999997</v>
      </c>
      <c r="D859" s="5">
        <v>28.092216669999999</v>
      </c>
      <c r="E859" s="39">
        <v>70</v>
      </c>
      <c r="F859" s="5">
        <v>4.7034402389737222</v>
      </c>
      <c r="G859" s="5">
        <v>0.76868761303571265</v>
      </c>
      <c r="I859" s="43">
        <v>0.01</v>
      </c>
      <c r="M859" s="62">
        <v>9.7528080000000003E-2</v>
      </c>
      <c r="N859" s="62">
        <v>0.24740932642487043</v>
      </c>
      <c r="O859" s="62">
        <v>1.9375324620000001</v>
      </c>
    </row>
    <row r="860" spans="2:15" x14ac:dyDescent="0.2">
      <c r="B860" s="23">
        <v>43302</v>
      </c>
      <c r="C860" s="5">
        <v>-34.401033329999997</v>
      </c>
      <c r="D860" s="5">
        <v>28.092216669999999</v>
      </c>
      <c r="E860" s="39">
        <v>200</v>
      </c>
      <c r="F860" s="5">
        <v>6.480956637968835</v>
      </c>
      <c r="G860" s="5">
        <v>1.7037006576030034</v>
      </c>
      <c r="I860" s="43">
        <v>0</v>
      </c>
      <c r="M860" s="62">
        <v>9.3501887000000006E-2</v>
      </c>
      <c r="N860" s="62">
        <v>0.10492227979274613</v>
      </c>
      <c r="O860" s="62">
        <v>4.26084817</v>
      </c>
    </row>
    <row r="861" spans="2:15" x14ac:dyDescent="0.2">
      <c r="B861" s="23">
        <v>43302</v>
      </c>
      <c r="C861" s="5">
        <v>-34.401033329999997</v>
      </c>
      <c r="D861" s="5">
        <v>28.092216669999999</v>
      </c>
      <c r="E861" s="39">
        <v>500</v>
      </c>
      <c r="F861" s="5">
        <v>6.402014566662686</v>
      </c>
      <c r="G861" s="5">
        <v>2.7387048626101369</v>
      </c>
      <c r="I861" s="43">
        <v>0</v>
      </c>
      <c r="M861" s="62">
        <v>3.8588888000000002E-2</v>
      </c>
      <c r="N861" s="62">
        <v>5.3108808290155442E-2</v>
      </c>
      <c r="O861" s="62">
        <v>9.1988550700000005</v>
      </c>
    </row>
    <row r="862" spans="2:15" x14ac:dyDescent="0.2">
      <c r="B862" s="23">
        <v>43303</v>
      </c>
      <c r="C862" s="5">
        <v>-34.985983330000003</v>
      </c>
      <c r="D862" s="5">
        <v>28.43848333</v>
      </c>
      <c r="E862" s="39">
        <v>5</v>
      </c>
      <c r="F862" s="5">
        <v>2.9326220221791708</v>
      </c>
      <c r="G862" s="5">
        <v>0.93835312331120202</v>
      </c>
      <c r="I862" s="43">
        <v>0.55000000000000004</v>
      </c>
      <c r="M862" s="62">
        <v>7.9208709000000002E-2</v>
      </c>
      <c r="N862" s="62">
        <v>0.32332878581173263</v>
      </c>
      <c r="O862" s="62">
        <v>2.4807822370000001</v>
      </c>
    </row>
    <row r="863" spans="2:15" x14ac:dyDescent="0.2">
      <c r="B863" s="23">
        <v>43303</v>
      </c>
      <c r="C863" s="5">
        <v>-34.985983330000003</v>
      </c>
      <c r="D863" s="5">
        <v>28.43848333</v>
      </c>
      <c r="E863" s="39">
        <v>60</v>
      </c>
      <c r="F863" s="5">
        <v>3.5627181317211294</v>
      </c>
      <c r="G863" s="5">
        <v>0.47267996960033709</v>
      </c>
      <c r="I863" s="43">
        <v>0.1</v>
      </c>
      <c r="M863" s="62">
        <v>6.8647809000000004E-2</v>
      </c>
      <c r="N863" s="62">
        <v>0.12843601895734599</v>
      </c>
      <c r="O863" s="62">
        <v>2.7406190370000001</v>
      </c>
    </row>
    <row r="864" spans="2:15" x14ac:dyDescent="0.2">
      <c r="B864" s="23">
        <v>43303</v>
      </c>
      <c r="C864" s="5">
        <v>-34.985983330000003</v>
      </c>
      <c r="D864" s="5">
        <v>28.43848333</v>
      </c>
      <c r="E864" s="39">
        <v>120</v>
      </c>
      <c r="F864" s="5">
        <v>18.387232679744564</v>
      </c>
      <c r="G864" s="5">
        <v>0.61719239217468491</v>
      </c>
      <c r="I864" s="43">
        <v>0.01</v>
      </c>
      <c r="M864" s="62">
        <v>7.8765651000000006E-2</v>
      </c>
      <c r="N864" s="62">
        <v>0.1869031377899045</v>
      </c>
      <c r="O864" s="62">
        <v>3.0706037570000002</v>
      </c>
    </row>
    <row r="865" spans="1:17" x14ac:dyDescent="0.2">
      <c r="B865" s="23">
        <v>43303</v>
      </c>
      <c r="C865" s="5">
        <v>-34.985983330000003</v>
      </c>
      <c r="D865" s="5">
        <v>28.43848333</v>
      </c>
      <c r="E865" s="39">
        <v>220</v>
      </c>
      <c r="F865" s="5">
        <v>8.394362206684562</v>
      </c>
      <c r="G865" s="5">
        <v>1.192615168819797</v>
      </c>
      <c r="I865" s="43">
        <v>0</v>
      </c>
      <c r="M865" s="62">
        <v>6.8126725999999999E-2</v>
      </c>
      <c r="N865" s="62">
        <v>9.1405184174624829E-2</v>
      </c>
      <c r="O865" s="62">
        <v>5.0373421470000004</v>
      </c>
    </row>
    <row r="866" spans="1:17" x14ac:dyDescent="0.2">
      <c r="B866" s="23">
        <v>43303</v>
      </c>
      <c r="C866" s="5">
        <v>-34.985983330000003</v>
      </c>
      <c r="D866" s="5">
        <v>28.43848333</v>
      </c>
      <c r="E866" s="39">
        <v>500</v>
      </c>
      <c r="F866" s="5">
        <v>9.0307794498533625</v>
      </c>
      <c r="G866" s="5">
        <v>2.0695475931419085</v>
      </c>
      <c r="I866" s="43">
        <v>0</v>
      </c>
      <c r="M866" s="62">
        <v>2.1423399999999999E-2</v>
      </c>
      <c r="N866" s="62">
        <v>6.4256480218280995E-2</v>
      </c>
      <c r="O866" s="62">
        <v>10.6108738</v>
      </c>
    </row>
    <row r="867" spans="1:17" x14ac:dyDescent="0.2">
      <c r="B867" s="23">
        <v>43304</v>
      </c>
      <c r="C867" s="5">
        <v>-35.73415</v>
      </c>
      <c r="D867" s="5">
        <v>28.903716670000001</v>
      </c>
      <c r="E867" s="39">
        <v>5</v>
      </c>
      <c r="F867" s="5">
        <v>4.3882823057807059</v>
      </c>
      <c r="G867" s="5">
        <v>0.82407476790296308</v>
      </c>
      <c r="I867" s="43">
        <v>0.55000000000000004</v>
      </c>
      <c r="M867" s="62">
        <v>6.1458985000000001E-2</v>
      </c>
      <c r="N867" s="62">
        <v>0.21800947867298578</v>
      </c>
      <c r="O867" s="62">
        <v>1.6066825419999999</v>
      </c>
    </row>
    <row r="868" spans="1:17" x14ac:dyDescent="0.2">
      <c r="B868" s="23">
        <v>43304</v>
      </c>
      <c r="C868" s="5">
        <v>-35.73415</v>
      </c>
      <c r="D868" s="5">
        <v>28.903716670000001</v>
      </c>
      <c r="E868" s="39">
        <v>60</v>
      </c>
      <c r="F868" s="5">
        <v>5.0826513875103148</v>
      </c>
      <c r="G868" s="5">
        <v>1.6641187153682422</v>
      </c>
      <c r="I868" s="43">
        <v>0.1</v>
      </c>
      <c r="M868" s="62">
        <v>4.6361628000000002E-2</v>
      </c>
      <c r="N868" s="62">
        <v>0.24729859999999998</v>
      </c>
      <c r="O868" s="62">
        <v>2.3882784670000001</v>
      </c>
    </row>
    <row r="869" spans="1:17" x14ac:dyDescent="0.2">
      <c r="B869" s="23">
        <v>43304</v>
      </c>
      <c r="C869" s="5">
        <v>-35.73415</v>
      </c>
      <c r="D869" s="5">
        <v>28.903716670000001</v>
      </c>
      <c r="E869" s="39">
        <v>150</v>
      </c>
      <c r="F869" s="5">
        <v>18.728915372886338</v>
      </c>
      <c r="G869" s="5">
        <v>2.5499308427142076</v>
      </c>
      <c r="I869" s="43">
        <v>0.01</v>
      </c>
      <c r="M869" s="62">
        <v>4.1239999999999999E-2</v>
      </c>
      <c r="N869" s="62">
        <v>4.4233807266982623E-2</v>
      </c>
      <c r="O869" s="62">
        <v>3.79929337</v>
      </c>
    </row>
    <row r="870" spans="1:17" x14ac:dyDescent="0.2">
      <c r="B870" s="23">
        <v>43304</v>
      </c>
      <c r="C870" s="5">
        <v>-35.73415</v>
      </c>
      <c r="D870" s="5">
        <v>28.903716670000001</v>
      </c>
      <c r="E870" s="39">
        <v>185</v>
      </c>
      <c r="F870" s="5">
        <v>4.3627894837705323</v>
      </c>
      <c r="G870" s="5">
        <v>0.12341063288981724</v>
      </c>
      <c r="I870" s="43">
        <v>0</v>
      </c>
      <c r="M870" s="62">
        <v>3.7976339999999997E-2</v>
      </c>
      <c r="N870" s="62">
        <v>1.6384770929999997E-2</v>
      </c>
      <c r="O870" s="62">
        <v>4.1835690220000004</v>
      </c>
    </row>
    <row r="871" spans="1:17" s="10" customFormat="1" x14ac:dyDescent="0.2">
      <c r="B871" s="24">
        <v>43304</v>
      </c>
      <c r="C871" s="12">
        <v>-35.73415</v>
      </c>
      <c r="D871" s="12">
        <v>28.903716670000001</v>
      </c>
      <c r="E871" s="42">
        <v>500</v>
      </c>
      <c r="F871" s="12">
        <v>4.1314596158340571</v>
      </c>
      <c r="G871" s="12">
        <v>0.25506464191281131</v>
      </c>
      <c r="H871" s="12"/>
      <c r="I871" s="45">
        <v>0</v>
      </c>
      <c r="L871" s="12"/>
      <c r="M871" s="63">
        <v>2.7423586999999999E-2</v>
      </c>
      <c r="N871" s="63">
        <v>1.26382306477093E-2</v>
      </c>
      <c r="O871" s="63">
        <v>9.0113169699999993</v>
      </c>
      <c r="P871" s="12"/>
      <c r="Q871" s="12"/>
    </row>
    <row r="872" spans="1:17" x14ac:dyDescent="0.2">
      <c r="A872" s="1" t="s">
        <v>227</v>
      </c>
      <c r="B872" s="23">
        <v>42465</v>
      </c>
      <c r="C872" s="5">
        <v>18.7</v>
      </c>
      <c r="D872" s="5">
        <v>-104.4</v>
      </c>
      <c r="E872" s="39">
        <v>750</v>
      </c>
      <c r="F872" s="5">
        <v>8.4</v>
      </c>
    </row>
    <row r="873" spans="1:17" x14ac:dyDescent="0.2">
      <c r="B873" s="23">
        <v>42465</v>
      </c>
      <c r="C873" s="5">
        <v>18.7</v>
      </c>
      <c r="D873" s="5">
        <v>-104.4</v>
      </c>
      <c r="E873" s="39">
        <v>200</v>
      </c>
      <c r="F873" s="5">
        <v>30.7</v>
      </c>
    </row>
    <row r="874" spans="1:17" x14ac:dyDescent="0.2">
      <c r="A874" s="1" t="s">
        <v>228</v>
      </c>
      <c r="B874" s="23">
        <v>42465</v>
      </c>
      <c r="C874" s="5">
        <v>18.7</v>
      </c>
      <c r="D874" s="5">
        <v>-104.4</v>
      </c>
      <c r="E874" s="39">
        <v>120</v>
      </c>
      <c r="F874" s="5">
        <v>57.5</v>
      </c>
    </row>
    <row r="875" spans="1:17" x14ac:dyDescent="0.2">
      <c r="B875" s="23">
        <v>42465</v>
      </c>
      <c r="C875" s="5">
        <v>18.7</v>
      </c>
      <c r="D875" s="5">
        <v>-104.4</v>
      </c>
      <c r="E875" s="39">
        <v>65</v>
      </c>
      <c r="F875" s="5">
        <v>22.4</v>
      </c>
    </row>
    <row r="876" spans="1:17" x14ac:dyDescent="0.2">
      <c r="B876" s="23">
        <v>42465</v>
      </c>
      <c r="C876" s="5">
        <v>18.7</v>
      </c>
      <c r="D876" s="5">
        <v>-104.4</v>
      </c>
      <c r="E876" s="39">
        <v>53</v>
      </c>
      <c r="F876" s="5">
        <v>43.6</v>
      </c>
    </row>
    <row r="877" spans="1:17" x14ac:dyDescent="0.2">
      <c r="B877" s="23">
        <v>42477</v>
      </c>
      <c r="C877" s="5">
        <v>16.3</v>
      </c>
      <c r="D877" s="5">
        <v>-106.1</v>
      </c>
      <c r="E877" s="39">
        <v>852</v>
      </c>
      <c r="F877" s="5">
        <v>1.6</v>
      </c>
    </row>
    <row r="878" spans="1:17" x14ac:dyDescent="0.2">
      <c r="B878" s="23">
        <v>42477</v>
      </c>
      <c r="C878" s="5">
        <v>16.3</v>
      </c>
      <c r="D878" s="5">
        <v>-106.1</v>
      </c>
      <c r="E878" s="39">
        <v>232</v>
      </c>
      <c r="F878" s="5">
        <v>24</v>
      </c>
    </row>
    <row r="879" spans="1:17" x14ac:dyDescent="0.2">
      <c r="B879" s="23">
        <v>42477</v>
      </c>
      <c r="C879" s="5">
        <v>16.3</v>
      </c>
      <c r="D879" s="5">
        <v>-106.1</v>
      </c>
      <c r="E879" s="39">
        <v>150</v>
      </c>
      <c r="F879" s="5">
        <v>122.7</v>
      </c>
    </row>
    <row r="880" spans="1:17" s="10" customFormat="1" x14ac:dyDescent="0.2">
      <c r="B880" s="24">
        <v>42477</v>
      </c>
      <c r="C880" s="12">
        <v>16.3</v>
      </c>
      <c r="D880" s="12">
        <v>-106.1</v>
      </c>
      <c r="E880" s="42">
        <v>120</v>
      </c>
      <c r="F880" s="12">
        <v>22.8</v>
      </c>
      <c r="G880" s="12"/>
      <c r="H880" s="12"/>
      <c r="I880" s="45"/>
      <c r="J880" s="12"/>
      <c r="K880" s="12"/>
      <c r="L880" s="12"/>
      <c r="M880" s="63"/>
      <c r="N880" s="63"/>
      <c r="O880" s="63"/>
      <c r="P880" s="12"/>
      <c r="Q880" s="12"/>
    </row>
    <row r="881" spans="1:15" x14ac:dyDescent="0.2">
      <c r="A881" s="1" t="s">
        <v>583</v>
      </c>
      <c r="B881" s="23">
        <v>42936</v>
      </c>
      <c r="C881" s="5">
        <v>-34.506950000000003</v>
      </c>
      <c r="D881" s="5">
        <v>7.4485669999999997</v>
      </c>
      <c r="E881" s="39">
        <v>15</v>
      </c>
      <c r="F881" s="5">
        <v>2.3256723486890807</v>
      </c>
      <c r="G881" s="5">
        <v>2.1253223331791928</v>
      </c>
      <c r="I881" s="43">
        <v>0.55000000000000004</v>
      </c>
      <c r="M881" s="62">
        <v>1.1762852908636435E-3</v>
      </c>
      <c r="N881" s="62">
        <v>0.16460067292367631</v>
      </c>
      <c r="O881" s="62">
        <v>1.9430111856822687</v>
      </c>
    </row>
    <row r="882" spans="1:15" x14ac:dyDescent="0.2">
      <c r="B882" s="23">
        <v>42936</v>
      </c>
      <c r="C882" s="5">
        <v>-34.506950000000003</v>
      </c>
      <c r="D882" s="5">
        <v>7.4485669999999997</v>
      </c>
      <c r="E882" s="39">
        <v>40</v>
      </c>
      <c r="F882" s="5">
        <v>2.3760088827880179</v>
      </c>
      <c r="G882" s="5">
        <v>0.46670857818615696</v>
      </c>
      <c r="I882" s="43">
        <v>0.1</v>
      </c>
      <c r="M882" s="62">
        <v>2.8162547407336582E-3</v>
      </c>
      <c r="N882" s="62">
        <v>0.16460067292367631</v>
      </c>
      <c r="O882" s="62">
        <v>1.9235100120558686</v>
      </c>
    </row>
    <row r="883" spans="1:15" x14ac:dyDescent="0.2">
      <c r="A883" s="1" t="s">
        <v>584</v>
      </c>
      <c r="B883" s="23">
        <v>42936</v>
      </c>
      <c r="C883" s="5">
        <v>-34.506950000000003</v>
      </c>
      <c r="D883" s="5">
        <v>7.4485669999999997</v>
      </c>
      <c r="E883" s="39">
        <v>60</v>
      </c>
      <c r="F883" s="5">
        <v>3.9147879568056521</v>
      </c>
      <c r="G883" s="5">
        <v>1.0847095195079708</v>
      </c>
      <c r="I883" s="43">
        <v>0.01</v>
      </c>
      <c r="M883" s="62">
        <v>3.8922817668993201E-3</v>
      </c>
      <c r="N883" s="62">
        <v>0.26199752080750843</v>
      </c>
      <c r="O883" s="62">
        <v>2.0020669167262684</v>
      </c>
    </row>
    <row r="884" spans="1:15" x14ac:dyDescent="0.2">
      <c r="B884" s="23">
        <v>42936</v>
      </c>
      <c r="C884" s="5">
        <v>-34.506950000000003</v>
      </c>
      <c r="D884" s="5">
        <v>7.4485669999999997</v>
      </c>
      <c r="E884" s="39">
        <v>100</v>
      </c>
      <c r="F884" s="5">
        <v>11.442723432911732</v>
      </c>
      <c r="G884" s="5">
        <v>0.22328046513839792</v>
      </c>
      <c r="I884" s="43">
        <v>0</v>
      </c>
      <c r="M884" s="62">
        <v>9.4408523759441625E-3</v>
      </c>
      <c r="N884" s="62">
        <v>0.21772622631485747</v>
      </c>
      <c r="O884" s="62">
        <v>2.0986940516442698</v>
      </c>
    </row>
    <row r="885" spans="1:15" x14ac:dyDescent="0.2">
      <c r="B885" s="23">
        <v>42936</v>
      </c>
      <c r="C885" s="5">
        <v>-34.506950000000003</v>
      </c>
      <c r="D885" s="5">
        <v>7.4485669999999997</v>
      </c>
      <c r="E885" s="39">
        <v>175</v>
      </c>
      <c r="F885" s="5">
        <v>6.473272959417832</v>
      </c>
      <c r="G885" s="5">
        <v>5.1978086879753027</v>
      </c>
      <c r="I885" s="43">
        <v>0</v>
      </c>
      <c r="M885" s="62">
        <v>1.7289356056984416E-2</v>
      </c>
      <c r="N885" s="62">
        <v>0</v>
      </c>
      <c r="O885" s="62">
        <v>3.7317751248135687</v>
      </c>
    </row>
    <row r="886" spans="1:15" x14ac:dyDescent="0.2">
      <c r="B886" s="23">
        <v>42936</v>
      </c>
      <c r="C886" s="5">
        <v>-34.506950000000003</v>
      </c>
      <c r="D886" s="5">
        <v>7.4485669999999997</v>
      </c>
      <c r="E886" s="39">
        <v>200</v>
      </c>
      <c r="F886" s="5">
        <v>10.048582243677934</v>
      </c>
      <c r="G886" s="5">
        <v>0.78570237164322165</v>
      </c>
      <c r="I886" s="43">
        <v>0</v>
      </c>
      <c r="M886" s="62">
        <v>4.268990821302227E-3</v>
      </c>
      <c r="N886" s="62">
        <v>5.2240127501328162E-3</v>
      </c>
      <c r="O886" s="62">
        <v>6.1872980605835677</v>
      </c>
    </row>
    <row r="887" spans="1:15" x14ac:dyDescent="0.2">
      <c r="B887" s="23">
        <v>42936</v>
      </c>
      <c r="C887" s="5">
        <v>-34.506950000000003</v>
      </c>
      <c r="D887" s="5">
        <v>7.4485669999999997</v>
      </c>
      <c r="E887" s="39">
        <v>500</v>
      </c>
      <c r="F887" s="5">
        <v>5.8700400674907058</v>
      </c>
      <c r="G887" s="5">
        <v>0.40939135040703339</v>
      </c>
      <c r="I887" s="43">
        <v>0</v>
      </c>
      <c r="M887" s="62">
        <v>6.7826154508079202E-4</v>
      </c>
      <c r="N887" s="62">
        <v>1.407827164866301E-2</v>
      </c>
      <c r="O887" s="62">
        <v>15.161642619533566</v>
      </c>
    </row>
    <row r="888" spans="1:15" x14ac:dyDescent="0.2">
      <c r="B888" s="23">
        <v>42936</v>
      </c>
      <c r="C888" s="5">
        <v>-34.506950000000003</v>
      </c>
      <c r="D888" s="5">
        <v>7.4485669999999997</v>
      </c>
      <c r="E888" s="39">
        <v>1000</v>
      </c>
      <c r="F888" s="5">
        <v>2.2502820785231217</v>
      </c>
      <c r="G888" s="5">
        <v>0.89709558027894698</v>
      </c>
      <c r="I888" s="43">
        <v>0</v>
      </c>
      <c r="M888" s="62">
        <v>6.1139927335309297E-4</v>
      </c>
      <c r="N888" s="62">
        <v>0</v>
      </c>
      <c r="O888" s="62">
        <v>28.808444950383567</v>
      </c>
    </row>
    <row r="889" spans="1:15" x14ac:dyDescent="0.2">
      <c r="B889" s="23">
        <v>42938</v>
      </c>
      <c r="C889" s="5">
        <v>-34.502450000000003</v>
      </c>
      <c r="D889" s="5">
        <v>1.1853499999999999</v>
      </c>
      <c r="E889" s="39">
        <v>15</v>
      </c>
      <c r="F889" s="5">
        <v>1.1285561354495184</v>
      </c>
      <c r="G889" s="5">
        <v>0.31729729068465679</v>
      </c>
      <c r="I889" s="43">
        <v>0.55000000000000004</v>
      </c>
      <c r="M889" s="62">
        <v>3.5433485945879556E-2</v>
      </c>
      <c r="N889" s="62">
        <v>0</v>
      </c>
      <c r="O889" s="62">
        <v>0.36456862960666492</v>
      </c>
    </row>
    <row r="890" spans="1:15" x14ac:dyDescent="0.2">
      <c r="B890" s="23">
        <v>42938</v>
      </c>
      <c r="C890" s="5">
        <v>-34.502450000000003</v>
      </c>
      <c r="D890" s="5">
        <v>1.1853499999999999</v>
      </c>
      <c r="E890" s="39">
        <v>45</v>
      </c>
      <c r="F890" s="5">
        <v>1.9130711784872885</v>
      </c>
      <c r="G890" s="5">
        <v>1.568241192297009</v>
      </c>
      <c r="I890" s="43">
        <v>0.1</v>
      </c>
      <c r="M890" s="62">
        <v>4.0833616936177174E-2</v>
      </c>
      <c r="N890" s="62">
        <v>0</v>
      </c>
      <c r="O890" s="62">
        <v>0.51320865250666492</v>
      </c>
    </row>
    <row r="891" spans="1:15" x14ac:dyDescent="0.2">
      <c r="B891" s="23">
        <v>42938</v>
      </c>
      <c r="C891" s="5">
        <v>-34.502450000000003</v>
      </c>
      <c r="D891" s="5">
        <v>1.1853499999999999</v>
      </c>
      <c r="E891" s="39">
        <v>60</v>
      </c>
      <c r="F891" s="5">
        <v>0.67894651884026747</v>
      </c>
      <c r="G891" s="5">
        <v>0.56401293612553649</v>
      </c>
      <c r="I891" s="43">
        <v>0.01</v>
      </c>
      <c r="M891" s="62">
        <v>5.1682727490072453E-2</v>
      </c>
      <c r="N891" s="62">
        <v>5.2240127501328162E-3</v>
      </c>
      <c r="O891" s="62">
        <v>0.52312745392666482</v>
      </c>
    </row>
    <row r="892" spans="1:15" x14ac:dyDescent="0.2">
      <c r="B892" s="23">
        <v>42938</v>
      </c>
      <c r="C892" s="5">
        <v>-34.502450000000003</v>
      </c>
      <c r="D892" s="5">
        <v>1.1853499999999999</v>
      </c>
      <c r="E892" s="39">
        <v>100</v>
      </c>
      <c r="F892" s="5">
        <v>5.5524146252588782</v>
      </c>
      <c r="G892" s="5">
        <v>7.0312309867791342E-2</v>
      </c>
      <c r="I892" s="43">
        <v>0</v>
      </c>
      <c r="M892" s="62">
        <v>5.966693523150611E-2</v>
      </c>
      <c r="N892" s="62">
        <v>0</v>
      </c>
      <c r="O892" s="62">
        <v>2.1624501196266648</v>
      </c>
    </row>
    <row r="893" spans="1:15" x14ac:dyDescent="0.2">
      <c r="B893" s="23">
        <v>42938</v>
      </c>
      <c r="C893" s="5">
        <v>-34.502450000000003</v>
      </c>
      <c r="D893" s="5">
        <v>1.1853499999999999</v>
      </c>
      <c r="E893" s="39">
        <v>150</v>
      </c>
      <c r="F893" s="5">
        <v>17.143123079386449</v>
      </c>
      <c r="G893" s="5">
        <v>8.5270493024403027E-4</v>
      </c>
      <c r="I893" s="43">
        <v>0</v>
      </c>
      <c r="M893" s="62">
        <v>2.9615778441888082E-3</v>
      </c>
      <c r="N893" s="62">
        <v>0</v>
      </c>
      <c r="O893" s="62">
        <v>5.6062164246666653</v>
      </c>
    </row>
    <row r="894" spans="1:15" x14ac:dyDescent="0.2">
      <c r="B894" s="23">
        <v>42938</v>
      </c>
      <c r="C894" s="5">
        <v>-34.502450000000003</v>
      </c>
      <c r="D894" s="5">
        <v>1.1853499999999999</v>
      </c>
      <c r="E894" s="39">
        <v>200</v>
      </c>
      <c r="F894" s="5">
        <v>12.322049066500936</v>
      </c>
      <c r="G894" s="5">
        <v>1.6564738032318274</v>
      </c>
      <c r="I894" s="43">
        <v>0</v>
      </c>
      <c r="M894" s="62">
        <v>1.5247824497482288E-3</v>
      </c>
      <c r="N894" s="62">
        <v>0</v>
      </c>
      <c r="O894" s="62">
        <v>8.3783685606666634</v>
      </c>
    </row>
    <row r="895" spans="1:15" x14ac:dyDescent="0.2">
      <c r="B895" s="23">
        <v>42938</v>
      </c>
      <c r="C895" s="5">
        <v>-34.502450000000003</v>
      </c>
      <c r="D895" s="5">
        <v>1.1853499999999999</v>
      </c>
      <c r="E895" s="39">
        <v>500</v>
      </c>
      <c r="F895" s="5">
        <v>5.5429999163789319</v>
      </c>
      <c r="G895" s="5">
        <v>0.39242274919079495</v>
      </c>
      <c r="I895" s="43">
        <v>0</v>
      </c>
      <c r="M895" s="62">
        <v>1.9333728701846319E-3</v>
      </c>
      <c r="N895" s="62">
        <v>0</v>
      </c>
      <c r="O895" s="62">
        <v>22.413601870666664</v>
      </c>
    </row>
    <row r="896" spans="1:15" x14ac:dyDescent="0.2">
      <c r="B896" s="23">
        <v>42938</v>
      </c>
      <c r="C896" s="5">
        <v>-34.502450000000003</v>
      </c>
      <c r="D896" s="5">
        <v>1.1853499999999999</v>
      </c>
      <c r="E896" s="39">
        <v>1000</v>
      </c>
      <c r="F896" s="5">
        <v>0.9783956202739601</v>
      </c>
      <c r="G896" s="5">
        <v>0.97692480944486371</v>
      </c>
      <c r="I896" s="43">
        <v>0</v>
      </c>
      <c r="M896" s="62">
        <v>2.1234862365415315E-3</v>
      </c>
      <c r="N896" s="62">
        <v>0</v>
      </c>
      <c r="O896" s="62">
        <v>33.037527870666665</v>
      </c>
    </row>
    <row r="897" spans="2:15" x14ac:dyDescent="0.2">
      <c r="B897" s="23">
        <v>42940</v>
      </c>
      <c r="C897" s="5">
        <v>-34.50573</v>
      </c>
      <c r="D897" s="5">
        <v>11.198416999999999</v>
      </c>
      <c r="E897" s="39">
        <v>40</v>
      </c>
      <c r="F897" s="5">
        <v>5.9046644017792405</v>
      </c>
      <c r="G897" s="5">
        <v>1.837823485765141</v>
      </c>
      <c r="I897" s="43">
        <v>0.3</v>
      </c>
      <c r="M897" s="62">
        <v>2.7038819585997763E-2</v>
      </c>
      <c r="N897" s="62">
        <v>0.15574641402514611</v>
      </c>
      <c r="O897" s="62">
        <v>2.6353247686787471</v>
      </c>
    </row>
    <row r="898" spans="2:15" x14ac:dyDescent="0.2">
      <c r="B898" s="23">
        <v>42940</v>
      </c>
      <c r="C898" s="5">
        <v>-34.50573</v>
      </c>
      <c r="D898" s="5">
        <v>11.198416999999999</v>
      </c>
      <c r="E898" s="39">
        <v>90</v>
      </c>
      <c r="F898" s="5">
        <v>6.7512487037051905</v>
      </c>
      <c r="G898" s="5">
        <v>2.398497015526186</v>
      </c>
      <c r="I898" s="43">
        <v>0.1</v>
      </c>
      <c r="M898" s="62">
        <v>3.8396091012556999E-3</v>
      </c>
      <c r="N898" s="62">
        <v>0.16460067292367631</v>
      </c>
      <c r="O898" s="62">
        <v>2.6743433410247999</v>
      </c>
    </row>
    <row r="899" spans="2:15" x14ac:dyDescent="0.2">
      <c r="B899" s="23">
        <v>42940</v>
      </c>
      <c r="C899" s="5">
        <v>-34.50573</v>
      </c>
      <c r="D899" s="5">
        <v>11.198416999999999</v>
      </c>
      <c r="E899" s="39">
        <v>100</v>
      </c>
      <c r="F899" s="5">
        <v>9.9342454963058966</v>
      </c>
      <c r="G899" s="5">
        <v>1.8962370667213546</v>
      </c>
      <c r="I899" s="43">
        <v>0.01</v>
      </c>
      <c r="M899" s="62">
        <v>8.0788361563759997E-3</v>
      </c>
      <c r="N899" s="62">
        <v>0.16460067292367631</v>
      </c>
      <c r="O899" s="62">
        <v>2.68070444911752</v>
      </c>
    </row>
    <row r="900" spans="2:15" x14ac:dyDescent="0.2">
      <c r="B900" s="23">
        <v>42940</v>
      </c>
      <c r="C900" s="5">
        <v>-34.50573</v>
      </c>
      <c r="D900" s="5">
        <v>11.198416999999999</v>
      </c>
      <c r="E900" s="39">
        <v>125</v>
      </c>
      <c r="F900" s="5">
        <v>3.2543016142451378</v>
      </c>
      <c r="G900" s="5">
        <v>2.1517861441404058</v>
      </c>
      <c r="I900" s="43">
        <v>0</v>
      </c>
      <c r="M900" s="62">
        <v>2.7917709510759973E-3</v>
      </c>
      <c r="N900" s="62">
        <v>0.14689215512661591</v>
      </c>
      <c r="O900" s="62">
        <v>2.69740406154075</v>
      </c>
    </row>
    <row r="901" spans="2:15" x14ac:dyDescent="0.2">
      <c r="B901" s="23">
        <v>42940</v>
      </c>
      <c r="C901" s="5">
        <v>-34.50573</v>
      </c>
      <c r="D901" s="5">
        <v>11.198416999999999</v>
      </c>
      <c r="E901" s="39">
        <v>150</v>
      </c>
      <c r="F901" s="5">
        <v>7.5158961813918808</v>
      </c>
      <c r="G901" s="5">
        <v>0.12467996421021475</v>
      </c>
      <c r="I901" s="43">
        <v>0</v>
      </c>
      <c r="M901" s="62">
        <v>1.11942546606055E-2</v>
      </c>
      <c r="N901" s="62">
        <v>0.12032937843102533</v>
      </c>
      <c r="O901" s="62">
        <v>2.6533594817028998</v>
      </c>
    </row>
    <row r="902" spans="2:15" x14ac:dyDescent="0.2">
      <c r="B902" s="23">
        <v>42940</v>
      </c>
      <c r="C902" s="5">
        <v>-34.50573</v>
      </c>
      <c r="D902" s="5">
        <v>11.198416999999999</v>
      </c>
      <c r="E902" s="39">
        <v>250</v>
      </c>
      <c r="F902" s="5">
        <v>12.059661732689442</v>
      </c>
      <c r="G902" s="5">
        <v>0.46500272806025666</v>
      </c>
      <c r="I902" s="43">
        <v>0</v>
      </c>
      <c r="M902" s="62">
        <v>1.4156857504536286E-2</v>
      </c>
      <c r="N902" s="62">
        <v>0</v>
      </c>
      <c r="O902" s="62">
        <v>7.3303924566349981</v>
      </c>
    </row>
    <row r="903" spans="2:15" x14ac:dyDescent="0.2">
      <c r="B903" s="23">
        <v>42940</v>
      </c>
      <c r="C903" s="5">
        <v>-34.50573</v>
      </c>
      <c r="D903" s="5">
        <v>11.198416999999999</v>
      </c>
      <c r="E903" s="39">
        <v>500</v>
      </c>
      <c r="F903" s="5">
        <v>5.6442866667357965</v>
      </c>
      <c r="G903" s="5">
        <v>0.23090564734506991</v>
      </c>
      <c r="I903" s="43">
        <v>0</v>
      </c>
      <c r="M903" s="62">
        <v>6.9771041878505241E-5</v>
      </c>
      <c r="N903" s="62">
        <v>1.407827164866301E-2</v>
      </c>
      <c r="O903" s="62">
        <v>15.393435076622996</v>
      </c>
    </row>
    <row r="904" spans="2:15" x14ac:dyDescent="0.2">
      <c r="B904" s="23">
        <v>42940</v>
      </c>
      <c r="C904" s="5">
        <v>-34.50573</v>
      </c>
      <c r="D904" s="5">
        <v>11.198416999999999</v>
      </c>
      <c r="E904" s="39">
        <v>1000</v>
      </c>
      <c r="F904" s="5">
        <v>1.7403074034157546</v>
      </c>
      <c r="G904" s="5">
        <v>0.32876186425544801</v>
      </c>
      <c r="I904" s="43">
        <v>0</v>
      </c>
      <c r="M904" s="62">
        <v>1.5008224955075365E-4</v>
      </c>
      <c r="N904" s="62">
        <v>0</v>
      </c>
      <c r="O904" s="62">
        <v>31.877053222223001</v>
      </c>
    </row>
    <row r="905" spans="2:15" x14ac:dyDescent="0.2">
      <c r="B905" s="23">
        <v>44037</v>
      </c>
      <c r="C905" s="5">
        <v>-35.409717000000001</v>
      </c>
      <c r="D905" s="5">
        <v>13.470217</v>
      </c>
      <c r="E905" s="39">
        <v>40</v>
      </c>
      <c r="F905" s="5">
        <v>20.604377661934791</v>
      </c>
      <c r="G905" s="5">
        <v>1.5793093871721373</v>
      </c>
      <c r="I905" s="43">
        <v>0.3</v>
      </c>
      <c r="M905" s="62">
        <v>2.0317134670871321E-2</v>
      </c>
      <c r="N905" s="62">
        <v>4.064104834425359E-2</v>
      </c>
      <c r="O905" s="62">
        <v>3.0127537113999998</v>
      </c>
    </row>
    <row r="906" spans="2:15" x14ac:dyDescent="0.2">
      <c r="B906" s="23">
        <v>44037</v>
      </c>
      <c r="C906" s="5">
        <v>-35.409717000000001</v>
      </c>
      <c r="D906" s="5">
        <v>13.470217</v>
      </c>
      <c r="E906" s="39">
        <v>60</v>
      </c>
      <c r="F906" s="5">
        <v>21.264019166584557</v>
      </c>
      <c r="G906" s="5">
        <v>1.2703349810698097</v>
      </c>
      <c r="I906" s="43">
        <v>0.1</v>
      </c>
      <c r="M906" s="62">
        <v>1.3080294330551044E-2</v>
      </c>
      <c r="N906" s="62">
        <v>1.407827164866301E-2</v>
      </c>
      <c r="O906" s="62">
        <v>2.9925785397099998</v>
      </c>
    </row>
    <row r="907" spans="2:15" x14ac:dyDescent="0.2">
      <c r="B907" s="23">
        <v>44037</v>
      </c>
      <c r="C907" s="5">
        <v>-35.409717000000001</v>
      </c>
      <c r="D907" s="5">
        <v>13.470217</v>
      </c>
      <c r="E907" s="39">
        <v>100</v>
      </c>
      <c r="F907" s="5">
        <v>22.87867191648856</v>
      </c>
      <c r="G907" s="5">
        <v>1.0003537784677485</v>
      </c>
      <c r="I907" s="43">
        <v>0.01</v>
      </c>
      <c r="M907" s="62">
        <v>1.0662439720454244E-2</v>
      </c>
      <c r="N907" s="62">
        <v>4.064104834425359E-2</v>
      </c>
      <c r="O907" s="62">
        <v>2.9467522021599999</v>
      </c>
    </row>
    <row r="908" spans="2:15" x14ac:dyDescent="0.2">
      <c r="B908" s="23">
        <v>44037</v>
      </c>
      <c r="C908" s="5">
        <v>-35.409717000000001</v>
      </c>
      <c r="D908" s="5">
        <v>13.470217</v>
      </c>
      <c r="E908" s="39">
        <v>125</v>
      </c>
      <c r="F908" s="5">
        <v>25.028394935653377</v>
      </c>
      <c r="G908" s="5">
        <v>2.5446267513475531</v>
      </c>
      <c r="I908" s="43">
        <v>0</v>
      </c>
      <c r="M908" s="62">
        <v>8.5779620325590854E-3</v>
      </c>
      <c r="N908" s="62">
        <v>6.7203825039844164E-2</v>
      </c>
      <c r="O908" s="62">
        <v>2.9206151414399999</v>
      </c>
    </row>
    <row r="909" spans="2:15" x14ac:dyDescent="0.2">
      <c r="B909" s="23">
        <v>44037</v>
      </c>
      <c r="C909" s="5">
        <v>-35.409717000000001</v>
      </c>
      <c r="D909" s="5">
        <v>13.470217</v>
      </c>
      <c r="E909" s="39">
        <v>150</v>
      </c>
      <c r="F909" s="5">
        <v>27.050125668998177</v>
      </c>
      <c r="G909" s="5">
        <v>2.367281604153344</v>
      </c>
      <c r="I909" s="43">
        <v>0</v>
      </c>
      <c r="M909" s="62">
        <v>1.2904172600041897E-2</v>
      </c>
      <c r="N909" s="62">
        <v>5.8349566141313973E-2</v>
      </c>
      <c r="O909" s="62">
        <v>2.9066941957100001</v>
      </c>
    </row>
    <row r="910" spans="2:15" x14ac:dyDescent="0.2">
      <c r="B910" s="23">
        <v>44037</v>
      </c>
      <c r="C910" s="5">
        <v>-35.409717000000001</v>
      </c>
      <c r="D910" s="5">
        <v>13.470217</v>
      </c>
      <c r="E910" s="39">
        <v>250</v>
      </c>
      <c r="F910" s="5">
        <v>24.399228185231216</v>
      </c>
      <c r="G910" s="5">
        <v>1.3360354472478868</v>
      </c>
      <c r="I910" s="43">
        <v>0</v>
      </c>
      <c r="M910" s="62">
        <v>9.5364768194696452E-3</v>
      </c>
      <c r="N910" s="62">
        <v>3.0193022843988001E-2</v>
      </c>
      <c r="O910" s="62">
        <v>3.43894424379</v>
      </c>
    </row>
    <row r="911" spans="2:15" x14ac:dyDescent="0.2">
      <c r="B911" s="23">
        <v>44037</v>
      </c>
      <c r="C911" s="5">
        <v>-35.409717000000001</v>
      </c>
      <c r="D911" s="5">
        <v>13.470217</v>
      </c>
      <c r="E911" s="39">
        <v>500</v>
      </c>
      <c r="F911" s="5">
        <v>5.3867358721483489</v>
      </c>
      <c r="G911" s="5">
        <v>0.12006952873704502</v>
      </c>
      <c r="I911" s="43">
        <v>0</v>
      </c>
      <c r="M911" s="62">
        <v>9.8012689843560261E-4</v>
      </c>
      <c r="N911" s="62">
        <v>5.2240127501328162E-3</v>
      </c>
      <c r="O911" s="62">
        <v>12.324505699200001</v>
      </c>
    </row>
    <row r="912" spans="2:15" x14ac:dyDescent="0.2">
      <c r="B912" s="23">
        <v>44037</v>
      </c>
      <c r="C912" s="5">
        <v>-35.409717000000001</v>
      </c>
      <c r="D912" s="5">
        <v>13.470217</v>
      </c>
      <c r="E912" s="39">
        <v>1000</v>
      </c>
      <c r="F912" s="5">
        <v>2.4076516239593913</v>
      </c>
      <c r="G912" s="5">
        <v>0.12841209295098752</v>
      </c>
      <c r="I912" s="43">
        <v>0</v>
      </c>
      <c r="M912" s="62">
        <v>5.9612165371332676E-4</v>
      </c>
      <c r="N912" s="62">
        <v>0</v>
      </c>
      <c r="O912" s="62">
        <v>27.699416652399997</v>
      </c>
    </row>
    <row r="913" spans="1:17" x14ac:dyDescent="0.2">
      <c r="B913" s="23">
        <v>44038</v>
      </c>
      <c r="C913" s="5">
        <v>-35.000500000000002</v>
      </c>
      <c r="D913" s="5">
        <v>13.99765</v>
      </c>
      <c r="E913" s="39">
        <v>40</v>
      </c>
      <c r="F913" s="5">
        <v>13.094043489150334</v>
      </c>
      <c r="G913" s="5">
        <v>2.2981832705784702</v>
      </c>
      <c r="I913" s="43">
        <v>0.3</v>
      </c>
      <c r="M913" s="62">
        <v>1.3595449755744882E-2</v>
      </c>
      <c r="N913" s="62">
        <v>2.1338763945457799E-2</v>
      </c>
      <c r="O913" s="62">
        <v>3.9899404077969205</v>
      </c>
    </row>
    <row r="914" spans="1:17" x14ac:dyDescent="0.2">
      <c r="B914" s="23">
        <v>44038</v>
      </c>
      <c r="C914" s="5">
        <v>-35.000500000000002</v>
      </c>
      <c r="D914" s="5">
        <v>13.99765</v>
      </c>
      <c r="E914" s="39">
        <v>60</v>
      </c>
      <c r="F914" s="5">
        <v>6.9128377862337018</v>
      </c>
      <c r="G914" s="5">
        <v>1.6379133260422287</v>
      </c>
      <c r="I914" s="43">
        <v>0.1</v>
      </c>
      <c r="M914" s="62">
        <v>1.5821130174396094E-2</v>
      </c>
      <c r="N914" s="62">
        <v>1.407827164866301E-2</v>
      </c>
      <c r="O914" s="62">
        <v>4.0627850364719205</v>
      </c>
    </row>
    <row r="915" spans="1:17" x14ac:dyDescent="0.2">
      <c r="B915" s="23">
        <v>44038</v>
      </c>
      <c r="C915" s="5">
        <v>-35.000500000000002</v>
      </c>
      <c r="D915" s="5">
        <v>13.99765</v>
      </c>
      <c r="E915" s="39">
        <v>100</v>
      </c>
      <c r="F915" s="5">
        <v>13.750393285556839</v>
      </c>
      <c r="G915" s="5">
        <v>1.2094531992794675</v>
      </c>
      <c r="I915" s="43">
        <v>0.01</v>
      </c>
      <c r="M915" s="62">
        <v>1.3246043284532489E-2</v>
      </c>
      <c r="N915" s="62">
        <v>4.9495307242783775E-2</v>
      </c>
      <c r="O915" s="62">
        <v>4.3331578693769206</v>
      </c>
    </row>
    <row r="916" spans="1:17" x14ac:dyDescent="0.2">
      <c r="B916" s="23">
        <v>44038</v>
      </c>
      <c r="C916" s="5">
        <v>-35.000500000000002</v>
      </c>
      <c r="D916" s="5">
        <v>13.99765</v>
      </c>
      <c r="E916" s="39">
        <v>125</v>
      </c>
      <c r="F916" s="5">
        <v>21.225821004265658</v>
      </c>
      <c r="G916" s="5">
        <v>6.2915034963011998</v>
      </c>
      <c r="I916" s="43">
        <v>0</v>
      </c>
      <c r="M916" s="62">
        <v>1.4364153114042174E-2</v>
      </c>
      <c r="N916" s="62">
        <v>0.1734549318222065</v>
      </c>
      <c r="O916" s="62">
        <v>4.4803994637969211</v>
      </c>
    </row>
    <row r="917" spans="1:17" x14ac:dyDescent="0.2">
      <c r="B917" s="23">
        <v>44038</v>
      </c>
      <c r="C917" s="5">
        <v>-35.000500000000002</v>
      </c>
      <c r="D917" s="5">
        <v>13.99765</v>
      </c>
      <c r="E917" s="39">
        <v>150</v>
      </c>
      <c r="F917" s="5">
        <v>19.155132694568579</v>
      </c>
      <c r="G917" s="5">
        <v>0.85007495067566674</v>
      </c>
      <c r="I917" s="43">
        <v>0</v>
      </c>
      <c r="M917" s="62">
        <v>1.4614090539478293E-2</v>
      </c>
      <c r="N917" s="62">
        <v>4.9495307242783775E-2</v>
      </c>
      <c r="O917" s="62">
        <v>4.9866244689969204</v>
      </c>
    </row>
    <row r="918" spans="1:17" x14ac:dyDescent="0.2">
      <c r="B918" s="23">
        <v>44038</v>
      </c>
      <c r="C918" s="5">
        <v>-35.000500000000002</v>
      </c>
      <c r="D918" s="5">
        <v>13.99765</v>
      </c>
      <c r="E918" s="39">
        <v>250</v>
      </c>
      <c r="F918" s="5">
        <v>20.224783623103576</v>
      </c>
      <c r="G918" s="5">
        <v>0.99974102264865849</v>
      </c>
      <c r="I918" s="43">
        <v>0</v>
      </c>
      <c r="M918" s="62">
        <v>4.916096134403E-3</v>
      </c>
      <c r="N918" s="62">
        <v>2.13387639454578E-3</v>
      </c>
      <c r="O918" s="62">
        <v>9.06046267597692</v>
      </c>
    </row>
    <row r="919" spans="1:17" x14ac:dyDescent="0.2">
      <c r="B919" s="23">
        <v>44038</v>
      </c>
      <c r="C919" s="5">
        <v>-35.000500000000002</v>
      </c>
      <c r="D919" s="5">
        <v>13.99765</v>
      </c>
      <c r="E919" s="39">
        <v>500</v>
      </c>
      <c r="F919" s="5">
        <v>5.0965807887933678</v>
      </c>
      <c r="G919" s="5">
        <v>0.56738740361862217</v>
      </c>
      <c r="I919" s="43">
        <v>0</v>
      </c>
      <c r="M919" s="62">
        <v>1.8904827549926998E-3</v>
      </c>
      <c r="N919" s="62">
        <v>2.13387639454578E-3</v>
      </c>
      <c r="O919" s="62">
        <v>17.210177317576921</v>
      </c>
    </row>
    <row r="920" spans="1:17" s="10" customFormat="1" x14ac:dyDescent="0.2">
      <c r="B920" s="24">
        <v>44038</v>
      </c>
      <c r="C920" s="12">
        <v>-35.000500000000002</v>
      </c>
      <c r="D920" s="12">
        <v>13.99765</v>
      </c>
      <c r="E920" s="42">
        <v>1000</v>
      </c>
      <c r="F920" s="12">
        <v>1.5306684319519013</v>
      </c>
      <c r="G920" s="12">
        <v>8.4796009773443301E-2</v>
      </c>
      <c r="H920" s="12"/>
      <c r="I920" s="45">
        <v>0</v>
      </c>
      <c r="L920" s="12"/>
      <c r="M920" s="63">
        <v>1.0421610578759E-3</v>
      </c>
      <c r="N920" s="63">
        <v>3.0193022843987998E-3</v>
      </c>
      <c r="O920" s="63">
        <v>28.790076703476924</v>
      </c>
      <c r="P920" s="12"/>
      <c r="Q920" s="12"/>
    </row>
    <row r="921" spans="1:17" s="2" customFormat="1" x14ac:dyDescent="0.2">
      <c r="A921" s="1" t="s">
        <v>451</v>
      </c>
      <c r="B921" s="23">
        <v>42099</v>
      </c>
      <c r="C921" s="5">
        <v>25</v>
      </c>
      <c r="D921" s="5">
        <v>134</v>
      </c>
      <c r="E921" s="39">
        <v>25</v>
      </c>
      <c r="F921" s="85" t="s">
        <v>361</v>
      </c>
      <c r="G921" s="85" t="s">
        <v>510</v>
      </c>
      <c r="H921" s="5">
        <v>113.78</v>
      </c>
      <c r="I921" s="26"/>
      <c r="J921" s="5">
        <v>22.872800000000002</v>
      </c>
      <c r="K921" s="5">
        <v>35.019100000000002</v>
      </c>
      <c r="L921" s="6"/>
      <c r="M921" s="62">
        <v>3.0920002691246718E-2</v>
      </c>
      <c r="N921" s="62">
        <v>1.4999999999999999E-2</v>
      </c>
      <c r="O921" s="62">
        <v>4.9000000000000002E-2</v>
      </c>
      <c r="P921" s="5"/>
      <c r="Q921" s="5"/>
    </row>
    <row r="922" spans="1:17" s="2" customFormat="1" x14ac:dyDescent="0.2">
      <c r="A922" s="1"/>
      <c r="B922" s="23">
        <v>42099</v>
      </c>
      <c r="C922" s="5">
        <v>25</v>
      </c>
      <c r="D922" s="5">
        <v>134</v>
      </c>
      <c r="E922" s="39">
        <v>55</v>
      </c>
      <c r="F922" s="85">
        <v>1.0934026727469215</v>
      </c>
      <c r="G922" s="85">
        <v>5.1109738877469148E-2</v>
      </c>
      <c r="H922" s="5">
        <v>25.265999999999998</v>
      </c>
      <c r="I922" s="26"/>
      <c r="J922" s="5">
        <v>20.817</v>
      </c>
      <c r="K922" s="5">
        <v>34.904200000000003</v>
      </c>
      <c r="L922" s="6"/>
      <c r="M922" s="62">
        <v>4.7083731413577343E-2</v>
      </c>
      <c r="N922" s="62">
        <v>6.4000000000000001E-2</v>
      </c>
      <c r="O922" s="62">
        <v>0.20399999999999999</v>
      </c>
      <c r="P922" s="5"/>
      <c r="Q922" s="5"/>
    </row>
    <row r="923" spans="1:17" s="2" customFormat="1" x14ac:dyDescent="0.2">
      <c r="A923" s="1" t="s">
        <v>450</v>
      </c>
      <c r="B923" s="23">
        <v>42099</v>
      </c>
      <c r="C923" s="5">
        <v>25</v>
      </c>
      <c r="D923" s="5">
        <v>134</v>
      </c>
      <c r="E923" s="39">
        <v>75</v>
      </c>
      <c r="F923" s="85">
        <v>7.3478040228304602</v>
      </c>
      <c r="G923" s="85">
        <v>0.50637824148004862</v>
      </c>
      <c r="H923" s="5">
        <v>6.6689999999999996</v>
      </c>
      <c r="I923" s="26"/>
      <c r="J923" s="5">
        <v>20.076799999999999</v>
      </c>
      <c r="K923" s="5">
        <v>34.890300000000003</v>
      </c>
      <c r="L923" s="6"/>
      <c r="M923" s="62">
        <v>8.6279687815380479E-2</v>
      </c>
      <c r="N923" s="62">
        <v>0.27900000000000003</v>
      </c>
      <c r="O923" s="62">
        <v>0.29499999999999993</v>
      </c>
      <c r="P923" s="5"/>
      <c r="Q923" s="5"/>
    </row>
    <row r="924" spans="1:17" s="2" customFormat="1" x14ac:dyDescent="0.2">
      <c r="A924" s="1"/>
      <c r="B924" s="23">
        <v>42099</v>
      </c>
      <c r="C924" s="5">
        <v>25</v>
      </c>
      <c r="D924" s="5">
        <v>134</v>
      </c>
      <c r="E924" s="39">
        <v>150</v>
      </c>
      <c r="F924" s="85">
        <v>14.53006524063837</v>
      </c>
      <c r="G924" s="85">
        <v>1.1801227526576499</v>
      </c>
      <c r="H924" s="5">
        <v>0.21929999999999999</v>
      </c>
      <c r="I924" s="26"/>
      <c r="J924" s="5">
        <v>18.611000000000001</v>
      </c>
      <c r="K924" s="5">
        <v>34.799399999999999</v>
      </c>
      <c r="L924" s="6"/>
      <c r="M924" s="62">
        <v>4.2056919868128907E-2</v>
      </c>
      <c r="N924" s="62">
        <v>4.4999999999999998E-2</v>
      </c>
      <c r="O924" s="62">
        <v>2.5</v>
      </c>
      <c r="P924" s="5"/>
      <c r="Q924" s="5"/>
    </row>
    <row r="925" spans="1:17" s="2" customFormat="1" x14ac:dyDescent="0.2">
      <c r="A925" s="1"/>
      <c r="B925" s="23">
        <v>42104</v>
      </c>
      <c r="C925" s="5">
        <v>30</v>
      </c>
      <c r="D925" s="5">
        <v>146.99666666666667</v>
      </c>
      <c r="E925" s="39">
        <v>25</v>
      </c>
      <c r="F925" s="85" t="s">
        <v>361</v>
      </c>
      <c r="G925" s="85" t="s">
        <v>510</v>
      </c>
      <c r="H925" s="5">
        <v>162.46</v>
      </c>
      <c r="I925" s="26"/>
      <c r="J925" s="5">
        <v>19.130199999999999</v>
      </c>
      <c r="K925" s="5">
        <v>34.8703</v>
      </c>
      <c r="L925" s="6"/>
      <c r="M925" s="62">
        <v>8.813E-2</v>
      </c>
      <c r="N925" s="62">
        <v>1.6E-2</v>
      </c>
      <c r="O925" s="62">
        <v>2.8999999999999998E-2</v>
      </c>
      <c r="P925" s="5"/>
      <c r="Q925" s="5"/>
    </row>
    <row r="926" spans="1:17" s="2" customFormat="1" x14ac:dyDescent="0.2">
      <c r="A926" s="1"/>
      <c r="B926" s="23">
        <v>42104</v>
      </c>
      <c r="C926" s="5">
        <v>30</v>
      </c>
      <c r="D926" s="5">
        <v>146.99666666666667</v>
      </c>
      <c r="E926" s="39">
        <v>50</v>
      </c>
      <c r="F926" s="85">
        <v>9.8083562257172439</v>
      </c>
      <c r="G926" s="85">
        <v>0.1399660726846445</v>
      </c>
      <c r="H926" s="5">
        <v>31.149000000000001</v>
      </c>
      <c r="I926" s="26"/>
      <c r="J926" s="5">
        <v>18.700600000000001</v>
      </c>
      <c r="K926" s="5">
        <v>34.8521</v>
      </c>
      <c r="L926" s="6"/>
      <c r="M926" s="62">
        <v>6.1366068946344172E-2</v>
      </c>
      <c r="N926" s="62">
        <v>0.30299999999999999</v>
      </c>
      <c r="O926" s="62">
        <v>1.0109999999999999</v>
      </c>
      <c r="P926" s="5"/>
      <c r="Q926" s="5"/>
    </row>
    <row r="927" spans="1:17" s="2" customFormat="1" x14ac:dyDescent="0.2">
      <c r="A927" s="1"/>
      <c r="B927" s="23">
        <v>42104</v>
      </c>
      <c r="C927" s="5">
        <v>30</v>
      </c>
      <c r="D927" s="5">
        <v>146.99666666666667</v>
      </c>
      <c r="E927" s="39">
        <v>75</v>
      </c>
      <c r="F927" s="85">
        <v>24.261416876574785</v>
      </c>
      <c r="G927" s="85">
        <v>0.71182260153132682</v>
      </c>
      <c r="H927" s="5">
        <v>7.4173999999999998</v>
      </c>
      <c r="I927" s="26"/>
      <c r="J927" s="5">
        <v>18.379300000000001</v>
      </c>
      <c r="K927" s="5">
        <v>34.835000000000001</v>
      </c>
      <c r="L927" s="6"/>
      <c r="M927" s="62">
        <v>4.2155303030303029E-2</v>
      </c>
      <c r="N927" s="62">
        <v>5.5E-2</v>
      </c>
      <c r="O927" s="62">
        <v>2.4659999999999997</v>
      </c>
      <c r="P927" s="5"/>
      <c r="Q927" s="5"/>
    </row>
    <row r="928" spans="1:17" s="2" customFormat="1" x14ac:dyDescent="0.2">
      <c r="A928" s="1"/>
      <c r="B928" s="23">
        <v>42104</v>
      </c>
      <c r="C928" s="5">
        <v>30</v>
      </c>
      <c r="D928" s="5">
        <v>146.99666666666667</v>
      </c>
      <c r="E928" s="39">
        <v>150</v>
      </c>
      <c r="F928" s="85">
        <v>15.592108536244716</v>
      </c>
      <c r="G928" s="85">
        <v>1.2342606183903939</v>
      </c>
      <c r="H928" s="5">
        <v>0.17721999999999999</v>
      </c>
      <c r="I928" s="26"/>
      <c r="J928" s="5">
        <v>17.564499999999999</v>
      </c>
      <c r="K928" s="5">
        <v>34.7791</v>
      </c>
      <c r="L928" s="6"/>
      <c r="M928" s="62">
        <v>4.7884070058381988E-2</v>
      </c>
      <c r="N928" s="62">
        <v>3.7999999999999999E-2</v>
      </c>
      <c r="O928" s="62">
        <v>2.984</v>
      </c>
      <c r="P928" s="5"/>
      <c r="Q928" s="5"/>
    </row>
    <row r="929" spans="1:17" s="2" customFormat="1" x14ac:dyDescent="0.2">
      <c r="A929" s="1"/>
      <c r="B929" s="23">
        <v>42118</v>
      </c>
      <c r="C929" s="5">
        <v>34</v>
      </c>
      <c r="D929" s="5">
        <v>147.83333333333334</v>
      </c>
      <c r="E929" s="39">
        <v>25</v>
      </c>
      <c r="F929" s="41">
        <v>0.24783478417727647</v>
      </c>
      <c r="G929" s="41">
        <v>9.6340958836118984E-2</v>
      </c>
      <c r="H929" s="5">
        <v>50.055</v>
      </c>
      <c r="I929" s="26"/>
      <c r="J929" s="5">
        <v>17.445499999999999</v>
      </c>
      <c r="K929" s="5">
        <v>34.761200000000002</v>
      </c>
      <c r="L929" s="6"/>
      <c r="M929" s="62">
        <v>0.14681339865122789</v>
      </c>
      <c r="N929" s="62">
        <v>3.5999999999999997E-2</v>
      </c>
      <c r="O929" s="62">
        <v>3.5000000000000003E-2</v>
      </c>
      <c r="P929" s="5"/>
      <c r="Q929" s="5"/>
    </row>
    <row r="930" spans="1:17" s="2" customFormat="1" x14ac:dyDescent="0.2">
      <c r="A930" s="1"/>
      <c r="B930" s="23">
        <v>42118</v>
      </c>
      <c r="C930" s="5">
        <v>34</v>
      </c>
      <c r="D930" s="5">
        <v>147.83333333333334</v>
      </c>
      <c r="E930" s="39">
        <v>40</v>
      </c>
      <c r="F930" s="41">
        <v>0.51199227289602423</v>
      </c>
      <c r="G930" s="41">
        <v>0.18750800934400111</v>
      </c>
      <c r="H930" s="5">
        <v>13.784000000000001</v>
      </c>
      <c r="I930" s="26"/>
      <c r="J930" s="5">
        <v>17.332100000000001</v>
      </c>
      <c r="K930" s="5">
        <v>34.760300000000001</v>
      </c>
      <c r="L930" s="6"/>
      <c r="M930" s="62">
        <v>7.8799999999999995E-2</v>
      </c>
      <c r="N930" s="62">
        <v>8.5999999999999993E-2</v>
      </c>
      <c r="O930" s="62">
        <v>0.221</v>
      </c>
      <c r="P930" s="5"/>
      <c r="Q930" s="5"/>
    </row>
    <row r="931" spans="1:17" s="2" customFormat="1" x14ac:dyDescent="0.2">
      <c r="A931" s="1"/>
      <c r="B931" s="23">
        <v>42118</v>
      </c>
      <c r="C931" s="5">
        <v>34</v>
      </c>
      <c r="D931" s="5">
        <v>147.83333333333334</v>
      </c>
      <c r="E931" s="39">
        <v>75</v>
      </c>
      <c r="F931" s="41">
        <v>18.331244838227789</v>
      </c>
      <c r="G931" s="41">
        <v>3.3263791620190459</v>
      </c>
      <c r="H931" s="5">
        <v>1.2819</v>
      </c>
      <c r="I931" s="26"/>
      <c r="J931" s="5">
        <v>17.0977</v>
      </c>
      <c r="K931" s="5">
        <v>34.755099999999999</v>
      </c>
      <c r="L931" s="6"/>
      <c r="M931" s="62">
        <v>4.909616363405013E-2</v>
      </c>
      <c r="N931" s="62">
        <v>9.2999999999999999E-2</v>
      </c>
      <c r="O931" s="62">
        <v>2.68</v>
      </c>
      <c r="P931" s="5"/>
      <c r="Q931" s="5"/>
    </row>
    <row r="932" spans="1:17" s="2" customFormat="1" x14ac:dyDescent="0.2">
      <c r="A932" s="1"/>
      <c r="B932" s="23">
        <v>42118</v>
      </c>
      <c r="C932" s="5">
        <v>34</v>
      </c>
      <c r="D932" s="5">
        <v>147.83333333333334</v>
      </c>
      <c r="E932" s="39">
        <v>150</v>
      </c>
      <c r="F932" s="41">
        <v>16.167207063635594</v>
      </c>
      <c r="G932" s="41">
        <v>2.9047039345598167</v>
      </c>
      <c r="H932" s="5">
        <v>9.2549999999999993E-2</v>
      </c>
      <c r="I932" s="26"/>
      <c r="J932" s="5">
        <v>16.950099999999999</v>
      </c>
      <c r="K932" s="5">
        <v>34.764899999999997</v>
      </c>
      <c r="L932" s="6"/>
      <c r="M932" s="62">
        <v>4.6700000000000005E-2</v>
      </c>
      <c r="N932" s="62">
        <v>6.5000000000000002E-2</v>
      </c>
      <c r="O932" s="62">
        <v>2.76</v>
      </c>
      <c r="P932" s="5"/>
      <c r="Q932" s="5"/>
    </row>
    <row r="933" spans="1:17" s="2" customFormat="1" x14ac:dyDescent="0.2">
      <c r="A933" s="1"/>
      <c r="B933" s="23">
        <v>42120</v>
      </c>
      <c r="C933" s="5">
        <v>37.998333333333335</v>
      </c>
      <c r="D933" s="5">
        <v>146.99833333333333</v>
      </c>
      <c r="E933" s="39">
        <v>20</v>
      </c>
      <c r="F933" s="85">
        <v>1.1761902108873157</v>
      </c>
      <c r="G933" s="85">
        <v>0.16760902096110863</v>
      </c>
      <c r="H933" s="5">
        <v>202.32</v>
      </c>
      <c r="I933" s="26"/>
      <c r="J933" s="5">
        <v>13.821400000000001</v>
      </c>
      <c r="K933" s="5">
        <v>34.440600000000003</v>
      </c>
      <c r="L933" s="6"/>
      <c r="M933" s="62">
        <v>0.20559685017709156</v>
      </c>
      <c r="N933" s="62">
        <v>0.183</v>
      </c>
      <c r="O933" s="62">
        <v>4.569</v>
      </c>
      <c r="P933" s="5"/>
      <c r="Q933" s="5"/>
    </row>
    <row r="934" spans="1:17" s="2" customFormat="1" x14ac:dyDescent="0.2">
      <c r="A934" s="1"/>
      <c r="B934" s="23">
        <v>42120</v>
      </c>
      <c r="C934" s="5">
        <v>37.998333333333335</v>
      </c>
      <c r="D934" s="5">
        <v>146.99833333333333</v>
      </c>
      <c r="E934" s="39">
        <v>30</v>
      </c>
      <c r="F934" s="85">
        <v>2.6950480513875554</v>
      </c>
      <c r="G934" s="85">
        <v>0.47587591284010466</v>
      </c>
      <c r="H934" s="5">
        <v>64.468000000000004</v>
      </c>
      <c r="I934" s="26"/>
      <c r="J934" s="5">
        <v>13.400499999999999</v>
      </c>
      <c r="K934" s="5">
        <v>34.423699999999997</v>
      </c>
      <c r="L934" s="6"/>
      <c r="M934" s="62">
        <v>0.2264234723702761</v>
      </c>
      <c r="N934" s="62">
        <v>0.216</v>
      </c>
      <c r="O934" s="62">
        <v>5.532</v>
      </c>
      <c r="P934" s="5"/>
      <c r="Q934" s="5"/>
    </row>
    <row r="935" spans="1:17" s="2" customFormat="1" x14ac:dyDescent="0.2">
      <c r="A935" s="1"/>
      <c r="B935" s="23">
        <v>42120</v>
      </c>
      <c r="C935" s="5">
        <v>37.998333333333335</v>
      </c>
      <c r="D935" s="5">
        <v>146.99833333333333</v>
      </c>
      <c r="E935" s="39">
        <v>50</v>
      </c>
      <c r="F935" s="85">
        <v>33.584872737747368</v>
      </c>
      <c r="G935" s="85">
        <v>2.0923517533747398</v>
      </c>
      <c r="H935" s="5">
        <v>12.888999999999999</v>
      </c>
      <c r="I935" s="26"/>
      <c r="J935" s="5">
        <v>13.0625</v>
      </c>
      <c r="K935" s="5">
        <v>34.4071</v>
      </c>
      <c r="L935" s="6"/>
      <c r="M935" s="62">
        <v>7.1238678174753281E-2</v>
      </c>
      <c r="N935" s="62">
        <v>0.33600000000000002</v>
      </c>
      <c r="O935" s="62">
        <v>6.9</v>
      </c>
      <c r="P935" s="5"/>
      <c r="Q935" s="5"/>
    </row>
    <row r="936" spans="1:17" s="2" customFormat="1" x14ac:dyDescent="0.2">
      <c r="A936" s="1"/>
      <c r="B936" s="23">
        <v>42120</v>
      </c>
      <c r="C936" s="5">
        <v>37.998333333333335</v>
      </c>
      <c r="D936" s="5">
        <v>146.99833333333333</v>
      </c>
      <c r="E936" s="39">
        <v>75</v>
      </c>
      <c r="F936" s="85">
        <v>53.61654348768046</v>
      </c>
      <c r="G936" s="85">
        <v>2.8946336065589846</v>
      </c>
      <c r="H936" s="5">
        <v>3.5028000000000001</v>
      </c>
      <c r="I936" s="26"/>
      <c r="J936" s="5">
        <v>12.109400000000001</v>
      </c>
      <c r="K936" s="5">
        <v>34.367800000000003</v>
      </c>
      <c r="L936" s="6"/>
      <c r="M936" s="62">
        <v>7.8345895945806543E-2</v>
      </c>
      <c r="N936" s="62">
        <v>6.7000000000000004E-2</v>
      </c>
      <c r="O936" s="62">
        <v>8.9</v>
      </c>
      <c r="P936" s="5"/>
      <c r="Q936" s="5"/>
    </row>
    <row r="937" spans="1:17" s="14" customFormat="1" x14ac:dyDescent="0.2">
      <c r="A937" s="10"/>
      <c r="B937" s="24">
        <v>42120</v>
      </c>
      <c r="C937" s="12">
        <v>37.998333333333335</v>
      </c>
      <c r="D937" s="12">
        <v>146.99833333333333</v>
      </c>
      <c r="E937" s="42">
        <v>150</v>
      </c>
      <c r="F937" s="86">
        <v>35.175036720512203</v>
      </c>
      <c r="G937" s="86">
        <v>3.7502138922568937</v>
      </c>
      <c r="H937" s="12">
        <v>0.13394</v>
      </c>
      <c r="I937" s="29"/>
      <c r="J937" s="12">
        <v>8.8928999999999991</v>
      </c>
      <c r="K937" s="12">
        <v>33.985300000000002</v>
      </c>
      <c r="L937" s="28"/>
      <c r="M937" s="63">
        <v>7.6143598913379865E-2</v>
      </c>
      <c r="N937" s="63">
        <v>2.3E-2</v>
      </c>
      <c r="O937" s="63">
        <v>15.950000000000001</v>
      </c>
      <c r="P937" s="12"/>
      <c r="Q937" s="12"/>
    </row>
    <row r="938" spans="1:17" x14ac:dyDescent="0.2">
      <c r="A938" s="1" t="s">
        <v>413</v>
      </c>
      <c r="B938" s="23" t="s">
        <v>400</v>
      </c>
      <c r="C938" s="5">
        <v>-7</v>
      </c>
      <c r="D938" s="1">
        <v>-81.903999999999996</v>
      </c>
      <c r="E938" s="39">
        <v>55</v>
      </c>
      <c r="F938" s="5">
        <v>2.2781065088757342</v>
      </c>
      <c r="N938" s="62">
        <v>0.15790762200097966</v>
      </c>
    </row>
    <row r="939" spans="1:17" x14ac:dyDescent="0.2">
      <c r="B939" s="23" t="s">
        <v>400</v>
      </c>
      <c r="C939" s="5">
        <v>-7</v>
      </c>
      <c r="D939" s="1">
        <v>-81.903999999999996</v>
      </c>
      <c r="E939" s="39">
        <v>68</v>
      </c>
      <c r="F939" s="5">
        <v>2.2781065088757342</v>
      </c>
      <c r="N939" s="62">
        <v>1.839725803819164</v>
      </c>
    </row>
    <row r="940" spans="1:17" x14ac:dyDescent="0.2">
      <c r="A940" s="1" t="s">
        <v>492</v>
      </c>
      <c r="B940" s="23" t="s">
        <v>400</v>
      </c>
      <c r="C940" s="5">
        <v>-7</v>
      </c>
      <c r="D940" s="1">
        <v>-81.903999999999996</v>
      </c>
      <c r="E940" s="39">
        <v>80</v>
      </c>
      <c r="F940" s="5">
        <v>89.420963651732947</v>
      </c>
      <c r="N940" s="62">
        <v>1.203362167455527</v>
      </c>
    </row>
    <row r="941" spans="1:17" x14ac:dyDescent="0.2">
      <c r="B941" s="23" t="s">
        <v>400</v>
      </c>
      <c r="C941" s="5">
        <v>-7</v>
      </c>
      <c r="D941" s="1">
        <v>-81.903999999999996</v>
      </c>
      <c r="E941" s="39">
        <v>121</v>
      </c>
      <c r="F941" s="5">
        <v>73.706677937447139</v>
      </c>
      <c r="N941" s="62">
        <v>0.52154398563734294</v>
      </c>
    </row>
    <row r="942" spans="1:17" x14ac:dyDescent="0.2">
      <c r="A942" s="1" t="s">
        <v>399</v>
      </c>
      <c r="B942" s="23" t="s">
        <v>400</v>
      </c>
      <c r="C942" s="5">
        <v>-7</v>
      </c>
      <c r="D942" s="1">
        <v>-81.903999999999996</v>
      </c>
      <c r="E942" s="39">
        <v>175</v>
      </c>
      <c r="F942" s="5">
        <v>22.278106508875794</v>
      </c>
      <c r="N942" s="62">
        <v>0.20336216745552496</v>
      </c>
    </row>
    <row r="943" spans="1:17" x14ac:dyDescent="0.2">
      <c r="B943" s="23" t="s">
        <v>400</v>
      </c>
      <c r="C943" s="5">
        <v>-7</v>
      </c>
      <c r="D943" s="1">
        <v>-81.903999999999996</v>
      </c>
      <c r="E943" s="39">
        <v>194</v>
      </c>
      <c r="F943" s="5">
        <v>25.13524936601857</v>
      </c>
      <c r="N943" s="62">
        <v>0.20336216745552496</v>
      </c>
    </row>
    <row r="944" spans="1:17" x14ac:dyDescent="0.2">
      <c r="A944" s="1" t="s">
        <v>178</v>
      </c>
      <c r="B944" s="23" t="s">
        <v>400</v>
      </c>
      <c r="C944" s="5">
        <v>-7</v>
      </c>
      <c r="D944" s="1">
        <v>-81.903999999999996</v>
      </c>
      <c r="E944" s="39">
        <v>220</v>
      </c>
      <c r="F944" s="5">
        <v>2.2781065088757342</v>
      </c>
      <c r="N944" s="62">
        <v>3.6124530765464313</v>
      </c>
    </row>
    <row r="945" spans="1:14" x14ac:dyDescent="0.2">
      <c r="B945" s="23" t="s">
        <v>400</v>
      </c>
      <c r="C945" s="5">
        <v>-7</v>
      </c>
      <c r="D945" s="1">
        <v>-81.903999999999996</v>
      </c>
      <c r="E945" s="39">
        <v>235</v>
      </c>
      <c r="F945" s="5">
        <v>2.2781065088757342</v>
      </c>
      <c r="N945" s="62">
        <v>3.7942712583646148</v>
      </c>
    </row>
    <row r="946" spans="1:14" x14ac:dyDescent="0.2">
      <c r="A946" s="1" t="s">
        <v>416</v>
      </c>
      <c r="B946" s="23" t="s">
        <v>400</v>
      </c>
      <c r="C946" s="5">
        <v>-7</v>
      </c>
      <c r="D946" s="1">
        <v>-81.903999999999996</v>
      </c>
      <c r="E946" s="39">
        <v>259</v>
      </c>
      <c r="F946" s="5">
        <v>223.01133191917006</v>
      </c>
      <c r="N946" s="62">
        <v>1.3851803492737045</v>
      </c>
    </row>
    <row r="947" spans="1:14" x14ac:dyDescent="0.2">
      <c r="B947" s="23" t="s">
        <v>400</v>
      </c>
      <c r="C947" s="5">
        <v>-7</v>
      </c>
      <c r="D947" s="1">
        <v>-81.903999999999996</v>
      </c>
      <c r="E947" s="39">
        <v>350</v>
      </c>
      <c r="F947" s="5">
        <v>22.278106508875794</v>
      </c>
      <c r="N947" s="62">
        <v>0.65790762200098207</v>
      </c>
    </row>
    <row r="948" spans="1:14" x14ac:dyDescent="0.2">
      <c r="B948" s="23" t="s">
        <v>400</v>
      </c>
      <c r="C948" s="5">
        <v>-7</v>
      </c>
      <c r="D948" s="1">
        <v>-81.903999999999996</v>
      </c>
      <c r="E948" s="39">
        <v>499</v>
      </c>
      <c r="F948" s="5">
        <v>19.420963651732862</v>
      </c>
      <c r="N948" s="62">
        <v>0</v>
      </c>
    </row>
    <row r="949" spans="1:14" x14ac:dyDescent="0.2">
      <c r="B949" s="23" t="s">
        <v>400</v>
      </c>
      <c r="C949" s="5">
        <v>-7</v>
      </c>
      <c r="D949" s="1">
        <v>-81.903999999999996</v>
      </c>
      <c r="E949" s="39">
        <v>559</v>
      </c>
      <c r="F949" s="5">
        <v>16.563820794590093</v>
      </c>
      <c r="N949" s="62">
        <v>0.29427125836461565</v>
      </c>
    </row>
    <row r="950" spans="1:14" x14ac:dyDescent="0.2">
      <c r="B950" s="23" t="s">
        <v>400</v>
      </c>
      <c r="C950" s="5">
        <v>-7</v>
      </c>
      <c r="D950" s="1">
        <v>-81.903999999999996</v>
      </c>
      <c r="E950" s="39">
        <v>631</v>
      </c>
      <c r="F950" s="5">
        <v>0.84953508030431135</v>
      </c>
      <c r="N950" s="62">
        <v>0</v>
      </c>
    </row>
    <row r="951" spans="1:14" x14ac:dyDescent="0.2">
      <c r="B951" s="23" t="s">
        <v>400</v>
      </c>
      <c r="C951" s="5">
        <v>-9</v>
      </c>
      <c r="D951" s="1">
        <v>-79.650000000000006</v>
      </c>
      <c r="E951" s="39">
        <v>18</v>
      </c>
      <c r="F951" s="5">
        <v>11.111111111111127</v>
      </c>
      <c r="N951" s="62">
        <v>0.23364485981308403</v>
      </c>
    </row>
    <row r="952" spans="1:14" x14ac:dyDescent="0.2">
      <c r="B952" s="23" t="s">
        <v>400</v>
      </c>
      <c r="C952" s="5">
        <v>-9</v>
      </c>
      <c r="D952" s="1">
        <v>-79.650000000000006</v>
      </c>
      <c r="E952" s="39">
        <v>25</v>
      </c>
      <c r="F952" s="5" t="s">
        <v>361</v>
      </c>
      <c r="N952" s="62">
        <v>2.4766355140186946</v>
      </c>
    </row>
    <row r="953" spans="1:14" x14ac:dyDescent="0.2">
      <c r="B953" s="23" t="s">
        <v>400</v>
      </c>
      <c r="C953" s="5">
        <v>-9</v>
      </c>
      <c r="D953" s="1">
        <v>-79.650000000000006</v>
      </c>
      <c r="E953" s="39">
        <v>37</v>
      </c>
      <c r="F953" s="5">
        <v>138.88888888888903</v>
      </c>
      <c r="N953" s="62">
        <v>8.24074074074076</v>
      </c>
    </row>
    <row r="954" spans="1:14" x14ac:dyDescent="0.2">
      <c r="B954" s="23" t="s">
        <v>400</v>
      </c>
      <c r="C954" s="5">
        <v>-9</v>
      </c>
      <c r="D954" s="1">
        <v>-79.650000000000006</v>
      </c>
      <c r="E954" s="39">
        <v>56</v>
      </c>
      <c r="F954" s="5" t="s">
        <v>361</v>
      </c>
      <c r="N954" s="62">
        <v>2.3364485981308385</v>
      </c>
    </row>
    <row r="955" spans="1:14" x14ac:dyDescent="0.2">
      <c r="B955" s="23" t="s">
        <v>400</v>
      </c>
      <c r="C955" s="5">
        <v>-9</v>
      </c>
      <c r="D955" s="1">
        <v>-79.650000000000006</v>
      </c>
      <c r="E955" s="39">
        <v>83</v>
      </c>
      <c r="F955" s="5">
        <v>13.888888888888861</v>
      </c>
      <c r="N955" s="62">
        <v>9.3457943925233711E-2</v>
      </c>
    </row>
    <row r="956" spans="1:14" x14ac:dyDescent="0.2">
      <c r="B956" s="23" t="s">
        <v>400</v>
      </c>
      <c r="C956" s="5">
        <v>-9</v>
      </c>
      <c r="D956" s="1">
        <v>-79.650000000000006</v>
      </c>
      <c r="E956" s="39">
        <v>127</v>
      </c>
      <c r="F956" s="5">
        <v>0.92592592592593204</v>
      </c>
      <c r="N956" s="62">
        <v>0.23364485981308403</v>
      </c>
    </row>
    <row r="957" spans="1:14" x14ac:dyDescent="0.2">
      <c r="B957" s="23" t="s">
        <v>400</v>
      </c>
      <c r="C957" s="5">
        <v>-9</v>
      </c>
      <c r="D957" s="1">
        <v>-79.650000000000006</v>
      </c>
      <c r="E957" s="39">
        <v>201</v>
      </c>
      <c r="F957" s="5">
        <v>76.85185185185189</v>
      </c>
      <c r="N957" s="62">
        <v>1.6822429906542087</v>
      </c>
    </row>
    <row r="958" spans="1:14" x14ac:dyDescent="0.2">
      <c r="B958" s="23" t="s">
        <v>400</v>
      </c>
      <c r="C958" s="5">
        <v>-9</v>
      </c>
      <c r="D958" s="1">
        <v>-79.650000000000006</v>
      </c>
      <c r="E958" s="39">
        <v>236</v>
      </c>
      <c r="F958" s="5" t="s">
        <v>361</v>
      </c>
      <c r="N958" s="62">
        <v>4.2056074766355147</v>
      </c>
    </row>
    <row r="959" spans="1:14" x14ac:dyDescent="0.2">
      <c r="B959" s="23" t="s">
        <v>400</v>
      </c>
      <c r="C959" s="5">
        <v>-9</v>
      </c>
      <c r="D959" s="1">
        <v>-79.650000000000006</v>
      </c>
      <c r="E959" s="39">
        <v>259</v>
      </c>
      <c r="F959" s="5" t="s">
        <v>361</v>
      </c>
      <c r="N959" s="62">
        <v>7.7777777777777803</v>
      </c>
    </row>
    <row r="960" spans="1:14" x14ac:dyDescent="0.2">
      <c r="B960" s="23" t="s">
        <v>400</v>
      </c>
      <c r="C960" s="5">
        <v>-9</v>
      </c>
      <c r="D960" s="1">
        <v>-79.650000000000006</v>
      </c>
      <c r="E960" s="39">
        <v>279</v>
      </c>
      <c r="F960" s="5">
        <v>32.407407407407405</v>
      </c>
      <c r="N960" s="62">
        <v>5.5555555555555491</v>
      </c>
    </row>
    <row r="961" spans="2:14" x14ac:dyDescent="0.2">
      <c r="B961" s="23" t="s">
        <v>400</v>
      </c>
      <c r="C961" s="5">
        <v>-9</v>
      </c>
      <c r="D961" s="1">
        <v>-79.650000000000006</v>
      </c>
      <c r="E961" s="39">
        <v>346</v>
      </c>
      <c r="F961" s="5">
        <v>74.074074074074048</v>
      </c>
      <c r="N961" s="62">
        <v>1.6355140186915902</v>
      </c>
    </row>
    <row r="962" spans="2:14" x14ac:dyDescent="0.2">
      <c r="B962" s="23" t="s">
        <v>400</v>
      </c>
      <c r="C962" s="5">
        <v>-9</v>
      </c>
      <c r="D962" s="1">
        <v>-79.650000000000006</v>
      </c>
      <c r="E962" s="39">
        <v>401</v>
      </c>
      <c r="F962" s="5" t="s">
        <v>361</v>
      </c>
      <c r="N962" s="62">
        <v>1.0747663551401854</v>
      </c>
    </row>
    <row r="963" spans="2:14" x14ac:dyDescent="0.2">
      <c r="B963" s="23" t="s">
        <v>400</v>
      </c>
      <c r="C963" s="5">
        <v>-9</v>
      </c>
      <c r="D963" s="1">
        <v>-79.650000000000006</v>
      </c>
      <c r="E963" s="39">
        <v>472</v>
      </c>
      <c r="F963" s="5" t="s">
        <v>361</v>
      </c>
      <c r="I963" s="47"/>
      <c r="N963" s="62">
        <v>0</v>
      </c>
    </row>
    <row r="964" spans="2:14" x14ac:dyDescent="0.2">
      <c r="B964" s="23" t="s">
        <v>400</v>
      </c>
      <c r="C964" s="5">
        <v>-13</v>
      </c>
      <c r="D964" s="1">
        <v>-77.103999999999999</v>
      </c>
      <c r="E964" s="39">
        <v>53</v>
      </c>
      <c r="F964" s="5">
        <v>78.301886792452805</v>
      </c>
      <c r="I964" s="47"/>
      <c r="N964" s="62">
        <v>0</v>
      </c>
    </row>
    <row r="965" spans="2:14" x14ac:dyDescent="0.2">
      <c r="B965" s="23" t="s">
        <v>400</v>
      </c>
      <c r="C965" s="5">
        <v>-13</v>
      </c>
      <c r="D965" s="1">
        <v>-77.103999999999999</v>
      </c>
      <c r="E965" s="39">
        <v>62</v>
      </c>
      <c r="F965" s="5">
        <v>141.50943396226461</v>
      </c>
      <c r="N965" s="62" t="s">
        <v>547</v>
      </c>
    </row>
    <row r="966" spans="2:14" x14ac:dyDescent="0.2">
      <c r="B966" s="23" t="s">
        <v>400</v>
      </c>
      <c r="C966" s="5">
        <v>-13</v>
      </c>
      <c r="D966" s="1">
        <v>-77.103999999999999</v>
      </c>
      <c r="E966" s="39">
        <v>67</v>
      </c>
      <c r="F966" s="5">
        <v>102.83018867924528</v>
      </c>
      <c r="N966" s="62">
        <v>9.4339622641509385E-2</v>
      </c>
    </row>
    <row r="967" spans="2:14" x14ac:dyDescent="0.2">
      <c r="B967" s="23" t="s">
        <v>400</v>
      </c>
      <c r="C967" s="5">
        <v>-13</v>
      </c>
      <c r="D967" s="1">
        <v>-77.103999999999999</v>
      </c>
      <c r="E967" s="39">
        <v>84</v>
      </c>
      <c r="F967" s="5">
        <v>94.339622641509408</v>
      </c>
      <c r="N967" s="62">
        <v>6.6511627906976711</v>
      </c>
    </row>
    <row r="968" spans="2:14" x14ac:dyDescent="0.2">
      <c r="B968" s="23" t="s">
        <v>400</v>
      </c>
      <c r="C968" s="5">
        <v>-13</v>
      </c>
      <c r="D968" s="1">
        <v>-77.103999999999999</v>
      </c>
      <c r="E968" s="39">
        <v>85</v>
      </c>
      <c r="F968" s="5">
        <v>185.84905660377393</v>
      </c>
      <c r="N968" s="62">
        <v>7.4418604651162692</v>
      </c>
    </row>
    <row r="969" spans="2:14" x14ac:dyDescent="0.2">
      <c r="B969" s="23" t="s">
        <v>400</v>
      </c>
      <c r="C969" s="5">
        <v>-13</v>
      </c>
      <c r="D969" s="1">
        <v>-77.103999999999999</v>
      </c>
      <c r="E969" s="39">
        <v>149</v>
      </c>
      <c r="F969" s="5">
        <v>33.962264150943341</v>
      </c>
      <c r="N969" s="62">
        <v>0.56603773584905648</v>
      </c>
    </row>
    <row r="970" spans="2:14" x14ac:dyDescent="0.2">
      <c r="B970" s="23" t="s">
        <v>400</v>
      </c>
      <c r="C970" s="5">
        <v>-13</v>
      </c>
      <c r="D970" s="1">
        <v>-77.103999999999999</v>
      </c>
      <c r="E970" s="39">
        <v>248</v>
      </c>
      <c r="F970" s="5">
        <v>0.94339622641509091</v>
      </c>
      <c r="N970" s="62">
        <v>1.5566037735849048</v>
      </c>
    </row>
    <row r="971" spans="2:14" x14ac:dyDescent="0.2">
      <c r="B971" s="23" t="s">
        <v>400</v>
      </c>
      <c r="C971" s="5">
        <v>-13</v>
      </c>
      <c r="D971" s="1">
        <v>-77.103999999999999</v>
      </c>
      <c r="E971" s="39">
        <v>351</v>
      </c>
      <c r="F971" s="5" t="s">
        <v>361</v>
      </c>
      <c r="N971" s="62">
        <v>1.5566037735849048</v>
      </c>
    </row>
    <row r="972" spans="2:14" x14ac:dyDescent="0.2">
      <c r="B972" s="23" t="s">
        <v>400</v>
      </c>
      <c r="C972" s="5">
        <v>-13</v>
      </c>
      <c r="D972" s="1">
        <v>-77.103999999999999</v>
      </c>
      <c r="E972" s="39">
        <v>400</v>
      </c>
      <c r="F972" s="5">
        <v>11.320754716981082</v>
      </c>
      <c r="N972" s="62">
        <v>0</v>
      </c>
    </row>
    <row r="973" spans="2:14" x14ac:dyDescent="0.2">
      <c r="B973" s="23" t="s">
        <v>400</v>
      </c>
      <c r="C973" s="5">
        <v>-13</v>
      </c>
      <c r="D973" s="1">
        <v>-77.103999999999999</v>
      </c>
      <c r="E973" s="39">
        <v>448</v>
      </c>
      <c r="F973" s="5" t="s">
        <v>361</v>
      </c>
      <c r="N973" s="62">
        <v>0</v>
      </c>
    </row>
    <row r="974" spans="2:14" x14ac:dyDescent="0.2">
      <c r="B974" s="23" t="s">
        <v>400</v>
      </c>
      <c r="C974" s="5">
        <v>-13</v>
      </c>
      <c r="D974" s="1">
        <v>-77.103999999999999</v>
      </c>
      <c r="E974" s="39">
        <v>552</v>
      </c>
      <c r="F974" s="5" t="s">
        <v>361</v>
      </c>
      <c r="N974" s="62">
        <v>0</v>
      </c>
    </row>
    <row r="975" spans="2:14" x14ac:dyDescent="0.2">
      <c r="B975" s="23" t="s">
        <v>400</v>
      </c>
      <c r="C975" s="5">
        <v>-13</v>
      </c>
      <c r="D975" s="1">
        <v>-77.103999999999999</v>
      </c>
      <c r="E975" s="39">
        <v>600</v>
      </c>
      <c r="F975" s="5" t="s">
        <v>361</v>
      </c>
      <c r="N975" s="62" t="s">
        <v>547</v>
      </c>
    </row>
    <row r="976" spans="2:14" x14ac:dyDescent="0.2">
      <c r="B976" s="23" t="s">
        <v>400</v>
      </c>
      <c r="C976" s="5">
        <v>-15</v>
      </c>
      <c r="D976" s="1">
        <v>-75.707999999999998</v>
      </c>
      <c r="E976" s="39">
        <v>25</v>
      </c>
      <c r="F976" s="5">
        <v>77.064220183486427</v>
      </c>
      <c r="N976" s="62">
        <v>0.36363636363636354</v>
      </c>
    </row>
    <row r="977" spans="1:17" x14ac:dyDescent="0.2">
      <c r="B977" s="23" t="s">
        <v>400</v>
      </c>
      <c r="C977" s="5">
        <v>-15</v>
      </c>
      <c r="D977" s="1">
        <v>-75.707999999999998</v>
      </c>
      <c r="E977" s="39">
        <v>35</v>
      </c>
      <c r="F977" s="5">
        <v>304.58715596330245</v>
      </c>
      <c r="N977" s="62">
        <v>4.0454545454545467</v>
      </c>
    </row>
    <row r="978" spans="1:17" x14ac:dyDescent="0.2">
      <c r="B978" s="23" t="s">
        <v>400</v>
      </c>
      <c r="C978" s="5">
        <v>-15</v>
      </c>
      <c r="D978" s="1">
        <v>-75.707999999999998</v>
      </c>
      <c r="E978" s="39">
        <v>40</v>
      </c>
      <c r="F978" s="5">
        <v>238.53211009174322</v>
      </c>
      <c r="N978" s="62">
        <v>9.0909090909091134E-2</v>
      </c>
    </row>
    <row r="979" spans="1:17" x14ac:dyDescent="0.2">
      <c r="B979" s="23" t="s">
        <v>400</v>
      </c>
      <c r="C979" s="5">
        <v>-15</v>
      </c>
      <c r="D979" s="1">
        <v>-75.707999999999998</v>
      </c>
      <c r="E979" s="39">
        <v>42</v>
      </c>
      <c r="F979" s="5">
        <v>588.12785388128043</v>
      </c>
      <c r="N979" s="62">
        <v>6.2557077625570656</v>
      </c>
    </row>
    <row r="980" spans="1:17" x14ac:dyDescent="0.2">
      <c r="B980" s="23" t="s">
        <v>400</v>
      </c>
      <c r="C980" s="5">
        <v>-15</v>
      </c>
      <c r="D980" s="1">
        <v>-75.707999999999998</v>
      </c>
      <c r="E980" s="39">
        <v>221</v>
      </c>
      <c r="F980" s="5" t="s">
        <v>361</v>
      </c>
      <c r="N980" s="62">
        <v>4.272727272727276</v>
      </c>
    </row>
    <row r="981" spans="1:17" x14ac:dyDescent="0.2">
      <c r="B981" s="23" t="s">
        <v>400</v>
      </c>
      <c r="C981" s="5">
        <v>-15</v>
      </c>
      <c r="D981" s="1">
        <v>-75.707999999999998</v>
      </c>
      <c r="E981" s="39">
        <v>396</v>
      </c>
      <c r="F981" s="5">
        <v>62.385321100917501</v>
      </c>
      <c r="N981" s="62">
        <v>1.6818181818181812</v>
      </c>
    </row>
    <row r="982" spans="1:17" x14ac:dyDescent="0.2">
      <c r="B982" s="23" t="s">
        <v>400</v>
      </c>
      <c r="C982" s="5">
        <v>-15</v>
      </c>
      <c r="D982" s="1">
        <v>-75.707999999999998</v>
      </c>
      <c r="E982" s="39">
        <v>424</v>
      </c>
      <c r="F982" s="5">
        <v>29.35779816513762</v>
      </c>
      <c r="N982" s="62">
        <v>0.22727272727272768</v>
      </c>
    </row>
    <row r="983" spans="1:17" x14ac:dyDescent="0.2">
      <c r="B983" s="23" t="s">
        <v>400</v>
      </c>
      <c r="C983" s="5">
        <v>-15</v>
      </c>
      <c r="D983" s="1">
        <v>-75.707999999999998</v>
      </c>
      <c r="E983" s="39">
        <v>449</v>
      </c>
      <c r="F983" s="5">
        <v>47.706422018348583</v>
      </c>
      <c r="N983" s="62">
        <v>0.27272727272727293</v>
      </c>
    </row>
    <row r="984" spans="1:17" s="10" customFormat="1" x14ac:dyDescent="0.2">
      <c r="B984" s="24" t="s">
        <v>400</v>
      </c>
      <c r="C984" s="12">
        <v>-15</v>
      </c>
      <c r="D984" s="10">
        <v>-75.707999999999998</v>
      </c>
      <c r="E984" s="42">
        <v>527</v>
      </c>
      <c r="F984" s="12" t="s">
        <v>361</v>
      </c>
      <c r="G984" s="12"/>
      <c r="H984" s="12"/>
      <c r="I984" s="45"/>
      <c r="J984" s="12"/>
      <c r="K984" s="12"/>
      <c r="L984" s="12"/>
      <c r="M984" s="63"/>
      <c r="N984" s="63">
        <v>9.0909090909091134E-2</v>
      </c>
      <c r="O984" s="63"/>
      <c r="P984" s="12"/>
      <c r="Q984" s="12"/>
    </row>
    <row r="985" spans="1:17" x14ac:dyDescent="0.2">
      <c r="A985" s="1" t="s">
        <v>153</v>
      </c>
      <c r="B985" s="23" t="s">
        <v>501</v>
      </c>
      <c r="C985" s="5">
        <v>21.537800000000001</v>
      </c>
      <c r="D985" s="5">
        <v>118.34486</v>
      </c>
      <c r="E985" s="39">
        <v>100</v>
      </c>
      <c r="F985" s="5">
        <v>21.978696960000001</v>
      </c>
      <c r="G985" s="5">
        <v>0.225236024087827</v>
      </c>
      <c r="H985" s="23"/>
    </row>
    <row r="986" spans="1:17" x14ac:dyDescent="0.2">
      <c r="B986" s="23" t="s">
        <v>501</v>
      </c>
      <c r="C986" s="5">
        <v>21.537800000000001</v>
      </c>
      <c r="D986" s="5">
        <v>118.34486</v>
      </c>
      <c r="E986" s="39">
        <v>150</v>
      </c>
      <c r="F986" s="5">
        <v>4.8038400000000001</v>
      </c>
      <c r="G986" s="5">
        <v>4.8875220715614703E-2</v>
      </c>
      <c r="H986" s="23"/>
    </row>
    <row r="987" spans="1:17" x14ac:dyDescent="0.2">
      <c r="A987" s="1" t="s">
        <v>55</v>
      </c>
      <c r="B987" s="23" t="s">
        <v>501</v>
      </c>
      <c r="C987" s="5">
        <v>21.537800000000001</v>
      </c>
      <c r="D987" s="5">
        <v>118.34486</v>
      </c>
      <c r="E987" s="39">
        <v>200</v>
      </c>
      <c r="F987" s="5">
        <v>3.4627636800000001</v>
      </c>
      <c r="G987" s="5">
        <v>2.4363618704223398E-2</v>
      </c>
      <c r="H987" s="23"/>
    </row>
    <row r="988" spans="1:17" x14ac:dyDescent="0.2">
      <c r="A988" s="1" t="s">
        <v>325</v>
      </c>
      <c r="B988" s="23" t="s">
        <v>501</v>
      </c>
      <c r="C988" s="5">
        <v>18.01792</v>
      </c>
      <c r="D988" s="5">
        <v>114.00324999999999</v>
      </c>
      <c r="E988" s="39">
        <v>100</v>
      </c>
      <c r="F988" s="5">
        <v>8.0769312000000006</v>
      </c>
      <c r="G988" s="5">
        <v>0.36179882134733499</v>
      </c>
      <c r="H988" s="23"/>
    </row>
    <row r="989" spans="1:17" x14ac:dyDescent="0.2">
      <c r="B989" s="23" t="s">
        <v>501</v>
      </c>
      <c r="C989" s="5">
        <v>18.01792</v>
      </c>
      <c r="D989" s="5">
        <v>114.00324999999999</v>
      </c>
      <c r="E989" s="39">
        <v>200</v>
      </c>
      <c r="F989" s="5">
        <v>1.9020288000000001</v>
      </c>
      <c r="G989" s="5">
        <v>8.1160019288316801E-2</v>
      </c>
      <c r="H989" s="23"/>
    </row>
    <row r="990" spans="1:17" x14ac:dyDescent="0.2">
      <c r="B990" s="23" t="s">
        <v>501</v>
      </c>
      <c r="C990" s="5">
        <v>18.01792</v>
      </c>
      <c r="D990" s="5">
        <v>114.00324999999999</v>
      </c>
      <c r="E990" s="39">
        <v>500</v>
      </c>
      <c r="F990" s="5">
        <v>0.4554648</v>
      </c>
      <c r="G990" s="5">
        <v>2.1908996508284002E-2</v>
      </c>
      <c r="H990" s="23"/>
    </row>
    <row r="991" spans="1:17" x14ac:dyDescent="0.2">
      <c r="B991" s="23" t="s">
        <v>501</v>
      </c>
      <c r="C991" s="5">
        <v>18.01792</v>
      </c>
      <c r="D991" s="5">
        <v>114.00324999999999</v>
      </c>
      <c r="E991" s="39">
        <v>800</v>
      </c>
      <c r="F991" s="5">
        <v>0.3741024</v>
      </c>
      <c r="G991" s="5">
        <v>3.9778999082430502E-3</v>
      </c>
      <c r="H991" s="23"/>
    </row>
    <row r="992" spans="1:17" x14ac:dyDescent="0.2">
      <c r="B992" s="23" t="s">
        <v>501</v>
      </c>
      <c r="C992" s="5">
        <v>18.01792</v>
      </c>
      <c r="D992" s="5">
        <v>114.00324999999999</v>
      </c>
      <c r="E992" s="39">
        <v>1000</v>
      </c>
      <c r="F992" s="5">
        <v>0.2262912</v>
      </c>
      <c r="G992" s="5">
        <v>4.5073814659955498E-3</v>
      </c>
      <c r="H992" s="23"/>
    </row>
    <row r="993" spans="2:8" x14ac:dyDescent="0.2">
      <c r="B993" s="23" t="s">
        <v>501</v>
      </c>
      <c r="C993" s="5">
        <v>18.01792</v>
      </c>
      <c r="D993" s="5">
        <v>114.00324999999999</v>
      </c>
      <c r="E993" s="39">
        <v>2000</v>
      </c>
      <c r="F993" s="5">
        <v>8.0495999999999998E-2</v>
      </c>
      <c r="G993" s="5">
        <v>7.5892356611189796E-3</v>
      </c>
      <c r="H993" s="23"/>
    </row>
    <row r="994" spans="2:8" x14ac:dyDescent="0.2">
      <c r="B994" s="23" t="s">
        <v>501</v>
      </c>
      <c r="C994" s="5">
        <v>18.01792</v>
      </c>
      <c r="D994" s="5">
        <v>114.00324999999999</v>
      </c>
      <c r="E994" s="39">
        <v>3000</v>
      </c>
      <c r="F994" s="5">
        <v>7.9531199999999996E-2</v>
      </c>
      <c r="G994" s="5">
        <v>1.60677288102581E-2</v>
      </c>
      <c r="H994" s="23"/>
    </row>
    <row r="995" spans="2:8" x14ac:dyDescent="0.2">
      <c r="B995" s="23" t="s">
        <v>501</v>
      </c>
      <c r="C995" s="5">
        <v>18.0001</v>
      </c>
      <c r="D995" s="5">
        <v>116.03973999999999</v>
      </c>
      <c r="E995" s="39">
        <v>100</v>
      </c>
      <c r="F995" s="5">
        <v>9.2130255000000005</v>
      </c>
      <c r="G995" s="5">
        <v>0.38218944463594801</v>
      </c>
      <c r="H995" s="23"/>
    </row>
    <row r="996" spans="2:8" x14ac:dyDescent="0.2">
      <c r="B996" s="23" t="s">
        <v>501</v>
      </c>
      <c r="C996" s="5">
        <v>18.0001</v>
      </c>
      <c r="D996" s="5">
        <v>116.03973999999999</v>
      </c>
      <c r="E996" s="39">
        <v>150</v>
      </c>
      <c r="F996" s="5">
        <v>2.6095158804</v>
      </c>
      <c r="G996" s="5">
        <v>6.8214653406463103E-3</v>
      </c>
      <c r="H996" s="23"/>
    </row>
    <row r="997" spans="2:8" x14ac:dyDescent="0.2">
      <c r="B997" s="23" t="s">
        <v>501</v>
      </c>
      <c r="C997" s="5">
        <v>18.0001</v>
      </c>
      <c r="D997" s="5">
        <v>116.03973999999999</v>
      </c>
      <c r="E997" s="39">
        <v>200</v>
      </c>
      <c r="F997" s="5">
        <v>1.2000472176000001</v>
      </c>
      <c r="G997" s="5">
        <v>8.7480569619486793E-3</v>
      </c>
      <c r="H997" s="23"/>
    </row>
    <row r="998" spans="2:8" x14ac:dyDescent="0.2">
      <c r="B998" s="23" t="s">
        <v>501</v>
      </c>
      <c r="C998" s="5">
        <v>18.0001</v>
      </c>
      <c r="D998" s="5">
        <v>116.03973999999999</v>
      </c>
      <c r="E998" s="39">
        <v>1500</v>
      </c>
      <c r="F998" s="5">
        <v>2.2607952508612399E-2</v>
      </c>
      <c r="G998" s="5">
        <v>1.63448704107687E-3</v>
      </c>
      <c r="H998" s="23"/>
    </row>
    <row r="999" spans="2:8" x14ac:dyDescent="0.2">
      <c r="B999" s="23" t="s">
        <v>501</v>
      </c>
      <c r="C999" s="5">
        <v>18.0001</v>
      </c>
      <c r="D999" s="5">
        <v>116.03973999999999</v>
      </c>
      <c r="E999" s="39">
        <v>2000</v>
      </c>
      <c r="F999" s="5">
        <v>1.5958057447534899E-2</v>
      </c>
      <c r="G999" s="5">
        <v>4.2496880203437204E-3</v>
      </c>
      <c r="H999" s="23"/>
    </row>
    <row r="1000" spans="2:8" x14ac:dyDescent="0.2">
      <c r="B1000" s="23" t="s">
        <v>501</v>
      </c>
      <c r="C1000" s="5">
        <v>18.0001</v>
      </c>
      <c r="D1000" s="5">
        <v>116.03973999999999</v>
      </c>
      <c r="E1000" s="39">
        <v>3000</v>
      </c>
      <c r="F1000" s="5">
        <v>7.6643655861781297E-3</v>
      </c>
      <c r="G1000" s="5">
        <v>2.90100378933405E-3</v>
      </c>
      <c r="H1000" s="23"/>
    </row>
    <row r="1001" spans="2:8" x14ac:dyDescent="0.2">
      <c r="B1001" s="23" t="s">
        <v>502</v>
      </c>
      <c r="C1001" s="5">
        <v>30</v>
      </c>
      <c r="D1001" s="5">
        <v>147</v>
      </c>
      <c r="E1001" s="39">
        <v>200</v>
      </c>
      <c r="F1001" s="5">
        <v>6.7073</v>
      </c>
      <c r="G1001" s="5">
        <v>1.3187006851333718</v>
      </c>
      <c r="H1001" s="23"/>
    </row>
    <row r="1002" spans="2:8" x14ac:dyDescent="0.2">
      <c r="B1002" s="23" t="s">
        <v>502</v>
      </c>
      <c r="C1002" s="5">
        <v>30</v>
      </c>
      <c r="D1002" s="5">
        <v>147</v>
      </c>
      <c r="E1002" s="39">
        <v>250</v>
      </c>
      <c r="F1002" s="5">
        <v>4.7502000000000004</v>
      </c>
      <c r="G1002" s="5">
        <v>0.64391005859178696</v>
      </c>
      <c r="H1002" s="23"/>
    </row>
    <row r="1003" spans="2:8" x14ac:dyDescent="0.2">
      <c r="B1003" s="23" t="s">
        <v>502</v>
      </c>
      <c r="C1003" s="5">
        <v>30</v>
      </c>
      <c r="D1003" s="5">
        <v>147</v>
      </c>
      <c r="E1003" s="39">
        <v>300</v>
      </c>
      <c r="F1003" s="5">
        <v>21.7119</v>
      </c>
      <c r="G1003" s="5">
        <v>0.59198642203605323</v>
      </c>
      <c r="H1003" s="23"/>
    </row>
    <row r="1004" spans="2:8" x14ac:dyDescent="0.2">
      <c r="B1004" s="23" t="s">
        <v>502</v>
      </c>
      <c r="C1004" s="5">
        <v>30</v>
      </c>
      <c r="D1004" s="5">
        <v>147</v>
      </c>
      <c r="E1004" s="39">
        <v>350</v>
      </c>
      <c r="F1004" s="5">
        <v>3.6589</v>
      </c>
      <c r="G1004" s="5">
        <v>0.57198876218405315</v>
      </c>
      <c r="H1004" s="23"/>
    </row>
    <row r="1005" spans="2:8" x14ac:dyDescent="0.2">
      <c r="B1005" s="23" t="s">
        <v>502</v>
      </c>
      <c r="C1005" s="5">
        <v>30</v>
      </c>
      <c r="D1005" s="5">
        <v>147</v>
      </c>
      <c r="E1005" s="39">
        <v>400</v>
      </c>
      <c r="F1005" s="5">
        <v>5.1097999999999999</v>
      </c>
      <c r="G1005" s="5">
        <v>1.3393274718283417</v>
      </c>
      <c r="H1005" s="23"/>
    </row>
    <row r="1006" spans="2:8" x14ac:dyDescent="0.2">
      <c r="B1006" s="23" t="s">
        <v>502</v>
      </c>
      <c r="C1006" s="5">
        <v>30</v>
      </c>
      <c r="D1006" s="5">
        <v>147</v>
      </c>
      <c r="E1006" s="39">
        <v>450</v>
      </c>
      <c r="F1006" s="5">
        <v>0.23949999999999999</v>
      </c>
      <c r="G1006" s="5">
        <v>6.0689053999548388E-2</v>
      </c>
      <c r="H1006" s="23"/>
    </row>
    <row r="1007" spans="2:8" x14ac:dyDescent="0.2">
      <c r="B1007" s="23" t="s">
        <v>502</v>
      </c>
      <c r="C1007" s="5">
        <v>30</v>
      </c>
      <c r="D1007" s="5">
        <v>147</v>
      </c>
      <c r="E1007" s="39">
        <v>500</v>
      </c>
      <c r="F1007" s="5">
        <v>0.1135</v>
      </c>
      <c r="G1007" s="5">
        <v>2.7953307639918813E-2</v>
      </c>
      <c r="H1007" s="23"/>
    </row>
    <row r="1008" spans="2:8" x14ac:dyDescent="0.2">
      <c r="B1008" s="23" t="s">
        <v>502</v>
      </c>
      <c r="C1008" s="5">
        <v>30</v>
      </c>
      <c r="D1008" s="5">
        <v>147</v>
      </c>
      <c r="E1008" s="39">
        <v>650</v>
      </c>
      <c r="F1008" s="5">
        <v>0.14280000000000001</v>
      </c>
      <c r="G1008" s="5">
        <v>2.3602351681310838E-2</v>
      </c>
      <c r="H1008" s="23"/>
    </row>
    <row r="1009" spans="2:17" x14ac:dyDescent="0.2">
      <c r="B1009" s="23" t="s">
        <v>502</v>
      </c>
      <c r="C1009" s="5">
        <v>30</v>
      </c>
      <c r="D1009" s="5">
        <v>147</v>
      </c>
      <c r="E1009" s="39">
        <v>750</v>
      </c>
      <c r="F1009" s="5">
        <v>0.1186</v>
      </c>
      <c r="G1009" s="5">
        <v>2.2685872515086018E-2</v>
      </c>
      <c r="H1009" s="23"/>
    </row>
    <row r="1010" spans="2:17" x14ac:dyDescent="0.2">
      <c r="B1010" s="23" t="s">
        <v>502</v>
      </c>
      <c r="C1010" s="5">
        <v>30</v>
      </c>
      <c r="D1010" s="5">
        <v>147</v>
      </c>
      <c r="E1010" s="39">
        <v>850</v>
      </c>
      <c r="F1010" s="5">
        <v>0.14849999999999999</v>
      </c>
      <c r="G1010" s="5">
        <v>6.3911983731106736E-2</v>
      </c>
      <c r="H1010" s="23"/>
    </row>
    <row r="1011" spans="2:17" s="10" customFormat="1" x14ac:dyDescent="0.2">
      <c r="B1011" s="24" t="s">
        <v>502</v>
      </c>
      <c r="C1011" s="12">
        <v>30</v>
      </c>
      <c r="D1011" s="12">
        <v>147</v>
      </c>
      <c r="E1011" s="42">
        <v>1000</v>
      </c>
      <c r="F1011" s="12">
        <v>2.3400000000000001E-2</v>
      </c>
      <c r="G1011" s="12">
        <v>1.5789184014953321E-2</v>
      </c>
      <c r="H1011" s="24"/>
      <c r="I1011" s="45"/>
      <c r="J1011" s="12"/>
      <c r="K1011" s="12"/>
      <c r="L1011" s="12"/>
      <c r="M1011" s="63"/>
      <c r="N1011" s="63"/>
      <c r="O1011" s="63"/>
      <c r="P1011" s="12"/>
      <c r="Q1011" s="12"/>
    </row>
  </sheetData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24EF-5F8B-5F4B-A73D-390CADBC3910}">
  <dimension ref="A1:S27"/>
  <sheetViews>
    <sheetView workbookViewId="0">
      <pane ySplit="1" topLeftCell="A2" activePane="bottomLeft" state="frozen"/>
      <selection pane="bottomLeft" activeCell="A31" sqref="A31"/>
    </sheetView>
  </sheetViews>
  <sheetFormatPr baseColWidth="10" defaultRowHeight="18" x14ac:dyDescent="0.2"/>
  <cols>
    <col min="1" max="1" width="51.33203125" style="1" customWidth="1"/>
    <col min="2" max="2" width="20.33203125" style="1" customWidth="1"/>
    <col min="3" max="3" width="27.33203125" style="1" customWidth="1"/>
    <col min="4" max="6" width="34.33203125" style="1" customWidth="1"/>
    <col min="7" max="7" width="32.6640625" style="1" customWidth="1"/>
    <col min="8" max="8" width="49.83203125" style="1" customWidth="1"/>
    <col min="9" max="11" width="37.83203125" style="1" customWidth="1"/>
    <col min="12" max="12" width="42.33203125" style="1" customWidth="1"/>
    <col min="13" max="13" width="25.1640625" style="1" customWidth="1"/>
    <col min="14" max="14" width="27.1640625" style="1" customWidth="1"/>
    <col min="15" max="15" width="68.5" style="1" customWidth="1"/>
    <col min="16" max="16" width="30.83203125" style="1" customWidth="1"/>
    <col min="17" max="17" width="56.83203125" style="1" customWidth="1"/>
    <col min="18" max="18" width="50" style="1" customWidth="1"/>
    <col min="19" max="19" width="33.83203125" style="1" customWidth="1"/>
    <col min="20" max="16384" width="10.83203125" style="1"/>
  </cols>
  <sheetData>
    <row r="1" spans="1:19" s="3" customFormat="1" x14ac:dyDescent="0.2">
      <c r="A1" s="3" t="s">
        <v>0</v>
      </c>
      <c r="B1" s="3" t="s">
        <v>22</v>
      </c>
      <c r="C1" s="3" t="s">
        <v>24</v>
      </c>
      <c r="D1" s="3" t="s">
        <v>52</v>
      </c>
      <c r="E1" s="3" t="s">
        <v>134</v>
      </c>
      <c r="F1" s="3" t="s">
        <v>330</v>
      </c>
      <c r="G1" s="3" t="s">
        <v>394</v>
      </c>
      <c r="H1" s="3" t="s">
        <v>30</v>
      </c>
      <c r="I1" s="3" t="s">
        <v>72</v>
      </c>
      <c r="J1" s="3" t="s">
        <v>73</v>
      </c>
      <c r="K1" s="3" t="s">
        <v>441</v>
      </c>
      <c r="L1" s="3" t="s">
        <v>75</v>
      </c>
      <c r="M1" s="3" t="s">
        <v>77</v>
      </c>
      <c r="N1" s="3" t="s">
        <v>25</v>
      </c>
      <c r="O1" s="3" t="s">
        <v>26</v>
      </c>
      <c r="P1" s="3" t="s">
        <v>489</v>
      </c>
      <c r="Q1" s="3" t="s">
        <v>34</v>
      </c>
      <c r="R1" s="3" t="s">
        <v>48</v>
      </c>
      <c r="S1" s="3" t="s">
        <v>431</v>
      </c>
    </row>
    <row r="2" spans="1:19" s="30" customFormat="1" x14ac:dyDescent="0.2">
      <c r="A2" s="30" t="s">
        <v>595</v>
      </c>
      <c r="B2" s="30" t="s">
        <v>23</v>
      </c>
      <c r="C2" s="30" t="s">
        <v>95</v>
      </c>
      <c r="D2" s="30" t="s">
        <v>596</v>
      </c>
      <c r="F2" s="30" t="s">
        <v>35</v>
      </c>
      <c r="G2" s="30" t="s">
        <v>35</v>
      </c>
      <c r="H2" s="30" t="s">
        <v>592</v>
      </c>
      <c r="I2" s="30" t="s">
        <v>28</v>
      </c>
      <c r="J2" s="30" t="s">
        <v>28</v>
      </c>
      <c r="L2" s="30" t="s">
        <v>29</v>
      </c>
      <c r="M2" s="30">
        <v>250</v>
      </c>
      <c r="N2" s="30">
        <v>24</v>
      </c>
      <c r="O2" s="30" t="s">
        <v>597</v>
      </c>
      <c r="P2" s="30" t="s">
        <v>68</v>
      </c>
      <c r="Q2" s="30" t="s">
        <v>33</v>
      </c>
      <c r="R2" s="30" t="s">
        <v>594</v>
      </c>
    </row>
    <row r="3" spans="1:19" s="30" customFormat="1" x14ac:dyDescent="0.2">
      <c r="A3" s="30" t="s">
        <v>598</v>
      </c>
      <c r="B3" s="30" t="s">
        <v>23</v>
      </c>
      <c r="C3" s="30" t="s">
        <v>95</v>
      </c>
      <c r="D3" s="30" t="s">
        <v>602</v>
      </c>
      <c r="E3" s="30" t="s">
        <v>603</v>
      </c>
      <c r="F3" s="30" t="s">
        <v>35</v>
      </c>
      <c r="G3" s="30" t="s">
        <v>35</v>
      </c>
      <c r="L3" s="30" t="s">
        <v>331</v>
      </c>
      <c r="M3" s="30">
        <v>500</v>
      </c>
      <c r="N3" s="30">
        <v>24</v>
      </c>
      <c r="O3" s="30" t="s">
        <v>597</v>
      </c>
      <c r="P3" s="30" t="s">
        <v>68</v>
      </c>
      <c r="Q3" s="30" t="s">
        <v>33</v>
      </c>
      <c r="R3" s="30" t="s">
        <v>594</v>
      </c>
    </row>
    <row r="4" spans="1:19" s="10" customFormat="1" x14ac:dyDescent="0.2">
      <c r="A4" s="10" t="s">
        <v>455</v>
      </c>
      <c r="B4" s="10" t="s">
        <v>536</v>
      </c>
      <c r="C4" s="81" t="s">
        <v>539</v>
      </c>
      <c r="D4" s="10" t="s">
        <v>537</v>
      </c>
      <c r="F4" s="10" t="s">
        <v>35</v>
      </c>
      <c r="G4" s="10" t="s">
        <v>35</v>
      </c>
      <c r="H4" s="10" t="s">
        <v>457</v>
      </c>
      <c r="I4" s="10" t="s">
        <v>62</v>
      </c>
      <c r="J4" s="10" t="s">
        <v>28</v>
      </c>
      <c r="L4" s="10" t="s">
        <v>109</v>
      </c>
      <c r="M4" s="10">
        <v>1000</v>
      </c>
      <c r="N4" s="78" t="s">
        <v>531</v>
      </c>
      <c r="O4" s="80" t="s">
        <v>481</v>
      </c>
      <c r="P4" s="10" t="s">
        <v>538</v>
      </c>
      <c r="R4" s="10" t="s">
        <v>458</v>
      </c>
    </row>
    <row r="5" spans="1:19" s="30" customFormat="1" x14ac:dyDescent="0.2">
      <c r="A5" s="30" t="s">
        <v>329</v>
      </c>
      <c r="B5" s="30" t="s">
        <v>23</v>
      </c>
      <c r="C5" s="30" t="s">
        <v>95</v>
      </c>
      <c r="D5" s="30">
        <v>1000</v>
      </c>
      <c r="E5" s="38" t="s">
        <v>61</v>
      </c>
      <c r="F5" s="30">
        <v>2000</v>
      </c>
      <c r="G5" s="30" t="s">
        <v>35</v>
      </c>
      <c r="H5" s="30" t="s">
        <v>61</v>
      </c>
      <c r="I5" s="30" t="s">
        <v>61</v>
      </c>
      <c r="J5" s="30" t="s">
        <v>28</v>
      </c>
      <c r="L5" s="30" t="s">
        <v>331</v>
      </c>
      <c r="M5" s="30">
        <v>120</v>
      </c>
      <c r="N5" s="30" t="s">
        <v>332</v>
      </c>
      <c r="O5" s="30" t="s">
        <v>333</v>
      </c>
      <c r="P5" s="30" t="s">
        <v>68</v>
      </c>
      <c r="Q5" s="30" t="s">
        <v>236</v>
      </c>
    </row>
    <row r="6" spans="1:19" s="30" customFormat="1" x14ac:dyDescent="0.2">
      <c r="A6" s="30" t="s">
        <v>172</v>
      </c>
      <c r="B6" s="30" t="s">
        <v>23</v>
      </c>
      <c r="C6" s="30" t="s">
        <v>139</v>
      </c>
      <c r="D6" s="30" t="s">
        <v>61</v>
      </c>
      <c r="E6" s="38" t="s">
        <v>174</v>
      </c>
      <c r="F6" s="30" t="s">
        <v>35</v>
      </c>
      <c r="G6" s="30" t="s">
        <v>35</v>
      </c>
      <c r="H6" s="30" t="s">
        <v>103</v>
      </c>
      <c r="I6" s="30" t="s">
        <v>111</v>
      </c>
      <c r="J6" s="30" t="s">
        <v>35</v>
      </c>
      <c r="L6" s="30" t="s">
        <v>29</v>
      </c>
      <c r="M6" s="30">
        <v>1000</v>
      </c>
      <c r="N6" s="30">
        <v>24</v>
      </c>
      <c r="O6" s="30" t="s">
        <v>175</v>
      </c>
      <c r="P6" s="30" t="s">
        <v>68</v>
      </c>
      <c r="Q6" s="30" t="s">
        <v>33</v>
      </c>
      <c r="R6" s="30" t="s">
        <v>176</v>
      </c>
    </row>
    <row r="7" spans="1:19" s="10" customFormat="1" x14ac:dyDescent="0.2">
      <c r="A7" s="30" t="s">
        <v>149</v>
      </c>
      <c r="B7" s="10" t="s">
        <v>23</v>
      </c>
      <c r="C7" s="10" t="s">
        <v>139</v>
      </c>
      <c r="D7" s="10" t="s">
        <v>151</v>
      </c>
      <c r="E7" s="10" t="s">
        <v>152</v>
      </c>
      <c r="F7" s="10" t="s">
        <v>35</v>
      </c>
      <c r="G7" s="10" t="s">
        <v>35</v>
      </c>
      <c r="H7" s="10" t="s">
        <v>125</v>
      </c>
      <c r="I7" s="10" t="s">
        <v>28</v>
      </c>
      <c r="J7" s="10" t="s">
        <v>97</v>
      </c>
      <c r="L7" s="10" t="s">
        <v>142</v>
      </c>
      <c r="M7" s="10">
        <v>2400</v>
      </c>
      <c r="N7" s="10">
        <v>24</v>
      </c>
      <c r="O7" s="10" t="s">
        <v>61</v>
      </c>
      <c r="P7" s="10" t="s">
        <v>68</v>
      </c>
      <c r="Q7" s="10" t="s">
        <v>143</v>
      </c>
      <c r="R7" s="10" t="s">
        <v>146</v>
      </c>
    </row>
    <row r="8" spans="1:19" s="10" customFormat="1" x14ac:dyDescent="0.2">
      <c r="A8" s="30" t="s">
        <v>195</v>
      </c>
      <c r="B8" s="10" t="s">
        <v>23</v>
      </c>
      <c r="C8" s="10" t="s">
        <v>139</v>
      </c>
      <c r="D8" s="10" t="s">
        <v>197</v>
      </c>
      <c r="E8" s="10" t="s">
        <v>198</v>
      </c>
      <c r="F8" s="10" t="s">
        <v>35</v>
      </c>
      <c r="G8" s="10" t="s">
        <v>35</v>
      </c>
      <c r="H8" s="10" t="s">
        <v>125</v>
      </c>
      <c r="I8" s="10" t="s">
        <v>28</v>
      </c>
      <c r="J8" s="10" t="s">
        <v>97</v>
      </c>
      <c r="L8" s="10" t="s">
        <v>142</v>
      </c>
      <c r="M8" s="10">
        <v>2400</v>
      </c>
      <c r="N8" s="10">
        <v>9</v>
      </c>
      <c r="O8" s="10" t="s">
        <v>145</v>
      </c>
      <c r="P8" s="10" t="s">
        <v>68</v>
      </c>
      <c r="Q8" s="10" t="s">
        <v>143</v>
      </c>
      <c r="R8" s="10" t="s">
        <v>146</v>
      </c>
    </row>
    <row r="9" spans="1:19" s="10" customFormat="1" x14ac:dyDescent="0.2">
      <c r="A9" s="30" t="s">
        <v>205</v>
      </c>
      <c r="B9" s="10" t="s">
        <v>23</v>
      </c>
      <c r="C9" s="10" t="s">
        <v>139</v>
      </c>
      <c r="D9" s="10" t="s">
        <v>197</v>
      </c>
      <c r="E9" s="10" t="s">
        <v>208</v>
      </c>
      <c r="F9" s="10" t="s">
        <v>35</v>
      </c>
      <c r="G9" s="10" t="s">
        <v>35</v>
      </c>
      <c r="H9" s="10" t="s">
        <v>125</v>
      </c>
      <c r="I9" s="10" t="s">
        <v>28</v>
      </c>
      <c r="J9" s="10" t="s">
        <v>97</v>
      </c>
      <c r="L9" s="10" t="s">
        <v>142</v>
      </c>
      <c r="M9" s="10">
        <v>4000</v>
      </c>
      <c r="N9" s="10">
        <v>24</v>
      </c>
      <c r="O9" s="10" t="s">
        <v>145</v>
      </c>
      <c r="P9" s="10" t="s">
        <v>68</v>
      </c>
      <c r="Q9" s="10" t="s">
        <v>143</v>
      </c>
      <c r="R9" s="10" t="s">
        <v>146</v>
      </c>
    </row>
    <row r="10" spans="1:19" s="10" customFormat="1" x14ac:dyDescent="0.2">
      <c r="A10" s="30" t="s">
        <v>209</v>
      </c>
      <c r="B10" s="10" t="s">
        <v>23</v>
      </c>
      <c r="C10" s="10" t="s">
        <v>139</v>
      </c>
      <c r="D10" s="10" t="s">
        <v>140</v>
      </c>
      <c r="E10" s="10" t="s">
        <v>141</v>
      </c>
      <c r="F10" s="10" t="s">
        <v>35</v>
      </c>
      <c r="G10" s="10" t="s">
        <v>35</v>
      </c>
      <c r="H10" s="10" t="s">
        <v>125</v>
      </c>
      <c r="I10" s="10" t="s">
        <v>28</v>
      </c>
      <c r="J10" s="10" t="s">
        <v>97</v>
      </c>
      <c r="L10" s="10" t="s">
        <v>142</v>
      </c>
      <c r="M10" s="10">
        <v>2200</v>
      </c>
      <c r="N10" s="10">
        <v>8</v>
      </c>
      <c r="O10" s="10" t="s">
        <v>145</v>
      </c>
      <c r="P10" s="10" t="s">
        <v>68</v>
      </c>
      <c r="Q10" s="10" t="s">
        <v>143</v>
      </c>
      <c r="R10" s="10" t="s">
        <v>146</v>
      </c>
    </row>
    <row r="11" spans="1:19" s="30" customFormat="1" x14ac:dyDescent="0.2">
      <c r="A11" s="1" t="s">
        <v>476</v>
      </c>
      <c r="B11" s="76" t="s">
        <v>483</v>
      </c>
      <c r="C11" s="30" t="s">
        <v>456</v>
      </c>
      <c r="F11" s="30" t="s">
        <v>35</v>
      </c>
      <c r="G11" s="30" t="s">
        <v>35</v>
      </c>
      <c r="H11" s="30" t="s">
        <v>480</v>
      </c>
      <c r="I11" s="30" t="s">
        <v>460</v>
      </c>
      <c r="J11" s="30" t="s">
        <v>28</v>
      </c>
      <c r="L11" s="30" t="s">
        <v>29</v>
      </c>
      <c r="M11" s="30">
        <v>500</v>
      </c>
      <c r="N11" s="30">
        <v>24</v>
      </c>
      <c r="P11" s="30" t="s">
        <v>68</v>
      </c>
      <c r="Q11" s="30" t="s">
        <v>484</v>
      </c>
      <c r="R11" s="10"/>
    </row>
    <row r="12" spans="1:19" s="30" customFormat="1" x14ac:dyDescent="0.2">
      <c r="A12" s="70" t="s">
        <v>454</v>
      </c>
      <c r="B12" s="30" t="s">
        <v>23</v>
      </c>
      <c r="C12" s="30" t="s">
        <v>67</v>
      </c>
      <c r="D12" s="30">
        <v>100</v>
      </c>
      <c r="E12" s="30" t="s">
        <v>392</v>
      </c>
      <c r="F12" s="30" t="s">
        <v>35</v>
      </c>
      <c r="G12" s="30" t="s">
        <v>35</v>
      </c>
      <c r="H12" s="30" t="s">
        <v>125</v>
      </c>
      <c r="I12" s="30" t="s">
        <v>35</v>
      </c>
      <c r="J12" s="30" t="s">
        <v>28</v>
      </c>
      <c r="L12" s="30" t="s">
        <v>393</v>
      </c>
      <c r="M12" s="30">
        <v>250</v>
      </c>
      <c r="N12" s="30">
        <v>24</v>
      </c>
      <c r="O12" s="30" t="s">
        <v>384</v>
      </c>
      <c r="P12" s="30" t="s">
        <v>68</v>
      </c>
      <c r="Q12" s="30" t="s">
        <v>33</v>
      </c>
    </row>
    <row r="13" spans="1:19" s="30" customFormat="1" x14ac:dyDescent="0.2">
      <c r="A13" s="30" t="s">
        <v>336</v>
      </c>
      <c r="B13" s="30" t="s">
        <v>23</v>
      </c>
      <c r="C13" s="30" t="s">
        <v>95</v>
      </c>
      <c r="D13" s="30">
        <v>5000</v>
      </c>
      <c r="E13" s="38" t="s">
        <v>61</v>
      </c>
      <c r="F13" s="30" t="s">
        <v>35</v>
      </c>
      <c r="G13" s="30" t="s">
        <v>35</v>
      </c>
      <c r="H13" s="30" t="s">
        <v>61</v>
      </c>
      <c r="I13" s="30" t="s">
        <v>61</v>
      </c>
      <c r="J13" s="30" t="s">
        <v>28</v>
      </c>
      <c r="L13" s="30" t="s">
        <v>345</v>
      </c>
      <c r="M13" s="30">
        <v>12</v>
      </c>
      <c r="N13" s="30" t="s">
        <v>346</v>
      </c>
      <c r="O13" s="30" t="s">
        <v>347</v>
      </c>
      <c r="P13" s="30" t="s">
        <v>68</v>
      </c>
      <c r="Q13" s="30" t="s">
        <v>236</v>
      </c>
    </row>
    <row r="14" spans="1:19" s="30" customFormat="1" x14ac:dyDescent="0.2">
      <c r="A14" s="30" t="s">
        <v>237</v>
      </c>
      <c r="B14" s="30" t="s">
        <v>23</v>
      </c>
      <c r="C14" s="30" t="s">
        <v>95</v>
      </c>
      <c r="D14" s="30">
        <v>5000</v>
      </c>
      <c r="E14" s="38" t="s">
        <v>61</v>
      </c>
      <c r="F14" s="30" t="s">
        <v>35</v>
      </c>
      <c r="G14" s="30" t="s">
        <v>35</v>
      </c>
      <c r="H14" s="30" t="s">
        <v>88</v>
      </c>
      <c r="I14" s="30" t="s">
        <v>62</v>
      </c>
      <c r="J14" s="30" t="s">
        <v>28</v>
      </c>
      <c r="L14" s="30" t="s">
        <v>234</v>
      </c>
      <c r="M14" s="30">
        <v>12</v>
      </c>
      <c r="N14" s="30" t="s">
        <v>235</v>
      </c>
      <c r="O14" s="30" t="s">
        <v>232</v>
      </c>
      <c r="P14" s="30" t="s">
        <v>68</v>
      </c>
      <c r="Q14" s="30" t="s">
        <v>236</v>
      </c>
    </row>
    <row r="15" spans="1:19" s="30" customFormat="1" x14ac:dyDescent="0.2">
      <c r="A15" s="70" t="s">
        <v>604</v>
      </c>
      <c r="B15" s="30" t="s">
        <v>23</v>
      </c>
      <c r="C15" s="30" t="s">
        <v>95</v>
      </c>
      <c r="D15" s="30">
        <v>5000</v>
      </c>
      <c r="E15" s="38" t="s">
        <v>61</v>
      </c>
      <c r="F15" s="30" t="s">
        <v>35</v>
      </c>
      <c r="G15" s="30" t="s">
        <v>35</v>
      </c>
      <c r="H15" s="30" t="s">
        <v>606</v>
      </c>
      <c r="I15" s="30" t="s">
        <v>62</v>
      </c>
      <c r="J15" s="30" t="s">
        <v>28</v>
      </c>
      <c r="L15" s="30" t="s">
        <v>331</v>
      </c>
      <c r="M15" s="30">
        <v>250</v>
      </c>
      <c r="N15" s="30" t="s">
        <v>605</v>
      </c>
      <c r="O15" s="30" t="s">
        <v>429</v>
      </c>
      <c r="P15" s="30" t="s">
        <v>68</v>
      </c>
      <c r="Q15" s="30" t="s">
        <v>236</v>
      </c>
    </row>
    <row r="16" spans="1:19" s="30" customFormat="1" x14ac:dyDescent="0.2">
      <c r="A16" s="30" t="s">
        <v>388</v>
      </c>
      <c r="B16" s="30" t="s">
        <v>23</v>
      </c>
      <c r="C16" s="30" t="s">
        <v>67</v>
      </c>
      <c r="D16" s="30">
        <v>200</v>
      </c>
      <c r="E16" s="30" t="s">
        <v>389</v>
      </c>
      <c r="F16" s="30" t="s">
        <v>35</v>
      </c>
      <c r="G16" s="30" t="s">
        <v>35</v>
      </c>
      <c r="H16" s="30" t="s">
        <v>125</v>
      </c>
      <c r="I16" s="30" t="s">
        <v>28</v>
      </c>
      <c r="J16" s="30" t="s">
        <v>28</v>
      </c>
      <c r="L16" s="30" t="s">
        <v>382</v>
      </c>
      <c r="M16" s="30">
        <v>1000</v>
      </c>
      <c r="N16" s="30">
        <v>24</v>
      </c>
      <c r="O16" s="30" t="s">
        <v>384</v>
      </c>
      <c r="P16" s="30" t="s">
        <v>68</v>
      </c>
      <c r="Q16" s="30" t="s">
        <v>33</v>
      </c>
    </row>
    <row r="17" spans="1:18" s="30" customFormat="1" x14ac:dyDescent="0.2">
      <c r="A17" s="30" t="s">
        <v>586</v>
      </c>
      <c r="B17" s="30" t="s">
        <v>23</v>
      </c>
      <c r="C17" s="30" t="s">
        <v>67</v>
      </c>
      <c r="D17" s="30">
        <v>200</v>
      </c>
      <c r="E17" s="30" t="s">
        <v>61</v>
      </c>
      <c r="F17" s="30" t="s">
        <v>35</v>
      </c>
      <c r="G17" s="30" t="s">
        <v>28</v>
      </c>
      <c r="H17" s="30" t="s">
        <v>125</v>
      </c>
      <c r="I17" s="30" t="s">
        <v>28</v>
      </c>
      <c r="J17" s="30" t="s">
        <v>28</v>
      </c>
      <c r="L17" s="30" t="s">
        <v>161</v>
      </c>
      <c r="M17" s="30">
        <v>250</v>
      </c>
      <c r="N17" s="30" t="s">
        <v>587</v>
      </c>
      <c r="O17" s="30" t="s">
        <v>290</v>
      </c>
      <c r="P17" s="30" t="s">
        <v>68</v>
      </c>
      <c r="Q17" s="30" t="s">
        <v>33</v>
      </c>
      <c r="R17" s="30" t="s">
        <v>233</v>
      </c>
    </row>
    <row r="18" spans="1:18" s="10" customFormat="1" x14ac:dyDescent="0.2">
      <c r="A18" s="10" t="s">
        <v>93</v>
      </c>
      <c r="B18" s="10" t="s">
        <v>23</v>
      </c>
      <c r="C18" s="10" t="s">
        <v>95</v>
      </c>
      <c r="D18" s="10">
        <v>400</v>
      </c>
      <c r="F18" s="10" t="s">
        <v>35</v>
      </c>
      <c r="G18" s="10" t="s">
        <v>35</v>
      </c>
      <c r="H18" s="10" t="s">
        <v>88</v>
      </c>
      <c r="I18" s="10" t="s">
        <v>62</v>
      </c>
      <c r="J18" s="10" t="s">
        <v>97</v>
      </c>
      <c r="L18" s="10" t="s">
        <v>63</v>
      </c>
      <c r="M18" s="10">
        <v>450</v>
      </c>
      <c r="N18" s="10">
        <v>12</v>
      </c>
      <c r="O18" s="10" t="s">
        <v>91</v>
      </c>
      <c r="P18" s="10" t="s">
        <v>68</v>
      </c>
      <c r="Q18" s="10" t="s">
        <v>33</v>
      </c>
    </row>
    <row r="19" spans="1:18" s="10" customFormat="1" x14ac:dyDescent="0.2">
      <c r="A19" s="10" t="s">
        <v>92</v>
      </c>
      <c r="B19" s="10" t="s">
        <v>23</v>
      </c>
      <c r="C19" s="10" t="s">
        <v>95</v>
      </c>
      <c r="D19" s="10">
        <v>400</v>
      </c>
      <c r="F19" s="10" t="s">
        <v>35</v>
      </c>
      <c r="G19" s="10" t="s">
        <v>28</v>
      </c>
      <c r="H19" s="10" t="s">
        <v>88</v>
      </c>
      <c r="I19" s="10" t="s">
        <v>96</v>
      </c>
      <c r="J19" s="10" t="s">
        <v>97</v>
      </c>
      <c r="L19" s="10" t="s">
        <v>63</v>
      </c>
      <c r="M19" s="10">
        <v>450</v>
      </c>
      <c r="N19" s="10">
        <v>18</v>
      </c>
      <c r="O19" s="30" t="s">
        <v>91</v>
      </c>
      <c r="P19" s="10" t="s">
        <v>68</v>
      </c>
      <c r="Q19" s="10" t="s">
        <v>33</v>
      </c>
    </row>
    <row r="20" spans="1:18" s="10" customFormat="1" x14ac:dyDescent="0.2">
      <c r="A20" s="10" t="s">
        <v>59</v>
      </c>
      <c r="B20" s="10" t="s">
        <v>23</v>
      </c>
      <c r="C20" s="10" t="s">
        <v>67</v>
      </c>
      <c r="D20" s="10">
        <v>50</v>
      </c>
      <c r="F20" s="10" t="s">
        <v>35</v>
      </c>
      <c r="G20" s="10" t="s">
        <v>35</v>
      </c>
      <c r="H20" s="10" t="s">
        <v>61</v>
      </c>
      <c r="I20" s="10" t="s">
        <v>62</v>
      </c>
      <c r="J20" s="10" t="s">
        <v>97</v>
      </c>
      <c r="L20" s="10" t="s">
        <v>63</v>
      </c>
      <c r="M20" s="10">
        <v>450</v>
      </c>
      <c r="N20" s="10">
        <v>12</v>
      </c>
      <c r="O20" s="30" t="s">
        <v>91</v>
      </c>
      <c r="P20" s="10" t="s">
        <v>68</v>
      </c>
      <c r="Q20" s="10" t="s">
        <v>33</v>
      </c>
    </row>
    <row r="21" spans="1:18" s="30" customFormat="1" x14ac:dyDescent="0.2">
      <c r="A21" s="70" t="s">
        <v>438</v>
      </c>
      <c r="B21" s="30" t="s">
        <v>23</v>
      </c>
      <c r="C21" s="30" t="s">
        <v>67</v>
      </c>
      <c r="D21" s="30" t="s">
        <v>377</v>
      </c>
      <c r="F21" s="30" t="s">
        <v>35</v>
      </c>
      <c r="G21" s="30" t="s">
        <v>35</v>
      </c>
      <c r="H21" s="30" t="s">
        <v>434</v>
      </c>
      <c r="I21" s="30" t="s">
        <v>28</v>
      </c>
      <c r="J21" s="30" t="s">
        <v>97</v>
      </c>
      <c r="L21" s="30" t="s">
        <v>435</v>
      </c>
      <c r="M21" s="30" t="s">
        <v>436</v>
      </c>
      <c r="N21" s="30" t="s">
        <v>222</v>
      </c>
      <c r="O21" s="30" t="s">
        <v>429</v>
      </c>
      <c r="P21" s="30" t="s">
        <v>68</v>
      </c>
      <c r="Q21" s="30" t="s">
        <v>33</v>
      </c>
      <c r="R21" s="30" t="s">
        <v>437</v>
      </c>
    </row>
    <row r="22" spans="1:18" s="30" customFormat="1" x14ac:dyDescent="0.2">
      <c r="A22" s="30" t="s">
        <v>386</v>
      </c>
      <c r="B22" s="30" t="s">
        <v>23</v>
      </c>
      <c r="C22" s="30" t="s">
        <v>67</v>
      </c>
      <c r="D22" s="30">
        <v>50</v>
      </c>
      <c r="E22" s="30" t="s">
        <v>390</v>
      </c>
      <c r="F22" s="30" t="s">
        <v>35</v>
      </c>
      <c r="G22" s="30" t="s">
        <v>35</v>
      </c>
      <c r="H22" s="30" t="s">
        <v>125</v>
      </c>
      <c r="I22" s="30" t="s">
        <v>35</v>
      </c>
      <c r="J22" s="30" t="s">
        <v>28</v>
      </c>
      <c r="L22" s="30" t="s">
        <v>383</v>
      </c>
      <c r="M22" s="30">
        <v>250</v>
      </c>
      <c r="N22" s="30">
        <v>24</v>
      </c>
      <c r="O22" s="30" t="s">
        <v>384</v>
      </c>
      <c r="P22" s="30" t="s">
        <v>68</v>
      </c>
      <c r="Q22" s="30" t="s">
        <v>33</v>
      </c>
    </row>
    <row r="23" spans="1:18" s="30" customFormat="1" x14ac:dyDescent="0.2">
      <c r="A23" s="30" t="s">
        <v>227</v>
      </c>
      <c r="B23" s="30" t="s">
        <v>23</v>
      </c>
      <c r="C23" s="30" t="s">
        <v>95</v>
      </c>
      <c r="D23" s="30">
        <v>400</v>
      </c>
      <c r="E23" s="38" t="s">
        <v>61</v>
      </c>
      <c r="F23" s="30" t="s">
        <v>35</v>
      </c>
      <c r="G23" s="30" t="s">
        <v>28</v>
      </c>
      <c r="H23" s="30" t="s">
        <v>88</v>
      </c>
      <c r="I23" s="30" t="s">
        <v>35</v>
      </c>
      <c r="J23" s="30" t="s">
        <v>229</v>
      </c>
      <c r="L23" s="30" t="s">
        <v>230</v>
      </c>
      <c r="M23" s="30">
        <v>60</v>
      </c>
      <c r="N23" s="30" t="s">
        <v>231</v>
      </c>
      <c r="O23" s="30" t="s">
        <v>232</v>
      </c>
      <c r="P23" s="30" t="s">
        <v>68</v>
      </c>
      <c r="Q23" s="30" t="s">
        <v>33</v>
      </c>
      <c r="R23" s="30" t="s">
        <v>233</v>
      </c>
    </row>
    <row r="24" spans="1:18" s="30" customFormat="1" x14ac:dyDescent="0.2">
      <c r="A24" s="1" t="s">
        <v>583</v>
      </c>
      <c r="B24" s="30" t="s">
        <v>23</v>
      </c>
      <c r="C24" s="30" t="s">
        <v>67</v>
      </c>
      <c r="D24" s="30">
        <v>100</v>
      </c>
      <c r="E24" s="30" t="s">
        <v>391</v>
      </c>
      <c r="F24" s="30" t="s">
        <v>35</v>
      </c>
      <c r="G24" s="30" t="s">
        <v>28</v>
      </c>
      <c r="H24" s="30" t="s">
        <v>125</v>
      </c>
      <c r="I24" s="30" t="s">
        <v>35</v>
      </c>
      <c r="J24" s="30" t="s">
        <v>28</v>
      </c>
      <c r="L24" s="30" t="s">
        <v>383</v>
      </c>
      <c r="M24" s="30">
        <v>250</v>
      </c>
      <c r="N24" s="30">
        <v>24</v>
      </c>
      <c r="O24" s="30" t="s">
        <v>384</v>
      </c>
      <c r="P24" s="30" t="s">
        <v>68</v>
      </c>
      <c r="Q24" s="30" t="s">
        <v>33</v>
      </c>
    </row>
    <row r="25" spans="1:18" s="30" customFormat="1" x14ac:dyDescent="0.2">
      <c r="A25" s="70" t="s">
        <v>451</v>
      </c>
      <c r="B25" s="30" t="s">
        <v>23</v>
      </c>
      <c r="C25" s="30" t="s">
        <v>95</v>
      </c>
      <c r="D25" s="30">
        <v>30</v>
      </c>
      <c r="F25" s="30" t="s">
        <v>35</v>
      </c>
      <c r="G25" s="30" t="s">
        <v>28</v>
      </c>
      <c r="H25" s="30" t="s">
        <v>103</v>
      </c>
      <c r="I25" s="30" t="s">
        <v>104</v>
      </c>
      <c r="J25" s="30" t="s">
        <v>35</v>
      </c>
      <c r="L25" s="30" t="s">
        <v>29</v>
      </c>
      <c r="M25" s="30">
        <v>250</v>
      </c>
      <c r="N25" s="30">
        <v>12</v>
      </c>
      <c r="O25" s="30" t="s">
        <v>105</v>
      </c>
      <c r="P25" s="30" t="s">
        <v>68</v>
      </c>
      <c r="Q25" s="30" t="s">
        <v>33</v>
      </c>
      <c r="R25" s="30" t="s">
        <v>107</v>
      </c>
    </row>
    <row r="26" spans="1:18" s="30" customFormat="1" x14ac:dyDescent="0.2">
      <c r="A26" s="1" t="s">
        <v>413</v>
      </c>
      <c r="B26" s="30" t="s">
        <v>23</v>
      </c>
      <c r="C26" s="30" t="s">
        <v>95</v>
      </c>
      <c r="D26" s="30" t="s">
        <v>61</v>
      </c>
      <c r="E26" s="30" t="s">
        <v>61</v>
      </c>
      <c r="F26" s="30" t="s">
        <v>61</v>
      </c>
      <c r="G26" s="30" t="s">
        <v>35</v>
      </c>
      <c r="H26" s="30" t="s">
        <v>103</v>
      </c>
      <c r="I26" s="30" t="s">
        <v>62</v>
      </c>
      <c r="J26" s="30" t="s">
        <v>28</v>
      </c>
      <c r="L26" s="30" t="s">
        <v>487</v>
      </c>
      <c r="M26" s="50">
        <v>4000</v>
      </c>
      <c r="N26" s="30" t="s">
        <v>485</v>
      </c>
      <c r="O26" s="30" t="s">
        <v>473</v>
      </c>
      <c r="P26" s="30" t="s">
        <v>68</v>
      </c>
      <c r="Q26" s="30" t="s">
        <v>490</v>
      </c>
      <c r="R26" s="10" t="s">
        <v>486</v>
      </c>
    </row>
    <row r="27" spans="1:18" s="10" customFormat="1" x14ac:dyDescent="0.2">
      <c r="A27" s="30" t="s">
        <v>155</v>
      </c>
      <c r="B27" s="10" t="s">
        <v>23</v>
      </c>
      <c r="C27" s="10" t="s">
        <v>95</v>
      </c>
      <c r="D27" s="10" t="s">
        <v>159</v>
      </c>
      <c r="E27" s="10" t="s">
        <v>61</v>
      </c>
      <c r="F27" s="10" t="s">
        <v>35</v>
      </c>
      <c r="G27" s="10" t="s">
        <v>28</v>
      </c>
      <c r="H27" s="10" t="s">
        <v>61</v>
      </c>
      <c r="I27" s="10" t="s">
        <v>62</v>
      </c>
      <c r="J27" s="30" t="s">
        <v>160</v>
      </c>
      <c r="L27" s="10" t="s">
        <v>163</v>
      </c>
      <c r="M27" s="10">
        <v>250</v>
      </c>
      <c r="N27" s="10">
        <v>12</v>
      </c>
      <c r="O27" s="30" t="s">
        <v>162</v>
      </c>
      <c r="P27" s="10" t="s">
        <v>68</v>
      </c>
      <c r="Q27" s="10" t="s">
        <v>33</v>
      </c>
      <c r="R27" s="10" t="s">
        <v>164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5B40-3E4B-DE41-BB95-3EE447C3F8C4}">
  <dimension ref="A1:U659"/>
  <sheetViews>
    <sheetView topLeftCell="L1" workbookViewId="0">
      <pane ySplit="1" topLeftCell="A3408" activePane="bottomLeft" state="frozen"/>
      <selection pane="bottomLeft" activeCell="G18" sqref="G18"/>
    </sheetView>
  </sheetViews>
  <sheetFormatPr baseColWidth="10" defaultRowHeight="18" x14ac:dyDescent="0.2"/>
  <cols>
    <col min="1" max="1" width="53.5" style="1" customWidth="1"/>
    <col min="2" max="2" width="14.83203125" style="1" customWidth="1"/>
    <col min="3" max="3" width="15.1640625" style="1" customWidth="1"/>
    <col min="4" max="4" width="14.1640625" style="1" customWidth="1"/>
    <col min="5" max="5" width="17.5" style="39" customWidth="1"/>
    <col min="6" max="8" width="41.6640625" style="55" customWidth="1"/>
    <col min="9" max="11" width="55" style="55" customWidth="1"/>
    <col min="12" max="12" width="35" style="5" customWidth="1"/>
    <col min="13" max="13" width="18.83203125" style="43" customWidth="1"/>
    <col min="14" max="14" width="19.6640625" style="5" customWidth="1"/>
    <col min="15" max="15" width="17.6640625" style="5" customWidth="1"/>
    <col min="16" max="16" width="27.83203125" style="5" customWidth="1"/>
    <col min="17" max="17" width="35" style="62" customWidth="1"/>
    <col min="18" max="18" width="14.83203125" style="62" customWidth="1"/>
    <col min="19" max="19" width="15.33203125" style="62" customWidth="1"/>
    <col min="20" max="20" width="10.83203125" style="1"/>
    <col min="21" max="21" width="10.83203125" style="5"/>
    <col min="22" max="16384" width="10.83203125" style="1"/>
  </cols>
  <sheetData>
    <row r="1" spans="1:21" s="15" customFormat="1" x14ac:dyDescent="0.2">
      <c r="A1" s="15" t="s">
        <v>0</v>
      </c>
      <c r="B1" s="16" t="s">
        <v>12</v>
      </c>
      <c r="C1" s="17" t="s">
        <v>1</v>
      </c>
      <c r="D1" s="17" t="s">
        <v>2</v>
      </c>
      <c r="E1" s="102" t="s">
        <v>3</v>
      </c>
      <c r="F1" s="33" t="s">
        <v>349</v>
      </c>
      <c r="G1" s="33" t="s">
        <v>350</v>
      </c>
      <c r="H1" s="33" t="s">
        <v>609</v>
      </c>
      <c r="I1" s="33" t="s">
        <v>351</v>
      </c>
      <c r="J1" s="33" t="s">
        <v>352</v>
      </c>
      <c r="K1" s="33" t="s">
        <v>610</v>
      </c>
      <c r="L1" s="4" t="s">
        <v>182</v>
      </c>
      <c r="M1" s="44" t="s">
        <v>177</v>
      </c>
      <c r="N1" s="4" t="s">
        <v>4</v>
      </c>
      <c r="O1" s="4" t="s">
        <v>5</v>
      </c>
      <c r="P1" s="4" t="s">
        <v>130</v>
      </c>
      <c r="Q1" s="61" t="s">
        <v>7</v>
      </c>
      <c r="R1" s="61" t="s">
        <v>9</v>
      </c>
      <c r="S1" s="61" t="s">
        <v>10</v>
      </c>
      <c r="T1" s="4" t="s">
        <v>8</v>
      </c>
      <c r="U1" s="4" t="s">
        <v>11</v>
      </c>
    </row>
    <row r="2" spans="1:21" x14ac:dyDescent="0.2">
      <c r="A2" s="1" t="s">
        <v>595</v>
      </c>
      <c r="B2" s="23">
        <v>39640</v>
      </c>
      <c r="C2" s="1">
        <v>26.5</v>
      </c>
      <c r="D2" s="1">
        <v>-110.5</v>
      </c>
      <c r="E2" s="39">
        <v>25</v>
      </c>
      <c r="G2" s="55">
        <v>75000</v>
      </c>
      <c r="L2" s="5">
        <v>89.3</v>
      </c>
      <c r="M2" s="43">
        <v>0.04</v>
      </c>
      <c r="N2" s="5">
        <v>24.6252</v>
      </c>
      <c r="O2" s="5">
        <v>34.9527</v>
      </c>
      <c r="P2" s="5">
        <v>1023.5267</v>
      </c>
      <c r="Q2" s="62">
        <v>1E-3</v>
      </c>
      <c r="R2" s="62">
        <v>0</v>
      </c>
      <c r="S2" s="62">
        <v>0</v>
      </c>
      <c r="U2" s="5">
        <v>196.30832695319998</v>
      </c>
    </row>
    <row r="3" spans="1:21" x14ac:dyDescent="0.2">
      <c r="B3" s="23">
        <v>39640</v>
      </c>
      <c r="C3" s="1">
        <v>26.5</v>
      </c>
      <c r="D3" s="1">
        <v>-110.5</v>
      </c>
      <c r="E3" s="39">
        <v>30</v>
      </c>
      <c r="G3" s="55">
        <v>75000</v>
      </c>
      <c r="L3" s="5">
        <v>62</v>
      </c>
      <c r="M3" s="43">
        <v>2.7999999999999997E-2</v>
      </c>
      <c r="N3" s="5">
        <v>22.9268</v>
      </c>
      <c r="O3" s="5">
        <v>34.926900000000003</v>
      </c>
      <c r="P3" s="5">
        <v>1024.0291</v>
      </c>
      <c r="Q3" s="62">
        <v>2.4E-2</v>
      </c>
      <c r="R3" s="62">
        <v>2.1000000000000001E-2</v>
      </c>
      <c r="S3" s="62">
        <v>1.72</v>
      </c>
      <c r="U3" s="5">
        <v>208.0274155486</v>
      </c>
    </row>
    <row r="4" spans="1:21" x14ac:dyDescent="0.2">
      <c r="A4" s="1" t="s">
        <v>599</v>
      </c>
      <c r="B4" s="23">
        <v>39640</v>
      </c>
      <c r="C4" s="1">
        <v>26.5</v>
      </c>
      <c r="D4" s="1">
        <v>-110.5</v>
      </c>
      <c r="E4" s="39">
        <v>35</v>
      </c>
      <c r="G4" s="55">
        <v>1136000</v>
      </c>
      <c r="L4" s="5">
        <v>37.6</v>
      </c>
      <c r="M4" s="43">
        <v>1.7000000000000001E-2</v>
      </c>
      <c r="N4" s="5">
        <v>21.271599999999999</v>
      </c>
      <c r="O4" s="5">
        <v>34.878900000000002</v>
      </c>
      <c r="P4" s="5">
        <v>1024.4799</v>
      </c>
      <c r="Q4" s="62">
        <v>0.19500000000000001</v>
      </c>
      <c r="R4" s="62">
        <v>0.249</v>
      </c>
      <c r="S4" s="62">
        <v>14.19</v>
      </c>
      <c r="U4" s="5">
        <v>190.91900072430002</v>
      </c>
    </row>
    <row r="5" spans="1:21" x14ac:dyDescent="0.2">
      <c r="B5" s="23">
        <v>39640</v>
      </c>
      <c r="C5" s="1">
        <v>26.5</v>
      </c>
      <c r="D5" s="1">
        <v>-110.5</v>
      </c>
      <c r="E5" s="39">
        <v>45</v>
      </c>
      <c r="G5" s="55">
        <v>1342000</v>
      </c>
      <c r="L5" s="5">
        <v>12.1</v>
      </c>
      <c r="M5" s="43">
        <v>5.0000000000000001E-3</v>
      </c>
      <c r="N5" s="5">
        <v>19.1508</v>
      </c>
      <c r="O5" s="5">
        <v>34.733400000000003</v>
      </c>
      <c r="P5" s="5">
        <v>1024.9760000000001</v>
      </c>
      <c r="U5" s="5">
        <v>97.045752656000005</v>
      </c>
    </row>
    <row r="6" spans="1:21" x14ac:dyDescent="0.2">
      <c r="B6" s="23">
        <v>39640</v>
      </c>
      <c r="C6" s="1">
        <v>26.5</v>
      </c>
      <c r="D6" s="1">
        <v>-110.5</v>
      </c>
      <c r="E6" s="39">
        <v>60</v>
      </c>
      <c r="G6" s="55">
        <v>1500000</v>
      </c>
      <c r="L6" s="5">
        <v>3.2</v>
      </c>
      <c r="M6" s="43">
        <v>1E-3</v>
      </c>
      <c r="N6" s="5">
        <v>17.789000000000001</v>
      </c>
      <c r="O6" s="5">
        <v>34.793900000000001</v>
      </c>
      <c r="P6" s="5">
        <v>1025.4295</v>
      </c>
      <c r="U6" s="5">
        <v>83.000314588999984</v>
      </c>
    </row>
    <row r="7" spans="1:21" x14ac:dyDescent="0.2">
      <c r="B7" s="23">
        <v>39640</v>
      </c>
      <c r="C7" s="1">
        <v>26.5</v>
      </c>
      <c r="D7" s="1">
        <v>-110.5</v>
      </c>
      <c r="E7" s="39">
        <v>400</v>
      </c>
      <c r="G7" s="55">
        <v>1813000</v>
      </c>
      <c r="L7" s="5">
        <v>0</v>
      </c>
      <c r="M7" s="43">
        <v>0</v>
      </c>
      <c r="N7" s="5">
        <v>11.1241</v>
      </c>
      <c r="O7" s="5">
        <v>34.741199999999999</v>
      </c>
      <c r="P7" s="5">
        <v>1028.3596</v>
      </c>
      <c r="Q7" s="62">
        <v>0.01</v>
      </c>
      <c r="R7" s="62">
        <v>1.7999999999999999E-2</v>
      </c>
      <c r="S7" s="62">
        <v>30.36</v>
      </c>
      <c r="U7" s="5">
        <v>15.753440712400002</v>
      </c>
    </row>
    <row r="8" spans="1:21" x14ac:dyDescent="0.2">
      <c r="B8" s="23">
        <v>39640</v>
      </c>
      <c r="C8" s="1">
        <v>26.5</v>
      </c>
      <c r="D8" s="1">
        <v>-110.5</v>
      </c>
      <c r="E8" s="39">
        <v>550</v>
      </c>
      <c r="G8" s="55">
        <v>3083000</v>
      </c>
      <c r="L8" s="5">
        <v>0</v>
      </c>
      <c r="M8" s="43">
        <v>0</v>
      </c>
      <c r="N8" s="5">
        <v>8.9116999999999997</v>
      </c>
      <c r="O8" s="5">
        <v>34.619399999999999</v>
      </c>
      <c r="P8" s="5">
        <v>1029.3398</v>
      </c>
      <c r="Q8" s="62">
        <v>8.0000000000000002E-3</v>
      </c>
      <c r="R8" s="62">
        <v>2.1999999999999999E-2</v>
      </c>
      <c r="S8" s="62">
        <v>33.770000000000003</v>
      </c>
      <c r="U8" s="5">
        <v>5.2774251545999995</v>
      </c>
    </row>
    <row r="9" spans="1:21" x14ac:dyDescent="0.2">
      <c r="B9" s="23">
        <v>39640</v>
      </c>
      <c r="C9" s="1">
        <v>26.5</v>
      </c>
      <c r="D9" s="1">
        <v>-110.5</v>
      </c>
      <c r="E9" s="39">
        <v>600</v>
      </c>
      <c r="G9" s="55">
        <v>3218000</v>
      </c>
      <c r="L9" s="5">
        <v>0</v>
      </c>
      <c r="M9" s="43">
        <v>0</v>
      </c>
      <c r="N9" s="5">
        <v>8.3186</v>
      </c>
      <c r="O9" s="5">
        <v>34.598300000000002</v>
      </c>
      <c r="P9" s="5">
        <v>1029.6523</v>
      </c>
      <c r="Q9" s="62">
        <v>6.0000000000000001E-3</v>
      </c>
      <c r="R9" s="62">
        <v>1.9E-2</v>
      </c>
      <c r="S9" s="62">
        <v>35.61</v>
      </c>
      <c r="U9" s="5">
        <v>4.2637901743000004</v>
      </c>
    </row>
    <row r="10" spans="1:21" x14ac:dyDescent="0.2">
      <c r="B10" s="23">
        <v>39640</v>
      </c>
      <c r="C10" s="1">
        <v>26.5</v>
      </c>
      <c r="D10" s="1">
        <v>-110.5</v>
      </c>
      <c r="E10" s="39">
        <v>700</v>
      </c>
      <c r="G10" s="55">
        <v>9444000</v>
      </c>
      <c r="L10" s="5">
        <v>0</v>
      </c>
      <c r="M10" s="43">
        <v>0</v>
      </c>
      <c r="N10" s="5">
        <v>7.2732999999999999</v>
      </c>
      <c r="O10" s="5">
        <v>34.559600000000003</v>
      </c>
      <c r="P10" s="5">
        <v>1030.2456999999999</v>
      </c>
      <c r="Q10" s="62">
        <v>5.0000000000000001E-3</v>
      </c>
      <c r="R10" s="62">
        <v>0.04</v>
      </c>
      <c r="S10" s="62">
        <v>38.26</v>
      </c>
      <c r="U10" s="5">
        <v>3.4173249869000002</v>
      </c>
    </row>
    <row r="11" spans="1:21" x14ac:dyDescent="0.2">
      <c r="B11" s="23">
        <v>39640</v>
      </c>
      <c r="C11" s="1">
        <v>26.5</v>
      </c>
      <c r="D11" s="1">
        <v>-110.5</v>
      </c>
      <c r="E11" s="39">
        <v>750</v>
      </c>
      <c r="G11" s="55">
        <v>12051000</v>
      </c>
      <c r="L11" s="5">
        <v>0</v>
      </c>
      <c r="M11" s="43">
        <v>0</v>
      </c>
      <c r="N11" s="5">
        <v>98.976200000000006</v>
      </c>
      <c r="O11" s="5">
        <v>14.506600000000001</v>
      </c>
      <c r="P11" s="5">
        <v>985.12009999999998</v>
      </c>
      <c r="U11" s="5">
        <v>1.1811589999000001</v>
      </c>
    </row>
    <row r="12" spans="1:21" x14ac:dyDescent="0.2">
      <c r="B12" s="23">
        <v>39640</v>
      </c>
      <c r="C12" s="1">
        <v>26.5</v>
      </c>
      <c r="D12" s="1">
        <v>-110.5</v>
      </c>
      <c r="E12" s="39">
        <v>800</v>
      </c>
      <c r="G12" s="55">
        <v>3388000</v>
      </c>
      <c r="L12" s="5">
        <v>0</v>
      </c>
      <c r="M12" s="43">
        <v>0</v>
      </c>
      <c r="N12" s="5">
        <v>98.976200000000006</v>
      </c>
      <c r="O12" s="5">
        <v>7.6109999999999998</v>
      </c>
      <c r="P12" s="5">
        <v>979.59270000000004</v>
      </c>
      <c r="U12" s="5">
        <v>1.1275111977000001</v>
      </c>
    </row>
    <row r="13" spans="1:21" x14ac:dyDescent="0.2">
      <c r="B13" s="23">
        <v>39643</v>
      </c>
      <c r="C13" s="1">
        <v>24.5</v>
      </c>
      <c r="D13" s="1">
        <v>-109</v>
      </c>
      <c r="E13" s="39">
        <v>35</v>
      </c>
      <c r="G13" s="55">
        <v>38000</v>
      </c>
      <c r="L13" s="5">
        <v>186</v>
      </c>
      <c r="M13" s="43">
        <v>7.8E-2</v>
      </c>
      <c r="N13" s="5">
        <v>27.553000000000001</v>
      </c>
      <c r="O13" s="5">
        <v>35.080399999999997</v>
      </c>
      <c r="P13" s="5">
        <v>1022.7506</v>
      </c>
      <c r="Q13" s="62">
        <v>6.3E-2</v>
      </c>
      <c r="R13" s="62">
        <v>0.23699999999999999</v>
      </c>
      <c r="S13" s="62">
        <v>1.17</v>
      </c>
      <c r="U13" s="5">
        <v>196.49595902499999</v>
      </c>
    </row>
    <row r="14" spans="1:21" x14ac:dyDescent="0.2">
      <c r="B14" s="23">
        <v>39643</v>
      </c>
      <c r="C14" s="1">
        <v>24.5</v>
      </c>
      <c r="D14" s="1">
        <v>-109</v>
      </c>
      <c r="E14" s="39">
        <v>40</v>
      </c>
      <c r="G14" s="55">
        <v>75000</v>
      </c>
      <c r="L14" s="5">
        <v>118</v>
      </c>
      <c r="M14" s="43">
        <v>0.05</v>
      </c>
      <c r="N14" s="5">
        <v>26.636099999999999</v>
      </c>
      <c r="O14" s="5">
        <v>35.020899999999997</v>
      </c>
      <c r="P14" s="5">
        <v>1023.021</v>
      </c>
      <c r="Q14" s="62">
        <v>0.1</v>
      </c>
      <c r="R14" s="62">
        <v>0.27800000000000002</v>
      </c>
      <c r="S14" s="62">
        <v>1.91</v>
      </c>
      <c r="U14" s="5">
        <v>194.42514105000001</v>
      </c>
    </row>
    <row r="15" spans="1:21" x14ac:dyDescent="0.2">
      <c r="B15" s="23">
        <v>39643</v>
      </c>
      <c r="C15" s="1">
        <v>24.5</v>
      </c>
      <c r="D15" s="1">
        <v>-109</v>
      </c>
      <c r="E15" s="39">
        <v>45</v>
      </c>
      <c r="G15" s="55">
        <v>75000</v>
      </c>
      <c r="L15" s="5">
        <v>69.8</v>
      </c>
      <c r="M15" s="43">
        <v>2.8999999999999998E-2</v>
      </c>
      <c r="N15" s="5">
        <v>24.733899999999998</v>
      </c>
      <c r="O15" s="5">
        <v>34.732500000000002</v>
      </c>
      <c r="P15" s="5">
        <v>1023.4136999999999</v>
      </c>
      <c r="U15" s="5">
        <v>194.4496264137</v>
      </c>
    </row>
    <row r="16" spans="1:21" x14ac:dyDescent="0.2">
      <c r="B16" s="23">
        <v>39643</v>
      </c>
      <c r="C16" s="1">
        <v>24.5</v>
      </c>
      <c r="D16" s="1">
        <v>-109</v>
      </c>
      <c r="E16" s="39">
        <v>50</v>
      </c>
      <c r="G16" s="55">
        <v>731000</v>
      </c>
      <c r="L16" s="5">
        <v>44.7</v>
      </c>
      <c r="M16" s="43">
        <v>1.9E-2</v>
      </c>
      <c r="N16" s="5">
        <v>23.965900000000001</v>
      </c>
      <c r="O16" s="5">
        <v>34.660800000000002</v>
      </c>
      <c r="P16" s="5">
        <v>1023.6108</v>
      </c>
      <c r="Q16" s="62">
        <v>2E-3</v>
      </c>
      <c r="R16" s="62">
        <v>0</v>
      </c>
      <c r="S16" s="62">
        <v>13.86</v>
      </c>
      <c r="U16" s="5">
        <v>170.9194605516</v>
      </c>
    </row>
    <row r="17" spans="2:21" x14ac:dyDescent="0.2">
      <c r="B17" s="23">
        <v>39643</v>
      </c>
      <c r="C17" s="1">
        <v>24.5</v>
      </c>
      <c r="D17" s="1">
        <v>-109</v>
      </c>
      <c r="E17" s="39">
        <v>55</v>
      </c>
      <c r="G17" s="55">
        <v>1578000</v>
      </c>
      <c r="L17" s="5">
        <v>29.6</v>
      </c>
      <c r="M17" s="43">
        <v>1.2E-2</v>
      </c>
      <c r="N17" s="5">
        <v>22.514500000000002</v>
      </c>
      <c r="O17" s="5">
        <v>34.625900000000001</v>
      </c>
      <c r="P17" s="5">
        <v>1024.0272</v>
      </c>
      <c r="U17" s="5">
        <v>139.6025560944</v>
      </c>
    </row>
    <row r="18" spans="2:21" x14ac:dyDescent="0.2">
      <c r="B18" s="23">
        <v>39643</v>
      </c>
      <c r="C18" s="1">
        <v>24.5</v>
      </c>
      <c r="D18" s="1">
        <v>-109</v>
      </c>
      <c r="E18" s="39">
        <v>80</v>
      </c>
      <c r="G18" s="55">
        <v>3000000</v>
      </c>
      <c r="L18" s="5">
        <v>2.2200000000000002</v>
      </c>
      <c r="M18" s="43">
        <v>1E-3</v>
      </c>
      <c r="N18" s="5">
        <v>19.5306</v>
      </c>
      <c r="O18" s="5">
        <v>34.634300000000003</v>
      </c>
      <c r="P18" s="5">
        <v>1024.9594999999999</v>
      </c>
      <c r="Q18" s="62">
        <v>1E-3</v>
      </c>
      <c r="R18" s="62">
        <v>0.26700000000000002</v>
      </c>
      <c r="S18" s="62">
        <v>18.12</v>
      </c>
      <c r="U18" s="5">
        <v>78.964929798999989</v>
      </c>
    </row>
    <row r="19" spans="2:21" x14ac:dyDescent="0.2">
      <c r="B19" s="23">
        <v>39643</v>
      </c>
      <c r="C19" s="1">
        <v>24.5</v>
      </c>
      <c r="D19" s="1">
        <v>-109</v>
      </c>
      <c r="E19" s="39">
        <v>100</v>
      </c>
      <c r="G19" s="55">
        <v>1681000</v>
      </c>
      <c r="L19" s="5">
        <v>0.318</v>
      </c>
      <c r="M19" s="43">
        <v>0</v>
      </c>
      <c r="N19" s="5">
        <v>18.220300000000002</v>
      </c>
      <c r="O19" s="5">
        <v>34.654800000000002</v>
      </c>
      <c r="P19" s="5">
        <v>1025.3966</v>
      </c>
      <c r="Q19" s="62">
        <v>2E-3</v>
      </c>
      <c r="R19" s="62">
        <v>0</v>
      </c>
      <c r="S19" s="62">
        <v>23.82</v>
      </c>
      <c r="U19" s="5">
        <v>8.4564457601999994</v>
      </c>
    </row>
    <row r="20" spans="2:21" x14ac:dyDescent="0.2">
      <c r="B20" s="23">
        <v>39643</v>
      </c>
      <c r="C20" s="1">
        <v>24.5</v>
      </c>
      <c r="D20" s="1">
        <v>-109</v>
      </c>
      <c r="E20" s="39">
        <v>120</v>
      </c>
      <c r="G20" s="55">
        <v>43682000</v>
      </c>
      <c r="L20" s="5">
        <v>7.5700000000000003E-2</v>
      </c>
      <c r="M20" s="43">
        <v>0</v>
      </c>
      <c r="N20" s="5">
        <v>16.903300000000002</v>
      </c>
      <c r="O20" s="5">
        <v>34.676400000000001</v>
      </c>
      <c r="P20" s="5">
        <v>1025.8218999999999</v>
      </c>
      <c r="Q20" s="62">
        <v>1.9E-2</v>
      </c>
      <c r="R20" s="62">
        <v>0.125</v>
      </c>
      <c r="S20" s="62">
        <v>25.71</v>
      </c>
      <c r="U20" s="5">
        <v>4.9567714208</v>
      </c>
    </row>
    <row r="21" spans="2:21" x14ac:dyDescent="0.2">
      <c r="B21" s="23">
        <v>39643</v>
      </c>
      <c r="C21" s="1">
        <v>24.5</v>
      </c>
      <c r="D21" s="1">
        <v>-109</v>
      </c>
      <c r="E21" s="39">
        <v>150</v>
      </c>
      <c r="G21" s="55">
        <v>13081000</v>
      </c>
      <c r="L21" s="5">
        <v>1.78E-2</v>
      </c>
      <c r="M21" s="43">
        <v>0</v>
      </c>
      <c r="N21" s="5">
        <v>15.999499999999999</v>
      </c>
      <c r="O21" s="5">
        <v>34.712600000000002</v>
      </c>
      <c r="P21" s="5">
        <v>1026.1937</v>
      </c>
      <c r="Q21" s="62">
        <v>4.2999999999999997E-2</v>
      </c>
      <c r="R21" s="62">
        <v>1.44</v>
      </c>
      <c r="S21" s="62">
        <v>25.1</v>
      </c>
      <c r="U21" s="5">
        <v>4.1232462865999997</v>
      </c>
    </row>
    <row r="22" spans="2:21" x14ac:dyDescent="0.2">
      <c r="B22" s="23">
        <v>39643</v>
      </c>
      <c r="C22" s="1">
        <v>24.5</v>
      </c>
      <c r="D22" s="1">
        <v>-109</v>
      </c>
      <c r="E22" s="39">
        <v>200</v>
      </c>
      <c r="G22" s="55">
        <v>3369000</v>
      </c>
      <c r="L22" s="5">
        <v>5.8399999999999997E-3</v>
      </c>
      <c r="M22" s="43">
        <v>0</v>
      </c>
      <c r="N22" s="5">
        <v>13.8019</v>
      </c>
      <c r="O22" s="5">
        <v>34.7607</v>
      </c>
      <c r="P22" s="5">
        <v>1026.9378999999999</v>
      </c>
      <c r="Q22" s="62">
        <v>3.2000000000000001E-2</v>
      </c>
      <c r="R22" s="62">
        <v>4.1749999999999998</v>
      </c>
      <c r="S22" s="62">
        <v>23.82</v>
      </c>
      <c r="U22" s="5">
        <v>3.8859330135999994</v>
      </c>
    </row>
    <row r="23" spans="2:21" x14ac:dyDescent="0.2">
      <c r="B23" s="23">
        <v>39643</v>
      </c>
      <c r="C23" s="1">
        <v>24.5</v>
      </c>
      <c r="D23" s="1">
        <v>-109</v>
      </c>
      <c r="E23" s="39">
        <v>225</v>
      </c>
      <c r="G23" s="55">
        <v>6548000</v>
      </c>
      <c r="L23" s="5">
        <v>3.2399999999999998E-3</v>
      </c>
      <c r="M23" s="43">
        <v>0</v>
      </c>
      <c r="N23" s="5">
        <v>13.717499999999999</v>
      </c>
      <c r="O23" s="5">
        <v>34.889200000000002</v>
      </c>
      <c r="P23" s="5">
        <v>1027.1704</v>
      </c>
      <c r="Q23" s="62">
        <v>3.0000000000000001E-3</v>
      </c>
      <c r="R23" s="62">
        <v>2.524</v>
      </c>
      <c r="S23" s="62">
        <v>25.69</v>
      </c>
      <c r="U23" s="5">
        <v>35.955072681599994</v>
      </c>
    </row>
    <row r="24" spans="2:21" x14ac:dyDescent="0.2">
      <c r="B24" s="23">
        <v>39643</v>
      </c>
      <c r="C24" s="1">
        <v>24.5</v>
      </c>
      <c r="D24" s="1">
        <v>-109</v>
      </c>
      <c r="E24" s="39">
        <v>250</v>
      </c>
      <c r="G24" s="55">
        <v>38129000</v>
      </c>
      <c r="L24" s="5">
        <v>6.6200000000000005E-4</v>
      </c>
      <c r="M24" s="43">
        <v>0</v>
      </c>
      <c r="N24" s="5">
        <v>12.8508</v>
      </c>
      <c r="O24" s="5">
        <v>34.791200000000003</v>
      </c>
      <c r="P24" s="5">
        <v>1027.3855000000001</v>
      </c>
      <c r="Q24" s="62">
        <v>4.0000000000000001E-3</v>
      </c>
      <c r="R24" s="62">
        <v>0.73</v>
      </c>
      <c r="S24" s="62">
        <v>26.77</v>
      </c>
      <c r="U24" s="5">
        <v>5.6650036470000007</v>
      </c>
    </row>
    <row r="25" spans="2:21" x14ac:dyDescent="0.2">
      <c r="B25" s="23">
        <v>39643</v>
      </c>
      <c r="C25" s="1">
        <v>24.5</v>
      </c>
      <c r="D25" s="1">
        <v>-109</v>
      </c>
      <c r="E25" s="39">
        <v>300</v>
      </c>
      <c r="G25" s="55">
        <v>739000</v>
      </c>
      <c r="L25" s="5">
        <v>0</v>
      </c>
      <c r="M25" s="43">
        <v>0</v>
      </c>
      <c r="N25" s="5">
        <v>11.936199999999999</v>
      </c>
      <c r="O25" s="5">
        <v>34.751100000000001</v>
      </c>
      <c r="P25" s="5">
        <v>1027.7599</v>
      </c>
      <c r="Q25" s="62">
        <v>8.9999999999999993E-3</v>
      </c>
      <c r="R25" s="62">
        <v>0.65600000000000003</v>
      </c>
      <c r="U25" s="5">
        <v>3.7595457142000002</v>
      </c>
    </row>
    <row r="26" spans="2:21" x14ac:dyDescent="0.2">
      <c r="B26" s="23">
        <v>39647</v>
      </c>
      <c r="C26" s="1">
        <v>20.5</v>
      </c>
      <c r="D26" s="1">
        <v>-106.5</v>
      </c>
      <c r="E26" s="39">
        <v>65</v>
      </c>
      <c r="G26" s="55">
        <v>38000</v>
      </c>
      <c r="L26" s="5">
        <v>3.25</v>
      </c>
      <c r="M26" s="43">
        <v>2E-3</v>
      </c>
      <c r="N26" s="5">
        <v>26.495000000000001</v>
      </c>
      <c r="O26" s="5">
        <v>34.879100000000001</v>
      </c>
      <c r="P26" s="5">
        <v>1023.0662</v>
      </c>
      <c r="U26" s="5">
        <v>194.00813577079998</v>
      </c>
    </row>
    <row r="27" spans="2:21" x14ac:dyDescent="0.2">
      <c r="B27" s="23">
        <v>39647</v>
      </c>
      <c r="C27" s="1">
        <v>20.5</v>
      </c>
      <c r="D27" s="1">
        <v>-106.5</v>
      </c>
      <c r="E27" s="39">
        <v>70</v>
      </c>
      <c r="G27" s="55">
        <v>395000</v>
      </c>
      <c r="L27" s="5">
        <v>2.46</v>
      </c>
      <c r="M27" s="43">
        <v>1E-3</v>
      </c>
      <c r="N27" s="5">
        <v>24.568100000000001</v>
      </c>
      <c r="O27" s="5">
        <v>34.756300000000003</v>
      </c>
      <c r="P27" s="5">
        <v>1023.5893</v>
      </c>
      <c r="Q27" s="62">
        <v>6.0999999999999999E-2</v>
      </c>
      <c r="R27" s="62">
        <v>0</v>
      </c>
      <c r="S27" s="62">
        <v>0</v>
      </c>
      <c r="U27" s="5">
        <v>199.47196483750002</v>
      </c>
    </row>
    <row r="28" spans="2:21" x14ac:dyDescent="0.2">
      <c r="B28" s="23">
        <v>39647</v>
      </c>
      <c r="C28" s="1">
        <v>20.5</v>
      </c>
      <c r="D28" s="1">
        <v>-106.5</v>
      </c>
      <c r="E28" s="39">
        <v>80</v>
      </c>
      <c r="G28" s="55">
        <v>1773000</v>
      </c>
      <c r="L28" s="5">
        <v>1.22</v>
      </c>
      <c r="M28" s="43">
        <v>1E-3</v>
      </c>
      <c r="N28" s="5">
        <v>22.329799999999999</v>
      </c>
      <c r="O28" s="5">
        <v>34.610900000000001</v>
      </c>
      <c r="P28" s="5">
        <v>1024.181</v>
      </c>
      <c r="R28" s="62">
        <v>0.37</v>
      </c>
      <c r="S28" s="62">
        <v>4.2300000000000004</v>
      </c>
      <c r="U28" s="5">
        <v>202.54817964599999</v>
      </c>
    </row>
    <row r="29" spans="2:21" x14ac:dyDescent="0.2">
      <c r="B29" s="23">
        <v>39647</v>
      </c>
      <c r="C29" s="1">
        <v>20.5</v>
      </c>
      <c r="D29" s="1">
        <v>-106.5</v>
      </c>
      <c r="E29" s="39">
        <v>100</v>
      </c>
      <c r="G29" s="55">
        <v>3059000</v>
      </c>
      <c r="L29" s="5">
        <v>0.21299999999999999</v>
      </c>
      <c r="M29" s="43">
        <v>0</v>
      </c>
      <c r="N29" s="5">
        <v>16.327100000000002</v>
      </c>
      <c r="O29" s="5">
        <v>34.531599999999997</v>
      </c>
      <c r="P29" s="5">
        <v>1025.7582</v>
      </c>
      <c r="Q29" s="62">
        <v>7.0000000000000001E-3</v>
      </c>
      <c r="R29" s="62">
        <v>0</v>
      </c>
      <c r="S29" s="62">
        <v>21.6</v>
      </c>
      <c r="U29" s="5">
        <v>45.142592623800006</v>
      </c>
    </row>
    <row r="30" spans="2:21" x14ac:dyDescent="0.2">
      <c r="B30" s="23">
        <v>39647</v>
      </c>
      <c r="C30" s="1">
        <v>20.5</v>
      </c>
      <c r="D30" s="1">
        <v>-106.5</v>
      </c>
      <c r="E30" s="39">
        <v>120</v>
      </c>
      <c r="G30" s="55">
        <v>24250000</v>
      </c>
      <c r="L30" s="5">
        <v>7.1599999999999997E-2</v>
      </c>
      <c r="M30" s="43">
        <v>0</v>
      </c>
      <c r="N30" s="5">
        <v>14.7745</v>
      </c>
      <c r="O30" s="5">
        <v>34.6937</v>
      </c>
      <c r="P30" s="5">
        <v>1026.3219999999999</v>
      </c>
      <c r="Q30" s="62">
        <v>4.0000000000000001E-3</v>
      </c>
      <c r="R30" s="62">
        <v>5.7000000000000002E-2</v>
      </c>
      <c r="S30" s="62">
        <v>27.25</v>
      </c>
      <c r="U30" s="5">
        <v>6.5643555119999988</v>
      </c>
    </row>
    <row r="31" spans="2:21" x14ac:dyDescent="0.2">
      <c r="B31" s="23">
        <v>39647</v>
      </c>
      <c r="C31" s="1">
        <v>20.5</v>
      </c>
      <c r="D31" s="1">
        <v>-106.5</v>
      </c>
      <c r="E31" s="39">
        <v>200</v>
      </c>
      <c r="G31" s="55">
        <v>7895000</v>
      </c>
      <c r="L31" s="5">
        <v>1.9499999999999999E-3</v>
      </c>
      <c r="M31" s="43">
        <v>0</v>
      </c>
      <c r="N31" s="5">
        <v>12.620200000000001</v>
      </c>
      <c r="O31" s="5">
        <v>34.8003</v>
      </c>
      <c r="P31" s="5">
        <v>1027.2164</v>
      </c>
      <c r="Q31" s="62">
        <v>8.9999999999999993E-3</v>
      </c>
      <c r="R31" s="62">
        <v>3.6339999999999999</v>
      </c>
      <c r="S31" s="62">
        <v>28.16</v>
      </c>
      <c r="U31" s="5">
        <v>3.3579704116000002</v>
      </c>
    </row>
    <row r="32" spans="2:21" x14ac:dyDescent="0.2">
      <c r="B32" s="23">
        <v>39647</v>
      </c>
      <c r="C32" s="1">
        <v>20.5</v>
      </c>
      <c r="D32" s="1">
        <v>-106.5</v>
      </c>
      <c r="E32" s="39">
        <v>300</v>
      </c>
      <c r="G32" s="55">
        <v>505000</v>
      </c>
      <c r="L32" s="5">
        <v>0</v>
      </c>
      <c r="M32" s="43">
        <v>0</v>
      </c>
      <c r="N32" s="5">
        <v>11.2676</v>
      </c>
      <c r="O32" s="5">
        <v>34.723799999999997</v>
      </c>
      <c r="P32" s="5">
        <v>1027.8672999999999</v>
      </c>
      <c r="Q32" s="62">
        <v>2E-3</v>
      </c>
      <c r="R32" s="62">
        <v>2.1</v>
      </c>
      <c r="S32" s="62">
        <v>26.21</v>
      </c>
      <c r="U32" s="5">
        <v>3.1134100516999998</v>
      </c>
    </row>
    <row r="33" spans="2:21" x14ac:dyDescent="0.2">
      <c r="B33" s="23">
        <v>39654</v>
      </c>
      <c r="C33" s="1">
        <v>21.5</v>
      </c>
      <c r="D33" s="1">
        <v>-109.5</v>
      </c>
      <c r="E33" s="39">
        <v>45</v>
      </c>
      <c r="G33" s="55">
        <v>38000</v>
      </c>
      <c r="L33" s="5">
        <v>0</v>
      </c>
      <c r="M33" s="43">
        <v>0</v>
      </c>
      <c r="N33" s="5">
        <v>20.961099999999998</v>
      </c>
      <c r="O33" s="5">
        <v>34.675199999999997</v>
      </c>
      <c r="P33" s="5">
        <v>1024.4530999999999</v>
      </c>
      <c r="U33" s="5">
        <v>199.7335230946</v>
      </c>
    </row>
    <row r="34" spans="2:21" x14ac:dyDescent="0.2">
      <c r="B34" s="23">
        <v>39654</v>
      </c>
      <c r="C34" s="1">
        <v>21.5</v>
      </c>
      <c r="D34" s="1">
        <v>-109.5</v>
      </c>
      <c r="E34" s="39">
        <v>50</v>
      </c>
      <c r="G34" s="55">
        <v>1736000</v>
      </c>
      <c r="L34" s="5">
        <v>0</v>
      </c>
      <c r="M34" s="43">
        <v>0</v>
      </c>
      <c r="N34" s="5">
        <v>19.704999999999998</v>
      </c>
      <c r="O34" s="5">
        <v>34.680100000000003</v>
      </c>
      <c r="P34" s="5">
        <v>1024.8090999999999</v>
      </c>
      <c r="Q34" s="62">
        <v>3.0000000000000001E-3</v>
      </c>
      <c r="R34" s="62">
        <v>0.20499999999999999</v>
      </c>
      <c r="S34" s="62">
        <v>15.79</v>
      </c>
      <c r="U34" s="5">
        <v>150.24828696009996</v>
      </c>
    </row>
    <row r="35" spans="2:21" x14ac:dyDescent="0.2">
      <c r="B35" s="23">
        <v>39654</v>
      </c>
      <c r="C35" s="1">
        <v>21.5</v>
      </c>
      <c r="D35" s="1">
        <v>-109.5</v>
      </c>
      <c r="E35" s="39">
        <v>55</v>
      </c>
      <c r="G35" s="55">
        <v>1021000</v>
      </c>
      <c r="L35" s="5">
        <v>0</v>
      </c>
      <c r="M35" s="43">
        <v>0</v>
      </c>
      <c r="N35" s="5">
        <v>18.5867</v>
      </c>
      <c r="O35" s="5">
        <v>34.642400000000002</v>
      </c>
      <c r="P35" s="5">
        <v>1025.0935999999999</v>
      </c>
      <c r="U35" s="5">
        <v>109.61940920959999</v>
      </c>
    </row>
    <row r="36" spans="2:21" x14ac:dyDescent="0.2">
      <c r="B36" s="23">
        <v>39654</v>
      </c>
      <c r="C36" s="1">
        <v>21.5</v>
      </c>
      <c r="D36" s="1">
        <v>-109.5</v>
      </c>
      <c r="E36" s="39">
        <v>60</v>
      </c>
      <c r="G36" s="55">
        <v>4257000</v>
      </c>
      <c r="L36" s="5">
        <v>0</v>
      </c>
      <c r="M36" s="43">
        <v>0</v>
      </c>
      <c r="N36" s="5">
        <v>18.010400000000001</v>
      </c>
      <c r="O36" s="5">
        <v>34.634300000000003</v>
      </c>
      <c r="P36" s="5">
        <v>1025.2529999999999</v>
      </c>
      <c r="U36" s="5">
        <v>88.671056210999993</v>
      </c>
    </row>
    <row r="37" spans="2:21" x14ac:dyDescent="0.2">
      <c r="B37" s="23">
        <v>39654</v>
      </c>
      <c r="C37" s="1">
        <v>21.5</v>
      </c>
      <c r="D37" s="1">
        <v>-109.5</v>
      </c>
      <c r="E37" s="39">
        <v>100</v>
      </c>
      <c r="G37" s="55">
        <v>1327000</v>
      </c>
      <c r="L37" s="5">
        <v>0</v>
      </c>
      <c r="M37" s="43">
        <v>0</v>
      </c>
      <c r="N37" s="5">
        <v>13.5839</v>
      </c>
      <c r="O37" s="5">
        <v>34.4696</v>
      </c>
      <c r="P37" s="5">
        <v>1026.3140000000001</v>
      </c>
      <c r="Q37" s="62">
        <v>0</v>
      </c>
      <c r="R37" s="62">
        <v>0</v>
      </c>
      <c r="S37" s="62">
        <v>26.13</v>
      </c>
      <c r="U37" s="5">
        <v>40.569166106000004</v>
      </c>
    </row>
    <row r="38" spans="2:21" x14ac:dyDescent="0.2">
      <c r="B38" s="23">
        <v>39654</v>
      </c>
      <c r="C38" s="1">
        <v>21.5</v>
      </c>
      <c r="D38" s="1">
        <v>-109.5</v>
      </c>
      <c r="E38" s="39">
        <v>120</v>
      </c>
      <c r="G38" s="55">
        <v>2841000</v>
      </c>
      <c r="L38" s="5">
        <v>0</v>
      </c>
      <c r="M38" s="43">
        <v>0</v>
      </c>
      <c r="N38" s="5">
        <v>13.004200000000001</v>
      </c>
      <c r="O38" s="5">
        <v>34.585500000000003</v>
      </c>
      <c r="P38" s="5">
        <v>1026.6115</v>
      </c>
      <c r="U38" s="5">
        <v>22.332906570999999</v>
      </c>
    </row>
    <row r="39" spans="2:21" x14ac:dyDescent="0.2">
      <c r="B39" s="23">
        <v>39654</v>
      </c>
      <c r="C39" s="1">
        <v>21.5</v>
      </c>
      <c r="D39" s="1">
        <v>-109.5</v>
      </c>
      <c r="E39" s="39">
        <v>140</v>
      </c>
      <c r="G39" s="55">
        <v>1981000</v>
      </c>
      <c r="L39" s="5">
        <v>0</v>
      </c>
      <c r="M39" s="43">
        <v>0</v>
      </c>
      <c r="N39" s="5">
        <v>12.663500000000001</v>
      </c>
      <c r="O39" s="5">
        <v>34.632100000000001</v>
      </c>
      <c r="P39" s="5">
        <v>1026.8053</v>
      </c>
      <c r="U39" s="5">
        <v>13.3648977848</v>
      </c>
    </row>
    <row r="40" spans="2:21" x14ac:dyDescent="0.2">
      <c r="B40" s="23">
        <v>39654</v>
      </c>
      <c r="C40" s="1">
        <v>21.5</v>
      </c>
      <c r="D40" s="1">
        <v>-109.5</v>
      </c>
      <c r="E40" s="39">
        <v>160</v>
      </c>
      <c r="G40" s="55">
        <v>3291000</v>
      </c>
      <c r="L40" s="5">
        <v>0</v>
      </c>
      <c r="M40" s="43">
        <v>0</v>
      </c>
      <c r="N40" s="5">
        <v>12.4132</v>
      </c>
      <c r="O40" s="5">
        <v>34.691000000000003</v>
      </c>
      <c r="P40" s="5">
        <v>1026.9899</v>
      </c>
      <c r="U40" s="5">
        <v>9.0488080089</v>
      </c>
    </row>
    <row r="41" spans="2:21" x14ac:dyDescent="0.2">
      <c r="B41" s="23">
        <v>39654</v>
      </c>
      <c r="C41" s="1">
        <v>21.5</v>
      </c>
      <c r="D41" s="1">
        <v>-109.5</v>
      </c>
      <c r="E41" s="39">
        <v>180</v>
      </c>
      <c r="G41" s="55">
        <v>5457000</v>
      </c>
      <c r="L41" s="5">
        <v>0</v>
      </c>
      <c r="M41" s="43">
        <v>0</v>
      </c>
      <c r="N41" s="5">
        <v>12.120100000000001</v>
      </c>
      <c r="O41" s="5">
        <v>34.723399999999998</v>
      </c>
      <c r="P41" s="5">
        <v>1027.162</v>
      </c>
      <c r="U41" s="5">
        <v>4.9077800360000001</v>
      </c>
    </row>
    <row r="42" spans="2:21" x14ac:dyDescent="0.2">
      <c r="B42" s="23">
        <v>39654</v>
      </c>
      <c r="C42" s="1">
        <v>21.5</v>
      </c>
      <c r="D42" s="1">
        <v>-109.5</v>
      </c>
      <c r="E42" s="39">
        <v>200</v>
      </c>
      <c r="G42" s="55">
        <v>8331000</v>
      </c>
      <c r="L42" s="5">
        <v>0</v>
      </c>
      <c r="M42" s="43">
        <v>0</v>
      </c>
      <c r="N42" s="5">
        <v>11.807</v>
      </c>
      <c r="O42" s="5">
        <v>34.725099999999998</v>
      </c>
      <c r="P42" s="5">
        <v>1027.3135</v>
      </c>
      <c r="Q42" s="62">
        <v>4.0000000000000001E-3</v>
      </c>
      <c r="R42" s="62">
        <v>4.7E-2</v>
      </c>
      <c r="S42" s="62">
        <v>28.21</v>
      </c>
      <c r="U42" s="5">
        <v>3.7106563620000004</v>
      </c>
    </row>
    <row r="43" spans="2:21" x14ac:dyDescent="0.2">
      <c r="B43" s="23">
        <v>39658</v>
      </c>
      <c r="C43" s="1">
        <v>24.7</v>
      </c>
      <c r="D43" s="1">
        <v>-113.30000000000001</v>
      </c>
      <c r="E43" s="39">
        <v>45</v>
      </c>
      <c r="G43" s="55">
        <v>38000</v>
      </c>
      <c r="L43" s="5">
        <v>50.6</v>
      </c>
      <c r="M43" s="43">
        <v>2.1000000000000001E-2</v>
      </c>
      <c r="N43" s="5">
        <v>15.391400000000001</v>
      </c>
      <c r="O43" s="5">
        <v>33.702100000000002</v>
      </c>
      <c r="P43" s="5">
        <v>1025.0853</v>
      </c>
      <c r="Q43" s="62">
        <v>0.01</v>
      </c>
      <c r="R43" s="62">
        <v>3.7999999999999999E-2</v>
      </c>
      <c r="S43" s="62">
        <v>1.1100000000000001</v>
      </c>
      <c r="U43" s="5">
        <v>247.6206301533</v>
      </c>
    </row>
    <row r="44" spans="2:21" x14ac:dyDescent="0.2">
      <c r="B44" s="23">
        <v>39658</v>
      </c>
      <c r="C44" s="1">
        <v>24.7</v>
      </c>
      <c r="D44" s="1">
        <v>-113.30000000000001</v>
      </c>
      <c r="E44" s="39">
        <v>50</v>
      </c>
      <c r="G44" s="55">
        <v>417000</v>
      </c>
      <c r="L44" s="5">
        <v>31.8</v>
      </c>
      <c r="M44" s="43">
        <v>1.3000000000000001E-2</v>
      </c>
      <c r="N44" s="5">
        <v>14.821999999999999</v>
      </c>
      <c r="O44" s="5">
        <v>33.689799999999998</v>
      </c>
      <c r="P44" s="5">
        <v>1025.2228</v>
      </c>
      <c r="Q44" s="62">
        <v>9.8000000000000004E-2</v>
      </c>
      <c r="R44" s="62">
        <v>0.20300000000000001</v>
      </c>
      <c r="S44" s="62">
        <v>8.0500000000000007</v>
      </c>
      <c r="U44" s="5">
        <v>236.9371908624</v>
      </c>
    </row>
    <row r="45" spans="2:21" x14ac:dyDescent="0.2">
      <c r="B45" s="23">
        <v>39658</v>
      </c>
      <c r="C45" s="1">
        <v>24.7</v>
      </c>
      <c r="D45" s="1">
        <v>-113.30000000000001</v>
      </c>
      <c r="E45" s="39">
        <v>60</v>
      </c>
      <c r="G45" s="55">
        <v>2072000</v>
      </c>
      <c r="L45" s="5">
        <v>14.6</v>
      </c>
      <c r="M45" s="43">
        <v>6.0000000000000001E-3</v>
      </c>
      <c r="N45" s="5">
        <v>13.8719</v>
      </c>
      <c r="O45" s="5">
        <v>33.698399999999999</v>
      </c>
      <c r="P45" s="5">
        <v>1025.4755</v>
      </c>
      <c r="Q45" s="62">
        <v>1E-3</v>
      </c>
      <c r="R45" s="62">
        <v>4.9000000000000002E-2</v>
      </c>
      <c r="S45" s="62">
        <v>11.5</v>
      </c>
      <c r="U45" s="5">
        <v>202.21453932050002</v>
      </c>
    </row>
    <row r="46" spans="2:21" x14ac:dyDescent="0.2">
      <c r="B46" s="23">
        <v>39658</v>
      </c>
      <c r="C46" s="1">
        <v>24.7</v>
      </c>
      <c r="D46" s="1">
        <v>-113.30000000000001</v>
      </c>
      <c r="E46" s="39">
        <v>70</v>
      </c>
      <c r="G46" s="55">
        <v>6577000</v>
      </c>
      <c r="L46" s="5">
        <v>7.33</v>
      </c>
      <c r="M46" s="43">
        <v>3.0000000000000001E-3</v>
      </c>
      <c r="N46" s="5">
        <v>12.9582</v>
      </c>
      <c r="O46" s="5">
        <v>33.681800000000003</v>
      </c>
      <c r="P46" s="5">
        <v>1025.6932999999999</v>
      </c>
      <c r="Q46" s="62">
        <v>1E-3</v>
      </c>
      <c r="R46" s="62">
        <v>2.1000000000000001E-2</v>
      </c>
      <c r="S46" s="62">
        <v>15.51</v>
      </c>
      <c r="U46" s="5">
        <v>181.51796899429999</v>
      </c>
    </row>
    <row r="47" spans="2:21" x14ac:dyDescent="0.2">
      <c r="B47" s="23">
        <v>39658</v>
      </c>
      <c r="C47" s="1">
        <v>24.7</v>
      </c>
      <c r="D47" s="1">
        <v>-113.30000000000001</v>
      </c>
      <c r="E47" s="39">
        <v>100</v>
      </c>
      <c r="G47" s="55">
        <v>8369000</v>
      </c>
      <c r="L47" s="5">
        <v>1.23</v>
      </c>
      <c r="M47" s="43">
        <v>1E-3</v>
      </c>
      <c r="N47" s="5">
        <v>11.887</v>
      </c>
      <c r="O47" s="5">
        <v>33.915900000000001</v>
      </c>
      <c r="P47" s="5">
        <v>1026.2221</v>
      </c>
      <c r="Q47" s="62">
        <v>1E-3</v>
      </c>
      <c r="R47" s="62">
        <v>1.0999999999999999E-2</v>
      </c>
      <c r="S47" s="62">
        <v>23.14</v>
      </c>
      <c r="U47" s="5">
        <v>122.99374490709998</v>
      </c>
    </row>
    <row r="48" spans="2:21" x14ac:dyDescent="0.2">
      <c r="B48" s="23">
        <v>39658</v>
      </c>
      <c r="C48" s="1">
        <v>24.7</v>
      </c>
      <c r="D48" s="1">
        <v>-113.30000000000001</v>
      </c>
      <c r="E48" s="39">
        <v>175</v>
      </c>
      <c r="G48" s="55">
        <v>7159000</v>
      </c>
      <c r="L48" s="5">
        <v>2.1600000000000001E-2</v>
      </c>
      <c r="M48" s="43">
        <v>0</v>
      </c>
      <c r="N48" s="5">
        <v>11.551299999999999</v>
      </c>
      <c r="O48" s="5">
        <v>34.6004</v>
      </c>
      <c r="P48" s="5">
        <v>1027.1536000000001</v>
      </c>
      <c r="Q48" s="62">
        <v>3.0000000000000001E-3</v>
      </c>
      <c r="R48" s="62">
        <v>0.03</v>
      </c>
      <c r="S48" s="62">
        <v>29.37</v>
      </c>
      <c r="U48" s="5">
        <v>22.749397932800001</v>
      </c>
    </row>
    <row r="49" spans="2:21" x14ac:dyDescent="0.2">
      <c r="B49" s="23">
        <v>39658</v>
      </c>
      <c r="C49" s="1">
        <v>24.7</v>
      </c>
      <c r="D49" s="1">
        <v>-113.30000000000001</v>
      </c>
      <c r="E49" s="39">
        <v>200</v>
      </c>
      <c r="G49" s="55">
        <v>6344000</v>
      </c>
      <c r="L49" s="5">
        <v>6.2E-4</v>
      </c>
      <c r="M49" s="43">
        <v>0</v>
      </c>
      <c r="N49" s="5">
        <v>11.12</v>
      </c>
      <c r="O49" s="5">
        <v>34.569699999999997</v>
      </c>
      <c r="P49" s="5">
        <v>1027.3226</v>
      </c>
      <c r="Q49" s="62">
        <v>4.0000000000000001E-3</v>
      </c>
      <c r="R49" s="62">
        <v>2.4E-2</v>
      </c>
      <c r="S49" s="62">
        <v>29.39</v>
      </c>
      <c r="U49" s="5">
        <v>16.709402089000001</v>
      </c>
    </row>
    <row r="50" spans="2:21" x14ac:dyDescent="0.2">
      <c r="B50" s="23">
        <v>39658</v>
      </c>
      <c r="C50" s="1">
        <v>24.7</v>
      </c>
      <c r="D50" s="1">
        <v>-113.30000000000001</v>
      </c>
      <c r="E50" s="39">
        <v>250</v>
      </c>
      <c r="G50" s="55">
        <v>7913000</v>
      </c>
      <c r="L50" s="5">
        <v>0</v>
      </c>
      <c r="M50" s="43">
        <v>0</v>
      </c>
      <c r="N50" s="5">
        <v>10.7338</v>
      </c>
      <c r="O50" s="5">
        <v>34.616300000000003</v>
      </c>
      <c r="P50" s="5">
        <v>1027.6588999999999</v>
      </c>
      <c r="Q50" s="62">
        <v>2E-3</v>
      </c>
      <c r="R50" s="62">
        <v>2.5000000000000001E-2</v>
      </c>
      <c r="S50" s="62">
        <v>29.61</v>
      </c>
      <c r="U50" s="5">
        <v>8.755653827999998</v>
      </c>
    </row>
    <row r="51" spans="2:21" x14ac:dyDescent="0.2">
      <c r="B51" s="23">
        <v>39658</v>
      </c>
      <c r="C51" s="1">
        <v>24.7</v>
      </c>
      <c r="D51" s="1">
        <v>-113.30000000000001</v>
      </c>
      <c r="E51" s="39">
        <v>375</v>
      </c>
      <c r="G51" s="55">
        <v>11574000</v>
      </c>
      <c r="L51" s="5">
        <v>0</v>
      </c>
      <c r="M51" s="43">
        <v>0</v>
      </c>
      <c r="N51" s="5">
        <v>9.3683999999999994</v>
      </c>
      <c r="O51" s="5">
        <v>34.578000000000003</v>
      </c>
      <c r="P51" s="5">
        <v>1028.4374</v>
      </c>
      <c r="Q51" s="62">
        <v>3.0000000000000001E-3</v>
      </c>
      <c r="R51" s="62">
        <v>1.2999999999999999E-2</v>
      </c>
      <c r="S51" s="62">
        <v>31</v>
      </c>
      <c r="U51" s="5">
        <v>5.5422491486000007</v>
      </c>
    </row>
    <row r="52" spans="2:21" x14ac:dyDescent="0.2">
      <c r="B52" s="23">
        <v>39661</v>
      </c>
      <c r="C52" s="1">
        <v>27.5</v>
      </c>
      <c r="D52" s="1">
        <v>-117.5</v>
      </c>
      <c r="E52" s="39">
        <v>55</v>
      </c>
      <c r="G52" s="55">
        <v>2805000</v>
      </c>
      <c r="L52" s="5">
        <v>4.2700000000000002E-2</v>
      </c>
      <c r="M52" s="43">
        <v>2E-3</v>
      </c>
      <c r="N52" s="5">
        <v>14.4712</v>
      </c>
      <c r="O52" s="5">
        <v>33.518099999999997</v>
      </c>
      <c r="P52" s="5">
        <v>1025.1880000000001</v>
      </c>
      <c r="Q52" s="62">
        <v>1E-3</v>
      </c>
      <c r="R52" s="62">
        <v>7.3999999999999996E-2</v>
      </c>
      <c r="S52" s="62">
        <v>1.59</v>
      </c>
      <c r="U52" s="5">
        <v>248.95152798000004</v>
      </c>
    </row>
    <row r="53" spans="2:21" x14ac:dyDescent="0.2">
      <c r="B53" s="23">
        <v>39661</v>
      </c>
      <c r="C53" s="1">
        <v>27.5</v>
      </c>
      <c r="D53" s="1">
        <v>-117.5</v>
      </c>
      <c r="E53" s="39">
        <v>65</v>
      </c>
      <c r="G53" s="55">
        <v>5073000</v>
      </c>
      <c r="L53" s="5">
        <v>1.26E-2</v>
      </c>
      <c r="M53" s="43">
        <v>1E-3</v>
      </c>
      <c r="N53" s="5">
        <v>13.56</v>
      </c>
      <c r="O53" s="5">
        <v>33.512500000000003</v>
      </c>
      <c r="P53" s="5">
        <v>1025.4186</v>
      </c>
      <c r="U53" s="5">
        <v>225.392135373</v>
      </c>
    </row>
    <row r="54" spans="2:21" x14ac:dyDescent="0.2">
      <c r="B54" s="23">
        <v>39661</v>
      </c>
      <c r="C54" s="1">
        <v>27.5</v>
      </c>
      <c r="D54" s="1">
        <v>-117.5</v>
      </c>
      <c r="E54" s="39">
        <v>70</v>
      </c>
      <c r="G54" s="55">
        <v>4745000</v>
      </c>
      <c r="L54" s="5">
        <v>6.3899999999999998E-3</v>
      </c>
      <c r="M54" s="43">
        <v>0</v>
      </c>
      <c r="N54" s="5">
        <v>12.862500000000001</v>
      </c>
      <c r="O54" s="5">
        <v>33.472000000000001</v>
      </c>
      <c r="P54" s="5">
        <v>1025.55</v>
      </c>
      <c r="Q54" s="62">
        <v>8.0000000000000002E-3</v>
      </c>
      <c r="R54" s="62">
        <v>0.21299999999999999</v>
      </c>
      <c r="S54" s="62">
        <v>10.97</v>
      </c>
      <c r="U54" s="5">
        <v>207.87385724999996</v>
      </c>
    </row>
    <row r="55" spans="2:21" x14ac:dyDescent="0.2">
      <c r="B55" s="23">
        <v>39661</v>
      </c>
      <c r="C55" s="1">
        <v>27.5</v>
      </c>
      <c r="D55" s="1">
        <v>-117.5</v>
      </c>
      <c r="E55" s="39">
        <v>80</v>
      </c>
      <c r="G55" s="55">
        <v>9422000</v>
      </c>
      <c r="L55" s="5">
        <v>6.3900000000000003E-4</v>
      </c>
      <c r="M55" s="43">
        <v>0</v>
      </c>
      <c r="N55" s="5">
        <v>12.033899999999999</v>
      </c>
      <c r="O55" s="5">
        <v>33.5261</v>
      </c>
      <c r="P55" s="5">
        <v>1025.8019999999999</v>
      </c>
      <c r="Q55" s="62">
        <v>2E-3</v>
      </c>
      <c r="R55" s="62">
        <v>0.17199999999999999</v>
      </c>
      <c r="S55" s="62">
        <v>12.28</v>
      </c>
      <c r="U55" s="5">
        <v>198.68143456799996</v>
      </c>
    </row>
    <row r="56" spans="2:21" x14ac:dyDescent="0.2">
      <c r="B56" s="23">
        <v>39661</v>
      </c>
      <c r="C56" s="1">
        <v>27.5</v>
      </c>
      <c r="D56" s="1">
        <v>-117.5</v>
      </c>
      <c r="E56" s="39">
        <v>100</v>
      </c>
      <c r="G56" s="55">
        <v>0</v>
      </c>
      <c r="L56" s="5">
        <v>0</v>
      </c>
      <c r="M56" s="43">
        <v>0</v>
      </c>
      <c r="N56" s="5">
        <v>11.0541</v>
      </c>
      <c r="O56" s="5">
        <v>33.639699999999998</v>
      </c>
      <c r="P56" s="5">
        <v>1026.1621</v>
      </c>
      <c r="Q56" s="62">
        <v>1E-3</v>
      </c>
      <c r="R56" s="62">
        <v>2.7E-2</v>
      </c>
      <c r="S56" s="62">
        <v>18.559999999999999</v>
      </c>
      <c r="U56" s="5">
        <v>180.64454992189997</v>
      </c>
    </row>
    <row r="57" spans="2:21" x14ac:dyDescent="0.2">
      <c r="B57" s="23">
        <v>39661</v>
      </c>
      <c r="C57" s="1">
        <v>27.5</v>
      </c>
      <c r="D57" s="1">
        <v>-117.5</v>
      </c>
      <c r="E57" s="39">
        <v>150</v>
      </c>
      <c r="G57" s="55">
        <v>31522000</v>
      </c>
      <c r="L57" s="5">
        <v>0</v>
      </c>
      <c r="M57" s="43">
        <v>0</v>
      </c>
      <c r="N57" s="5">
        <v>11.454000000000001</v>
      </c>
      <c r="O57" s="5">
        <v>34.369700000000002</v>
      </c>
      <c r="P57" s="5">
        <v>1026.8805</v>
      </c>
      <c r="Q57" s="62">
        <v>2E-3</v>
      </c>
      <c r="R57" s="62">
        <v>1.2E-2</v>
      </c>
      <c r="S57" s="62">
        <v>27.95</v>
      </c>
      <c r="U57" s="5">
        <v>33.7402125885</v>
      </c>
    </row>
    <row r="58" spans="2:21" x14ac:dyDescent="0.2">
      <c r="B58" s="23">
        <v>39661</v>
      </c>
      <c r="C58" s="1">
        <v>27.5</v>
      </c>
      <c r="D58" s="1">
        <v>-117.5</v>
      </c>
      <c r="E58" s="39">
        <v>200</v>
      </c>
      <c r="G58" s="55">
        <v>5905000</v>
      </c>
      <c r="L58" s="5">
        <v>0</v>
      </c>
      <c r="M58" s="43">
        <v>0</v>
      </c>
      <c r="N58" s="5">
        <v>11.605600000000001</v>
      </c>
      <c r="O58" s="5">
        <v>34.614400000000003</v>
      </c>
      <c r="P58" s="5">
        <v>1027.2661000000001</v>
      </c>
      <c r="Q58" s="62">
        <v>3.0000000000000001E-3</v>
      </c>
      <c r="R58" s="62">
        <v>1.0999999999999999E-2</v>
      </c>
      <c r="U58" s="5">
        <v>9.3676395659000011</v>
      </c>
    </row>
    <row r="59" spans="2:21" x14ac:dyDescent="0.2">
      <c r="B59" s="23">
        <v>39661</v>
      </c>
      <c r="C59" s="1">
        <v>27.5</v>
      </c>
      <c r="D59" s="1">
        <v>-117.5</v>
      </c>
      <c r="E59" s="39">
        <v>300</v>
      </c>
      <c r="G59" s="55">
        <v>3718000</v>
      </c>
      <c r="L59" s="5">
        <v>0</v>
      </c>
      <c r="M59" s="43">
        <v>0</v>
      </c>
      <c r="N59" s="5">
        <v>9.4491999999999994</v>
      </c>
      <c r="O59" s="5">
        <v>34.398699999999998</v>
      </c>
      <c r="P59" s="5">
        <v>1027.9412</v>
      </c>
      <c r="Q59" s="62">
        <v>7.0000000000000001E-3</v>
      </c>
      <c r="R59" s="62">
        <v>2.3E-2</v>
      </c>
      <c r="S59" s="62">
        <v>32.43</v>
      </c>
      <c r="U59" s="5">
        <v>30.352019812400002</v>
      </c>
    </row>
    <row r="60" spans="2:21" x14ac:dyDescent="0.2">
      <c r="B60" s="23">
        <v>39661</v>
      </c>
      <c r="C60" s="1">
        <v>27.5</v>
      </c>
      <c r="D60" s="1">
        <v>-117.5</v>
      </c>
      <c r="E60" s="39">
        <v>400</v>
      </c>
      <c r="G60" s="55">
        <v>3304000</v>
      </c>
      <c r="L60" s="5">
        <v>0</v>
      </c>
      <c r="M60" s="43">
        <v>0</v>
      </c>
      <c r="N60" s="5">
        <v>9.0958000000000006</v>
      </c>
      <c r="O60" s="5">
        <v>34.533799999999999</v>
      </c>
      <c r="P60" s="5">
        <v>1028.5619999999999</v>
      </c>
      <c r="Q60" s="62">
        <v>3.0000000000000001E-3</v>
      </c>
      <c r="R60" s="62">
        <v>1.4999999999999999E-2</v>
      </c>
      <c r="S60" s="62">
        <v>32.659999999999997</v>
      </c>
      <c r="U60" s="5">
        <v>5.7856612499999995</v>
      </c>
    </row>
    <row r="61" spans="2:21" x14ac:dyDescent="0.2">
      <c r="B61" s="23">
        <v>39665</v>
      </c>
      <c r="C61" s="1">
        <v>32.5</v>
      </c>
      <c r="D61" s="1">
        <v>-120.5</v>
      </c>
      <c r="E61" s="39">
        <v>45</v>
      </c>
      <c r="G61" s="55">
        <v>20230000</v>
      </c>
      <c r="L61" s="5">
        <v>8.5399999999999991</v>
      </c>
      <c r="M61" s="43">
        <v>3.0000000000000001E-3</v>
      </c>
      <c r="N61" s="5">
        <v>12.5312</v>
      </c>
      <c r="O61" s="5">
        <v>33.6083</v>
      </c>
      <c r="P61" s="5">
        <v>1025.6086</v>
      </c>
      <c r="U61" s="5">
        <v>208.08265202820002</v>
      </c>
    </row>
    <row r="62" spans="2:21" x14ac:dyDescent="0.2">
      <c r="B62" s="23">
        <v>39665</v>
      </c>
      <c r="C62" s="1">
        <v>32.5</v>
      </c>
      <c r="D62" s="1">
        <v>-120.5</v>
      </c>
      <c r="E62" s="39">
        <v>55</v>
      </c>
      <c r="G62" s="55">
        <v>19898000</v>
      </c>
      <c r="L62" s="5">
        <v>3.26</v>
      </c>
      <c r="M62" s="43">
        <v>1E-3</v>
      </c>
      <c r="N62" s="5">
        <v>11.760300000000001</v>
      </c>
      <c r="O62" s="5">
        <v>33.661700000000003</v>
      </c>
      <c r="P62" s="5">
        <v>1025.8420000000001</v>
      </c>
      <c r="U62" s="5">
        <v>202.33194687000005</v>
      </c>
    </row>
    <row r="63" spans="2:21" x14ac:dyDescent="0.2">
      <c r="B63" s="23">
        <v>39665</v>
      </c>
      <c r="C63" s="1">
        <v>32.5</v>
      </c>
      <c r="D63" s="1">
        <v>-120.5</v>
      </c>
      <c r="E63" s="39">
        <v>70</v>
      </c>
      <c r="G63" s="55">
        <v>16910000</v>
      </c>
      <c r="L63" s="5">
        <v>1.19</v>
      </c>
      <c r="M63" s="43">
        <v>1E-3</v>
      </c>
      <c r="N63" s="5">
        <v>10.6333</v>
      </c>
      <c r="O63" s="5">
        <v>33.754800000000003</v>
      </c>
      <c r="P63" s="5">
        <v>1026.1916000000001</v>
      </c>
      <c r="Q63" s="62">
        <v>1E-3</v>
      </c>
      <c r="R63" s="62">
        <v>0</v>
      </c>
      <c r="S63" s="62">
        <v>27.07</v>
      </c>
      <c r="U63" s="5">
        <v>163.25374306920003</v>
      </c>
    </row>
    <row r="64" spans="2:21" s="10" customFormat="1" x14ac:dyDescent="0.2">
      <c r="B64" s="24">
        <v>39665</v>
      </c>
      <c r="C64" s="10">
        <v>32.5</v>
      </c>
      <c r="D64" s="10">
        <v>-120.5</v>
      </c>
      <c r="E64" s="42">
        <v>80</v>
      </c>
      <c r="F64" s="56"/>
      <c r="G64" s="56">
        <v>28493000</v>
      </c>
      <c r="H64" s="56"/>
      <c r="I64" s="56"/>
      <c r="J64" s="56"/>
      <c r="K64" s="56"/>
      <c r="L64" s="12">
        <v>0.64</v>
      </c>
      <c r="M64" s="45">
        <v>0</v>
      </c>
      <c r="N64" s="12">
        <v>10.2849</v>
      </c>
      <c r="O64" s="12">
        <v>33.837899999999998</v>
      </c>
      <c r="P64" s="12">
        <v>1026.3624</v>
      </c>
      <c r="Q64" s="63">
        <v>2E-3</v>
      </c>
      <c r="R64" s="63">
        <v>5.3999999999999999E-2</v>
      </c>
      <c r="S64" s="63">
        <v>25.28</v>
      </c>
      <c r="U64" s="12">
        <v>145.19538327839999</v>
      </c>
    </row>
    <row r="65" spans="1:8" ht="16" customHeight="1" x14ac:dyDescent="0.2">
      <c r="A65" s="18" t="s">
        <v>337</v>
      </c>
      <c r="B65" s="20">
        <v>41666</v>
      </c>
      <c r="C65" s="9">
        <v>17.997</v>
      </c>
      <c r="D65" s="9">
        <v>88.996799999999993</v>
      </c>
      <c r="E65" s="71">
        <v>10</v>
      </c>
      <c r="H65" s="55">
        <v>643</v>
      </c>
    </row>
    <row r="66" spans="1:8" ht="16" customHeight="1" x14ac:dyDescent="0.2">
      <c r="A66" s="18"/>
      <c r="B66" s="20">
        <v>41666</v>
      </c>
      <c r="C66" s="9">
        <v>17.997</v>
      </c>
      <c r="D66" s="9">
        <v>88.996799999999993</v>
      </c>
      <c r="E66" s="71">
        <v>68</v>
      </c>
      <c r="H66" s="55">
        <v>151</v>
      </c>
    </row>
    <row r="67" spans="1:8" ht="16" customHeight="1" x14ac:dyDescent="0.2">
      <c r="A67" s="18" t="s">
        <v>116</v>
      </c>
      <c r="B67" s="20">
        <v>41666</v>
      </c>
      <c r="C67" s="9">
        <v>17.997</v>
      </c>
      <c r="D67" s="9">
        <v>88.996799999999993</v>
      </c>
      <c r="E67" s="71">
        <v>80</v>
      </c>
      <c r="H67" s="55">
        <v>275</v>
      </c>
    </row>
    <row r="68" spans="1:8" ht="16" customHeight="1" x14ac:dyDescent="0.2">
      <c r="A68" s="18"/>
      <c r="B68" s="20">
        <v>41666</v>
      </c>
      <c r="C68" s="9">
        <v>17.997</v>
      </c>
      <c r="D68" s="9">
        <v>88.996799999999993</v>
      </c>
      <c r="E68" s="71">
        <v>106</v>
      </c>
      <c r="H68" s="55">
        <v>268</v>
      </c>
    </row>
    <row r="69" spans="1:8" ht="16" customHeight="1" x14ac:dyDescent="0.2">
      <c r="A69" s="18"/>
      <c r="B69" s="20">
        <v>41666</v>
      </c>
      <c r="C69" s="9">
        <v>17.997</v>
      </c>
      <c r="D69" s="9">
        <v>88.996799999999993</v>
      </c>
      <c r="E69" s="71">
        <v>115</v>
      </c>
      <c r="H69" s="55">
        <v>600</v>
      </c>
    </row>
    <row r="70" spans="1:8" ht="16" customHeight="1" x14ac:dyDescent="0.2">
      <c r="A70" s="18"/>
      <c r="B70" s="20">
        <v>41666</v>
      </c>
      <c r="C70" s="9">
        <v>17.997</v>
      </c>
      <c r="D70" s="9">
        <v>88.996799999999993</v>
      </c>
      <c r="E70" s="71">
        <v>130</v>
      </c>
      <c r="H70" s="55">
        <v>388</v>
      </c>
    </row>
    <row r="71" spans="1:8" ht="16" customHeight="1" x14ac:dyDescent="0.2">
      <c r="A71" s="18"/>
      <c r="B71" s="20">
        <v>41666</v>
      </c>
      <c r="C71" s="9">
        <v>17.997</v>
      </c>
      <c r="D71" s="9">
        <v>88.996799999999993</v>
      </c>
      <c r="E71" s="71">
        <v>140</v>
      </c>
      <c r="H71" s="55">
        <v>719</v>
      </c>
    </row>
    <row r="72" spans="1:8" ht="16" customHeight="1" x14ac:dyDescent="0.2">
      <c r="A72" s="18"/>
      <c r="B72" s="20">
        <v>41666</v>
      </c>
      <c r="C72" s="9">
        <v>17.997</v>
      </c>
      <c r="D72" s="9">
        <v>88.996799999999993</v>
      </c>
      <c r="E72" s="71">
        <v>160</v>
      </c>
      <c r="H72" s="55">
        <v>359</v>
      </c>
    </row>
    <row r="73" spans="1:8" ht="16" customHeight="1" x14ac:dyDescent="0.2">
      <c r="A73" s="18"/>
      <c r="B73" s="20">
        <v>41666</v>
      </c>
      <c r="C73" s="9">
        <v>17.997</v>
      </c>
      <c r="D73" s="9">
        <v>88.996799999999993</v>
      </c>
      <c r="E73" s="71">
        <v>256</v>
      </c>
      <c r="H73" s="55">
        <v>134</v>
      </c>
    </row>
    <row r="74" spans="1:8" ht="16" customHeight="1" x14ac:dyDescent="0.2">
      <c r="A74" s="18"/>
      <c r="B74" s="20">
        <v>41666</v>
      </c>
      <c r="C74" s="9">
        <v>17.997</v>
      </c>
      <c r="D74" s="9">
        <v>88.996799999999993</v>
      </c>
      <c r="E74" s="71">
        <v>500</v>
      </c>
      <c r="H74" s="55">
        <v>19</v>
      </c>
    </row>
    <row r="75" spans="1:8" ht="16" customHeight="1" x14ac:dyDescent="0.2">
      <c r="A75" s="18"/>
      <c r="B75" s="20">
        <v>41668</v>
      </c>
      <c r="C75" s="9">
        <v>16.992799999999999</v>
      </c>
      <c r="D75" s="9">
        <v>89.206299999999999</v>
      </c>
      <c r="E75" s="71">
        <v>60</v>
      </c>
      <c r="H75" s="55">
        <v>168</v>
      </c>
    </row>
    <row r="76" spans="1:8" ht="16" customHeight="1" x14ac:dyDescent="0.2">
      <c r="A76" s="18"/>
      <c r="B76" s="20">
        <v>41668</v>
      </c>
      <c r="C76" s="9">
        <v>16.992799999999999</v>
      </c>
      <c r="D76" s="9">
        <v>89.206299999999999</v>
      </c>
      <c r="E76" s="71">
        <v>84</v>
      </c>
      <c r="H76" s="55">
        <v>150</v>
      </c>
    </row>
    <row r="77" spans="1:8" ht="16" customHeight="1" x14ac:dyDescent="0.2">
      <c r="A77" s="18"/>
      <c r="B77" s="20">
        <v>41668</v>
      </c>
      <c r="C77" s="9">
        <v>16.992799999999999</v>
      </c>
      <c r="D77" s="9">
        <v>89.206299999999999</v>
      </c>
      <c r="E77" s="71">
        <v>112</v>
      </c>
      <c r="H77" s="55">
        <v>589</v>
      </c>
    </row>
    <row r="78" spans="1:8" ht="16" customHeight="1" x14ac:dyDescent="0.2">
      <c r="A78" s="18"/>
      <c r="B78" s="20">
        <v>41668</v>
      </c>
      <c r="C78" s="9">
        <v>16.992799999999999</v>
      </c>
      <c r="D78" s="9">
        <v>89.206299999999999</v>
      </c>
      <c r="E78" s="71">
        <v>154</v>
      </c>
      <c r="H78" s="55">
        <v>1738</v>
      </c>
    </row>
    <row r="79" spans="1:8" ht="16" customHeight="1" x14ac:dyDescent="0.2">
      <c r="A79" s="18"/>
      <c r="B79" s="20">
        <v>41668</v>
      </c>
      <c r="C79" s="9">
        <v>16.992799999999999</v>
      </c>
      <c r="D79" s="9">
        <v>89.206299999999999</v>
      </c>
      <c r="E79" s="71">
        <v>179</v>
      </c>
      <c r="H79" s="55">
        <v>251</v>
      </c>
    </row>
    <row r="80" spans="1:8" ht="16" customHeight="1" x14ac:dyDescent="0.2">
      <c r="A80" s="18"/>
      <c r="B80" s="20">
        <v>41668</v>
      </c>
      <c r="C80" s="9">
        <v>16.992799999999999</v>
      </c>
      <c r="D80" s="9">
        <v>89.206299999999999</v>
      </c>
      <c r="E80" s="71">
        <v>211</v>
      </c>
      <c r="H80" s="55">
        <v>1052</v>
      </c>
    </row>
    <row r="81" spans="1:21" ht="16" customHeight="1" x14ac:dyDescent="0.2">
      <c r="A81" s="18"/>
      <c r="B81" s="20">
        <v>41668</v>
      </c>
      <c r="C81" s="9">
        <v>16.992799999999999</v>
      </c>
      <c r="D81" s="9">
        <v>89.206299999999999</v>
      </c>
      <c r="E81" s="71">
        <v>265</v>
      </c>
      <c r="H81" s="55">
        <v>200</v>
      </c>
    </row>
    <row r="82" spans="1:21" ht="16" customHeight="1" x14ac:dyDescent="0.2">
      <c r="A82" s="18"/>
      <c r="B82" s="20">
        <v>41668</v>
      </c>
      <c r="C82" s="9">
        <v>16.992799999999999</v>
      </c>
      <c r="D82" s="9">
        <v>89.206299999999999</v>
      </c>
      <c r="E82" s="71">
        <v>321</v>
      </c>
      <c r="H82" s="55">
        <v>78</v>
      </c>
    </row>
    <row r="83" spans="1:21" ht="16" customHeight="1" x14ac:dyDescent="0.2">
      <c r="A83" s="18"/>
      <c r="B83" s="20">
        <v>41669</v>
      </c>
      <c r="C83" s="9">
        <v>17.2075</v>
      </c>
      <c r="D83" s="9">
        <v>89.428200000000004</v>
      </c>
      <c r="E83" s="71">
        <v>60</v>
      </c>
      <c r="H83" s="55">
        <v>1455</v>
      </c>
    </row>
    <row r="84" spans="1:21" ht="16" customHeight="1" x14ac:dyDescent="0.2">
      <c r="A84" s="18"/>
      <c r="B84" s="20">
        <v>41669</v>
      </c>
      <c r="C84" s="9">
        <v>17.2075</v>
      </c>
      <c r="D84" s="9">
        <v>89.428200000000004</v>
      </c>
      <c r="E84" s="71">
        <v>80</v>
      </c>
      <c r="H84" s="55">
        <v>142</v>
      </c>
    </row>
    <row r="85" spans="1:21" ht="16" customHeight="1" x14ac:dyDescent="0.2">
      <c r="A85" s="18"/>
      <c r="B85" s="20">
        <v>41669</v>
      </c>
      <c r="C85" s="9">
        <v>17.2075</v>
      </c>
      <c r="D85" s="9">
        <v>89.428200000000004</v>
      </c>
      <c r="E85" s="71">
        <v>111</v>
      </c>
      <c r="H85" s="55">
        <v>171</v>
      </c>
    </row>
    <row r="86" spans="1:21" ht="16" customHeight="1" x14ac:dyDescent="0.2">
      <c r="A86" s="18"/>
      <c r="B86" s="20">
        <v>41669</v>
      </c>
      <c r="C86" s="9">
        <v>17.2075</v>
      </c>
      <c r="D86" s="9">
        <v>89.428200000000004</v>
      </c>
      <c r="E86" s="71">
        <v>127</v>
      </c>
      <c r="H86" s="55">
        <v>523</v>
      </c>
    </row>
    <row r="87" spans="1:21" ht="16" customHeight="1" x14ac:dyDescent="0.2">
      <c r="A87" s="18"/>
      <c r="B87" s="20">
        <v>41669</v>
      </c>
      <c r="C87" s="9">
        <v>17.2075</v>
      </c>
      <c r="D87" s="9">
        <v>89.428200000000004</v>
      </c>
      <c r="E87" s="71">
        <v>156</v>
      </c>
      <c r="H87" s="55">
        <v>713</v>
      </c>
    </row>
    <row r="88" spans="1:21" ht="16" customHeight="1" x14ac:dyDescent="0.2">
      <c r="A88" s="18"/>
      <c r="B88" s="20">
        <v>41669</v>
      </c>
      <c r="C88" s="9">
        <v>17.2075</v>
      </c>
      <c r="D88" s="9">
        <v>89.428200000000004</v>
      </c>
      <c r="E88" s="71">
        <v>200</v>
      </c>
      <c r="H88" s="55">
        <v>549</v>
      </c>
    </row>
    <row r="89" spans="1:21" ht="16" customHeight="1" x14ac:dyDescent="0.2">
      <c r="A89" s="18"/>
      <c r="B89" s="20">
        <v>41669</v>
      </c>
      <c r="C89" s="9">
        <v>17.2075</v>
      </c>
      <c r="D89" s="9">
        <v>89.428200000000004</v>
      </c>
      <c r="E89" s="71">
        <v>280</v>
      </c>
      <c r="H89" s="55">
        <v>250</v>
      </c>
    </row>
    <row r="90" spans="1:21" ht="16" customHeight="1" x14ac:dyDescent="0.2">
      <c r="A90" s="18"/>
      <c r="B90" s="20">
        <v>41669</v>
      </c>
      <c r="C90" s="9">
        <v>17.2075</v>
      </c>
      <c r="D90" s="9">
        <v>89.428200000000004</v>
      </c>
      <c r="E90" s="71">
        <v>365</v>
      </c>
      <c r="H90" s="55">
        <v>46</v>
      </c>
    </row>
    <row r="91" spans="1:21" s="10" customFormat="1" ht="16" customHeight="1" x14ac:dyDescent="0.2">
      <c r="A91" s="21"/>
      <c r="B91" s="25">
        <v>41669</v>
      </c>
      <c r="C91" s="13">
        <v>17.2075</v>
      </c>
      <c r="D91" s="13">
        <v>89.428200000000004</v>
      </c>
      <c r="E91" s="72">
        <v>560</v>
      </c>
      <c r="G91" s="56"/>
      <c r="H91" s="56">
        <v>11</v>
      </c>
      <c r="I91" s="56"/>
      <c r="J91" s="56"/>
      <c r="K91" s="56"/>
      <c r="L91" s="12"/>
      <c r="M91" s="45"/>
      <c r="N91" s="12"/>
      <c r="O91" s="12"/>
      <c r="P91" s="12"/>
      <c r="Q91" s="63"/>
      <c r="R91" s="63"/>
      <c r="S91" s="63"/>
      <c r="U91" s="12"/>
    </row>
    <row r="92" spans="1:21" x14ac:dyDescent="0.2">
      <c r="A92" s="18" t="s">
        <v>304</v>
      </c>
      <c r="B92" s="23">
        <v>42578</v>
      </c>
      <c r="C92" s="5">
        <f>31+25/60</f>
        <v>31.416666666666668</v>
      </c>
      <c r="D92" s="5">
        <f>-(81+17/60)</f>
        <v>-81.283333333333331</v>
      </c>
      <c r="E92" s="39">
        <v>0.2</v>
      </c>
      <c r="G92" s="55">
        <v>102000</v>
      </c>
      <c r="N92" s="9">
        <v>31.3</v>
      </c>
      <c r="O92" s="9">
        <v>30.5</v>
      </c>
      <c r="P92" s="9"/>
      <c r="Q92" s="64">
        <v>0.55000000000000004</v>
      </c>
      <c r="R92" s="64">
        <v>0.78</v>
      </c>
      <c r="S92" s="64">
        <v>3.35</v>
      </c>
      <c r="T92" s="9"/>
      <c r="U92" s="9">
        <v>150</v>
      </c>
    </row>
    <row r="93" spans="1:21" x14ac:dyDescent="0.2">
      <c r="A93" s="18"/>
      <c r="B93" s="23">
        <v>42963</v>
      </c>
      <c r="C93" s="5">
        <f>31+59/60</f>
        <v>31.983333333333334</v>
      </c>
      <c r="D93" s="5">
        <f>-(81+1/60)</f>
        <v>-81.016666666666666</v>
      </c>
      <c r="E93" s="39">
        <v>0.2</v>
      </c>
      <c r="G93" s="55">
        <v>178000</v>
      </c>
      <c r="N93" s="9" t="s">
        <v>547</v>
      </c>
      <c r="O93" s="9">
        <v>31.2</v>
      </c>
      <c r="P93" s="9"/>
      <c r="Q93" s="64">
        <v>0.2789083407173702</v>
      </c>
      <c r="R93" s="64">
        <v>5.1150000000000002</v>
      </c>
      <c r="S93" s="64">
        <v>1.1920000000000002</v>
      </c>
      <c r="T93" s="9"/>
      <c r="U93" s="9" t="s">
        <v>547</v>
      </c>
    </row>
    <row r="94" spans="1:21" x14ac:dyDescent="0.2">
      <c r="A94" s="18" t="s">
        <v>305</v>
      </c>
      <c r="B94" s="23">
        <v>42965</v>
      </c>
      <c r="C94" s="5">
        <f>31+38/60</f>
        <v>31.633333333333333</v>
      </c>
      <c r="D94" s="5">
        <f>-(80+36/60)</f>
        <v>-80.599999999999994</v>
      </c>
      <c r="E94" s="39">
        <v>12</v>
      </c>
      <c r="G94" s="55">
        <v>4610</v>
      </c>
      <c r="N94" s="9">
        <v>28.58</v>
      </c>
      <c r="O94" s="9">
        <v>36.08</v>
      </c>
      <c r="P94" s="9"/>
      <c r="Q94" s="64">
        <v>0.17247508665468281</v>
      </c>
      <c r="R94" s="64">
        <v>7.5999999999999998E-2</v>
      </c>
      <c r="S94" s="64" t="s">
        <v>361</v>
      </c>
      <c r="T94" s="9"/>
      <c r="U94" s="9">
        <v>187.0539812620151</v>
      </c>
    </row>
    <row r="95" spans="1:21" x14ac:dyDescent="0.2">
      <c r="A95" s="18"/>
      <c r="B95" s="23">
        <v>42965</v>
      </c>
      <c r="C95" s="5">
        <f>31+22/60</f>
        <v>31.366666666666667</v>
      </c>
      <c r="D95" s="5">
        <f>-(79+54/60)</f>
        <v>-79.900000000000006</v>
      </c>
      <c r="E95" s="39">
        <v>5</v>
      </c>
      <c r="G95" s="55">
        <v>2440</v>
      </c>
      <c r="N95" s="9">
        <v>28.66</v>
      </c>
      <c r="O95" s="9">
        <v>36.07</v>
      </c>
      <c r="P95" s="9"/>
      <c r="Q95" s="64">
        <v>0.36473557416051527</v>
      </c>
      <c r="R95" s="64">
        <v>4.2999999999999997E-2</v>
      </c>
      <c r="S95" s="64" t="s">
        <v>361</v>
      </c>
      <c r="T95" s="9"/>
      <c r="U95" s="9">
        <v>185.94443218276095</v>
      </c>
    </row>
    <row r="96" spans="1:21" x14ac:dyDescent="0.2">
      <c r="A96" s="1" t="s">
        <v>362</v>
      </c>
      <c r="B96" s="23">
        <v>42965</v>
      </c>
      <c r="C96" s="5">
        <f>31+22/60</f>
        <v>31.366666666666667</v>
      </c>
      <c r="D96" s="5">
        <f>-(79+54/60)</f>
        <v>-79.900000000000006</v>
      </c>
      <c r="E96" s="39">
        <v>27</v>
      </c>
      <c r="G96" s="55">
        <v>291000</v>
      </c>
      <c r="N96" s="9">
        <v>21.37</v>
      </c>
      <c r="O96" s="9">
        <v>36.340000000000003</v>
      </c>
      <c r="P96" s="9"/>
      <c r="Q96" s="64">
        <v>0.31999758784947135</v>
      </c>
      <c r="R96" s="64">
        <v>0.31</v>
      </c>
      <c r="S96" s="64">
        <v>2.8010000000000002</v>
      </c>
      <c r="T96" s="9"/>
      <c r="U96" s="9">
        <v>175.7685676541054</v>
      </c>
    </row>
    <row r="97" spans="2:21" x14ac:dyDescent="0.2">
      <c r="B97" s="23">
        <v>42965</v>
      </c>
      <c r="C97" s="5">
        <f>31+22/60</f>
        <v>31.366666666666667</v>
      </c>
      <c r="D97" s="5">
        <f>-(79+54/60)</f>
        <v>-79.900000000000006</v>
      </c>
      <c r="E97" s="39">
        <v>45</v>
      </c>
      <c r="G97" s="55">
        <v>2210000</v>
      </c>
      <c r="N97" s="9">
        <v>19.86</v>
      </c>
      <c r="O97" s="9">
        <v>36.299999999999997</v>
      </c>
      <c r="P97" s="9"/>
      <c r="Q97" s="64">
        <v>0.25833155678996678</v>
      </c>
      <c r="R97" s="64">
        <v>0.54200000000000004</v>
      </c>
      <c r="S97" s="64">
        <v>6.3570000000000002</v>
      </c>
      <c r="T97" s="9"/>
      <c r="U97" s="9">
        <v>138.58367959261355</v>
      </c>
    </row>
    <row r="98" spans="2:21" x14ac:dyDescent="0.2">
      <c r="B98" s="23">
        <v>42965</v>
      </c>
      <c r="C98" s="5">
        <f>31+18/60</f>
        <v>31.3</v>
      </c>
      <c r="D98" s="5">
        <f>-(79+46/60)</f>
        <v>-79.766666666666666</v>
      </c>
      <c r="E98" s="39">
        <v>5</v>
      </c>
      <c r="G98" s="55" t="s">
        <v>361</v>
      </c>
      <c r="N98" s="9">
        <v>29.25</v>
      </c>
      <c r="O98" s="9">
        <v>36.03</v>
      </c>
      <c r="P98" s="9"/>
      <c r="Q98" s="64">
        <v>0.19710992345097453</v>
      </c>
      <c r="R98" s="64">
        <v>2.4E-2</v>
      </c>
      <c r="S98" s="64" t="s">
        <v>361</v>
      </c>
      <c r="T98" s="9"/>
      <c r="U98" s="9">
        <v>184.26511465740325</v>
      </c>
    </row>
    <row r="99" spans="2:21" x14ac:dyDescent="0.2">
      <c r="B99" s="23">
        <v>42965</v>
      </c>
      <c r="C99" s="5">
        <f>31+18/60</f>
        <v>31.3</v>
      </c>
      <c r="D99" s="5">
        <f>-(79+46/60)</f>
        <v>-79.766666666666666</v>
      </c>
      <c r="E99" s="39">
        <v>45</v>
      </c>
      <c r="G99" s="55">
        <v>2420000</v>
      </c>
      <c r="N99" s="9">
        <v>20.71</v>
      </c>
      <c r="O99" s="9">
        <v>36.33</v>
      </c>
      <c r="P99" s="9"/>
      <c r="Q99" s="64">
        <v>0.28717062991584164</v>
      </c>
      <c r="R99" s="64">
        <v>0.14699999999999999</v>
      </c>
      <c r="S99" s="64">
        <v>6.681</v>
      </c>
      <c r="T99" s="9"/>
      <c r="U99" s="9">
        <v>161.3744174367537</v>
      </c>
    </row>
    <row r="100" spans="2:21" x14ac:dyDescent="0.2">
      <c r="B100" s="23">
        <v>42965</v>
      </c>
      <c r="C100" s="5">
        <f>31+18/60</f>
        <v>31.3</v>
      </c>
      <c r="D100" s="5">
        <f>-(79+46/60)</f>
        <v>-79.766666666666666</v>
      </c>
      <c r="E100" s="39">
        <v>103</v>
      </c>
      <c r="G100" s="55">
        <v>6710000</v>
      </c>
      <c r="N100" s="9">
        <v>17.14</v>
      </c>
      <c r="O100" s="9">
        <v>36.200000000000003</v>
      </c>
      <c r="P100" s="9"/>
      <c r="Q100" s="64">
        <v>0.21814864711417359</v>
      </c>
      <c r="R100" s="64">
        <v>0.126</v>
      </c>
      <c r="S100" s="64">
        <v>11.058</v>
      </c>
      <c r="T100" s="9"/>
      <c r="U100" s="9">
        <v>122.15035809447042</v>
      </c>
    </row>
    <row r="101" spans="2:21" x14ac:dyDescent="0.2">
      <c r="B101" s="23">
        <v>42965</v>
      </c>
      <c r="C101" s="5">
        <f>31+12/60</f>
        <v>31.2</v>
      </c>
      <c r="D101" s="5">
        <f>-(79+32/60)</f>
        <v>-79.533333333333331</v>
      </c>
      <c r="E101" s="39">
        <v>5</v>
      </c>
      <c r="G101" s="55">
        <v>83500</v>
      </c>
      <c r="N101" s="9">
        <v>30.24</v>
      </c>
      <c r="O101" s="9">
        <v>36.200000000000003</v>
      </c>
      <c r="P101" s="9"/>
      <c r="Q101" s="64">
        <v>0.19346703161045953</v>
      </c>
      <c r="R101" s="64">
        <v>3.9E-2</v>
      </c>
      <c r="S101" s="64" t="s">
        <v>361</v>
      </c>
      <c r="T101" s="9"/>
      <c r="U101" s="9">
        <v>181.13638617265946</v>
      </c>
    </row>
    <row r="102" spans="2:21" x14ac:dyDescent="0.2">
      <c r="B102" s="23">
        <v>42965</v>
      </c>
      <c r="C102" s="5">
        <f>31+12/60</f>
        <v>31.2</v>
      </c>
      <c r="D102" s="5">
        <f>-(79+32/60)</f>
        <v>-79.533333333333331</v>
      </c>
      <c r="E102" s="39">
        <v>80</v>
      </c>
      <c r="G102" s="55">
        <v>313000</v>
      </c>
      <c r="N102" s="9">
        <v>25.19</v>
      </c>
      <c r="O102" s="9">
        <v>36.82</v>
      </c>
      <c r="P102" s="9"/>
      <c r="Q102" s="64">
        <v>0.1798778171042687</v>
      </c>
      <c r="R102" s="64">
        <v>5.1999999999999998E-2</v>
      </c>
      <c r="S102" s="64">
        <v>0.10600000000000001</v>
      </c>
      <c r="T102" s="9"/>
      <c r="U102" s="9">
        <v>164.0633246648562</v>
      </c>
    </row>
    <row r="103" spans="2:21" x14ac:dyDescent="0.2">
      <c r="B103" s="23">
        <v>42965</v>
      </c>
      <c r="C103" s="5">
        <f>31+12/60</f>
        <v>31.2</v>
      </c>
      <c r="D103" s="5">
        <f>-(79+32/60)</f>
        <v>-79.533333333333331</v>
      </c>
      <c r="E103" s="39">
        <v>200</v>
      </c>
      <c r="G103" s="55">
        <v>1420000</v>
      </c>
      <c r="N103" s="9">
        <v>14.88</v>
      </c>
      <c r="O103" s="9">
        <v>35.96</v>
      </c>
      <c r="P103" s="9"/>
      <c r="Q103" s="64">
        <v>0.11881990924125463</v>
      </c>
      <c r="R103" s="64">
        <v>3.6999999999999998E-2</v>
      </c>
      <c r="S103" s="64">
        <v>14.186</v>
      </c>
      <c r="T103" s="9"/>
      <c r="U103" s="9">
        <v>124.20952125056378</v>
      </c>
    </row>
    <row r="104" spans="2:21" x14ac:dyDescent="0.2">
      <c r="B104" s="23">
        <v>42965</v>
      </c>
      <c r="C104" s="5">
        <f>31+12/60</f>
        <v>31.2</v>
      </c>
      <c r="D104" s="5">
        <f>-(79+32/60)</f>
        <v>-79.533333333333331</v>
      </c>
      <c r="E104" s="39">
        <v>380</v>
      </c>
      <c r="G104" s="55">
        <v>602000</v>
      </c>
      <c r="N104" s="9">
        <v>8.3800000000000008</v>
      </c>
      <c r="O104" s="9">
        <v>35.08</v>
      </c>
      <c r="P104" s="9"/>
      <c r="Q104" s="64">
        <v>0.16714816134696339</v>
      </c>
      <c r="R104" s="64">
        <v>5.2999999999999999E-2</v>
      </c>
      <c r="S104" s="64">
        <v>25.669</v>
      </c>
      <c r="T104" s="9"/>
      <c r="U104" s="9">
        <v>122.46023216164951</v>
      </c>
    </row>
    <row r="105" spans="2:21" x14ac:dyDescent="0.2">
      <c r="B105" s="23">
        <v>42965</v>
      </c>
      <c r="C105" s="5">
        <f>31+12/60</f>
        <v>31.2</v>
      </c>
      <c r="D105" s="5">
        <f>-(79+32/60)</f>
        <v>-79.533333333333331</v>
      </c>
      <c r="E105" s="39">
        <v>475</v>
      </c>
      <c r="G105" s="55">
        <v>603000</v>
      </c>
      <c r="N105" s="9">
        <v>7.82</v>
      </c>
      <c r="O105" s="9">
        <v>35.03</v>
      </c>
      <c r="P105" s="9"/>
      <c r="Q105" s="64">
        <v>0.24411082973357431</v>
      </c>
      <c r="R105" s="64">
        <v>5.8000000000000003E-2</v>
      </c>
      <c r="S105" s="64">
        <v>28.667999999999999</v>
      </c>
      <c r="T105" s="9"/>
      <c r="U105" s="9">
        <v>129.19749413838215</v>
      </c>
    </row>
    <row r="106" spans="2:21" x14ac:dyDescent="0.2">
      <c r="B106" s="23">
        <v>42965</v>
      </c>
      <c r="C106" s="5">
        <f>30+56/60</f>
        <v>30.933333333333334</v>
      </c>
      <c r="D106" s="5">
        <f>-(78+0.9)</f>
        <v>-78.900000000000006</v>
      </c>
      <c r="E106" s="39">
        <v>5</v>
      </c>
      <c r="G106" s="55" t="s">
        <v>361</v>
      </c>
      <c r="N106" s="9">
        <v>29.64</v>
      </c>
      <c r="O106" s="9">
        <v>36.33</v>
      </c>
      <c r="P106" s="9"/>
      <c r="Q106" s="64">
        <v>0.23782494092369691</v>
      </c>
      <c r="R106" s="64">
        <v>0.03</v>
      </c>
      <c r="S106" s="64" t="s">
        <v>361</v>
      </c>
      <c r="T106" s="9"/>
      <c r="U106" s="9">
        <v>181.37628867628194</v>
      </c>
    </row>
    <row r="107" spans="2:21" x14ac:dyDescent="0.2">
      <c r="B107" s="23">
        <v>42965</v>
      </c>
      <c r="C107" s="5">
        <f>30+56/60</f>
        <v>30.933333333333334</v>
      </c>
      <c r="D107" s="5">
        <f>-(78+0.9)</f>
        <v>-78.900000000000006</v>
      </c>
      <c r="E107" s="39">
        <v>100</v>
      </c>
      <c r="G107" s="55">
        <v>15400</v>
      </c>
      <c r="N107" s="9">
        <v>23.66</v>
      </c>
      <c r="O107" s="9">
        <v>36.81</v>
      </c>
      <c r="P107" s="9"/>
      <c r="Q107" s="64" t="s">
        <v>547</v>
      </c>
      <c r="R107" s="64" t="s">
        <v>547</v>
      </c>
      <c r="S107" s="64" t="s">
        <v>547</v>
      </c>
      <c r="T107" s="9"/>
      <c r="U107" s="9">
        <v>199.40896019857533</v>
      </c>
    </row>
    <row r="108" spans="2:21" x14ac:dyDescent="0.2">
      <c r="B108" s="23">
        <v>42965</v>
      </c>
      <c r="C108" s="5">
        <f>30+56/60</f>
        <v>30.933333333333334</v>
      </c>
      <c r="D108" s="5">
        <f>-(78+0.9)</f>
        <v>-78.900000000000006</v>
      </c>
      <c r="E108" s="39">
        <v>130</v>
      </c>
      <c r="G108" s="55">
        <v>367000</v>
      </c>
      <c r="N108" s="9">
        <v>22.47</v>
      </c>
      <c r="O108" s="9">
        <v>36.79</v>
      </c>
      <c r="P108" s="9"/>
      <c r="Q108" s="64">
        <v>0.62</v>
      </c>
      <c r="R108" s="64">
        <v>7.0000000000000007E-2</v>
      </c>
      <c r="S108" s="64">
        <v>0.04</v>
      </c>
      <c r="T108" s="9"/>
      <c r="U108" s="9">
        <v>196.37019515268994</v>
      </c>
    </row>
    <row r="109" spans="2:21" x14ac:dyDescent="0.2">
      <c r="B109" s="23">
        <v>42965</v>
      </c>
      <c r="C109" s="5">
        <f>30+56/60</f>
        <v>30.933333333333334</v>
      </c>
      <c r="D109" s="5">
        <f>-(78+0.9)</f>
        <v>-78.900000000000006</v>
      </c>
      <c r="E109" s="39">
        <v>336</v>
      </c>
      <c r="G109" s="55">
        <v>5010000</v>
      </c>
      <c r="N109" s="9">
        <v>18.68</v>
      </c>
      <c r="O109" s="9">
        <v>36.58</v>
      </c>
      <c r="P109" s="9"/>
      <c r="Q109" s="64">
        <v>0.20488103622151135</v>
      </c>
      <c r="R109" s="64">
        <v>3.4000000000000002E-2</v>
      </c>
      <c r="S109" s="64">
        <v>5.3150000000000004</v>
      </c>
      <c r="T109" s="9"/>
      <c r="U109" s="9">
        <v>163.03374308680952</v>
      </c>
    </row>
    <row r="110" spans="2:21" x14ac:dyDescent="0.2">
      <c r="B110" s="23">
        <v>42965</v>
      </c>
      <c r="C110" s="5">
        <f>30+56/60</f>
        <v>30.933333333333334</v>
      </c>
      <c r="D110" s="5">
        <f>-(78+0.9)</f>
        <v>-78.900000000000006</v>
      </c>
      <c r="E110" s="39">
        <v>500</v>
      </c>
      <c r="G110" s="55">
        <v>492000</v>
      </c>
      <c r="N110" s="9">
        <v>16.760000000000002</v>
      </c>
      <c r="O110" s="9">
        <v>36.31</v>
      </c>
      <c r="P110" s="9"/>
      <c r="Q110" s="64">
        <v>0.21914269464689839</v>
      </c>
      <c r="R110" s="64">
        <v>2.5999999999999999E-2</v>
      </c>
      <c r="S110" s="64">
        <v>7.1859999999999999</v>
      </c>
      <c r="T110" s="9"/>
      <c r="U110" s="9">
        <v>165.51273562424231</v>
      </c>
    </row>
    <row r="111" spans="2:21" x14ac:dyDescent="0.2">
      <c r="B111" s="23">
        <v>42965</v>
      </c>
      <c r="C111" s="5">
        <f>31+8/60</f>
        <v>31.133333333333333</v>
      </c>
      <c r="D111" s="5">
        <f>-(78+45/60)</f>
        <v>-78.75</v>
      </c>
      <c r="E111" s="39">
        <v>5</v>
      </c>
      <c r="G111" s="55">
        <v>2190</v>
      </c>
      <c r="N111" s="9">
        <v>30.38</v>
      </c>
      <c r="O111" s="9">
        <v>36.409999999999997</v>
      </c>
      <c r="P111" s="9"/>
      <c r="Q111" s="64">
        <v>0.14837235765532023</v>
      </c>
      <c r="R111" s="64">
        <v>2.8000000000000001E-2</v>
      </c>
      <c r="S111" s="64" t="s">
        <v>361</v>
      </c>
      <c r="T111" s="9"/>
      <c r="U111" s="9">
        <v>179.00725145300953</v>
      </c>
    </row>
    <row r="112" spans="2:21" x14ac:dyDescent="0.2">
      <c r="B112" s="23">
        <v>42965</v>
      </c>
      <c r="C112" s="5">
        <f>31+8/60</f>
        <v>31.133333333333333</v>
      </c>
      <c r="D112" s="5">
        <f>-(78+45/60)</f>
        <v>-78.75</v>
      </c>
      <c r="E112" s="39">
        <v>145</v>
      </c>
      <c r="G112" s="55">
        <v>2300000</v>
      </c>
      <c r="N112" s="9">
        <v>22.31</v>
      </c>
      <c r="O112" s="9">
        <v>36.78</v>
      </c>
      <c r="P112" s="9"/>
      <c r="Q112" s="64">
        <v>6.488990692172017E-2</v>
      </c>
      <c r="R112" s="64">
        <v>0.11799999999999999</v>
      </c>
      <c r="S112" s="64">
        <v>0.121</v>
      </c>
      <c r="T112" s="9"/>
      <c r="U112" s="9">
        <v>196.87998797288782</v>
      </c>
    </row>
    <row r="113" spans="1:21" x14ac:dyDescent="0.2">
      <c r="B113" s="23">
        <v>42965</v>
      </c>
      <c r="C113" s="5">
        <f>31+8/60</f>
        <v>31.133333333333333</v>
      </c>
      <c r="D113" s="5">
        <f>-(78+45/60)</f>
        <v>-78.75</v>
      </c>
      <c r="E113" s="39">
        <v>350</v>
      </c>
      <c r="G113" s="55">
        <v>259000</v>
      </c>
      <c r="N113" s="9">
        <v>18.600000000000001</v>
      </c>
      <c r="O113" s="9">
        <v>36.590000000000003</v>
      </c>
      <c r="P113" s="9"/>
      <c r="Q113" s="64">
        <v>0.19281212970654671</v>
      </c>
      <c r="R113" s="64">
        <v>3.3000000000000002E-2</v>
      </c>
      <c r="S113" s="64">
        <v>3.92</v>
      </c>
      <c r="T113" s="9"/>
      <c r="U113" s="9">
        <v>171.35036321239048</v>
      </c>
    </row>
    <row r="114" spans="1:21" x14ac:dyDescent="0.2">
      <c r="B114" s="23">
        <v>42965</v>
      </c>
      <c r="C114" s="5">
        <f>31+8/60</f>
        <v>31.133333333333333</v>
      </c>
      <c r="D114" s="5">
        <f>-(78+45/60)</f>
        <v>-78.75</v>
      </c>
      <c r="E114" s="39">
        <v>500</v>
      </c>
      <c r="G114" s="55">
        <v>165000</v>
      </c>
      <c r="N114" s="9">
        <v>16.98</v>
      </c>
      <c r="O114" s="9">
        <v>36.35</v>
      </c>
      <c r="P114" s="9"/>
      <c r="Q114" s="64">
        <v>6.78369654893278E-2</v>
      </c>
      <c r="R114" s="64">
        <v>2.8000000000000001E-2</v>
      </c>
      <c r="S114" s="64">
        <v>8.1039999999999992</v>
      </c>
      <c r="T114" s="9"/>
      <c r="U114" s="9">
        <v>167.24203283785471</v>
      </c>
    </row>
    <row r="115" spans="1:21" x14ac:dyDescent="0.2">
      <c r="B115" s="23">
        <v>42966</v>
      </c>
      <c r="C115" s="5">
        <f>31+25/60</f>
        <v>31.416666666666668</v>
      </c>
      <c r="D115" s="5">
        <f>-(79+15/60)</f>
        <v>-79.25</v>
      </c>
      <c r="E115" s="39">
        <v>5</v>
      </c>
      <c r="G115" s="55" t="s">
        <v>361</v>
      </c>
      <c r="N115" s="9">
        <v>30.35</v>
      </c>
      <c r="O115" s="9">
        <v>36.229999999999997</v>
      </c>
      <c r="P115" s="9"/>
      <c r="Q115" s="64">
        <v>0.13947855590664712</v>
      </c>
      <c r="R115" s="64">
        <v>2.9000000000000001E-2</v>
      </c>
      <c r="S115" s="64">
        <v>2.1999999999999995E-2</v>
      </c>
      <c r="T115" s="9"/>
      <c r="U115" s="9">
        <v>181.3862846139329</v>
      </c>
    </row>
    <row r="116" spans="1:21" x14ac:dyDescent="0.2">
      <c r="B116" s="23">
        <v>42966</v>
      </c>
      <c r="C116" s="5">
        <f>31+25/60</f>
        <v>31.416666666666668</v>
      </c>
      <c r="D116" s="5">
        <f>-(79+15/60)</f>
        <v>-79.25</v>
      </c>
      <c r="E116" s="39">
        <v>95</v>
      </c>
      <c r="G116" s="55">
        <v>419000.00000000006</v>
      </c>
      <c r="N116" s="9">
        <v>25.28</v>
      </c>
      <c r="O116" s="9">
        <v>36.82</v>
      </c>
      <c r="P116" s="9"/>
      <c r="Q116" s="64">
        <v>9.4547607427486052E-2</v>
      </c>
      <c r="R116" s="64">
        <v>9.9000000000000005E-2</v>
      </c>
      <c r="S116" s="64">
        <v>1.2969999999999999</v>
      </c>
      <c r="T116" s="9"/>
      <c r="U116" s="9">
        <v>162.83382433379077</v>
      </c>
    </row>
    <row r="117" spans="1:21" x14ac:dyDescent="0.2">
      <c r="B117" s="23">
        <v>42966</v>
      </c>
      <c r="C117" s="5">
        <f>31+25/60</f>
        <v>31.416666666666668</v>
      </c>
      <c r="D117" s="5">
        <f>-(79+15/60)</f>
        <v>-79.25</v>
      </c>
      <c r="E117" s="39">
        <v>130</v>
      </c>
      <c r="G117" s="55">
        <v>551000</v>
      </c>
      <c r="N117" s="9">
        <v>21.89</v>
      </c>
      <c r="O117" s="9">
        <v>36.86</v>
      </c>
      <c r="P117" s="9"/>
      <c r="Q117" s="64">
        <v>4.9704369024741846E-2</v>
      </c>
      <c r="R117" s="64">
        <v>4.2999999999999997E-2</v>
      </c>
      <c r="S117" s="64">
        <v>6.5880000000000001</v>
      </c>
      <c r="T117" s="9"/>
      <c r="U117" s="9">
        <v>146.19058814497788</v>
      </c>
    </row>
    <row r="118" spans="1:21" x14ac:dyDescent="0.2">
      <c r="B118" s="23">
        <v>42966</v>
      </c>
      <c r="C118" s="5">
        <f>31+25/60</f>
        <v>31.416666666666668</v>
      </c>
      <c r="D118" s="5">
        <f>-(79+15/60)</f>
        <v>-79.25</v>
      </c>
      <c r="E118" s="39">
        <v>200</v>
      </c>
      <c r="G118" s="55">
        <v>342000</v>
      </c>
      <c r="N118" s="9">
        <v>18.07</v>
      </c>
      <c r="O118" s="9">
        <v>36.520000000000003</v>
      </c>
      <c r="P118" s="9"/>
      <c r="Q118" s="64">
        <v>0.29135732423014143</v>
      </c>
      <c r="R118" s="64">
        <v>3.5999999999999997E-2</v>
      </c>
      <c r="S118" s="64">
        <v>5.2550000000000008</v>
      </c>
      <c r="T118" s="9"/>
      <c r="U118" s="9">
        <v>170.02090350481566</v>
      </c>
    </row>
    <row r="119" spans="1:21" x14ac:dyDescent="0.2">
      <c r="B119" s="23">
        <v>42966</v>
      </c>
      <c r="C119" s="5">
        <f>31+25/60</f>
        <v>31.416666666666668</v>
      </c>
      <c r="D119" s="5">
        <f>-(79+15/60)</f>
        <v>-79.25</v>
      </c>
      <c r="E119" s="39">
        <v>450</v>
      </c>
      <c r="G119" s="55">
        <v>899000</v>
      </c>
      <c r="N119" s="9">
        <v>10.68</v>
      </c>
      <c r="O119" s="9">
        <v>35.299999999999997</v>
      </c>
      <c r="P119" s="9"/>
      <c r="Q119" s="64">
        <v>8.704547222462769E-2</v>
      </c>
      <c r="R119" s="64">
        <v>3.2000000000000001E-2</v>
      </c>
      <c r="S119" s="64">
        <v>22.295999999999999</v>
      </c>
      <c r="T119" s="9"/>
      <c r="U119" s="9">
        <v>113.40391264989908</v>
      </c>
    </row>
    <row r="120" spans="1:21" x14ac:dyDescent="0.2">
      <c r="B120" s="23">
        <v>42966</v>
      </c>
      <c r="C120" s="5">
        <f>31+30/60</f>
        <v>31.5</v>
      </c>
      <c r="D120" s="5">
        <f>-(79+39/60)</f>
        <v>-79.650000000000006</v>
      </c>
      <c r="E120" s="39">
        <v>5</v>
      </c>
      <c r="G120" s="55" t="s">
        <v>361</v>
      </c>
      <c r="N120" s="9">
        <v>29.14</v>
      </c>
      <c r="O120" s="9">
        <v>36.04</v>
      </c>
      <c r="P120" s="9"/>
      <c r="Q120" s="64">
        <v>0.1600261031419116</v>
      </c>
      <c r="R120" s="64">
        <v>2.1000000000000001E-2</v>
      </c>
      <c r="S120" s="64">
        <v>8.0000000000000002E-3</v>
      </c>
      <c r="T120" s="9"/>
      <c r="U120" s="9">
        <v>183.66535839834694</v>
      </c>
    </row>
    <row r="121" spans="1:21" x14ac:dyDescent="0.2">
      <c r="B121" s="23">
        <v>42966</v>
      </c>
      <c r="C121" s="5">
        <f>31+30/60</f>
        <v>31.5</v>
      </c>
      <c r="D121" s="5">
        <f>-(79+39/60)</f>
        <v>-79.650000000000006</v>
      </c>
      <c r="E121" s="39">
        <v>38</v>
      </c>
      <c r="G121" s="55">
        <v>273000</v>
      </c>
      <c r="N121" s="9">
        <v>21.85</v>
      </c>
      <c r="O121" s="9">
        <v>36.369999999999997</v>
      </c>
      <c r="P121" s="9"/>
      <c r="Q121" s="64">
        <v>0.10874494513016736</v>
      </c>
      <c r="R121" s="64">
        <v>0.28999999999999998</v>
      </c>
      <c r="S121" s="64">
        <v>3.851</v>
      </c>
      <c r="T121" s="9"/>
      <c r="U121" s="9">
        <v>175.19879920800187</v>
      </c>
    </row>
    <row r="122" spans="1:21" x14ac:dyDescent="0.2">
      <c r="B122" s="23">
        <v>42966</v>
      </c>
      <c r="C122" s="5">
        <f>31+30/60</f>
        <v>31.5</v>
      </c>
      <c r="D122" s="5">
        <f>-(79+39/60)</f>
        <v>-79.650000000000006</v>
      </c>
      <c r="E122" s="39">
        <v>100</v>
      </c>
      <c r="G122" s="55">
        <v>3790000</v>
      </c>
      <c r="N122" s="9">
        <v>17.79</v>
      </c>
      <c r="O122" s="9">
        <v>36.26</v>
      </c>
      <c r="P122" s="9"/>
      <c r="Q122" s="64">
        <v>6.2574360904314161E-2</v>
      </c>
      <c r="R122" s="64">
        <v>0.157</v>
      </c>
      <c r="S122" s="64">
        <v>7.6950000000000003</v>
      </c>
      <c r="T122" s="9"/>
      <c r="U122" s="9">
        <v>122.81008997943236</v>
      </c>
    </row>
    <row r="123" spans="1:21" x14ac:dyDescent="0.2">
      <c r="B123" s="23">
        <v>42966</v>
      </c>
      <c r="C123" s="5">
        <f>31+31/60</f>
        <v>31.516666666666666</v>
      </c>
      <c r="D123" s="5">
        <f>-(79+47/60)</f>
        <v>-79.783333333333331</v>
      </c>
      <c r="E123" s="39">
        <v>5</v>
      </c>
      <c r="G123" s="55" t="s">
        <v>361</v>
      </c>
      <c r="N123" s="9">
        <v>28.88</v>
      </c>
      <c r="O123" s="9">
        <v>36.020000000000003</v>
      </c>
      <c r="P123" s="9"/>
      <c r="Q123" s="64">
        <v>5.5487386729829107E-2</v>
      </c>
      <c r="R123" s="64">
        <v>1.7999999999999999E-2</v>
      </c>
      <c r="S123" s="64">
        <v>7.0999999999999994E-2</v>
      </c>
      <c r="T123" s="9"/>
      <c r="U123" s="9">
        <v>184.73492372699735</v>
      </c>
    </row>
    <row r="124" spans="1:21" x14ac:dyDescent="0.2">
      <c r="B124" s="23">
        <v>42966</v>
      </c>
      <c r="C124" s="5">
        <f>31+31/60</f>
        <v>31.516666666666666</v>
      </c>
      <c r="D124" s="5">
        <f>-(79+47/60)</f>
        <v>-79.783333333333331</v>
      </c>
      <c r="E124" s="39">
        <v>25</v>
      </c>
      <c r="G124" s="55">
        <v>2350</v>
      </c>
      <c r="N124" s="9">
        <v>26.89</v>
      </c>
      <c r="O124" s="9">
        <v>36.18</v>
      </c>
      <c r="P124" s="9"/>
      <c r="Q124" s="64">
        <v>0.2474145759452773</v>
      </c>
      <c r="R124" s="64">
        <v>3.4000000000000002E-2</v>
      </c>
      <c r="S124" s="64">
        <v>5.7999999999999996E-2</v>
      </c>
      <c r="T124" s="9"/>
      <c r="U124" s="9">
        <v>190.35264068682488</v>
      </c>
    </row>
    <row r="125" spans="1:21" s="10" customFormat="1" x14ac:dyDescent="0.2">
      <c r="B125" s="24">
        <v>42966</v>
      </c>
      <c r="C125" s="12">
        <f>31+31/60</f>
        <v>31.516666666666666</v>
      </c>
      <c r="D125" s="12">
        <f>-(79+47/60)</f>
        <v>-79.783333333333331</v>
      </c>
      <c r="E125" s="42">
        <v>48</v>
      </c>
      <c r="F125" s="56"/>
      <c r="G125" s="56">
        <v>199000</v>
      </c>
      <c r="H125" s="56"/>
      <c r="I125" s="56"/>
      <c r="J125" s="56"/>
      <c r="K125" s="56"/>
      <c r="L125" s="12"/>
      <c r="M125" s="45"/>
      <c r="N125" s="13">
        <v>20.9</v>
      </c>
      <c r="O125" s="13">
        <v>36.36</v>
      </c>
      <c r="P125" s="13"/>
      <c r="Q125" s="68">
        <v>0.30263099271892624</v>
      </c>
      <c r="R125" s="68">
        <v>0.64600000000000002</v>
      </c>
      <c r="S125" s="68">
        <v>4.0840000000000005</v>
      </c>
      <c r="T125" s="13"/>
      <c r="U125" s="13">
        <v>154.4672245199551</v>
      </c>
    </row>
    <row r="126" spans="1:21" x14ac:dyDescent="0.2">
      <c r="A126" s="18" t="s">
        <v>320</v>
      </c>
      <c r="B126" s="20">
        <v>41732</v>
      </c>
      <c r="C126" s="9">
        <v>31.212160000000001</v>
      </c>
      <c r="D126" s="9">
        <v>-81.22748</v>
      </c>
      <c r="E126" s="71">
        <v>1.4</v>
      </c>
      <c r="G126" s="35">
        <v>22095.833333333328</v>
      </c>
      <c r="H126" s="35"/>
      <c r="N126" s="9">
        <v>17.100000000000001</v>
      </c>
      <c r="O126" s="9">
        <v>30.7</v>
      </c>
      <c r="P126" s="9"/>
      <c r="Q126" s="64"/>
      <c r="R126" s="64">
        <v>0.12885154061624648</v>
      </c>
      <c r="S126" s="64">
        <v>0.16770836448458387</v>
      </c>
    </row>
    <row r="127" spans="1:21" x14ac:dyDescent="0.2">
      <c r="A127" s="18"/>
      <c r="B127" s="20">
        <v>41732</v>
      </c>
      <c r="C127" s="9">
        <v>31.212160000000001</v>
      </c>
      <c r="D127" s="9">
        <v>-81.22748</v>
      </c>
      <c r="E127" s="71">
        <v>7</v>
      </c>
      <c r="G127" s="35">
        <v>9655.4166666666679</v>
      </c>
      <c r="H127" s="35"/>
      <c r="N127" s="9">
        <v>15.4</v>
      </c>
      <c r="O127" s="9">
        <v>31.8</v>
      </c>
      <c r="P127" s="9"/>
      <c r="Q127" s="64"/>
      <c r="R127" s="64">
        <v>0.11286089238845144</v>
      </c>
      <c r="S127" s="64">
        <v>0.50442305822883249</v>
      </c>
    </row>
    <row r="128" spans="1:21" x14ac:dyDescent="0.2">
      <c r="A128" s="18" t="s">
        <v>321</v>
      </c>
      <c r="B128" s="20">
        <v>41732</v>
      </c>
      <c r="C128" s="9">
        <v>31.20534</v>
      </c>
      <c r="D128" s="9">
        <v>-81.095020000000005</v>
      </c>
      <c r="E128" s="71">
        <v>1.5</v>
      </c>
      <c r="G128" s="35">
        <v>2940.833333333333</v>
      </c>
      <c r="H128" s="35"/>
      <c r="N128" s="9">
        <v>17.3</v>
      </c>
      <c r="O128" s="9">
        <v>31.8</v>
      </c>
      <c r="P128" s="9"/>
      <c r="Q128" s="64"/>
      <c r="R128" s="64"/>
      <c r="S128" s="64"/>
    </row>
    <row r="129" spans="1:19" x14ac:dyDescent="0.2">
      <c r="A129" s="18"/>
      <c r="B129" s="20">
        <v>41732</v>
      </c>
      <c r="C129" s="9">
        <v>31.20534</v>
      </c>
      <c r="D129" s="9">
        <v>-81.095020000000005</v>
      </c>
      <c r="E129" s="71">
        <v>13.7</v>
      </c>
      <c r="G129" s="35">
        <v>2804.5833333333339</v>
      </c>
      <c r="H129" s="35"/>
      <c r="N129" s="9">
        <v>15.2</v>
      </c>
      <c r="O129" s="9">
        <v>32.799999999999997</v>
      </c>
      <c r="P129" s="9"/>
      <c r="Q129" s="64"/>
      <c r="R129" s="64"/>
      <c r="S129" s="64"/>
    </row>
    <row r="130" spans="1:19" x14ac:dyDescent="0.2">
      <c r="A130" s="18"/>
      <c r="B130" s="20">
        <v>41732</v>
      </c>
      <c r="C130" s="9">
        <v>31.195180000000001</v>
      </c>
      <c r="D130" s="9">
        <v>-80.959940000000003</v>
      </c>
      <c r="E130" s="71">
        <v>1.7</v>
      </c>
      <c r="G130" s="35">
        <v>1467.4999999999998</v>
      </c>
      <c r="H130" s="35"/>
      <c r="N130" s="9">
        <v>16.173999999999999</v>
      </c>
      <c r="O130" s="9">
        <v>32.799999999999997</v>
      </c>
      <c r="P130" s="9"/>
      <c r="Q130" s="64"/>
      <c r="R130" s="64"/>
      <c r="S130" s="64"/>
    </row>
    <row r="131" spans="1:19" x14ac:dyDescent="0.2">
      <c r="B131" s="20">
        <v>41732</v>
      </c>
      <c r="C131" s="9">
        <v>31.195180000000001</v>
      </c>
      <c r="D131" s="9">
        <v>-80.959940000000003</v>
      </c>
      <c r="E131" s="71">
        <v>16.899999999999999</v>
      </c>
      <c r="G131" s="35">
        <v>1734.090909090909</v>
      </c>
      <c r="H131" s="35"/>
      <c r="N131" s="9">
        <v>15.601000000000001</v>
      </c>
      <c r="O131" s="9">
        <v>34.027000000000001</v>
      </c>
      <c r="P131" s="9"/>
      <c r="Q131" s="64"/>
      <c r="R131" s="64"/>
      <c r="S131" s="64"/>
    </row>
    <row r="132" spans="1:19" x14ac:dyDescent="0.2">
      <c r="B132" s="20">
        <v>41732</v>
      </c>
      <c r="C132" s="9">
        <v>31.187139999999999</v>
      </c>
      <c r="D132" s="9">
        <v>-80.828860000000006</v>
      </c>
      <c r="E132" s="71">
        <v>2</v>
      </c>
      <c r="G132" s="35">
        <v>976.70833333333337</v>
      </c>
      <c r="H132" s="35"/>
      <c r="N132" s="9">
        <v>16.5</v>
      </c>
      <c r="O132" s="9">
        <v>34.299999999999997</v>
      </c>
      <c r="P132" s="9"/>
      <c r="Q132" s="64"/>
      <c r="R132" s="64">
        <v>8.683473389355742E-2</v>
      </c>
      <c r="S132" s="64">
        <v>7.9238812962907579E-2</v>
      </c>
    </row>
    <row r="133" spans="1:19" x14ac:dyDescent="0.2">
      <c r="B133" s="20">
        <v>41732</v>
      </c>
      <c r="C133" s="9">
        <v>31.187139999999999</v>
      </c>
      <c r="D133" s="9">
        <v>-80.828860000000006</v>
      </c>
      <c r="E133" s="71">
        <v>18.5</v>
      </c>
      <c r="G133" s="35">
        <v>1144.7916666666667</v>
      </c>
      <c r="H133" s="35"/>
      <c r="N133" s="9">
        <v>16</v>
      </c>
      <c r="O133" s="9">
        <v>34.9</v>
      </c>
      <c r="P133" s="9"/>
      <c r="Q133" s="64"/>
      <c r="R133" s="64">
        <v>0.10084033613445377</v>
      </c>
      <c r="S133" s="64">
        <v>0.12454519174217728</v>
      </c>
    </row>
    <row r="134" spans="1:19" x14ac:dyDescent="0.2">
      <c r="B134" s="20">
        <v>41732</v>
      </c>
      <c r="C134" s="9">
        <v>31.3203</v>
      </c>
      <c r="D134" s="9">
        <v>-81.295959999999994</v>
      </c>
      <c r="E134" s="71">
        <v>1.4</v>
      </c>
      <c r="G134" s="35">
        <v>97783.333333333343</v>
      </c>
      <c r="H134" s="35"/>
      <c r="N134" s="9">
        <v>16.899999999999999</v>
      </c>
      <c r="O134" s="9">
        <v>17.5</v>
      </c>
      <c r="P134" s="9"/>
      <c r="Q134" s="64"/>
      <c r="R134" s="64">
        <v>0.19887955182072828</v>
      </c>
      <c r="S134" s="64">
        <v>1.8889021800891175</v>
      </c>
    </row>
    <row r="135" spans="1:19" x14ac:dyDescent="0.2">
      <c r="B135" s="20">
        <v>41732</v>
      </c>
      <c r="C135" s="9">
        <v>31.3203</v>
      </c>
      <c r="D135" s="9">
        <v>-81.295959999999994</v>
      </c>
      <c r="E135" s="71">
        <v>5.7</v>
      </c>
      <c r="G135" s="35">
        <v>94196.666666666657</v>
      </c>
      <c r="H135" s="35"/>
      <c r="N135" s="9">
        <v>16.7</v>
      </c>
      <c r="O135" s="9">
        <v>22.5</v>
      </c>
      <c r="P135" s="9"/>
      <c r="Q135" s="64"/>
      <c r="R135" s="64">
        <v>0.12598425196850394</v>
      </c>
      <c r="S135" s="64">
        <v>0.35241080975989103</v>
      </c>
    </row>
    <row r="136" spans="1:19" x14ac:dyDescent="0.2">
      <c r="B136" s="20">
        <v>41733</v>
      </c>
      <c r="C136" s="9">
        <v>31.312000000000001</v>
      </c>
      <c r="D136" s="9">
        <v>-81.191779999999994</v>
      </c>
      <c r="E136" s="71">
        <v>1.6</v>
      </c>
      <c r="G136" s="35">
        <v>20842.187500000004</v>
      </c>
      <c r="H136" s="35"/>
      <c r="N136" s="9">
        <v>16.2</v>
      </c>
      <c r="O136" s="9">
        <v>29.7</v>
      </c>
      <c r="P136" s="9"/>
      <c r="Q136" s="64">
        <v>0.32163489312536103</v>
      </c>
      <c r="R136" s="64">
        <v>0.13743169398907104</v>
      </c>
      <c r="S136" s="64" t="s">
        <v>361</v>
      </c>
    </row>
    <row r="137" spans="1:19" x14ac:dyDescent="0.2">
      <c r="B137" s="20">
        <v>41733</v>
      </c>
      <c r="C137" s="9">
        <v>31.312000000000001</v>
      </c>
      <c r="D137" s="9">
        <v>-81.191779999999994</v>
      </c>
      <c r="E137" s="71">
        <v>7.5</v>
      </c>
      <c r="G137" s="35">
        <v>49909.722222222226</v>
      </c>
      <c r="H137" s="35"/>
      <c r="N137" s="9">
        <v>15.5</v>
      </c>
      <c r="O137" s="9">
        <v>31.9</v>
      </c>
      <c r="P137" s="9"/>
      <c r="Q137" s="64">
        <v>0.2099942229924899</v>
      </c>
      <c r="R137" s="64">
        <v>0.13743169398907104</v>
      </c>
      <c r="S137" s="64" t="s">
        <v>361</v>
      </c>
    </row>
    <row r="138" spans="1:19" x14ac:dyDescent="0.2">
      <c r="B138" s="20">
        <v>41733</v>
      </c>
      <c r="C138" s="9">
        <v>31.272040000000001</v>
      </c>
      <c r="D138" s="9">
        <v>-80.433760000000007</v>
      </c>
      <c r="E138" s="71">
        <v>1.5</v>
      </c>
      <c r="G138" s="35">
        <v>358.10185185185179</v>
      </c>
      <c r="H138" s="35"/>
      <c r="N138" s="9">
        <v>17.765000000000001</v>
      </c>
      <c r="O138" s="9">
        <v>35.64</v>
      </c>
      <c r="P138" s="9"/>
      <c r="Q138" s="64"/>
      <c r="R138" s="64"/>
      <c r="S138" s="64"/>
    </row>
    <row r="139" spans="1:19" x14ac:dyDescent="0.2">
      <c r="B139" s="20">
        <v>41733</v>
      </c>
      <c r="C139" s="9">
        <v>31.272040000000001</v>
      </c>
      <c r="D139" s="9">
        <v>-80.433760000000007</v>
      </c>
      <c r="E139" s="71">
        <v>33.799999999999997</v>
      </c>
      <c r="G139" s="35">
        <v>798.47222222222217</v>
      </c>
      <c r="H139" s="35"/>
      <c r="N139" s="9">
        <v>17.100000000000001</v>
      </c>
      <c r="O139" s="9">
        <v>35.9</v>
      </c>
      <c r="P139" s="9"/>
      <c r="Q139" s="64"/>
      <c r="R139" s="64"/>
      <c r="S139" s="64"/>
    </row>
    <row r="140" spans="1:19" x14ac:dyDescent="0.2">
      <c r="B140" s="20">
        <v>41733</v>
      </c>
      <c r="C140" s="9">
        <v>31.26418</v>
      </c>
      <c r="D140" s="9">
        <v>-80.30686</v>
      </c>
      <c r="E140" s="71">
        <v>1.6</v>
      </c>
      <c r="G140" s="35">
        <v>544.67592592592587</v>
      </c>
      <c r="H140" s="35"/>
      <c r="N140" s="9">
        <v>18.477</v>
      </c>
      <c r="O140" s="9">
        <v>35.997999999999998</v>
      </c>
      <c r="P140" s="9"/>
      <c r="Q140" s="64"/>
      <c r="R140" s="64">
        <v>0.10084033613445377</v>
      </c>
      <c r="S140" s="64">
        <v>0.31434353100670875</v>
      </c>
    </row>
    <row r="141" spans="1:19" x14ac:dyDescent="0.2">
      <c r="B141" s="20">
        <v>41733</v>
      </c>
      <c r="C141" s="9">
        <v>31.26418</v>
      </c>
      <c r="D141" s="9">
        <v>-80.30686</v>
      </c>
      <c r="E141" s="71">
        <v>35.4</v>
      </c>
      <c r="G141" s="35">
        <v>466.03703703703701</v>
      </c>
      <c r="H141" s="35"/>
      <c r="N141" s="9">
        <v>18.385999999999999</v>
      </c>
      <c r="O141" s="9">
        <v>36.1</v>
      </c>
      <c r="P141" s="9"/>
      <c r="Q141" s="64">
        <v>0.14832466782206818</v>
      </c>
      <c r="R141" s="64">
        <v>0.13743169398907104</v>
      </c>
      <c r="S141" s="64" t="s">
        <v>361</v>
      </c>
    </row>
    <row r="142" spans="1:19" x14ac:dyDescent="0.2">
      <c r="B142" s="20">
        <v>41733</v>
      </c>
      <c r="C142" s="9">
        <v>31.249880000000001</v>
      </c>
      <c r="D142" s="9">
        <v>-79.99776</v>
      </c>
      <c r="E142" s="71">
        <v>1.6</v>
      </c>
      <c r="G142" s="35">
        <v>4862.916666666667</v>
      </c>
      <c r="H142" s="35"/>
      <c r="N142" s="9">
        <v>21.79</v>
      </c>
      <c r="O142" s="9">
        <v>35.700000000000003</v>
      </c>
      <c r="P142" s="9"/>
      <c r="Q142" s="64"/>
      <c r="R142" s="64"/>
      <c r="S142" s="64"/>
    </row>
    <row r="143" spans="1:19" x14ac:dyDescent="0.2">
      <c r="B143" s="20">
        <v>41733</v>
      </c>
      <c r="C143" s="9">
        <v>31.249880000000001</v>
      </c>
      <c r="D143" s="9">
        <v>-79.99776</v>
      </c>
      <c r="E143" s="71">
        <v>45</v>
      </c>
      <c r="G143" s="35">
        <v>50066.666666666657</v>
      </c>
      <c r="H143" s="35"/>
      <c r="N143" s="9">
        <v>20.286999999999999</v>
      </c>
      <c r="O143" s="9">
        <v>36.154000000000003</v>
      </c>
      <c r="P143" s="9"/>
      <c r="Q143" s="64"/>
      <c r="R143" s="64"/>
      <c r="S143" s="64"/>
    </row>
    <row r="144" spans="1:19" x14ac:dyDescent="0.2">
      <c r="B144" s="20">
        <v>41734</v>
      </c>
      <c r="C144" s="9">
        <v>31.233239999999999</v>
      </c>
      <c r="D144" s="9">
        <v>-79.716040000000007</v>
      </c>
      <c r="E144" s="71">
        <v>10</v>
      </c>
      <c r="G144" s="35">
        <v>363.97222222222223</v>
      </c>
      <c r="H144" s="35"/>
      <c r="N144" s="9">
        <v>23.6</v>
      </c>
      <c r="O144" s="9">
        <v>36.151879999999998</v>
      </c>
      <c r="P144" s="9"/>
      <c r="Q144" s="64"/>
      <c r="R144" s="64">
        <v>6.0367454068241469E-2</v>
      </c>
      <c r="S144" s="64">
        <v>0.41802760766015351</v>
      </c>
    </row>
    <row r="145" spans="2:19" x14ac:dyDescent="0.2">
      <c r="B145" s="20">
        <v>41734</v>
      </c>
      <c r="C145" s="9">
        <v>31.233239999999999</v>
      </c>
      <c r="D145" s="9">
        <v>-79.716040000000007</v>
      </c>
      <c r="E145" s="71">
        <v>78</v>
      </c>
      <c r="G145" s="35">
        <v>436000</v>
      </c>
      <c r="H145" s="35"/>
      <c r="N145" s="9">
        <v>19.7</v>
      </c>
      <c r="O145" s="9">
        <v>36.197873333333334</v>
      </c>
      <c r="P145" s="9"/>
      <c r="Q145" s="64"/>
      <c r="R145" s="64">
        <v>0.21288515406162464</v>
      </c>
      <c r="S145" s="64">
        <v>2.4798787842539149</v>
      </c>
    </row>
    <row r="146" spans="2:19" x14ac:dyDescent="0.2">
      <c r="B146" s="20">
        <v>41734</v>
      </c>
      <c r="C146" s="9">
        <v>31.233239999999999</v>
      </c>
      <c r="D146" s="9">
        <v>-79.716040000000007</v>
      </c>
      <c r="E146" s="71">
        <v>203</v>
      </c>
      <c r="G146" s="35">
        <v>122754.62962962965</v>
      </c>
      <c r="H146" s="35"/>
      <c r="N146" s="9">
        <v>12.1</v>
      </c>
      <c r="O146" s="9">
        <v>35.355516666666666</v>
      </c>
      <c r="P146" s="9"/>
      <c r="Q146" s="64"/>
      <c r="R146" s="64">
        <v>0.10084033613445377</v>
      </c>
      <c r="S146" s="64">
        <v>3.7544384301763407</v>
      </c>
    </row>
    <row r="147" spans="2:19" x14ac:dyDescent="0.2">
      <c r="B147" s="20">
        <v>41734</v>
      </c>
      <c r="C147" s="9">
        <v>31.21574</v>
      </c>
      <c r="D147" s="9">
        <v>-79.596639999999994</v>
      </c>
      <c r="E147" s="71">
        <v>10</v>
      </c>
      <c r="G147" s="35">
        <v>382.77777777777777</v>
      </c>
      <c r="H147" s="35"/>
      <c r="N147" s="9">
        <v>24.6</v>
      </c>
      <c r="O147" s="9">
        <v>36.13917142857143</v>
      </c>
      <c r="P147" s="9"/>
      <c r="Q147" s="64">
        <v>9.6187175043327564E-2</v>
      </c>
      <c r="R147" s="64">
        <v>0.13743169398907104</v>
      </c>
      <c r="S147" s="64" t="s">
        <v>361</v>
      </c>
    </row>
    <row r="148" spans="2:19" x14ac:dyDescent="0.2">
      <c r="B148" s="20">
        <v>41734</v>
      </c>
      <c r="C148" s="9">
        <v>31.21574</v>
      </c>
      <c r="D148" s="9">
        <v>-79.596639999999994</v>
      </c>
      <c r="E148" s="71">
        <v>72.3</v>
      </c>
      <c r="G148" s="35">
        <v>6553.0555555555557</v>
      </c>
      <c r="H148" s="35"/>
      <c r="N148" s="9">
        <v>22.706655555555557</v>
      </c>
      <c r="O148" s="9">
        <v>36.168522222222222</v>
      </c>
      <c r="P148" s="9"/>
      <c r="Q148" s="64">
        <v>9.2432120161756226E-2</v>
      </c>
      <c r="R148" s="64">
        <v>0.15109289617486338</v>
      </c>
      <c r="S148" s="64">
        <v>7.6484078390062965E-2</v>
      </c>
    </row>
    <row r="149" spans="2:19" x14ac:dyDescent="0.2">
      <c r="B149" s="20">
        <v>41734</v>
      </c>
      <c r="C149" s="9">
        <v>31.21574</v>
      </c>
      <c r="D149" s="9">
        <v>-79.596639999999994</v>
      </c>
      <c r="E149" s="71">
        <v>200</v>
      </c>
      <c r="G149" s="35">
        <v>322074.07407407404</v>
      </c>
      <c r="H149" s="35"/>
      <c r="N149" s="9">
        <v>12.338373684210525</v>
      </c>
      <c r="O149" s="9">
        <v>35.389700000000005</v>
      </c>
      <c r="P149" s="9"/>
      <c r="Q149" s="64">
        <v>0.14861351819757371</v>
      </c>
      <c r="R149" s="64">
        <v>0.15109289617486338</v>
      </c>
      <c r="S149" s="64">
        <v>13.664168148001846</v>
      </c>
    </row>
    <row r="150" spans="2:19" x14ac:dyDescent="0.2">
      <c r="B150" s="20">
        <v>41734</v>
      </c>
      <c r="C150" s="9">
        <v>31.21574</v>
      </c>
      <c r="D150" s="9">
        <v>-79.596639999999994</v>
      </c>
      <c r="E150" s="71">
        <v>400</v>
      </c>
      <c r="G150" s="35">
        <v>80014.814814814803</v>
      </c>
      <c r="H150" s="35"/>
      <c r="N150" s="9">
        <v>8.481514062499997</v>
      </c>
      <c r="O150" s="9">
        <v>34.905425000000001</v>
      </c>
      <c r="P150" s="9"/>
      <c r="Q150" s="64">
        <v>9.6620450606585806E-2</v>
      </c>
      <c r="R150" s="64">
        <v>0.16475409836065572</v>
      </c>
      <c r="S150" s="64">
        <v>17.653184321987403</v>
      </c>
    </row>
    <row r="151" spans="2:19" x14ac:dyDescent="0.2">
      <c r="B151" s="20">
        <v>41733</v>
      </c>
      <c r="C151" s="9">
        <v>31.30312</v>
      </c>
      <c r="D151" s="9">
        <v>-81.044039999999995</v>
      </c>
      <c r="E151" s="71">
        <v>1.7</v>
      </c>
      <c r="G151" s="35">
        <v>4556.9444444444434</v>
      </c>
      <c r="H151" s="35"/>
      <c r="N151" s="9">
        <v>16.584</v>
      </c>
      <c r="O151" s="9">
        <v>31.405999999999999</v>
      </c>
      <c r="P151" s="9"/>
      <c r="Q151" s="64"/>
      <c r="R151" s="64"/>
      <c r="S151" s="64"/>
    </row>
    <row r="152" spans="2:19" x14ac:dyDescent="0.2">
      <c r="B152" s="20">
        <v>41733</v>
      </c>
      <c r="C152" s="9">
        <v>31.30312</v>
      </c>
      <c r="D152" s="9">
        <v>-81.044039999999995</v>
      </c>
      <c r="E152" s="71">
        <v>12.5</v>
      </c>
      <c r="G152" s="35">
        <v>3284.8148148148143</v>
      </c>
      <c r="H152" s="35"/>
      <c r="N152" s="9">
        <v>15.4</v>
      </c>
      <c r="O152" s="9">
        <v>33.200000000000003</v>
      </c>
      <c r="P152" s="9"/>
      <c r="Q152" s="64"/>
      <c r="R152" s="64"/>
      <c r="S152" s="64"/>
    </row>
    <row r="153" spans="2:19" x14ac:dyDescent="0.2">
      <c r="B153" s="20">
        <v>41733</v>
      </c>
      <c r="C153" s="9">
        <v>31.29692</v>
      </c>
      <c r="D153" s="9">
        <v>-80.926320000000004</v>
      </c>
      <c r="E153" s="71">
        <v>1.4</v>
      </c>
      <c r="G153" s="35">
        <v>3978.333333333333</v>
      </c>
      <c r="H153" s="35"/>
      <c r="N153" s="9">
        <v>16.821000000000002</v>
      </c>
      <c r="O153" s="9">
        <v>31.7</v>
      </c>
      <c r="P153" s="9"/>
      <c r="Q153" s="64"/>
      <c r="R153" s="64"/>
      <c r="S153" s="64"/>
    </row>
    <row r="154" spans="2:19" x14ac:dyDescent="0.2">
      <c r="B154" s="20">
        <v>41733</v>
      </c>
      <c r="C154" s="9">
        <v>31.29692</v>
      </c>
      <c r="D154" s="9">
        <v>-80.926320000000004</v>
      </c>
      <c r="E154" s="71">
        <v>17.399999999999999</v>
      </c>
      <c r="G154" s="35">
        <v>2160.1851851851848</v>
      </c>
      <c r="H154" s="35"/>
      <c r="N154" s="9">
        <v>15.398999999999999</v>
      </c>
      <c r="O154" s="9">
        <v>34.22</v>
      </c>
      <c r="P154" s="9"/>
      <c r="Q154" s="64"/>
      <c r="R154" s="64"/>
      <c r="S154" s="64"/>
    </row>
    <row r="155" spans="2:19" x14ac:dyDescent="0.2">
      <c r="B155" s="20">
        <v>41733</v>
      </c>
      <c r="C155" s="9">
        <v>31.29176</v>
      </c>
      <c r="D155" s="9">
        <v>-80.801760000000002</v>
      </c>
      <c r="E155" s="71">
        <v>1.6</v>
      </c>
      <c r="G155" s="35">
        <v>1481.851851851852</v>
      </c>
      <c r="H155" s="35"/>
      <c r="N155" s="9">
        <v>16.620999999999999</v>
      </c>
      <c r="O155" s="9">
        <v>33.573</v>
      </c>
      <c r="P155" s="9"/>
      <c r="Q155" s="64"/>
      <c r="R155" s="64"/>
      <c r="S155" s="64"/>
    </row>
    <row r="156" spans="2:19" x14ac:dyDescent="0.2">
      <c r="B156" s="20">
        <v>41733</v>
      </c>
      <c r="C156" s="9">
        <v>31.29176</v>
      </c>
      <c r="D156" s="9">
        <v>-80.801760000000002</v>
      </c>
      <c r="E156" s="71">
        <v>19.100000000000001</v>
      </c>
      <c r="G156" s="35">
        <v>1388.1944444444441</v>
      </c>
      <c r="H156" s="35"/>
      <c r="N156" s="9">
        <v>15.7</v>
      </c>
      <c r="O156" s="9">
        <v>34.9</v>
      </c>
      <c r="P156" s="9"/>
      <c r="Q156" s="64"/>
      <c r="R156" s="64"/>
      <c r="S156" s="64"/>
    </row>
    <row r="157" spans="2:19" x14ac:dyDescent="0.2">
      <c r="B157" s="20">
        <v>41733</v>
      </c>
      <c r="C157" s="9">
        <v>31.282060000000001</v>
      </c>
      <c r="D157" s="9">
        <v>-80.639080000000007</v>
      </c>
      <c r="E157" s="71">
        <v>1.3</v>
      </c>
      <c r="G157" s="35">
        <v>428.19444444444446</v>
      </c>
      <c r="H157" s="35"/>
      <c r="N157" s="9">
        <v>17.2</v>
      </c>
      <c r="O157" s="9">
        <v>33.799999999999997</v>
      </c>
      <c r="P157" s="9"/>
      <c r="Q157" s="64"/>
      <c r="R157" s="64">
        <v>9.9737532808398949E-2</v>
      </c>
      <c r="S157" s="64">
        <v>0.23976864003110718</v>
      </c>
    </row>
    <row r="158" spans="2:19" x14ac:dyDescent="0.2">
      <c r="B158" s="20">
        <v>41733</v>
      </c>
      <c r="C158" s="9">
        <v>31.282060000000001</v>
      </c>
      <c r="D158" s="9">
        <v>-80.639080000000007</v>
      </c>
      <c r="E158" s="71">
        <v>23</v>
      </c>
      <c r="G158" s="35">
        <v>601.15740740740739</v>
      </c>
      <c r="H158" s="35"/>
      <c r="N158" s="9">
        <v>16.399999999999999</v>
      </c>
      <c r="O158" s="9">
        <v>35.5</v>
      </c>
      <c r="P158" s="9"/>
      <c r="Q158" s="64"/>
      <c r="R158" s="64">
        <v>0.10084033613445377</v>
      </c>
      <c r="S158" s="64">
        <v>0.23130675757847635</v>
      </c>
    </row>
    <row r="159" spans="2:19" x14ac:dyDescent="0.2">
      <c r="B159" s="20">
        <v>41732</v>
      </c>
      <c r="C159" s="9">
        <v>31.377659999999999</v>
      </c>
      <c r="D159" s="9">
        <v>-81.288179999999997</v>
      </c>
      <c r="E159" s="71">
        <v>1.3</v>
      </c>
      <c r="G159" s="35">
        <v>213444.44444444444</v>
      </c>
      <c r="H159" s="35"/>
      <c r="N159" s="9">
        <v>17</v>
      </c>
      <c r="O159" s="9">
        <v>21.3</v>
      </c>
      <c r="P159" s="9"/>
      <c r="Q159" s="64"/>
      <c r="R159" s="64">
        <v>0.11286089238845144</v>
      </c>
      <c r="S159" s="64">
        <v>0.47355886069796838</v>
      </c>
    </row>
    <row r="160" spans="2:19" x14ac:dyDescent="0.2">
      <c r="B160" s="20">
        <v>41732</v>
      </c>
      <c r="C160" s="9">
        <v>31.377659999999999</v>
      </c>
      <c r="D160" s="9">
        <v>-81.288179999999997</v>
      </c>
      <c r="E160" s="71">
        <v>14.3</v>
      </c>
      <c r="G160" s="35">
        <v>732222.22222222236</v>
      </c>
      <c r="H160" s="35"/>
      <c r="N160" s="9">
        <v>16.8</v>
      </c>
      <c r="O160" s="9">
        <v>22.4</v>
      </c>
      <c r="P160" s="9"/>
      <c r="Q160" s="64"/>
      <c r="R160" s="64">
        <v>0.12885154061624648</v>
      </c>
      <c r="S160" s="64">
        <v>0.13212117587248423</v>
      </c>
    </row>
    <row r="161" spans="2:19" x14ac:dyDescent="0.2">
      <c r="B161" s="20">
        <v>41735</v>
      </c>
      <c r="C161" s="9">
        <v>31.421420000000001</v>
      </c>
      <c r="D161" s="9">
        <v>-81.118679999999998</v>
      </c>
      <c r="E161" s="71">
        <v>2.2999999999999998</v>
      </c>
      <c r="G161" s="35">
        <v>7297.6851851851861</v>
      </c>
      <c r="H161" s="35"/>
      <c r="N161" s="9">
        <v>17.5</v>
      </c>
      <c r="O161" s="9">
        <v>30.703695882352942</v>
      </c>
      <c r="P161" s="9"/>
      <c r="Q161" s="64"/>
      <c r="R161" s="64">
        <v>0.19160104986876639</v>
      </c>
      <c r="S161" s="64">
        <v>1.3207446291435792</v>
      </c>
    </row>
    <row r="162" spans="2:19" x14ac:dyDescent="0.2">
      <c r="B162" s="20">
        <v>41735</v>
      </c>
      <c r="C162" s="9">
        <v>31.421420000000001</v>
      </c>
      <c r="D162" s="9">
        <v>-81.118679999999998</v>
      </c>
      <c r="E162" s="71">
        <v>9.6</v>
      </c>
      <c r="G162" s="35">
        <v>5638.8888888888878</v>
      </c>
      <c r="H162" s="35"/>
      <c r="N162" s="9">
        <v>15.5</v>
      </c>
      <c r="O162" s="9">
        <v>32.884863440860201</v>
      </c>
      <c r="P162" s="9"/>
      <c r="Q162" s="64"/>
      <c r="R162" s="64">
        <v>0.11286089238845144</v>
      </c>
      <c r="S162" s="64">
        <v>0.38096626810537565</v>
      </c>
    </row>
    <row r="163" spans="2:19" x14ac:dyDescent="0.2">
      <c r="B163" s="20">
        <v>41735</v>
      </c>
      <c r="C163" s="9">
        <v>31.41282</v>
      </c>
      <c r="D163" s="9">
        <v>-81.001940000000005</v>
      </c>
      <c r="E163" s="71">
        <v>1.8</v>
      </c>
      <c r="G163" s="35">
        <v>2021.1111111111106</v>
      </c>
      <c r="H163" s="35"/>
      <c r="N163" s="9">
        <v>17.899999999999999</v>
      </c>
      <c r="O163" s="9">
        <v>31.1</v>
      </c>
      <c r="P163" s="9"/>
      <c r="Q163" s="64"/>
      <c r="R163" s="64"/>
      <c r="S163" s="64"/>
    </row>
    <row r="164" spans="2:19" x14ac:dyDescent="0.2">
      <c r="B164" s="20">
        <v>41735</v>
      </c>
      <c r="C164" s="9">
        <v>31.41282</v>
      </c>
      <c r="D164" s="9">
        <v>-81.001940000000005</v>
      </c>
      <c r="E164" s="71">
        <v>13</v>
      </c>
      <c r="G164" s="35">
        <v>3433.8888888888887</v>
      </c>
      <c r="H164" s="35"/>
      <c r="N164" s="9">
        <v>15.4</v>
      </c>
      <c r="O164" s="9">
        <v>33.700000000000003</v>
      </c>
      <c r="P164" s="9"/>
      <c r="Q164" s="64"/>
      <c r="R164" s="64"/>
      <c r="S164" s="64"/>
    </row>
    <row r="165" spans="2:19" x14ac:dyDescent="0.2">
      <c r="B165" s="20">
        <v>41735</v>
      </c>
      <c r="C165" s="9">
        <v>31.396640000000001</v>
      </c>
      <c r="D165" s="9">
        <v>-80.867419999999996</v>
      </c>
      <c r="E165" s="71">
        <v>1.8</v>
      </c>
      <c r="G165" s="35">
        <v>1735.4166666666665</v>
      </c>
      <c r="H165" s="35"/>
      <c r="N165" s="9">
        <v>17.385000000000002</v>
      </c>
      <c r="O165" s="9">
        <v>32.015999999999998</v>
      </c>
      <c r="P165" s="9"/>
      <c r="Q165" s="64"/>
      <c r="R165" s="64">
        <v>0.11286089238845144</v>
      </c>
      <c r="S165" s="64">
        <v>0.2266452804510547</v>
      </c>
    </row>
    <row r="166" spans="2:19" x14ac:dyDescent="0.2">
      <c r="B166" s="20">
        <v>41735</v>
      </c>
      <c r="C166" s="9">
        <v>31.396640000000001</v>
      </c>
      <c r="D166" s="9">
        <v>-80.867419999999996</v>
      </c>
      <c r="E166" s="71">
        <v>16.899999999999999</v>
      </c>
      <c r="G166" s="35">
        <v>1253.6111111111113</v>
      </c>
      <c r="H166" s="35"/>
      <c r="N166" s="9">
        <v>15.677</v>
      </c>
      <c r="O166" s="9">
        <v>34.502000000000002</v>
      </c>
      <c r="P166" s="9"/>
      <c r="Q166" s="64"/>
      <c r="R166" s="64">
        <v>9.9737532808398949E-2</v>
      </c>
      <c r="S166" s="64">
        <v>0.23976864003110718</v>
      </c>
    </row>
    <row r="167" spans="2:19" x14ac:dyDescent="0.2">
      <c r="B167" s="20">
        <v>41735</v>
      </c>
      <c r="C167" s="9">
        <v>31.3949</v>
      </c>
      <c r="D167" s="9">
        <v>-80.691460000000006</v>
      </c>
      <c r="E167" s="71">
        <v>1.8</v>
      </c>
      <c r="G167" s="35">
        <v>1482.8703703703704</v>
      </c>
      <c r="H167" s="35"/>
      <c r="N167" s="9">
        <v>18.157</v>
      </c>
      <c r="O167" s="9">
        <v>32.070999999999998</v>
      </c>
      <c r="P167" s="9"/>
      <c r="Q167" s="64"/>
      <c r="R167" s="64">
        <v>9.9737532808398949E-2</v>
      </c>
      <c r="S167" s="64">
        <v>0.25520073879653937</v>
      </c>
    </row>
    <row r="168" spans="2:19" x14ac:dyDescent="0.2">
      <c r="B168" s="20">
        <v>41735</v>
      </c>
      <c r="C168" s="9">
        <v>31.3949</v>
      </c>
      <c r="D168" s="9">
        <v>-80.691460000000006</v>
      </c>
      <c r="E168" s="71">
        <v>19</v>
      </c>
      <c r="G168" s="35">
        <v>990.64814814814804</v>
      </c>
      <c r="H168" s="35"/>
      <c r="N168" s="9">
        <v>16.3</v>
      </c>
      <c r="O168" s="9">
        <v>35.4</v>
      </c>
      <c r="P168" s="9"/>
      <c r="Q168" s="64"/>
      <c r="R168" s="64">
        <v>0.10084033613445377</v>
      </c>
      <c r="S168" s="64">
        <v>0.17199477655831019</v>
      </c>
    </row>
    <row r="169" spans="2:19" x14ac:dyDescent="0.2">
      <c r="B169" s="20">
        <v>41735</v>
      </c>
      <c r="C169" s="9">
        <v>31.534400000000002</v>
      </c>
      <c r="D169" s="9">
        <v>-81.057559999999995</v>
      </c>
      <c r="E169" s="71">
        <v>2</v>
      </c>
      <c r="G169" s="35">
        <v>6713.8888888888887</v>
      </c>
      <c r="H169" s="35"/>
      <c r="N169" s="9">
        <v>16.789000000000001</v>
      </c>
      <c r="O169" s="9">
        <v>31.89</v>
      </c>
      <c r="P169" s="9"/>
      <c r="Q169" s="64"/>
      <c r="R169" s="64"/>
      <c r="S169" s="64"/>
    </row>
    <row r="170" spans="2:19" x14ac:dyDescent="0.2">
      <c r="B170" s="20">
        <v>41735</v>
      </c>
      <c r="C170" s="9">
        <v>31.534400000000002</v>
      </c>
      <c r="D170" s="9">
        <v>-81.057559999999995</v>
      </c>
      <c r="E170" s="71">
        <v>8.8000000000000007</v>
      </c>
      <c r="G170" s="35">
        <v>43954.444444444453</v>
      </c>
      <c r="H170" s="35"/>
      <c r="N170" s="9">
        <v>15.3</v>
      </c>
      <c r="O170" s="9">
        <v>33.6</v>
      </c>
      <c r="P170" s="9"/>
      <c r="Q170" s="64"/>
      <c r="R170" s="64"/>
      <c r="S170" s="64"/>
    </row>
    <row r="171" spans="2:19" x14ac:dyDescent="0.2">
      <c r="B171" s="20">
        <v>41735</v>
      </c>
      <c r="C171" s="9">
        <v>31.531320000000001</v>
      </c>
      <c r="D171" s="9">
        <v>-80.960239999999999</v>
      </c>
      <c r="E171" s="71">
        <v>2</v>
      </c>
      <c r="G171" s="35">
        <v>1422.2222222222222</v>
      </c>
      <c r="H171" s="35"/>
      <c r="N171" s="9">
        <v>16.815000000000001</v>
      </c>
      <c r="O171" s="9">
        <v>32.347999999999999</v>
      </c>
      <c r="P171" s="9"/>
      <c r="Q171" s="64"/>
      <c r="R171" s="64"/>
      <c r="S171" s="64"/>
    </row>
    <row r="172" spans="2:19" x14ac:dyDescent="0.2">
      <c r="B172" s="20">
        <v>41735</v>
      </c>
      <c r="C172" s="9">
        <v>31.531320000000001</v>
      </c>
      <c r="D172" s="9">
        <v>-80.960239999999999</v>
      </c>
      <c r="E172" s="71">
        <v>12.9</v>
      </c>
      <c r="G172" s="35">
        <v>2245.5555555555557</v>
      </c>
      <c r="H172" s="35"/>
      <c r="N172" s="9">
        <v>15.5</v>
      </c>
      <c r="O172" s="9">
        <v>34.4</v>
      </c>
      <c r="P172" s="9"/>
      <c r="Q172" s="64"/>
      <c r="R172" s="64"/>
      <c r="S172" s="64"/>
    </row>
    <row r="173" spans="2:19" x14ac:dyDescent="0.2">
      <c r="B173" s="20">
        <v>41735</v>
      </c>
      <c r="C173" s="9">
        <v>31.519300000000001</v>
      </c>
      <c r="D173" s="9">
        <v>-80.730840000000001</v>
      </c>
      <c r="E173" s="71">
        <v>2.4</v>
      </c>
      <c r="G173" s="35">
        <v>1066.1574074074074</v>
      </c>
      <c r="H173" s="35"/>
      <c r="N173" s="9">
        <v>17.3</v>
      </c>
      <c r="O173" s="9">
        <v>32.559550975609774</v>
      </c>
      <c r="P173" s="9"/>
      <c r="Q173" s="64"/>
      <c r="R173" s="64"/>
      <c r="S173" s="64"/>
    </row>
    <row r="174" spans="2:19" x14ac:dyDescent="0.2">
      <c r="B174" s="20">
        <v>41735</v>
      </c>
      <c r="C174" s="9">
        <v>31.519300000000001</v>
      </c>
      <c r="D174" s="9">
        <v>-80.730840000000001</v>
      </c>
      <c r="E174" s="71">
        <v>15.7</v>
      </c>
      <c r="G174" s="35">
        <v>1278.8888888888889</v>
      </c>
      <c r="H174" s="35"/>
      <c r="N174" s="9">
        <v>16.399999999999999</v>
      </c>
      <c r="O174" s="9">
        <v>35.515313740458026</v>
      </c>
      <c r="P174" s="9"/>
      <c r="Q174" s="64"/>
      <c r="R174" s="64"/>
      <c r="S174" s="64"/>
    </row>
    <row r="175" spans="2:19" x14ac:dyDescent="0.2">
      <c r="B175" s="20">
        <v>41731</v>
      </c>
      <c r="C175" s="9">
        <v>31.542619999999999</v>
      </c>
      <c r="D175" s="9">
        <v>-81.209220000000002</v>
      </c>
      <c r="E175" s="71">
        <v>1.1000000000000001</v>
      </c>
      <c r="G175" s="35">
        <v>93159.722222222248</v>
      </c>
      <c r="H175" s="35"/>
      <c r="N175" s="9">
        <v>18.062000000000001</v>
      </c>
      <c r="O175" s="9">
        <v>25</v>
      </c>
      <c r="P175" s="9"/>
      <c r="Q175" s="64"/>
      <c r="R175" s="64">
        <v>0.11484593837535012</v>
      </c>
      <c r="S175" s="64">
        <v>0.13426438190934739</v>
      </c>
    </row>
    <row r="176" spans="2:19" x14ac:dyDescent="0.2">
      <c r="B176" s="20">
        <v>41731</v>
      </c>
      <c r="C176" s="9">
        <v>31.542619999999999</v>
      </c>
      <c r="D176" s="9">
        <v>-81.209220000000002</v>
      </c>
      <c r="E176" s="71">
        <v>7.4</v>
      </c>
      <c r="G176" s="35">
        <v>178673.61111111118</v>
      </c>
      <c r="H176" s="35"/>
      <c r="N176" s="9">
        <v>17.7</v>
      </c>
      <c r="O176" s="9">
        <v>27</v>
      </c>
      <c r="P176" s="9"/>
      <c r="Q176" s="64"/>
      <c r="R176" s="64">
        <v>0.12885154061624648</v>
      </c>
      <c r="S176" s="64">
        <v>0.25074513791281633</v>
      </c>
    </row>
    <row r="177" spans="2:19" x14ac:dyDescent="0.2">
      <c r="B177" s="20">
        <v>41775</v>
      </c>
      <c r="C177" s="9">
        <v>31.210520000000045</v>
      </c>
      <c r="D177" s="9">
        <v>-81.228159999999932</v>
      </c>
      <c r="E177" s="71">
        <v>2</v>
      </c>
      <c r="G177" s="35">
        <v>34497.435897435891</v>
      </c>
      <c r="H177" s="35"/>
      <c r="N177" s="9">
        <v>22.2</v>
      </c>
      <c r="O177" s="9">
        <v>33</v>
      </c>
      <c r="P177" s="9"/>
      <c r="Q177" s="64"/>
      <c r="R177" s="64"/>
      <c r="S177" s="64"/>
    </row>
    <row r="178" spans="2:19" x14ac:dyDescent="0.2">
      <c r="B178" s="20">
        <v>41775</v>
      </c>
      <c r="C178" s="9">
        <v>31.210519999999988</v>
      </c>
      <c r="D178" s="9">
        <v>-81.228160000000031</v>
      </c>
      <c r="E178" s="71">
        <v>8</v>
      </c>
      <c r="G178" s="35">
        <v>53082.051282051281</v>
      </c>
      <c r="H178" s="35"/>
      <c r="N178" s="9">
        <v>21.6</v>
      </c>
      <c r="O178" s="9">
        <v>33.5</v>
      </c>
      <c r="P178" s="9"/>
      <c r="Q178" s="64"/>
      <c r="R178" s="64"/>
      <c r="S178" s="64"/>
    </row>
    <row r="179" spans="2:19" x14ac:dyDescent="0.2">
      <c r="B179" s="20">
        <v>41775</v>
      </c>
      <c r="C179" s="9">
        <v>31.204360000000033</v>
      </c>
      <c r="D179" s="9">
        <v>-81.128559999999808</v>
      </c>
      <c r="E179" s="71">
        <v>2</v>
      </c>
      <c r="G179" s="35">
        <v>9034.1025641025644</v>
      </c>
      <c r="H179" s="35"/>
      <c r="N179" s="9">
        <v>22.2</v>
      </c>
      <c r="O179" s="9">
        <v>33.700000000000003</v>
      </c>
      <c r="P179" s="9"/>
      <c r="Q179" s="64"/>
      <c r="R179" s="64"/>
      <c r="S179" s="64"/>
    </row>
    <row r="180" spans="2:19" x14ac:dyDescent="0.2">
      <c r="B180" s="20">
        <v>41775</v>
      </c>
      <c r="C180" s="9">
        <v>31.204360000000033</v>
      </c>
      <c r="D180" s="9">
        <v>-81.128559999999808</v>
      </c>
      <c r="E180" s="71">
        <v>10</v>
      </c>
      <c r="G180" s="35">
        <v>13527.243589743588</v>
      </c>
      <c r="H180" s="35"/>
      <c r="N180" s="9">
        <v>21.9</v>
      </c>
      <c r="O180" s="9">
        <v>33.9</v>
      </c>
      <c r="P180" s="9"/>
      <c r="Q180" s="64"/>
      <c r="R180" s="64"/>
      <c r="S180" s="64"/>
    </row>
    <row r="181" spans="2:19" x14ac:dyDescent="0.2">
      <c r="B181" s="20">
        <v>41775</v>
      </c>
      <c r="C181" s="9">
        <v>31.197379999999779</v>
      </c>
      <c r="D181" s="9">
        <v>-81.012979999999715</v>
      </c>
      <c r="E181" s="71">
        <v>2</v>
      </c>
      <c r="G181" s="35">
        <v>3336.5384615384623</v>
      </c>
      <c r="H181" s="35"/>
      <c r="N181" s="9">
        <v>21.5</v>
      </c>
      <c r="O181" s="9">
        <v>34.6</v>
      </c>
      <c r="P181" s="9"/>
      <c r="Q181" s="64"/>
      <c r="R181" s="64"/>
      <c r="S181" s="64"/>
    </row>
    <row r="182" spans="2:19" x14ac:dyDescent="0.2">
      <c r="B182" s="20">
        <v>41775</v>
      </c>
      <c r="C182" s="9">
        <v>31.197379999999981</v>
      </c>
      <c r="D182" s="9">
        <v>-81.012979999999999</v>
      </c>
      <c r="E182" s="71">
        <v>13</v>
      </c>
      <c r="G182" s="35">
        <v>4306.1538461538457</v>
      </c>
      <c r="H182" s="35"/>
      <c r="N182" s="9">
        <v>21.4</v>
      </c>
      <c r="O182" s="9">
        <v>34.5</v>
      </c>
      <c r="P182" s="9"/>
      <c r="Q182" s="64"/>
      <c r="R182" s="64"/>
      <c r="S182" s="64"/>
    </row>
    <row r="183" spans="2:19" x14ac:dyDescent="0.2">
      <c r="B183" s="20">
        <v>41775</v>
      </c>
      <c r="C183" s="9">
        <v>31.190839999999987</v>
      </c>
      <c r="D183" s="9">
        <v>-80.904340000000033</v>
      </c>
      <c r="E183" s="71">
        <v>2</v>
      </c>
      <c r="G183" s="35">
        <v>4015.141025641025</v>
      </c>
      <c r="H183" s="35"/>
      <c r="N183" s="9">
        <v>21.7</v>
      </c>
      <c r="O183" s="9">
        <v>34.5</v>
      </c>
      <c r="P183" s="9"/>
      <c r="Q183" s="64"/>
      <c r="R183" s="64"/>
      <c r="S183" s="64"/>
    </row>
    <row r="184" spans="2:19" x14ac:dyDescent="0.2">
      <c r="B184" s="20">
        <v>41775</v>
      </c>
      <c r="C184" s="9">
        <v>31.190839999999987</v>
      </c>
      <c r="D184" s="9">
        <v>-80.904340000000033</v>
      </c>
      <c r="E184" s="71">
        <v>19</v>
      </c>
      <c r="G184" s="35">
        <v>3312.3809523809532</v>
      </c>
      <c r="H184" s="35"/>
      <c r="N184" s="9">
        <v>21.7</v>
      </c>
      <c r="O184" s="9">
        <v>34.5</v>
      </c>
      <c r="P184" s="9"/>
      <c r="Q184" s="64"/>
      <c r="R184" s="64"/>
      <c r="S184" s="64"/>
    </row>
    <row r="185" spans="2:19" x14ac:dyDescent="0.2">
      <c r="B185" s="20">
        <v>41774</v>
      </c>
      <c r="C185" s="9">
        <v>31.319959999999877</v>
      </c>
      <c r="D185" s="9">
        <v>-81.293760000000148</v>
      </c>
      <c r="E185" s="71">
        <v>2</v>
      </c>
      <c r="G185" s="35">
        <v>230355.55555555556</v>
      </c>
      <c r="H185" s="35"/>
      <c r="N185" s="9">
        <v>25</v>
      </c>
      <c r="O185" s="9">
        <v>27.7</v>
      </c>
      <c r="P185" s="9"/>
      <c r="Q185" s="64"/>
      <c r="R185" s="64"/>
      <c r="S185" s="64"/>
    </row>
    <row r="186" spans="2:19" x14ac:dyDescent="0.2">
      <c r="B186" s="20">
        <v>41774</v>
      </c>
      <c r="C186" s="9">
        <v>31.31996000000002</v>
      </c>
      <c r="D186" s="9">
        <v>-81.293760000000006</v>
      </c>
      <c r="E186" s="71">
        <v>6.5</v>
      </c>
      <c r="G186" s="35">
        <v>255642.59259259264</v>
      </c>
      <c r="H186" s="35"/>
      <c r="N186" s="9">
        <v>25</v>
      </c>
      <c r="O186" s="9">
        <v>29.56</v>
      </c>
      <c r="P186" s="9"/>
      <c r="Q186" s="64"/>
      <c r="R186" s="64"/>
      <c r="S186" s="64"/>
    </row>
    <row r="187" spans="2:19" x14ac:dyDescent="0.2">
      <c r="B187" s="20">
        <v>41777</v>
      </c>
      <c r="C187" s="9">
        <v>31.312759999999862</v>
      </c>
      <c r="D187" s="9">
        <v>-81.190580000000054</v>
      </c>
      <c r="E187" s="71">
        <v>2</v>
      </c>
      <c r="G187" s="35">
        <v>51153.333333333336</v>
      </c>
      <c r="H187" s="35"/>
      <c r="N187" s="9">
        <v>21.4</v>
      </c>
      <c r="O187" s="9">
        <v>32.799999999999997</v>
      </c>
      <c r="P187" s="9"/>
      <c r="Q187" s="64">
        <v>4.1994750656167978E-2</v>
      </c>
      <c r="R187" s="64">
        <v>9.4488188976377951E-2</v>
      </c>
      <c r="S187" s="64" t="s">
        <v>361</v>
      </c>
    </row>
    <row r="188" spans="2:19" x14ac:dyDescent="0.2">
      <c r="B188" s="20">
        <v>41777</v>
      </c>
      <c r="C188" s="9">
        <v>31.312759999999898</v>
      </c>
      <c r="D188" s="9">
        <v>-81.190580000000239</v>
      </c>
      <c r="E188" s="71">
        <v>9.5</v>
      </c>
      <c r="G188" s="35">
        <v>56346.666666666664</v>
      </c>
      <c r="H188" s="35"/>
      <c r="N188" s="9">
        <v>21.6</v>
      </c>
      <c r="O188" s="9">
        <v>33.1</v>
      </c>
      <c r="P188" s="9"/>
      <c r="Q188" s="64">
        <v>9.4488188976377979E-2</v>
      </c>
      <c r="R188" s="64">
        <v>9.4488188976377951E-2</v>
      </c>
      <c r="S188" s="64" t="s">
        <v>361</v>
      </c>
    </row>
    <row r="189" spans="2:19" x14ac:dyDescent="0.2">
      <c r="B189" s="20">
        <v>41776</v>
      </c>
      <c r="C189" s="9">
        <v>31.272059999999883</v>
      </c>
      <c r="D189" s="9">
        <v>-80.434099999999574</v>
      </c>
      <c r="E189" s="71">
        <v>2</v>
      </c>
      <c r="G189" s="35">
        <v>3220.1282051282051</v>
      </c>
      <c r="H189" s="35"/>
      <c r="N189" s="9">
        <v>23.1</v>
      </c>
      <c r="O189" s="9">
        <v>34.6</v>
      </c>
      <c r="P189" s="9"/>
      <c r="Q189" s="64"/>
      <c r="R189" s="64"/>
      <c r="S189" s="64"/>
    </row>
    <row r="190" spans="2:19" x14ac:dyDescent="0.2">
      <c r="B190" s="20">
        <v>41776</v>
      </c>
      <c r="C190" s="9">
        <v>31.272060000000039</v>
      </c>
      <c r="D190" s="9">
        <v>-80.434099999999859</v>
      </c>
      <c r="E190" s="71">
        <v>34</v>
      </c>
      <c r="G190" s="35">
        <v>1801.6153846153845</v>
      </c>
      <c r="H190" s="35"/>
      <c r="N190" s="9">
        <v>21.7</v>
      </c>
      <c r="O190" s="9">
        <v>35.4</v>
      </c>
      <c r="P190" s="9"/>
      <c r="Q190" s="64"/>
      <c r="R190" s="64"/>
      <c r="S190" s="64"/>
    </row>
    <row r="191" spans="2:19" x14ac:dyDescent="0.2">
      <c r="B191" s="20">
        <v>41776</v>
      </c>
      <c r="C191" s="9">
        <v>31.263439999999896</v>
      </c>
      <c r="D191" s="9">
        <v>-80.307959999999738</v>
      </c>
      <c r="E191" s="71">
        <v>2</v>
      </c>
      <c r="G191" s="35">
        <v>2506.2307692307686</v>
      </c>
      <c r="H191" s="35"/>
      <c r="N191" s="9">
        <v>23.7</v>
      </c>
      <c r="O191" s="9">
        <v>34.5</v>
      </c>
      <c r="P191" s="9"/>
      <c r="Q191" s="64">
        <v>0.19947506561679793</v>
      </c>
      <c r="R191" s="64">
        <v>9.4488188976377951E-2</v>
      </c>
      <c r="S191" s="64" t="s">
        <v>361</v>
      </c>
    </row>
    <row r="192" spans="2:19" x14ac:dyDescent="0.2">
      <c r="B192" s="20">
        <v>41776</v>
      </c>
      <c r="C192" s="9">
        <v>31.263439999999903</v>
      </c>
      <c r="D192" s="9">
        <v>-80.307959999999781</v>
      </c>
      <c r="E192" s="71">
        <v>35</v>
      </c>
      <c r="G192" s="35">
        <v>4768.7499999999991</v>
      </c>
      <c r="H192" s="35"/>
      <c r="N192" s="9">
        <v>22.8</v>
      </c>
      <c r="O192" s="9">
        <v>35.700000000000003</v>
      </c>
      <c r="P192" s="9"/>
      <c r="Q192" s="64">
        <v>5.7742782152230963E-2</v>
      </c>
      <c r="R192" s="64">
        <v>0.10761154855643044</v>
      </c>
      <c r="S192" s="64" t="s">
        <v>361</v>
      </c>
    </row>
    <row r="193" spans="2:19" x14ac:dyDescent="0.2">
      <c r="B193" s="20">
        <v>41776</v>
      </c>
      <c r="C193" s="9">
        <v>31.247479999999999</v>
      </c>
      <c r="D193" s="9">
        <v>-79.996880000000004</v>
      </c>
      <c r="E193" s="71">
        <v>2</v>
      </c>
      <c r="G193" s="35">
        <v>1937.2807017543864</v>
      </c>
      <c r="H193" s="35"/>
      <c r="N193" s="9">
        <v>24.2</v>
      </c>
      <c r="O193" s="9">
        <v>35.299999999999997</v>
      </c>
      <c r="P193" s="9"/>
      <c r="Q193" s="64"/>
      <c r="R193" s="64"/>
      <c r="S193" s="64"/>
    </row>
    <row r="194" spans="2:19" x14ac:dyDescent="0.2">
      <c r="B194" s="20">
        <v>41776</v>
      </c>
      <c r="C194" s="9">
        <v>31.247479999999999</v>
      </c>
      <c r="D194" s="9">
        <v>-79.996880000000004</v>
      </c>
      <c r="E194" s="71">
        <v>45</v>
      </c>
      <c r="G194" s="35">
        <v>42824.561403508786</v>
      </c>
      <c r="H194" s="35"/>
      <c r="N194" s="9">
        <v>21.9</v>
      </c>
      <c r="O194" s="9">
        <v>36.1</v>
      </c>
      <c r="P194" s="9"/>
      <c r="Q194" s="64"/>
      <c r="R194" s="64"/>
      <c r="S194" s="64"/>
    </row>
    <row r="195" spans="2:19" x14ac:dyDescent="0.2">
      <c r="B195" s="20">
        <v>41776</v>
      </c>
      <c r="C195" s="9">
        <v>31.238199999999999</v>
      </c>
      <c r="D195" s="9">
        <v>-79.717579999999998</v>
      </c>
      <c r="E195" s="71">
        <v>10</v>
      </c>
      <c r="G195" s="35">
        <v>907.89473684210543</v>
      </c>
      <c r="H195" s="35"/>
      <c r="N195" s="9">
        <v>25.6</v>
      </c>
      <c r="O195" s="9">
        <v>36.1</v>
      </c>
      <c r="P195" s="9"/>
      <c r="Q195" s="64"/>
      <c r="R195" s="64" t="s">
        <v>361</v>
      </c>
      <c r="S195" s="64" t="s">
        <v>361</v>
      </c>
    </row>
    <row r="196" spans="2:19" x14ac:dyDescent="0.2">
      <c r="B196" s="20">
        <v>41776</v>
      </c>
      <c r="C196" s="9">
        <v>31.238199999999999</v>
      </c>
      <c r="D196" s="9">
        <v>-79.717579999999998</v>
      </c>
      <c r="E196" s="71">
        <v>75</v>
      </c>
      <c r="G196" s="35">
        <v>5127.0175438596498</v>
      </c>
      <c r="H196" s="35"/>
      <c r="N196" s="9">
        <v>22.3</v>
      </c>
      <c r="O196" s="9">
        <v>36.1</v>
      </c>
      <c r="P196" s="9"/>
      <c r="Q196" s="64"/>
      <c r="R196" s="64">
        <v>0.15544041450777202</v>
      </c>
      <c r="S196" s="64">
        <v>7.5439816372458862E-2</v>
      </c>
    </row>
    <row r="197" spans="2:19" x14ac:dyDescent="0.2">
      <c r="B197" s="20">
        <v>41776</v>
      </c>
      <c r="C197" s="9">
        <v>31.238200000000003</v>
      </c>
      <c r="D197" s="9">
        <v>-79.717579999999998</v>
      </c>
      <c r="E197" s="71">
        <v>200</v>
      </c>
      <c r="G197" s="35">
        <v>344350.87719298247</v>
      </c>
      <c r="H197" s="35"/>
      <c r="N197" s="9">
        <v>14.5</v>
      </c>
      <c r="O197" s="9">
        <v>35.700000000000003</v>
      </c>
      <c r="P197" s="9"/>
      <c r="Q197" s="64"/>
      <c r="R197" s="64" t="s">
        <v>361</v>
      </c>
      <c r="S197" s="64">
        <v>18.672438672438673</v>
      </c>
    </row>
    <row r="198" spans="2:19" x14ac:dyDescent="0.2">
      <c r="B198" s="20">
        <v>41776</v>
      </c>
      <c r="C198" s="9">
        <v>31.232039999999934</v>
      </c>
      <c r="D198" s="9">
        <v>-79.584600000000108</v>
      </c>
      <c r="E198" s="71">
        <v>10</v>
      </c>
      <c r="G198" s="35">
        <v>1090.8333333333333</v>
      </c>
      <c r="H198" s="35"/>
      <c r="N198" s="9">
        <v>27</v>
      </c>
      <c r="O198" s="9">
        <v>36</v>
      </c>
      <c r="P198" s="9"/>
      <c r="Q198" s="64">
        <v>4.7244094488188983E-2</v>
      </c>
      <c r="R198" s="64">
        <v>9.4488188976377951E-2</v>
      </c>
      <c r="S198" s="64" t="s">
        <v>361</v>
      </c>
    </row>
    <row r="199" spans="2:19" x14ac:dyDescent="0.2">
      <c r="B199" s="20">
        <v>41776</v>
      </c>
      <c r="C199" s="9">
        <v>31.232040000000243</v>
      </c>
      <c r="D199" s="9">
        <v>-79.584599999999284</v>
      </c>
      <c r="E199" s="71">
        <v>75</v>
      </c>
      <c r="G199" s="35">
        <v>257763.15789473685</v>
      </c>
      <c r="H199" s="35"/>
      <c r="N199" s="9">
        <v>21.5</v>
      </c>
      <c r="O199" s="9">
        <v>36.200000000000003</v>
      </c>
      <c r="P199" s="9"/>
      <c r="Q199" s="64">
        <v>2.0997375328084007E-2</v>
      </c>
      <c r="R199" s="64">
        <v>0.30446194225721784</v>
      </c>
      <c r="S199" s="64">
        <v>1.1203500878179702</v>
      </c>
    </row>
    <row r="200" spans="2:19" x14ac:dyDescent="0.2">
      <c r="B200" s="20">
        <v>41776</v>
      </c>
      <c r="C200" s="9">
        <v>31.232039999999934</v>
      </c>
      <c r="D200" s="9">
        <v>-79.584600000000108</v>
      </c>
      <c r="E200" s="71">
        <v>200</v>
      </c>
      <c r="G200" s="35">
        <v>115201.92307692305</v>
      </c>
      <c r="H200" s="35"/>
      <c r="N200" s="9">
        <v>17.899999999999999</v>
      </c>
      <c r="O200" s="9">
        <v>36.200000000000003</v>
      </c>
      <c r="P200" s="9"/>
      <c r="Q200" s="64"/>
      <c r="R200" s="64"/>
      <c r="S200" s="64"/>
    </row>
    <row r="201" spans="2:19" x14ac:dyDescent="0.2">
      <c r="B201" s="20">
        <v>41776</v>
      </c>
      <c r="C201" s="9">
        <v>31.232040000000243</v>
      </c>
      <c r="D201" s="9">
        <v>-79.584599999999284</v>
      </c>
      <c r="E201" s="71">
        <v>400</v>
      </c>
      <c r="G201" s="35">
        <v>11310.256410256408</v>
      </c>
      <c r="H201" s="35"/>
      <c r="N201" s="9">
        <v>9.6</v>
      </c>
      <c r="O201" s="9">
        <v>35</v>
      </c>
      <c r="P201" s="9"/>
      <c r="Q201" s="64"/>
      <c r="R201" s="64">
        <v>2.5773195876288658E-2</v>
      </c>
      <c r="S201" s="64">
        <v>28.115490744644156</v>
      </c>
    </row>
    <row r="202" spans="2:19" x14ac:dyDescent="0.2">
      <c r="B202" s="20">
        <v>41777</v>
      </c>
      <c r="C202" s="9">
        <v>31.303460000000033</v>
      </c>
      <c r="D202" s="9">
        <v>-81.044300000000121</v>
      </c>
      <c r="E202" s="71">
        <v>2</v>
      </c>
      <c r="G202" s="35">
        <v>5690</v>
      </c>
      <c r="H202" s="35"/>
      <c r="N202" s="9">
        <v>21.5</v>
      </c>
      <c r="O202" s="9">
        <v>34.4</v>
      </c>
      <c r="P202" s="9"/>
      <c r="Q202" s="64"/>
      <c r="R202" s="64"/>
      <c r="S202" s="64"/>
    </row>
    <row r="203" spans="2:19" x14ac:dyDescent="0.2">
      <c r="B203" s="20">
        <v>41777</v>
      </c>
      <c r="C203" s="9">
        <v>31.303460000000065</v>
      </c>
      <c r="D203" s="9">
        <v>-81.044299999999723</v>
      </c>
      <c r="E203" s="71">
        <v>14</v>
      </c>
      <c r="G203" s="35">
        <v>4350</v>
      </c>
      <c r="H203" s="35"/>
      <c r="N203" s="9">
        <v>21.5</v>
      </c>
      <c r="O203" s="9">
        <v>34.5</v>
      </c>
      <c r="P203" s="9"/>
      <c r="Q203" s="64"/>
      <c r="R203" s="64"/>
      <c r="S203" s="64"/>
    </row>
    <row r="204" spans="2:19" x14ac:dyDescent="0.2">
      <c r="B204" s="20">
        <v>41776</v>
      </c>
      <c r="C204" s="9">
        <v>31.297560000000001</v>
      </c>
      <c r="D204" s="9">
        <v>-80.927040000000005</v>
      </c>
      <c r="E204" s="71">
        <v>2</v>
      </c>
      <c r="G204" s="35">
        <v>2414.5</v>
      </c>
      <c r="H204" s="35"/>
      <c r="N204" s="9">
        <v>21.6</v>
      </c>
      <c r="O204" s="9">
        <v>34.5</v>
      </c>
      <c r="P204" s="9"/>
      <c r="Q204" s="64"/>
      <c r="R204" s="64"/>
      <c r="S204" s="64"/>
    </row>
    <row r="205" spans="2:19" x14ac:dyDescent="0.2">
      <c r="B205" s="20">
        <v>41776</v>
      </c>
      <c r="C205" s="9">
        <v>31.297560000000001</v>
      </c>
      <c r="D205" s="9">
        <v>-80.927040000000005</v>
      </c>
      <c r="E205" s="71">
        <v>18</v>
      </c>
      <c r="G205" s="35">
        <v>5203.3333333333321</v>
      </c>
      <c r="H205" s="35"/>
      <c r="N205" s="9">
        <v>21.6</v>
      </c>
      <c r="O205" s="9">
        <v>34.5</v>
      </c>
      <c r="P205" s="9"/>
      <c r="Q205" s="64"/>
      <c r="R205" s="64"/>
      <c r="S205" s="64"/>
    </row>
    <row r="206" spans="2:19" x14ac:dyDescent="0.2">
      <c r="B206" s="20">
        <v>41776</v>
      </c>
      <c r="C206" s="9">
        <v>31.292079999999999</v>
      </c>
      <c r="D206" s="9">
        <v>-80.802099999999996</v>
      </c>
      <c r="E206" s="71">
        <v>2</v>
      </c>
      <c r="G206" s="35">
        <v>3994.1176470588243</v>
      </c>
      <c r="H206" s="35"/>
      <c r="N206" s="9">
        <v>21.6</v>
      </c>
      <c r="O206" s="9">
        <v>34.6</v>
      </c>
      <c r="P206" s="9"/>
      <c r="Q206" s="64"/>
      <c r="R206" s="64"/>
      <c r="S206" s="64"/>
    </row>
    <row r="207" spans="2:19" x14ac:dyDescent="0.2">
      <c r="B207" s="20">
        <v>41776</v>
      </c>
      <c r="C207" s="9">
        <v>31.292079999999999</v>
      </c>
      <c r="D207" s="9">
        <v>-80.802099999999996</v>
      </c>
      <c r="E207" s="71">
        <v>20</v>
      </c>
      <c r="G207" s="35">
        <v>2449.7368421052633</v>
      </c>
      <c r="H207" s="35"/>
      <c r="N207" s="9">
        <v>21.6</v>
      </c>
      <c r="O207" s="9">
        <v>34.6</v>
      </c>
      <c r="P207" s="9"/>
      <c r="Q207" s="64"/>
      <c r="R207" s="64"/>
      <c r="S207" s="64"/>
    </row>
    <row r="208" spans="2:19" x14ac:dyDescent="0.2">
      <c r="B208" s="20">
        <v>41776</v>
      </c>
      <c r="C208" s="9">
        <v>31.281659999999921</v>
      </c>
      <c r="D208" s="9">
        <v>-80.641059999999896</v>
      </c>
      <c r="E208" s="71">
        <v>2</v>
      </c>
      <c r="G208" s="35">
        <v>1340.0714285714287</v>
      </c>
      <c r="H208" s="35"/>
      <c r="N208" s="9">
        <v>22.2</v>
      </c>
      <c r="O208" s="9">
        <v>34.799999999999997</v>
      </c>
      <c r="P208" s="9"/>
      <c r="Q208" s="64"/>
      <c r="R208" s="64"/>
      <c r="S208" s="64"/>
    </row>
    <row r="209" spans="2:19" x14ac:dyDescent="0.2">
      <c r="B209" s="20">
        <v>41776</v>
      </c>
      <c r="C209" s="9">
        <v>31.281659999999935</v>
      </c>
      <c r="D209" s="9">
        <v>-80.641059999999939</v>
      </c>
      <c r="E209" s="71">
        <v>23</v>
      </c>
      <c r="G209" s="35">
        <v>3833.2142857142858</v>
      </c>
      <c r="H209" s="35"/>
      <c r="N209" s="9">
        <v>22</v>
      </c>
      <c r="O209" s="9">
        <v>34.9</v>
      </c>
      <c r="P209" s="9"/>
      <c r="Q209" s="64"/>
      <c r="R209" s="64"/>
      <c r="S209" s="64"/>
    </row>
    <row r="210" spans="2:19" x14ac:dyDescent="0.2">
      <c r="B210" s="20">
        <v>41774</v>
      </c>
      <c r="C210" s="9">
        <v>31.377260000000096</v>
      </c>
      <c r="D210" s="9">
        <v>-81.288280000000114</v>
      </c>
      <c r="E210" s="71">
        <v>2</v>
      </c>
      <c r="G210" s="35">
        <v>294150.00000000006</v>
      </c>
      <c r="H210" s="35"/>
      <c r="N210" s="9">
        <v>24.2</v>
      </c>
      <c r="O210" s="9">
        <v>25.89</v>
      </c>
      <c r="P210" s="9"/>
      <c r="Q210" s="64"/>
      <c r="R210" s="64"/>
      <c r="S210" s="64"/>
    </row>
    <row r="211" spans="2:19" x14ac:dyDescent="0.2">
      <c r="B211" s="20">
        <v>41774</v>
      </c>
      <c r="C211" s="9">
        <v>31.377260000000128</v>
      </c>
      <c r="D211" s="9">
        <v>-81.28828000000027</v>
      </c>
      <c r="E211" s="71">
        <v>17</v>
      </c>
      <c r="G211" s="35">
        <v>351692.30769230769</v>
      </c>
      <c r="H211" s="35"/>
      <c r="N211" s="9">
        <v>23.6</v>
      </c>
      <c r="O211" s="9">
        <v>29.05</v>
      </c>
      <c r="P211" s="9"/>
      <c r="Q211" s="64"/>
      <c r="R211" s="64"/>
      <c r="S211" s="64"/>
    </row>
    <row r="212" spans="2:19" x14ac:dyDescent="0.2">
      <c r="B212" s="20">
        <v>41777</v>
      </c>
      <c r="C212" s="9">
        <v>31.471139999999998</v>
      </c>
      <c r="D212" s="9">
        <v>-81.115260000000006</v>
      </c>
      <c r="E212" s="71">
        <v>1</v>
      </c>
      <c r="G212" s="35">
        <v>88692.307692307688</v>
      </c>
      <c r="H212" s="35"/>
      <c r="N212" s="9">
        <v>21.9</v>
      </c>
      <c r="O212" s="9">
        <v>31.8</v>
      </c>
      <c r="P212" s="9"/>
      <c r="Q212" s="64"/>
      <c r="R212" s="64"/>
      <c r="S212" s="64"/>
    </row>
    <row r="213" spans="2:19" x14ac:dyDescent="0.2">
      <c r="B213" s="20">
        <v>41777</v>
      </c>
      <c r="C213" s="9">
        <v>31.471139999999998</v>
      </c>
      <c r="D213" s="9">
        <v>-81.115260000000006</v>
      </c>
      <c r="E213" s="71">
        <v>3.5</v>
      </c>
      <c r="G213" s="35">
        <v>61346.153846153829</v>
      </c>
      <c r="H213" s="35"/>
      <c r="N213" s="9">
        <v>21.9</v>
      </c>
      <c r="O213" s="9">
        <v>31.8</v>
      </c>
      <c r="P213" s="9"/>
      <c r="Q213" s="64"/>
      <c r="R213" s="64"/>
      <c r="S213" s="64"/>
    </row>
    <row r="214" spans="2:19" x14ac:dyDescent="0.2">
      <c r="B214" s="20">
        <v>41777</v>
      </c>
      <c r="C214" s="9">
        <v>31.412319999999941</v>
      </c>
      <c r="D214" s="9">
        <v>-81.001399999999961</v>
      </c>
      <c r="E214" s="71">
        <v>2</v>
      </c>
      <c r="G214" s="35">
        <v>8091.0256410256407</v>
      </c>
      <c r="H214" s="35"/>
      <c r="N214" s="9">
        <v>21.5</v>
      </c>
      <c r="O214" s="9">
        <v>33.799999999999997</v>
      </c>
      <c r="P214" s="9"/>
      <c r="Q214" s="64"/>
      <c r="R214" s="64"/>
      <c r="S214" s="64"/>
    </row>
    <row r="215" spans="2:19" x14ac:dyDescent="0.2">
      <c r="B215" s="20">
        <v>41777</v>
      </c>
      <c r="C215" s="9">
        <v>31.412319999999941</v>
      </c>
      <c r="D215" s="9">
        <v>-81.001399999999961</v>
      </c>
      <c r="E215" s="71">
        <v>12</v>
      </c>
      <c r="G215" s="35">
        <v>15515.384615384615</v>
      </c>
      <c r="H215" s="35"/>
      <c r="N215" s="9">
        <v>21.6</v>
      </c>
      <c r="O215" s="9">
        <v>33.9</v>
      </c>
      <c r="P215" s="9"/>
      <c r="Q215" s="64"/>
      <c r="R215" s="64"/>
      <c r="S215" s="64"/>
    </row>
    <row r="216" spans="2:19" x14ac:dyDescent="0.2">
      <c r="B216" s="20">
        <v>41777</v>
      </c>
      <c r="C216" s="9">
        <v>31.396499999999886</v>
      </c>
      <c r="D216" s="9">
        <v>-80.867379999999756</v>
      </c>
      <c r="E216" s="71">
        <v>2</v>
      </c>
      <c r="G216" s="35">
        <v>1766.5384615384614</v>
      </c>
      <c r="H216" s="35"/>
      <c r="N216" s="9">
        <v>21</v>
      </c>
      <c r="O216" s="9">
        <v>34.5</v>
      </c>
      <c r="P216" s="9"/>
      <c r="Q216" s="64"/>
      <c r="R216" s="64"/>
      <c r="S216" s="64"/>
    </row>
    <row r="217" spans="2:19" x14ac:dyDescent="0.2">
      <c r="B217" s="20">
        <v>41777</v>
      </c>
      <c r="C217" s="9">
        <v>31.396499999999961</v>
      </c>
      <c r="D217" s="9">
        <v>-80.867379999999741</v>
      </c>
      <c r="E217" s="71">
        <v>17</v>
      </c>
      <c r="G217" s="35">
        <v>4451.2820512820508</v>
      </c>
      <c r="H217" s="35"/>
      <c r="N217" s="9">
        <v>21</v>
      </c>
      <c r="O217" s="9">
        <v>34.5</v>
      </c>
      <c r="P217" s="9"/>
      <c r="Q217" s="64"/>
      <c r="R217" s="64"/>
      <c r="S217" s="64"/>
    </row>
    <row r="218" spans="2:19" x14ac:dyDescent="0.2">
      <c r="B218" s="20">
        <v>41777</v>
      </c>
      <c r="C218" s="9">
        <v>31.394220000000068</v>
      </c>
      <c r="D218" s="9">
        <v>-80.690099999999831</v>
      </c>
      <c r="E218" s="71">
        <v>2</v>
      </c>
      <c r="G218" s="35">
        <v>2069.1176470588234</v>
      </c>
      <c r="H218" s="35"/>
      <c r="N218" s="9">
        <v>21.8</v>
      </c>
      <c r="O218" s="9">
        <v>34.700000000000003</v>
      </c>
      <c r="P218" s="9"/>
      <c r="Q218" s="64"/>
      <c r="R218" s="64"/>
      <c r="S218" s="64"/>
    </row>
    <row r="219" spans="2:19" x14ac:dyDescent="0.2">
      <c r="B219" s="20">
        <v>41777</v>
      </c>
      <c r="C219" s="9">
        <v>31.394220000000082</v>
      </c>
      <c r="D219" s="9">
        <v>-80.690099999999831</v>
      </c>
      <c r="E219" s="71">
        <v>22</v>
      </c>
      <c r="G219" s="35">
        <v>3900.7843137254899</v>
      </c>
      <c r="H219" s="35"/>
      <c r="N219" s="9">
        <v>21.6</v>
      </c>
      <c r="O219" s="9">
        <v>34.700000000000003</v>
      </c>
      <c r="P219" s="9"/>
      <c r="Q219" s="64"/>
      <c r="R219" s="64"/>
      <c r="S219" s="64"/>
    </row>
    <row r="220" spans="2:19" x14ac:dyDescent="0.2">
      <c r="B220" s="20">
        <v>41777</v>
      </c>
      <c r="C220" s="9">
        <v>31.534059999999958</v>
      </c>
      <c r="D220" s="9">
        <v>-81.056759999999812</v>
      </c>
      <c r="E220" s="71">
        <v>2</v>
      </c>
      <c r="G220" s="35">
        <v>17323.076923076926</v>
      </c>
      <c r="H220" s="35"/>
      <c r="N220" s="9">
        <v>22.8</v>
      </c>
      <c r="O220" s="9">
        <v>32.700000000000003</v>
      </c>
      <c r="P220" s="9"/>
      <c r="Q220" s="64"/>
      <c r="R220" s="64"/>
      <c r="S220" s="64"/>
    </row>
    <row r="221" spans="2:19" x14ac:dyDescent="0.2">
      <c r="B221" s="20">
        <v>41777</v>
      </c>
      <c r="C221" s="9">
        <v>31.534059999999961</v>
      </c>
      <c r="D221" s="9">
        <v>-81.056760000000068</v>
      </c>
      <c r="E221" s="71">
        <v>10</v>
      </c>
      <c r="G221" s="35">
        <v>21430.76923076923</v>
      </c>
      <c r="H221" s="35"/>
      <c r="N221" s="9">
        <v>21.6</v>
      </c>
      <c r="O221" s="9">
        <v>33.4</v>
      </c>
      <c r="P221" s="9"/>
      <c r="Q221" s="64"/>
      <c r="R221" s="64"/>
      <c r="S221" s="64"/>
    </row>
    <row r="222" spans="2:19" x14ac:dyDescent="0.2">
      <c r="B222" s="20">
        <v>41777</v>
      </c>
      <c r="C222" s="9">
        <v>31.5302000000001</v>
      </c>
      <c r="D222" s="9">
        <v>-80.95904000000013</v>
      </c>
      <c r="E222" s="71">
        <v>1.5</v>
      </c>
      <c r="G222" s="35">
        <v>2098.4313725490197</v>
      </c>
      <c r="H222" s="35"/>
      <c r="N222" s="9">
        <v>22.3</v>
      </c>
      <c r="O222" s="9">
        <v>34</v>
      </c>
      <c r="P222" s="9"/>
      <c r="Q222" s="64"/>
      <c r="R222" s="64"/>
      <c r="S222" s="64"/>
    </row>
    <row r="223" spans="2:19" x14ac:dyDescent="0.2">
      <c r="B223" s="20">
        <v>41777</v>
      </c>
      <c r="C223" s="9">
        <v>31.530200000000086</v>
      </c>
      <c r="D223" s="9">
        <v>-80.959039999999831</v>
      </c>
      <c r="E223" s="71">
        <v>12</v>
      </c>
      <c r="G223" s="35">
        <v>7634.1176470588216</v>
      </c>
      <c r="H223" s="35"/>
      <c r="N223" s="9">
        <v>21.4</v>
      </c>
      <c r="O223" s="9">
        <v>34.1</v>
      </c>
      <c r="P223" s="9"/>
      <c r="Q223" s="64"/>
      <c r="R223" s="64"/>
      <c r="S223" s="64"/>
    </row>
    <row r="224" spans="2:19" x14ac:dyDescent="0.2">
      <c r="B224" s="20">
        <v>41777</v>
      </c>
      <c r="C224" s="9">
        <v>31.518860000000057</v>
      </c>
      <c r="D224" s="9">
        <v>-80.669980000000109</v>
      </c>
      <c r="E224" s="71">
        <v>2</v>
      </c>
      <c r="G224" s="35">
        <v>2390.625</v>
      </c>
      <c r="H224" s="35"/>
      <c r="N224" s="9">
        <v>21.5</v>
      </c>
      <c r="O224" s="9">
        <v>35</v>
      </c>
      <c r="P224" s="9"/>
      <c r="Q224" s="64"/>
      <c r="R224" s="64"/>
      <c r="S224" s="64"/>
    </row>
    <row r="225" spans="2:19" x14ac:dyDescent="0.2">
      <c r="B225" s="20">
        <v>41777</v>
      </c>
      <c r="C225" s="9">
        <v>31.51886</v>
      </c>
      <c r="D225" s="9">
        <v>-80.669979999999995</v>
      </c>
      <c r="E225" s="71">
        <v>21</v>
      </c>
      <c r="G225" s="35">
        <v>2811.458333333333</v>
      </c>
      <c r="H225" s="35"/>
      <c r="N225" s="9">
        <v>21.2</v>
      </c>
      <c r="O225" s="9">
        <v>34.9</v>
      </c>
      <c r="P225" s="9"/>
      <c r="Q225" s="64"/>
      <c r="R225" s="64"/>
      <c r="S225" s="64"/>
    </row>
    <row r="226" spans="2:19" x14ac:dyDescent="0.2">
      <c r="B226" s="20">
        <v>41777</v>
      </c>
      <c r="C226" s="9">
        <v>31.793059999999976</v>
      </c>
      <c r="D226" s="9">
        <v>-80.942580000000163</v>
      </c>
      <c r="E226" s="71">
        <v>1.5</v>
      </c>
      <c r="G226" s="35">
        <v>18186.81818181818</v>
      </c>
      <c r="H226" s="35"/>
      <c r="N226" s="9">
        <v>22.6</v>
      </c>
      <c r="O226" s="9">
        <v>32.200000000000003</v>
      </c>
      <c r="P226" s="9"/>
      <c r="Q226" s="64"/>
      <c r="R226" s="64"/>
      <c r="S226" s="64"/>
    </row>
    <row r="227" spans="2:19" x14ac:dyDescent="0.2">
      <c r="B227" s="20">
        <v>41777</v>
      </c>
      <c r="C227" s="9">
        <v>31.793059999999972</v>
      </c>
      <c r="D227" s="9">
        <v>-80.942580000000248</v>
      </c>
      <c r="E227" s="71">
        <v>8</v>
      </c>
      <c r="G227" s="35">
        <v>38886.666666666657</v>
      </c>
      <c r="H227" s="35"/>
      <c r="N227" s="9">
        <v>22</v>
      </c>
      <c r="O227" s="9">
        <v>33.200000000000003</v>
      </c>
      <c r="P227" s="9"/>
      <c r="Q227" s="64"/>
      <c r="R227" s="64"/>
      <c r="S227" s="64"/>
    </row>
    <row r="228" spans="2:19" x14ac:dyDescent="0.2">
      <c r="B228" s="20">
        <v>41777</v>
      </c>
      <c r="C228" s="9">
        <v>31.77192000000008</v>
      </c>
      <c r="D228" s="9">
        <v>-80.799300000000216</v>
      </c>
      <c r="E228" s="71">
        <v>2</v>
      </c>
      <c r="G228" s="35">
        <v>1370.5882352941178</v>
      </c>
      <c r="H228" s="35"/>
      <c r="N228" s="9">
        <v>22.1</v>
      </c>
      <c r="O228" s="9">
        <v>33.700000000000003</v>
      </c>
      <c r="P228" s="9"/>
      <c r="Q228" s="64"/>
      <c r="R228" s="64"/>
      <c r="S228" s="64"/>
    </row>
    <row r="229" spans="2:19" x14ac:dyDescent="0.2">
      <c r="B229" s="20">
        <v>41777</v>
      </c>
      <c r="C229" s="9">
        <v>31.771920000000062</v>
      </c>
      <c r="D229" s="9">
        <v>-80.799300000000116</v>
      </c>
      <c r="E229" s="71">
        <v>13.5</v>
      </c>
      <c r="G229" s="35">
        <v>3105.8823529411766</v>
      </c>
      <c r="H229" s="35"/>
      <c r="N229" s="9">
        <v>21.5</v>
      </c>
      <c r="O229" s="9">
        <v>34.200000000000003</v>
      </c>
      <c r="P229" s="9"/>
      <c r="Q229" s="64"/>
      <c r="R229" s="64"/>
      <c r="S229" s="64"/>
    </row>
    <row r="230" spans="2:19" x14ac:dyDescent="0.2">
      <c r="B230" s="20">
        <v>41774</v>
      </c>
      <c r="C230" s="9">
        <v>31.544799999999999</v>
      </c>
      <c r="D230" s="9">
        <v>-81.20778</v>
      </c>
      <c r="E230" s="71">
        <v>2</v>
      </c>
      <c r="G230" s="35">
        <v>858000.00000000023</v>
      </c>
      <c r="H230" s="35"/>
      <c r="N230" s="9">
        <v>25.6</v>
      </c>
      <c r="O230" s="9">
        <v>27.3</v>
      </c>
      <c r="P230" s="9"/>
      <c r="Q230" s="64"/>
      <c r="R230" s="64"/>
      <c r="S230" s="64"/>
    </row>
    <row r="231" spans="2:19" x14ac:dyDescent="0.2">
      <c r="B231" s="20">
        <v>41774</v>
      </c>
      <c r="C231" s="9">
        <v>31.544799999999999</v>
      </c>
      <c r="D231" s="9">
        <v>-81.20778</v>
      </c>
      <c r="E231" s="71">
        <v>8</v>
      </c>
      <c r="G231" s="35">
        <v>1178476.1904761908</v>
      </c>
      <c r="H231" s="35"/>
      <c r="N231" s="9">
        <v>25.6</v>
      </c>
      <c r="O231" s="9">
        <v>27.4</v>
      </c>
      <c r="P231" s="9"/>
      <c r="Q231" s="64"/>
      <c r="R231" s="64"/>
      <c r="S231" s="64"/>
    </row>
    <row r="232" spans="2:19" x14ac:dyDescent="0.2">
      <c r="B232" s="20">
        <v>41777</v>
      </c>
      <c r="C232" s="9">
        <v>31.664619999999701</v>
      </c>
      <c r="D232" s="9">
        <v>-81.040079999999577</v>
      </c>
      <c r="E232" s="71">
        <v>1.5</v>
      </c>
      <c r="G232" s="35">
        <v>9071.4285714285725</v>
      </c>
      <c r="H232" s="35"/>
      <c r="N232" s="9">
        <v>22.9</v>
      </c>
      <c r="O232" s="9">
        <v>32.6</v>
      </c>
      <c r="P232" s="9"/>
      <c r="Q232" s="64"/>
      <c r="R232" s="64"/>
      <c r="S232" s="64"/>
    </row>
    <row r="233" spans="2:19" x14ac:dyDescent="0.2">
      <c r="B233" s="20">
        <v>41777</v>
      </c>
      <c r="C233" s="9">
        <v>31.664619999999701</v>
      </c>
      <c r="D233" s="9">
        <v>-81.040079999999577</v>
      </c>
      <c r="E233" s="71">
        <v>5.5</v>
      </c>
      <c r="G233" s="35">
        <v>20035.714285714286</v>
      </c>
      <c r="H233" s="35"/>
      <c r="N233" s="9">
        <v>22.8</v>
      </c>
      <c r="O233" s="9">
        <v>32.700000000000003</v>
      </c>
      <c r="P233" s="9"/>
      <c r="Q233" s="64"/>
      <c r="R233" s="64"/>
      <c r="S233" s="64"/>
    </row>
    <row r="234" spans="2:19" x14ac:dyDescent="0.2">
      <c r="B234" s="20">
        <v>41777</v>
      </c>
      <c r="C234" s="9">
        <v>31.685919999999914</v>
      </c>
      <c r="D234" s="9">
        <v>-80.896119999999783</v>
      </c>
      <c r="E234" s="71">
        <v>2</v>
      </c>
      <c r="G234" s="35">
        <v>2385</v>
      </c>
      <c r="H234" s="35"/>
      <c r="N234" s="9">
        <v>22.3</v>
      </c>
      <c r="O234" s="9">
        <v>33.9</v>
      </c>
      <c r="P234" s="9"/>
      <c r="Q234" s="64"/>
      <c r="R234" s="64"/>
      <c r="S234" s="64"/>
    </row>
    <row r="235" spans="2:19" x14ac:dyDescent="0.2">
      <c r="B235" s="20">
        <v>41777</v>
      </c>
      <c r="C235" s="9">
        <v>31.685919999999914</v>
      </c>
      <c r="D235" s="9">
        <v>-80.896119999999783</v>
      </c>
      <c r="E235" s="71">
        <v>12</v>
      </c>
      <c r="G235" s="35">
        <v>5021.666666666667</v>
      </c>
      <c r="H235" s="35"/>
      <c r="N235" s="9">
        <v>21.4</v>
      </c>
      <c r="O235" s="9">
        <v>34.200000000000003</v>
      </c>
      <c r="P235" s="9"/>
      <c r="Q235" s="64"/>
      <c r="R235" s="64"/>
      <c r="S235" s="64"/>
    </row>
    <row r="236" spans="2:19" x14ac:dyDescent="0.2">
      <c r="B236" s="20">
        <v>41775</v>
      </c>
      <c r="C236" s="9">
        <v>31.127459999999928</v>
      </c>
      <c r="D236" s="9">
        <v>-81.398359999999656</v>
      </c>
      <c r="E236" s="71">
        <v>2</v>
      </c>
      <c r="G236" s="35">
        <v>482022.72727272724</v>
      </c>
      <c r="H236" s="35"/>
      <c r="N236" s="9">
        <v>23.7</v>
      </c>
      <c r="O236" s="9">
        <v>27.9</v>
      </c>
      <c r="P236" s="9"/>
      <c r="Q236" s="64"/>
      <c r="R236" s="64"/>
      <c r="S236" s="64"/>
    </row>
    <row r="237" spans="2:19" x14ac:dyDescent="0.2">
      <c r="B237" s="20">
        <v>41775</v>
      </c>
      <c r="C237" s="9">
        <v>31.127459999999932</v>
      </c>
      <c r="D237" s="9">
        <v>-81.398359999999656</v>
      </c>
      <c r="E237" s="71">
        <v>8.5</v>
      </c>
      <c r="G237" s="35">
        <v>849285.7142857142</v>
      </c>
      <c r="H237" s="35"/>
      <c r="N237" s="9">
        <v>22.8</v>
      </c>
      <c r="O237" s="9">
        <v>31.9</v>
      </c>
      <c r="P237" s="9"/>
      <c r="Q237" s="64"/>
      <c r="R237" s="64"/>
      <c r="S237" s="64"/>
    </row>
    <row r="238" spans="2:19" x14ac:dyDescent="0.2">
      <c r="B238" s="20">
        <v>41775</v>
      </c>
      <c r="C238" s="9">
        <v>31.093039999999995</v>
      </c>
      <c r="D238" s="9">
        <v>-81.241060000000189</v>
      </c>
      <c r="E238" s="71">
        <v>2</v>
      </c>
      <c r="G238" s="35">
        <v>27978.205128205132</v>
      </c>
      <c r="H238" s="35"/>
      <c r="N238" s="9">
        <v>22</v>
      </c>
      <c r="O238" s="9">
        <v>34</v>
      </c>
      <c r="P238" s="9"/>
      <c r="Q238" s="64"/>
      <c r="R238" s="64"/>
      <c r="S238" s="64"/>
    </row>
    <row r="239" spans="2:19" x14ac:dyDescent="0.2">
      <c r="B239" s="20">
        <v>41775</v>
      </c>
      <c r="C239" s="9">
        <v>31.093039999999995</v>
      </c>
      <c r="D239" s="9">
        <v>-81.241060000000189</v>
      </c>
      <c r="E239" s="71">
        <v>10</v>
      </c>
      <c r="G239" s="35">
        <v>54392.307692307702</v>
      </c>
      <c r="H239" s="35"/>
      <c r="N239" s="9">
        <v>22</v>
      </c>
      <c r="O239" s="9">
        <v>34</v>
      </c>
      <c r="P239" s="9"/>
      <c r="Q239" s="64"/>
      <c r="R239" s="64"/>
      <c r="S239" s="64"/>
    </row>
    <row r="240" spans="2:19" x14ac:dyDescent="0.2">
      <c r="B240" s="20">
        <v>41777</v>
      </c>
      <c r="C240" s="9">
        <v>31.9248200000001</v>
      </c>
      <c r="D240" s="9">
        <v>-80.967539999999772</v>
      </c>
      <c r="E240" s="71">
        <v>2</v>
      </c>
      <c r="G240" s="35">
        <v>76511.111111111109</v>
      </c>
      <c r="H240" s="35"/>
      <c r="N240" s="9">
        <v>23.1</v>
      </c>
      <c r="O240" s="9">
        <v>31.4</v>
      </c>
      <c r="P240" s="9"/>
      <c r="Q240" s="64"/>
      <c r="R240" s="64"/>
      <c r="S240" s="64"/>
    </row>
    <row r="241" spans="2:19" x14ac:dyDescent="0.2">
      <c r="B241" s="20">
        <v>41777</v>
      </c>
      <c r="C241" s="9">
        <v>31.924820000000068</v>
      </c>
      <c r="D241" s="9">
        <v>-80.967539999999829</v>
      </c>
      <c r="E241" s="71">
        <v>13</v>
      </c>
      <c r="G241" s="35">
        <v>104214.81481481482</v>
      </c>
      <c r="H241" s="35"/>
      <c r="N241" s="9">
        <v>23.1</v>
      </c>
      <c r="O241" s="9">
        <v>31.5</v>
      </c>
      <c r="P241" s="9"/>
      <c r="Q241" s="64"/>
      <c r="R241" s="64"/>
      <c r="S241" s="64"/>
    </row>
    <row r="242" spans="2:19" x14ac:dyDescent="0.2">
      <c r="B242" s="20">
        <v>41777</v>
      </c>
      <c r="C242" s="9">
        <v>31.848680000000055</v>
      </c>
      <c r="D242" s="9">
        <v>-80.873139999999793</v>
      </c>
      <c r="E242" s="71">
        <v>2</v>
      </c>
      <c r="G242" s="35">
        <v>8863.3333333333339</v>
      </c>
      <c r="H242" s="35"/>
      <c r="N242" s="9">
        <v>22.8</v>
      </c>
      <c r="O242" s="9">
        <v>33.299999999999997</v>
      </c>
      <c r="P242" s="9"/>
      <c r="Q242" s="64"/>
      <c r="R242" s="64"/>
      <c r="S242" s="64"/>
    </row>
    <row r="243" spans="2:19" x14ac:dyDescent="0.2">
      <c r="B243" s="20">
        <v>41777</v>
      </c>
      <c r="C243" s="9">
        <v>31.848680000000051</v>
      </c>
      <c r="D243" s="9">
        <v>-80.87313999999985</v>
      </c>
      <c r="E243" s="71">
        <v>13</v>
      </c>
      <c r="G243" s="35">
        <v>12123.33333333333</v>
      </c>
      <c r="H243" s="35"/>
      <c r="N243" s="9">
        <v>22</v>
      </c>
      <c r="O243" s="9">
        <v>33.6</v>
      </c>
      <c r="P243" s="9"/>
      <c r="Q243" s="64"/>
      <c r="R243" s="64"/>
      <c r="S243" s="64"/>
    </row>
    <row r="244" spans="2:19" x14ac:dyDescent="0.2">
      <c r="B244" s="20">
        <v>41836</v>
      </c>
      <c r="C244" s="9">
        <v>31.213939999999887</v>
      </c>
      <c r="D244" s="9">
        <v>-81.224560000000054</v>
      </c>
      <c r="E244" s="71">
        <v>1.6</v>
      </c>
      <c r="G244" s="35">
        <v>33527.777777777774</v>
      </c>
      <c r="H244" s="35"/>
      <c r="N244" s="9">
        <v>29.25</v>
      </c>
      <c r="O244" s="9">
        <v>34.65</v>
      </c>
      <c r="P244" s="9"/>
      <c r="Q244" s="64">
        <v>0.25367528226390701</v>
      </c>
      <c r="R244" s="64">
        <v>0.16266666666666665</v>
      </c>
      <c r="S244" s="64">
        <v>8.1937649880095942E-2</v>
      </c>
    </row>
    <row r="245" spans="2:19" x14ac:dyDescent="0.2">
      <c r="B245" s="20">
        <v>41836</v>
      </c>
      <c r="C245" s="9">
        <v>31.21393999999993</v>
      </c>
      <c r="D245" s="9">
        <v>-81.22456000000021</v>
      </c>
      <c r="E245" s="71">
        <v>9</v>
      </c>
      <c r="G245" s="35">
        <v>26055.555555555558</v>
      </c>
      <c r="H245" s="35"/>
      <c r="N245" s="9">
        <v>28.6</v>
      </c>
      <c r="O245" s="9">
        <v>35.700000000000003</v>
      </c>
      <c r="P245" s="9"/>
      <c r="Q245" s="64"/>
      <c r="R245" s="64">
        <v>2.5773195876288658E-2</v>
      </c>
      <c r="S245" s="64">
        <v>0.11053411515221195</v>
      </c>
    </row>
    <row r="246" spans="2:19" x14ac:dyDescent="0.2">
      <c r="B246" s="20">
        <v>41836</v>
      </c>
      <c r="C246" s="9">
        <v>31.204720000000048</v>
      </c>
      <c r="D246" s="9">
        <v>-81.093860000000021</v>
      </c>
      <c r="E246" s="71">
        <v>2</v>
      </c>
      <c r="G246" s="35">
        <v>2422.6851851851848</v>
      </c>
      <c r="H246" s="35"/>
      <c r="N246" s="9">
        <v>28.6</v>
      </c>
      <c r="O246" s="9">
        <v>35.6</v>
      </c>
      <c r="P246" s="9"/>
      <c r="Q246" s="64"/>
      <c r="R246" s="64"/>
      <c r="S246" s="64"/>
    </row>
    <row r="247" spans="2:19" x14ac:dyDescent="0.2">
      <c r="B247" s="20">
        <v>41836</v>
      </c>
      <c r="C247" s="9">
        <v>31.20472000000003</v>
      </c>
      <c r="D247" s="9">
        <v>-81.093859999999964</v>
      </c>
      <c r="E247" s="71">
        <v>12.3</v>
      </c>
      <c r="G247" s="35">
        <v>2225.0462962962961</v>
      </c>
      <c r="H247" s="35"/>
      <c r="N247" s="9">
        <v>28.7</v>
      </c>
      <c r="O247" s="9">
        <v>35.799999999999997</v>
      </c>
      <c r="P247" s="9"/>
      <c r="Q247" s="64"/>
      <c r="R247" s="64"/>
      <c r="S247" s="64"/>
    </row>
    <row r="248" spans="2:19" x14ac:dyDescent="0.2">
      <c r="B248" s="20">
        <v>41836</v>
      </c>
      <c r="C248" s="9">
        <v>31.19391999999986</v>
      </c>
      <c r="D248" s="9">
        <v>-80.959839999999758</v>
      </c>
      <c r="E248" s="71">
        <v>1.6</v>
      </c>
      <c r="G248" s="35">
        <v>1166.5185185185185</v>
      </c>
      <c r="H248" s="35"/>
      <c r="N248" s="9">
        <v>28.5</v>
      </c>
      <c r="O248" s="9">
        <v>35.9</v>
      </c>
      <c r="P248" s="9"/>
      <c r="Q248" s="64"/>
      <c r="R248" s="64"/>
      <c r="S248" s="64"/>
    </row>
    <row r="249" spans="2:19" x14ac:dyDescent="0.2">
      <c r="B249" s="20">
        <v>41836</v>
      </c>
      <c r="C249" s="9">
        <v>31.193920000000062</v>
      </c>
      <c r="D249" s="9">
        <v>-80.959840000000085</v>
      </c>
      <c r="E249" s="71">
        <v>14.9</v>
      </c>
      <c r="G249" s="35">
        <v>1234.4444444444443</v>
      </c>
      <c r="H249" s="35"/>
      <c r="N249" s="9">
        <v>28.5</v>
      </c>
      <c r="O249" s="9">
        <v>35.9</v>
      </c>
      <c r="P249" s="9"/>
      <c r="Q249" s="64"/>
      <c r="R249" s="64"/>
      <c r="S249" s="64"/>
    </row>
    <row r="250" spans="2:19" x14ac:dyDescent="0.2">
      <c r="B250" s="20">
        <v>41836</v>
      </c>
      <c r="C250" s="9">
        <v>31.187219999999858</v>
      </c>
      <c r="D250" s="9">
        <v>-80.830000000000183</v>
      </c>
      <c r="E250" s="71">
        <v>2.1</v>
      </c>
      <c r="G250" s="35">
        <v>1315.3703703703702</v>
      </c>
      <c r="H250" s="35"/>
      <c r="N250" s="9">
        <v>28.3</v>
      </c>
      <c r="O250" s="9">
        <v>36.1</v>
      </c>
      <c r="P250" s="9"/>
      <c r="Q250" s="64">
        <v>0.11212536641366012</v>
      </c>
      <c r="R250" s="64">
        <v>0.13600000000000001</v>
      </c>
      <c r="S250" s="64" t="s">
        <v>361</v>
      </c>
    </row>
    <row r="251" spans="2:19" x14ac:dyDescent="0.2">
      <c r="B251" s="20">
        <v>41836</v>
      </c>
      <c r="C251" s="9">
        <v>31.187219999999932</v>
      </c>
      <c r="D251" s="9">
        <v>-80.829999999999941</v>
      </c>
      <c r="E251" s="71">
        <v>16.100000000000001</v>
      </c>
      <c r="G251" s="35">
        <v>555.37037037037044</v>
      </c>
      <c r="H251" s="35"/>
      <c r="N251" s="9">
        <v>28.3</v>
      </c>
      <c r="O251" s="9">
        <v>36.1</v>
      </c>
      <c r="P251" s="9"/>
      <c r="Q251" s="64">
        <v>0.21644876896155862</v>
      </c>
      <c r="R251" s="64">
        <v>0.13600000000000001</v>
      </c>
      <c r="S251" s="64">
        <v>0.94793285371702651</v>
      </c>
    </row>
    <row r="252" spans="2:19" x14ac:dyDescent="0.2">
      <c r="B252" s="20">
        <v>41836</v>
      </c>
      <c r="C252" s="9">
        <v>31.321179999999991</v>
      </c>
      <c r="D252" s="9">
        <v>-81.299839999999747</v>
      </c>
      <c r="E252" s="71">
        <v>1.1000000000000001</v>
      </c>
      <c r="G252" s="35">
        <v>140861.11111111109</v>
      </c>
      <c r="H252" s="35"/>
      <c r="N252" s="9">
        <v>28.3</v>
      </c>
      <c r="O252" s="9">
        <v>13.5</v>
      </c>
      <c r="P252" s="9"/>
      <c r="Q252" s="64">
        <v>2.6593551119581815</v>
      </c>
      <c r="R252" s="64">
        <v>1.056</v>
      </c>
      <c r="S252" s="64">
        <v>1.9943597122302159</v>
      </c>
    </row>
    <row r="253" spans="2:19" x14ac:dyDescent="0.2">
      <c r="B253" s="20">
        <v>41836</v>
      </c>
      <c r="C253" s="9">
        <v>31.321179999999966</v>
      </c>
      <c r="D253" s="9">
        <v>-81.299839999999975</v>
      </c>
      <c r="E253" s="71">
        <v>5.8</v>
      </c>
      <c r="G253" s="35">
        <v>266608.33333333337</v>
      </c>
      <c r="H253" s="35"/>
      <c r="N253" s="9">
        <v>28.4</v>
      </c>
      <c r="O253" s="9">
        <v>13.7</v>
      </c>
      <c r="P253" s="9"/>
      <c r="Q253" s="64">
        <v>2.9159282665150861</v>
      </c>
      <c r="R253" s="64">
        <v>1.1226666666666667</v>
      </c>
      <c r="S253" s="64">
        <v>1.8197793764988013</v>
      </c>
    </row>
    <row r="254" spans="2:19" x14ac:dyDescent="0.2">
      <c r="B254" s="20">
        <v>41837</v>
      </c>
      <c r="C254" s="9">
        <v>31.310540000000209</v>
      </c>
      <c r="D254" s="9">
        <v>-81.19185999999992</v>
      </c>
      <c r="E254" s="71">
        <v>1.5</v>
      </c>
      <c r="G254" s="35">
        <v>32850</v>
      </c>
      <c r="H254" s="35"/>
      <c r="N254" s="9">
        <v>28.4</v>
      </c>
      <c r="O254" s="9">
        <v>34.9</v>
      </c>
      <c r="P254" s="9"/>
      <c r="Q254" s="64">
        <v>0.40079802944684079</v>
      </c>
      <c r="R254" s="64">
        <v>0.16266666666666665</v>
      </c>
      <c r="S254" s="64">
        <v>5.7956834532374157E-2</v>
      </c>
    </row>
    <row r="255" spans="2:19" x14ac:dyDescent="0.2">
      <c r="B255" s="20">
        <v>41837</v>
      </c>
      <c r="C255" s="9">
        <v>31.310539999999953</v>
      </c>
      <c r="D255" s="9">
        <v>-81.191860000000119</v>
      </c>
      <c r="E255" s="71">
        <v>8.5</v>
      </c>
      <c r="G255" s="35">
        <v>68377.777777777781</v>
      </c>
      <c r="H255" s="35"/>
      <c r="N255" s="9">
        <v>28.5</v>
      </c>
      <c r="O255" s="9">
        <v>35</v>
      </c>
      <c r="P255" s="9"/>
      <c r="Q255" s="64">
        <v>0.30906922571081469</v>
      </c>
      <c r="R255" s="64">
        <v>0.18933333333333335</v>
      </c>
      <c r="S255" s="64" t="s">
        <v>361</v>
      </c>
    </row>
    <row r="256" spans="2:19" x14ac:dyDescent="0.2">
      <c r="B256" s="20">
        <v>41837</v>
      </c>
      <c r="C256" s="9">
        <v>31.271819999999948</v>
      </c>
      <c r="D256" s="9">
        <v>-80.434859999999773</v>
      </c>
      <c r="E256" s="71">
        <v>1</v>
      </c>
      <c r="G256" s="35">
        <v>1257.9907407407406</v>
      </c>
      <c r="H256" s="35"/>
      <c r="N256" s="9">
        <v>28</v>
      </c>
      <c r="O256" s="9">
        <v>36</v>
      </c>
      <c r="P256" s="9"/>
      <c r="Q256" s="64">
        <v>0.24522028262676643</v>
      </c>
      <c r="R256" s="64">
        <v>0.11702127659574468</v>
      </c>
      <c r="S256" s="64" t="s">
        <v>361</v>
      </c>
    </row>
    <row r="257" spans="2:19" x14ac:dyDescent="0.2">
      <c r="B257" s="20">
        <v>41837</v>
      </c>
      <c r="C257" s="9">
        <v>31.271819999999948</v>
      </c>
      <c r="D257" s="9">
        <v>-80.434859999999773</v>
      </c>
      <c r="E257" s="71">
        <v>34.9</v>
      </c>
      <c r="G257" s="35">
        <v>2588.4999999999995</v>
      </c>
      <c r="H257" s="35"/>
      <c r="N257" s="9">
        <v>27.7</v>
      </c>
      <c r="O257" s="9">
        <v>36</v>
      </c>
      <c r="P257" s="9"/>
      <c r="Q257" s="64">
        <v>6.8205554489843764E-2</v>
      </c>
      <c r="R257" s="64">
        <v>0.11702127659574468</v>
      </c>
      <c r="S257" s="64" t="s">
        <v>361</v>
      </c>
    </row>
    <row r="258" spans="2:19" x14ac:dyDescent="0.2">
      <c r="B258" s="20">
        <v>41837</v>
      </c>
      <c r="C258" s="9">
        <v>31.249319999999912</v>
      </c>
      <c r="D258" s="9">
        <v>-80.000899999999461</v>
      </c>
      <c r="E258" s="71">
        <v>2</v>
      </c>
      <c r="G258" s="35">
        <v>654.75</v>
      </c>
      <c r="H258" s="35"/>
      <c r="N258" s="9">
        <v>27.8</v>
      </c>
      <c r="O258" s="9">
        <v>36</v>
      </c>
      <c r="P258" s="9"/>
      <c r="Q258" s="64"/>
      <c r="R258" s="64"/>
      <c r="S258" s="64"/>
    </row>
    <row r="259" spans="2:19" x14ac:dyDescent="0.2">
      <c r="B259" s="20">
        <v>41837</v>
      </c>
      <c r="C259" s="9">
        <v>31.249319999999923</v>
      </c>
      <c r="D259" s="9">
        <v>-80.000899999999703</v>
      </c>
      <c r="E259" s="71">
        <v>44</v>
      </c>
      <c r="G259" s="35">
        <v>11560.37037037037</v>
      </c>
      <c r="H259" s="35"/>
      <c r="N259" s="9">
        <v>24.5</v>
      </c>
      <c r="O259" s="9">
        <v>36.1</v>
      </c>
      <c r="P259" s="9"/>
      <c r="Q259" s="64"/>
      <c r="R259" s="64"/>
      <c r="S259" s="64"/>
    </row>
    <row r="260" spans="2:19" x14ac:dyDescent="0.2">
      <c r="B260" s="20">
        <v>41837</v>
      </c>
      <c r="C260" s="9">
        <v>31.23602</v>
      </c>
      <c r="D260" s="9">
        <v>-79.710939999999965</v>
      </c>
      <c r="E260" s="71">
        <v>10</v>
      </c>
      <c r="G260" s="35">
        <v>574.67592592592598</v>
      </c>
      <c r="H260" s="35"/>
      <c r="N260" s="9">
        <v>29.2</v>
      </c>
      <c r="O260" s="9">
        <v>35.9</v>
      </c>
      <c r="P260" s="9"/>
      <c r="Q260" s="64"/>
      <c r="R260" s="64"/>
      <c r="S260" s="64"/>
    </row>
    <row r="261" spans="2:19" x14ac:dyDescent="0.2">
      <c r="B261" s="20">
        <v>41837</v>
      </c>
      <c r="C261" s="9">
        <v>31.236020000000021</v>
      </c>
      <c r="D261" s="9">
        <v>-79.710939999999951</v>
      </c>
      <c r="E261" s="71">
        <v>75</v>
      </c>
      <c r="G261" s="35">
        <v>2044.351851851852</v>
      </c>
      <c r="H261" s="35"/>
      <c r="N261" s="9">
        <v>23.9</v>
      </c>
      <c r="O261" s="9">
        <v>36</v>
      </c>
      <c r="P261" s="9"/>
      <c r="Q261" s="64"/>
      <c r="R261" s="64">
        <v>2.5906735751295335E-2</v>
      </c>
      <c r="S261" s="64">
        <v>3.1813321968762368E-2</v>
      </c>
    </row>
    <row r="262" spans="2:19" x14ac:dyDescent="0.2">
      <c r="B262" s="20">
        <v>41837</v>
      </c>
      <c r="C262" s="9">
        <v>31.236020000000163</v>
      </c>
      <c r="D262" s="9">
        <v>-79.710940000000605</v>
      </c>
      <c r="E262" s="71">
        <v>200</v>
      </c>
      <c r="G262" s="35">
        <v>231718.51851851854</v>
      </c>
      <c r="H262" s="35"/>
      <c r="N262" s="9">
        <v>10.9</v>
      </c>
      <c r="O262" s="9">
        <v>35.200000000000003</v>
      </c>
      <c r="P262" s="9"/>
      <c r="Q262" s="64"/>
      <c r="R262" s="64">
        <v>2.5773195876288658E-2</v>
      </c>
      <c r="S262" s="64">
        <v>28.982900905734613</v>
      </c>
    </row>
    <row r="263" spans="2:19" x14ac:dyDescent="0.2">
      <c r="B263" s="20">
        <v>41838</v>
      </c>
      <c r="C263" s="9">
        <v>31.222160000000002</v>
      </c>
      <c r="D263" s="9">
        <v>-79.594579999999965</v>
      </c>
      <c r="E263" s="71">
        <v>10</v>
      </c>
      <c r="G263" s="35">
        <v>551.41666666666674</v>
      </c>
      <c r="H263" s="35"/>
      <c r="N263" s="9">
        <v>29.1</v>
      </c>
      <c r="O263" s="9">
        <v>36.1</v>
      </c>
      <c r="P263" s="9"/>
      <c r="Q263" s="64">
        <v>4.8596457574013679E-2</v>
      </c>
      <c r="R263" s="64">
        <v>0.14361702127659576</v>
      </c>
      <c r="S263" s="64" t="s">
        <v>361</v>
      </c>
    </row>
    <row r="264" spans="2:19" x14ac:dyDescent="0.2">
      <c r="B264" s="20">
        <v>41838</v>
      </c>
      <c r="C264" s="9">
        <v>31.222160000000009</v>
      </c>
      <c r="D264" s="9">
        <v>-79.594579999999965</v>
      </c>
      <c r="E264" s="71">
        <v>75</v>
      </c>
      <c r="G264" s="35">
        <v>14844.444444444445</v>
      </c>
      <c r="H264" s="35"/>
      <c r="N264" s="9">
        <v>25.5</v>
      </c>
      <c r="O264" s="9">
        <v>36.200000000000003</v>
      </c>
      <c r="P264" s="9"/>
      <c r="Q264" s="64">
        <v>7.7477247053306886E-2</v>
      </c>
      <c r="R264" s="64">
        <v>0.24999999999999994</v>
      </c>
      <c r="S264" s="64">
        <v>0.10499398315282799</v>
      </c>
    </row>
    <row r="265" spans="2:19" x14ac:dyDescent="0.2">
      <c r="B265" s="20">
        <v>41838</v>
      </c>
      <c r="C265" s="9">
        <v>31.22216000000002</v>
      </c>
      <c r="D265" s="9">
        <v>-79.594579999999965</v>
      </c>
      <c r="E265" s="71">
        <v>200</v>
      </c>
      <c r="G265" s="35">
        <v>520055.55555555562</v>
      </c>
      <c r="H265" s="35"/>
      <c r="N265" s="9">
        <v>16.899999999999999</v>
      </c>
      <c r="O265" s="9">
        <v>36</v>
      </c>
      <c r="P265" s="9"/>
      <c r="Q265" s="64">
        <v>3.8045910863865967E-2</v>
      </c>
      <c r="R265" s="64">
        <v>0.11702127659574468</v>
      </c>
      <c r="S265" s="64">
        <v>14.185024451442764</v>
      </c>
    </row>
    <row r="266" spans="2:19" x14ac:dyDescent="0.2">
      <c r="B266" s="20">
        <v>41838</v>
      </c>
      <c r="C266" s="9">
        <v>31.230040000000013</v>
      </c>
      <c r="D266" s="9">
        <v>-79.589679999999731</v>
      </c>
      <c r="E266" s="71">
        <v>400</v>
      </c>
      <c r="G266" s="35">
        <v>61365.74074074073</v>
      </c>
      <c r="H266" s="35"/>
      <c r="N266" s="9">
        <v>7.7</v>
      </c>
      <c r="O266" s="9">
        <v>34.799999999999997</v>
      </c>
      <c r="P266" s="9"/>
      <c r="Q266" s="64">
        <v>6.1704712577530532E-2</v>
      </c>
      <c r="R266" s="64">
        <v>0.11702127659574468</v>
      </c>
      <c r="S266" s="64">
        <v>32.608610492357329</v>
      </c>
    </row>
    <row r="267" spans="2:19" x14ac:dyDescent="0.2">
      <c r="B267" s="20">
        <v>41837</v>
      </c>
      <c r="C267" s="9">
        <v>31.302300000000098</v>
      </c>
      <c r="D267" s="9">
        <v>-81.043720000000093</v>
      </c>
      <c r="E267" s="71">
        <v>1.1000000000000001</v>
      </c>
      <c r="G267" s="35">
        <v>1424.0740740740744</v>
      </c>
      <c r="H267" s="35"/>
      <c r="N267" s="9">
        <v>28.6</v>
      </c>
      <c r="O267" s="9">
        <v>35.799999999999997</v>
      </c>
      <c r="P267" s="9"/>
      <c r="Q267" s="64"/>
      <c r="R267" s="64"/>
      <c r="S267" s="64"/>
    </row>
    <row r="268" spans="2:19" x14ac:dyDescent="0.2">
      <c r="B268" s="20">
        <v>41837</v>
      </c>
      <c r="C268" s="9">
        <v>31.302300000000002</v>
      </c>
      <c r="D268" s="9">
        <v>-81.04371999999978</v>
      </c>
      <c r="E268" s="71">
        <v>11.6</v>
      </c>
      <c r="G268" s="35">
        <v>3649.0740740740735</v>
      </c>
      <c r="H268" s="35"/>
      <c r="N268" s="9">
        <v>28.6</v>
      </c>
      <c r="O268" s="9">
        <v>35.799999999999997</v>
      </c>
      <c r="P268" s="9"/>
      <c r="Q268" s="64"/>
      <c r="R268" s="64"/>
      <c r="S268" s="64"/>
    </row>
    <row r="269" spans="2:19" x14ac:dyDescent="0.2">
      <c r="B269" s="20">
        <v>41837</v>
      </c>
      <c r="C269" s="9">
        <v>31.297580000000195</v>
      </c>
      <c r="D269" s="9">
        <v>-80.926479999999458</v>
      </c>
      <c r="E269" s="71">
        <v>1.2</v>
      </c>
      <c r="G269" s="35">
        <v>1595.8333333333333</v>
      </c>
      <c r="H269" s="35"/>
      <c r="N269" s="9">
        <v>28.5</v>
      </c>
      <c r="O269" s="9">
        <v>36</v>
      </c>
      <c r="P269" s="9"/>
      <c r="Q269" s="64"/>
      <c r="R269" s="64"/>
      <c r="S269" s="64"/>
    </row>
    <row r="270" spans="2:19" x14ac:dyDescent="0.2">
      <c r="B270" s="20">
        <v>41837</v>
      </c>
      <c r="C270" s="9">
        <v>31.297580000000011</v>
      </c>
      <c r="D270" s="9">
        <v>-80.926480000000041</v>
      </c>
      <c r="E270" s="71">
        <v>15</v>
      </c>
      <c r="G270" s="35">
        <v>998.51851851851836</v>
      </c>
      <c r="H270" s="35"/>
      <c r="N270" s="9">
        <v>28.5</v>
      </c>
      <c r="O270" s="9">
        <v>36</v>
      </c>
      <c r="P270" s="9"/>
      <c r="Q270" s="64"/>
      <c r="R270" s="64"/>
      <c r="S270" s="64"/>
    </row>
    <row r="271" spans="2:19" x14ac:dyDescent="0.2">
      <c r="B271" s="20">
        <v>41837</v>
      </c>
      <c r="C271" s="9">
        <v>31.295895681063051</v>
      </c>
      <c r="D271" s="9">
        <v>-80.803449767441549</v>
      </c>
      <c r="E271" s="71">
        <v>1.9</v>
      </c>
      <c r="G271" s="35">
        <v>1078.6111111111111</v>
      </c>
      <c r="H271" s="35"/>
      <c r="N271" s="9">
        <v>28.2</v>
      </c>
      <c r="O271" s="9">
        <v>36.1</v>
      </c>
      <c r="P271" s="9"/>
      <c r="Q271" s="64">
        <v>0.70451733707827602</v>
      </c>
      <c r="R271" s="64">
        <v>0.17599999999999999</v>
      </c>
      <c r="S271" s="64">
        <v>2.0642685851318981E-2</v>
      </c>
    </row>
    <row r="272" spans="2:19" x14ac:dyDescent="0.2">
      <c r="B272" s="20">
        <v>41837</v>
      </c>
      <c r="C272" s="9">
        <v>31.295900000000024</v>
      </c>
      <c r="D272" s="9">
        <v>-80.803479999999922</v>
      </c>
      <c r="E272" s="71">
        <v>18</v>
      </c>
      <c r="G272" s="35">
        <v>1069.8148148148148</v>
      </c>
      <c r="H272" s="35"/>
      <c r="N272" s="9">
        <v>28.2</v>
      </c>
      <c r="O272" s="9">
        <v>36.1</v>
      </c>
      <c r="P272" s="9"/>
      <c r="Q272" s="64">
        <v>0.14801440019616366</v>
      </c>
      <c r="R272" s="64">
        <v>0.16266666666666665</v>
      </c>
      <c r="S272" s="64" t="s">
        <v>361</v>
      </c>
    </row>
    <row r="273" spans="2:19" x14ac:dyDescent="0.2">
      <c r="B273" s="20">
        <v>41837</v>
      </c>
      <c r="C273" s="9">
        <v>31.282400000000045</v>
      </c>
      <c r="D273" s="9">
        <v>-80.64012000000001</v>
      </c>
      <c r="E273" s="71">
        <v>1.5</v>
      </c>
      <c r="G273" s="35">
        <v>979.41666666666686</v>
      </c>
      <c r="H273" s="35"/>
      <c r="N273" s="9">
        <v>28.2</v>
      </c>
      <c r="O273" s="9">
        <v>36.1</v>
      </c>
      <c r="P273" s="9"/>
      <c r="Q273" s="64"/>
      <c r="R273" s="64"/>
      <c r="S273" s="64"/>
    </row>
    <row r="274" spans="2:19" x14ac:dyDescent="0.2">
      <c r="B274" s="20">
        <v>41837</v>
      </c>
      <c r="C274" s="9">
        <v>31.282400000000045</v>
      </c>
      <c r="D274" s="9">
        <v>-80.64012000000001</v>
      </c>
      <c r="E274" s="71">
        <v>23.4</v>
      </c>
      <c r="G274" s="35">
        <v>1119.8333333333335</v>
      </c>
      <c r="H274" s="35"/>
      <c r="N274" s="9">
        <v>28</v>
      </c>
      <c r="O274" s="9">
        <v>36.1</v>
      </c>
      <c r="P274" s="9"/>
      <c r="Q274" s="64"/>
      <c r="R274" s="64"/>
      <c r="S274" s="64"/>
    </row>
    <row r="275" spans="2:19" x14ac:dyDescent="0.2">
      <c r="B275" s="20">
        <v>41835</v>
      </c>
      <c r="C275" s="9">
        <v>31.379479999999784</v>
      </c>
      <c r="D275" s="9">
        <v>-81.289820000000645</v>
      </c>
      <c r="E275" s="71">
        <v>1.6</v>
      </c>
      <c r="G275" s="35">
        <v>56659.722222222241</v>
      </c>
      <c r="H275" s="35"/>
      <c r="N275" s="9">
        <v>28.8</v>
      </c>
      <c r="O275" s="9">
        <v>30.4</v>
      </c>
      <c r="P275" s="9"/>
      <c r="Q275" s="64">
        <v>1.2659243655331527</v>
      </c>
      <c r="R275" s="64">
        <v>0.30933333333333335</v>
      </c>
      <c r="S275" s="64">
        <v>7.9155875299760203E-2</v>
      </c>
    </row>
    <row r="276" spans="2:19" x14ac:dyDescent="0.2">
      <c r="B276" s="20">
        <v>41835</v>
      </c>
      <c r="C276" s="9">
        <v>31.379480000000047</v>
      </c>
      <c r="D276" s="9">
        <v>-81.289819999999978</v>
      </c>
      <c r="E276" s="71">
        <v>9.6999999999999993</v>
      </c>
      <c r="G276" s="35">
        <v>518583.33333333331</v>
      </c>
      <c r="H276" s="35"/>
      <c r="N276" s="9">
        <v>28.7</v>
      </c>
      <c r="O276" s="9">
        <v>31</v>
      </c>
      <c r="P276" s="9"/>
      <c r="Q276" s="64">
        <v>1.6766420347521762</v>
      </c>
      <c r="R276" s="64">
        <v>0.32266666666666666</v>
      </c>
      <c r="S276" s="64">
        <v>0.14975539568345325</v>
      </c>
    </row>
    <row r="277" spans="2:19" x14ac:dyDescent="0.2">
      <c r="B277" s="20">
        <v>41838</v>
      </c>
      <c r="C277" s="9">
        <v>31.42187999999992</v>
      </c>
      <c r="D277" s="9">
        <v>-81.118259999999609</v>
      </c>
      <c r="E277" s="71">
        <v>2.2000000000000002</v>
      </c>
      <c r="G277" s="35">
        <v>54211.111111111124</v>
      </c>
      <c r="H277" s="35"/>
      <c r="N277" s="9">
        <v>29.154716104868939</v>
      </c>
      <c r="O277" s="9">
        <v>34.628317228464418</v>
      </c>
      <c r="P277" s="9"/>
      <c r="Q277" s="64"/>
      <c r="R277" s="64"/>
      <c r="S277" s="64"/>
    </row>
    <row r="278" spans="2:19" x14ac:dyDescent="0.2">
      <c r="B278" s="20">
        <v>41838</v>
      </c>
      <c r="C278" s="9">
        <v>31.421879999999991</v>
      </c>
      <c r="D278" s="9">
        <v>-81.118259999999992</v>
      </c>
      <c r="E278" s="71">
        <v>7.4</v>
      </c>
      <c r="G278" s="35">
        <v>39832.222222222226</v>
      </c>
      <c r="H278" s="35"/>
      <c r="N278" s="9">
        <v>29.181033333333335</v>
      </c>
      <c r="O278" s="9">
        <v>34.725766666666665</v>
      </c>
      <c r="P278" s="9"/>
      <c r="Q278" s="64"/>
      <c r="R278" s="64"/>
      <c r="S278" s="64"/>
    </row>
    <row r="279" spans="2:19" x14ac:dyDescent="0.2">
      <c r="B279" s="20">
        <v>41838</v>
      </c>
      <c r="C279" s="9">
        <v>31.413260000000065</v>
      </c>
      <c r="D279" s="9">
        <v>-81.002560000000472</v>
      </c>
      <c r="E279" s="71">
        <v>2.6</v>
      </c>
      <c r="G279" s="35">
        <v>6048.5185185185192</v>
      </c>
      <c r="H279" s="35"/>
      <c r="N279" s="9">
        <v>29</v>
      </c>
      <c r="O279" s="9">
        <v>35.5</v>
      </c>
      <c r="P279" s="9"/>
      <c r="Q279" s="64">
        <v>8.6002941364537372E-2</v>
      </c>
      <c r="R279" s="64">
        <v>0.11702127659574468</v>
      </c>
      <c r="S279" s="64" t="s">
        <v>361</v>
      </c>
    </row>
    <row r="280" spans="2:19" x14ac:dyDescent="0.2">
      <c r="B280" s="20">
        <v>41838</v>
      </c>
      <c r="C280" s="9">
        <v>31.413260000000012</v>
      </c>
      <c r="D280" s="9">
        <v>-81.002560000000315</v>
      </c>
      <c r="E280" s="71">
        <v>12.2</v>
      </c>
      <c r="G280" s="35">
        <v>6731.6666666666661</v>
      </c>
      <c r="H280" s="35"/>
      <c r="N280" s="9">
        <v>29</v>
      </c>
      <c r="O280" s="9">
        <v>35.5</v>
      </c>
      <c r="P280" s="9"/>
      <c r="Q280" s="64">
        <v>9.7672485453034086E-2</v>
      </c>
      <c r="R280" s="64">
        <v>0.14361702127659576</v>
      </c>
      <c r="S280" s="64" t="s">
        <v>361</v>
      </c>
    </row>
    <row r="281" spans="2:19" x14ac:dyDescent="0.2">
      <c r="B281" s="20">
        <v>41838</v>
      </c>
      <c r="C281" s="9">
        <v>31.408279999999834</v>
      </c>
      <c r="D281" s="9">
        <v>-80.884760000000526</v>
      </c>
      <c r="E281" s="71">
        <v>2</v>
      </c>
      <c r="G281" s="35">
        <v>1353.4259259259261</v>
      </c>
      <c r="H281" s="35"/>
      <c r="N281" s="9">
        <v>28.929874426229524</v>
      </c>
      <c r="O281" s="9">
        <v>36.01663901639342</v>
      </c>
      <c r="P281" s="9"/>
      <c r="Q281" s="64"/>
      <c r="R281" s="64"/>
      <c r="S281" s="64"/>
    </row>
    <row r="282" spans="2:19" x14ac:dyDescent="0.2">
      <c r="B282" s="20">
        <v>41838</v>
      </c>
      <c r="C282" s="9">
        <v>31.408199999999937</v>
      </c>
      <c r="D282" s="9">
        <v>-80.885480000000186</v>
      </c>
      <c r="E282" s="71">
        <v>15</v>
      </c>
      <c r="G282" s="35">
        <v>1371.1111111111111</v>
      </c>
      <c r="H282" s="35"/>
      <c r="N282" s="9">
        <v>28.946083687943261</v>
      </c>
      <c r="O282" s="9">
        <v>36.013797872340412</v>
      </c>
      <c r="P282" s="9"/>
      <c r="Q282" s="64"/>
      <c r="R282" s="64"/>
      <c r="S282" s="64"/>
    </row>
    <row r="283" spans="2:19" x14ac:dyDescent="0.2">
      <c r="B283" s="20">
        <v>41839</v>
      </c>
      <c r="C283" s="9">
        <v>31.395339999999962</v>
      </c>
      <c r="D283" s="9">
        <v>-80.690819999999832</v>
      </c>
      <c r="E283" s="71">
        <v>2.5</v>
      </c>
      <c r="G283" s="35">
        <v>1230</v>
      </c>
      <c r="H283" s="35"/>
      <c r="N283" s="9">
        <v>28.3</v>
      </c>
      <c r="O283" s="9">
        <v>35.9</v>
      </c>
      <c r="P283" s="9"/>
      <c r="Q283" s="64">
        <v>0.12213057100837649</v>
      </c>
      <c r="R283" s="64">
        <v>0.14361702127659576</v>
      </c>
      <c r="S283" s="64" t="s">
        <v>361</v>
      </c>
    </row>
    <row r="284" spans="2:19" x14ac:dyDescent="0.2">
      <c r="B284" s="20">
        <v>41839</v>
      </c>
      <c r="C284" s="9">
        <v>31.395340000000022</v>
      </c>
      <c r="D284" s="9">
        <v>-80.690819999999903</v>
      </c>
      <c r="E284" s="71">
        <v>20.399999999999999</v>
      </c>
      <c r="G284" s="35">
        <v>1134.6666666666667</v>
      </c>
      <c r="H284" s="35"/>
      <c r="N284" s="9">
        <v>28.3</v>
      </c>
      <c r="O284" s="9">
        <v>35.9</v>
      </c>
      <c r="P284" s="9"/>
      <c r="Q284" s="64">
        <v>0.10630475094315492</v>
      </c>
      <c r="R284" s="64">
        <v>0.14361702127659576</v>
      </c>
      <c r="S284" s="64" t="s">
        <v>361</v>
      </c>
    </row>
    <row r="285" spans="2:19" x14ac:dyDescent="0.2">
      <c r="B285" s="20">
        <v>41839</v>
      </c>
      <c r="C285" s="9">
        <v>31.535479999999811</v>
      </c>
      <c r="D285" s="9">
        <v>-81.059379999999862</v>
      </c>
      <c r="E285" s="71">
        <v>1.6</v>
      </c>
      <c r="G285" s="35">
        <v>22636.249999999996</v>
      </c>
      <c r="H285" s="35"/>
      <c r="N285" s="9">
        <v>28.625446715328483</v>
      </c>
      <c r="O285" s="9">
        <v>33.146977737226294</v>
      </c>
      <c r="P285" s="9"/>
      <c r="Q285" s="64">
        <v>0.1075836050898395</v>
      </c>
      <c r="R285" s="64">
        <v>0.14361702127659576</v>
      </c>
      <c r="S285" s="64" t="s">
        <v>361</v>
      </c>
    </row>
    <row r="286" spans="2:19" x14ac:dyDescent="0.2">
      <c r="B286" s="20">
        <v>41839</v>
      </c>
      <c r="C286" s="9">
        <v>31.535480000000003</v>
      </c>
      <c r="D286" s="9">
        <v>-81.059380000000004</v>
      </c>
      <c r="E286" s="71">
        <v>9.5</v>
      </c>
      <c r="G286" s="35">
        <v>79046.296296296307</v>
      </c>
      <c r="H286" s="35"/>
      <c r="N286" s="9">
        <v>28.890999999999998</v>
      </c>
      <c r="O286" s="9">
        <v>34.126037288135599</v>
      </c>
      <c r="P286" s="9"/>
      <c r="Q286" s="64">
        <v>0.11573630027495363</v>
      </c>
      <c r="R286" s="64">
        <v>0.14361702127659576</v>
      </c>
      <c r="S286" s="64" t="s">
        <v>361</v>
      </c>
    </row>
    <row r="287" spans="2:19" x14ac:dyDescent="0.2">
      <c r="B287" s="20">
        <v>41839</v>
      </c>
      <c r="C287" s="9">
        <v>31.501399999999936</v>
      </c>
      <c r="D287" s="9">
        <v>-80.367160000000439</v>
      </c>
      <c r="E287" s="71">
        <v>1.8</v>
      </c>
      <c r="G287" s="35">
        <v>532.87037037037044</v>
      </c>
      <c r="H287" s="35"/>
      <c r="N287" s="9">
        <v>27.7</v>
      </c>
      <c r="O287" s="9">
        <v>36.1</v>
      </c>
      <c r="P287" s="9"/>
      <c r="Q287" s="64">
        <v>0.12149114393503421</v>
      </c>
      <c r="R287" s="64">
        <v>0.1702127659574468</v>
      </c>
      <c r="S287" s="64" t="s">
        <v>361</v>
      </c>
    </row>
    <row r="288" spans="2:19" x14ac:dyDescent="0.2">
      <c r="B288" s="20">
        <v>41839</v>
      </c>
      <c r="C288" s="9">
        <v>31.501400000000075</v>
      </c>
      <c r="D288" s="9">
        <v>-80.367159999999828</v>
      </c>
      <c r="E288" s="71">
        <v>27.5</v>
      </c>
      <c r="G288" s="35">
        <v>809.99999999999989</v>
      </c>
      <c r="H288" s="35"/>
      <c r="N288" s="9">
        <v>27.4</v>
      </c>
      <c r="O288" s="9">
        <v>36.1</v>
      </c>
      <c r="P288" s="9"/>
      <c r="Q288" s="64">
        <v>8.1686808619476942E-2</v>
      </c>
      <c r="R288" s="64">
        <v>0.1702127659574468</v>
      </c>
      <c r="S288" s="64" t="s">
        <v>361</v>
      </c>
    </row>
    <row r="289" spans="2:19" x14ac:dyDescent="0.2">
      <c r="B289" s="20">
        <v>41839</v>
      </c>
      <c r="C289" s="9">
        <v>31.532140000000066</v>
      </c>
      <c r="D289" s="9">
        <v>-80.963479999999976</v>
      </c>
      <c r="E289" s="71">
        <v>2.1</v>
      </c>
      <c r="G289" s="35">
        <v>5504.4444444444443</v>
      </c>
      <c r="H289" s="35"/>
      <c r="N289" s="9">
        <v>28.8</v>
      </c>
      <c r="O289" s="9">
        <v>35.1</v>
      </c>
      <c r="P289" s="9"/>
      <c r="Q289" s="64"/>
      <c r="R289" s="64"/>
      <c r="S289" s="64"/>
    </row>
    <row r="290" spans="2:19" x14ac:dyDescent="0.2">
      <c r="B290" s="20">
        <v>41839</v>
      </c>
      <c r="C290" s="9">
        <v>31.532139999999945</v>
      </c>
      <c r="D290" s="9">
        <v>-80.963480000000132</v>
      </c>
      <c r="E290" s="71">
        <v>12.5</v>
      </c>
      <c r="G290" s="35">
        <v>16377.407407407411</v>
      </c>
      <c r="H290" s="35"/>
      <c r="N290" s="9">
        <v>28.8</v>
      </c>
      <c r="O290" s="9">
        <v>35.1</v>
      </c>
      <c r="P290" s="9"/>
      <c r="Q290" s="64"/>
      <c r="R290" s="64"/>
      <c r="S290" s="64"/>
    </row>
    <row r="291" spans="2:19" x14ac:dyDescent="0.2">
      <c r="B291" s="20">
        <v>41839</v>
      </c>
      <c r="C291" s="9">
        <v>31.528640000000113</v>
      </c>
      <c r="D291" s="9">
        <v>-80.860039999999714</v>
      </c>
      <c r="E291" s="71">
        <v>1.6</v>
      </c>
      <c r="G291" s="35">
        <v>4327.5833333333339</v>
      </c>
      <c r="H291" s="35"/>
      <c r="N291" s="9">
        <v>28.9</v>
      </c>
      <c r="O291" s="9">
        <v>35.9</v>
      </c>
      <c r="P291" s="9"/>
      <c r="Q291" s="64"/>
      <c r="R291" s="64"/>
      <c r="S291" s="64"/>
    </row>
    <row r="292" spans="2:19" x14ac:dyDescent="0.2">
      <c r="B292" s="20">
        <v>41839</v>
      </c>
      <c r="C292" s="9">
        <v>31.528800000000036</v>
      </c>
      <c r="D292" s="9">
        <v>-80.860319999999845</v>
      </c>
      <c r="E292" s="71">
        <v>19</v>
      </c>
      <c r="G292" s="35">
        <v>1118.3333333333333</v>
      </c>
      <c r="H292" s="35"/>
      <c r="N292" s="9">
        <v>28.9</v>
      </c>
      <c r="O292" s="9">
        <v>35.9</v>
      </c>
      <c r="P292" s="9"/>
      <c r="Q292" s="64"/>
      <c r="R292" s="64"/>
      <c r="S292" s="64"/>
    </row>
    <row r="293" spans="2:19" x14ac:dyDescent="0.2">
      <c r="B293" s="20">
        <v>41839</v>
      </c>
      <c r="C293" s="9">
        <v>31.520239999999884</v>
      </c>
      <c r="D293" s="9">
        <v>-80.729920000000277</v>
      </c>
      <c r="E293" s="71">
        <v>2.2000000000000002</v>
      </c>
      <c r="G293" s="35">
        <v>1643.4722222222222</v>
      </c>
      <c r="H293" s="35"/>
      <c r="N293" s="9">
        <v>28.6</v>
      </c>
      <c r="O293" s="9">
        <v>35.9</v>
      </c>
      <c r="P293" s="9"/>
      <c r="Q293" s="64">
        <v>0.18831127309930301</v>
      </c>
      <c r="R293" s="64">
        <v>0.14361702127659576</v>
      </c>
      <c r="S293" s="64" t="s">
        <v>361</v>
      </c>
    </row>
    <row r="294" spans="2:19" x14ac:dyDescent="0.2">
      <c r="B294" s="20">
        <v>41839</v>
      </c>
      <c r="C294" s="9">
        <v>31.520239999999927</v>
      </c>
      <c r="D294" s="9">
        <v>-80.729919999999893</v>
      </c>
      <c r="E294" s="71">
        <v>19.600000000000001</v>
      </c>
      <c r="G294" s="35">
        <v>1405.4027777777776</v>
      </c>
      <c r="H294" s="35"/>
      <c r="N294" s="9">
        <v>28.6</v>
      </c>
      <c r="O294" s="9">
        <v>35.9</v>
      </c>
      <c r="P294" s="9"/>
      <c r="Q294" s="64">
        <v>6.5061704712577523E-2</v>
      </c>
      <c r="R294" s="64">
        <v>0.14361702127659576</v>
      </c>
      <c r="S294" s="64" t="s">
        <v>361</v>
      </c>
    </row>
    <row r="295" spans="2:19" x14ac:dyDescent="0.2">
      <c r="B295" s="20">
        <v>41839</v>
      </c>
      <c r="C295" s="9">
        <v>31.512499999999889</v>
      </c>
      <c r="D295" s="9">
        <v>-80.586660000000364</v>
      </c>
      <c r="E295" s="71">
        <v>1.4</v>
      </c>
      <c r="G295" s="35">
        <v>236.55555555555551</v>
      </c>
      <c r="H295" s="35"/>
      <c r="N295" s="9">
        <v>28.4</v>
      </c>
      <c r="O295" s="9">
        <v>35.9</v>
      </c>
      <c r="P295" s="9"/>
      <c r="Q295" s="64"/>
      <c r="R295" s="64"/>
      <c r="S295" s="64"/>
    </row>
    <row r="296" spans="2:19" x14ac:dyDescent="0.2">
      <c r="B296" s="20">
        <v>41839</v>
      </c>
      <c r="C296" s="9">
        <v>31.512499999999939</v>
      </c>
      <c r="D296" s="9">
        <v>-80.586660000000052</v>
      </c>
      <c r="E296" s="71">
        <v>24.4</v>
      </c>
      <c r="G296" s="35">
        <v>1237.3148148148148</v>
      </c>
      <c r="H296" s="35"/>
      <c r="N296" s="9">
        <v>28.3</v>
      </c>
      <c r="O296" s="9">
        <v>35.9</v>
      </c>
      <c r="P296" s="9"/>
      <c r="Q296" s="64"/>
      <c r="R296" s="64"/>
      <c r="S296" s="64"/>
    </row>
    <row r="297" spans="2:19" x14ac:dyDescent="0.2">
      <c r="B297" s="20">
        <v>41835</v>
      </c>
      <c r="C297" s="9">
        <v>31.54303999999993</v>
      </c>
      <c r="D297" s="9">
        <v>-81.202219999999485</v>
      </c>
      <c r="E297" s="71">
        <v>1</v>
      </c>
      <c r="G297" s="35">
        <v>125979.16666666667</v>
      </c>
      <c r="H297" s="35"/>
      <c r="N297" s="9">
        <v>29.4</v>
      </c>
      <c r="O297" s="9">
        <v>29.2</v>
      </c>
      <c r="P297" s="9"/>
      <c r="Q297" s="64">
        <v>3.2575428272087916</v>
      </c>
      <c r="R297" s="64">
        <v>1.256</v>
      </c>
      <c r="S297" s="64">
        <v>0.4754148681055157</v>
      </c>
    </row>
    <row r="298" spans="2:19" x14ac:dyDescent="0.2">
      <c r="B298" s="20">
        <v>41835</v>
      </c>
      <c r="C298" s="9">
        <v>31.543040000000012</v>
      </c>
      <c r="D298" s="9">
        <v>-81.202220000000054</v>
      </c>
      <c r="E298" s="71">
        <v>9.5</v>
      </c>
      <c r="G298" s="35">
        <v>302083.33333333337</v>
      </c>
      <c r="H298" s="35"/>
      <c r="N298" s="9">
        <v>29.5</v>
      </c>
      <c r="O298" s="9">
        <v>30.1</v>
      </c>
      <c r="P298" s="9"/>
      <c r="Q298" s="64">
        <v>3.4985120540341725</v>
      </c>
      <c r="R298" s="64">
        <v>1.4159999999999999</v>
      </c>
      <c r="S298" s="64">
        <v>0.67512709832134332</v>
      </c>
    </row>
    <row r="299" spans="2:19" x14ac:dyDescent="0.2">
      <c r="B299" s="20">
        <v>41835</v>
      </c>
      <c r="C299" s="9">
        <v>31.924839999999843</v>
      </c>
      <c r="D299" s="9">
        <v>-80.968359999999919</v>
      </c>
      <c r="E299" s="71">
        <v>1.4</v>
      </c>
      <c r="G299" s="35">
        <v>233283.33333333334</v>
      </c>
      <c r="H299" s="35"/>
      <c r="N299" s="9">
        <v>28.768999999999998</v>
      </c>
      <c r="O299" s="9">
        <v>31.238</v>
      </c>
      <c r="P299" s="9"/>
      <c r="Q299" s="64"/>
      <c r="R299" s="64"/>
      <c r="S299" s="64"/>
    </row>
    <row r="300" spans="2:19" x14ac:dyDescent="0.2">
      <c r="B300" s="20">
        <v>41835</v>
      </c>
      <c r="C300" s="9">
        <v>31.924840000000042</v>
      </c>
      <c r="D300" s="9">
        <v>-80.968360000000075</v>
      </c>
      <c r="E300" s="71">
        <v>13</v>
      </c>
      <c r="G300" s="35">
        <v>424666.66666666669</v>
      </c>
      <c r="H300" s="35"/>
      <c r="N300" s="9">
        <v>28.5</v>
      </c>
      <c r="O300" s="9">
        <v>31.7</v>
      </c>
      <c r="P300" s="9"/>
      <c r="Q300" s="64"/>
      <c r="R300" s="64"/>
      <c r="S300" s="64"/>
    </row>
    <row r="301" spans="2:19" x14ac:dyDescent="0.2">
      <c r="B301" s="20">
        <v>41856</v>
      </c>
      <c r="C301" s="9">
        <v>31.211659999999974</v>
      </c>
      <c r="D301" s="9">
        <v>-81.227759999999989</v>
      </c>
      <c r="E301" s="71">
        <v>1.6</v>
      </c>
      <c r="G301" s="35">
        <v>6168.75</v>
      </c>
      <c r="H301" s="35"/>
      <c r="N301" s="9">
        <v>29.09874871794872</v>
      </c>
      <c r="O301" s="9">
        <v>33.322043589743579</v>
      </c>
      <c r="P301" s="9"/>
      <c r="Q301" s="64"/>
      <c r="R301" s="64"/>
      <c r="S301" s="64"/>
    </row>
    <row r="302" spans="2:19" x14ac:dyDescent="0.2">
      <c r="B302" s="20">
        <v>41856</v>
      </c>
      <c r="C302" s="9">
        <v>31.211639999999992</v>
      </c>
      <c r="D302" s="9">
        <v>-81.227600000000066</v>
      </c>
      <c r="E302" s="71">
        <v>8.6</v>
      </c>
      <c r="G302" s="35">
        <v>15783.75</v>
      </c>
      <c r="H302" s="35"/>
      <c r="N302" s="9">
        <v>28.912077966101695</v>
      </c>
      <c r="O302" s="9">
        <v>34.141161016949148</v>
      </c>
      <c r="P302" s="9"/>
      <c r="Q302" s="64"/>
      <c r="R302" s="64"/>
      <c r="S302" s="64"/>
    </row>
    <row r="303" spans="2:19" x14ac:dyDescent="0.2">
      <c r="B303" s="20">
        <v>41856</v>
      </c>
      <c r="C303" s="9">
        <v>31.206020000000027</v>
      </c>
      <c r="D303" s="9">
        <v>-81.094520000000045</v>
      </c>
      <c r="E303" s="71">
        <v>1.8</v>
      </c>
      <c r="G303" s="35">
        <v>9212.5</v>
      </c>
      <c r="H303" s="35"/>
      <c r="N303" s="9">
        <v>29.278541818181822</v>
      </c>
      <c r="O303" s="9">
        <v>35.110545454545459</v>
      </c>
      <c r="P303" s="9"/>
      <c r="Q303" s="64"/>
      <c r="R303" s="64"/>
      <c r="S303" s="64"/>
    </row>
    <row r="304" spans="2:19" x14ac:dyDescent="0.2">
      <c r="B304" s="20">
        <v>41856</v>
      </c>
      <c r="C304" s="9">
        <v>31.206019999999995</v>
      </c>
      <c r="D304" s="9">
        <v>-81.094520000000045</v>
      </c>
      <c r="E304" s="71">
        <v>13.3</v>
      </c>
      <c r="G304" s="35">
        <v>7238.7499999999982</v>
      </c>
      <c r="H304" s="35"/>
      <c r="N304" s="9">
        <v>29.308058333333332</v>
      </c>
      <c r="O304" s="9">
        <v>35.144975000000002</v>
      </c>
      <c r="P304" s="9"/>
      <c r="Q304" s="64"/>
      <c r="R304" s="64"/>
      <c r="S304" s="64"/>
    </row>
    <row r="305" spans="2:19" x14ac:dyDescent="0.2">
      <c r="B305" s="20">
        <v>41856</v>
      </c>
      <c r="C305" s="9">
        <v>31.194239999999905</v>
      </c>
      <c r="D305" s="9">
        <v>-80.959800000000058</v>
      </c>
      <c r="E305" s="71">
        <v>1.8</v>
      </c>
      <c r="G305" s="35">
        <v>12330.555555555555</v>
      </c>
      <c r="H305" s="35"/>
      <c r="N305" s="9">
        <v>29.280676510067135</v>
      </c>
      <c r="O305" s="9">
        <v>35.569215436241613</v>
      </c>
      <c r="P305" s="9"/>
      <c r="Q305" s="64"/>
      <c r="R305" s="64"/>
      <c r="S305" s="64"/>
    </row>
    <row r="306" spans="2:19" x14ac:dyDescent="0.2">
      <c r="B306" s="20">
        <v>41856</v>
      </c>
      <c r="C306" s="9">
        <v>31.194240000000022</v>
      </c>
      <c r="D306" s="9">
        <v>-80.959800000000044</v>
      </c>
      <c r="E306" s="71">
        <v>15.9</v>
      </c>
      <c r="G306" s="35">
        <v>30304.166666666668</v>
      </c>
      <c r="H306" s="35"/>
      <c r="N306" s="9">
        <v>29.298501886792458</v>
      </c>
      <c r="O306" s="9">
        <v>35.661266037735864</v>
      </c>
      <c r="P306" s="9"/>
      <c r="Q306" s="64"/>
      <c r="R306" s="64"/>
      <c r="S306" s="64"/>
    </row>
    <row r="307" spans="2:19" x14ac:dyDescent="0.2">
      <c r="B307" s="20">
        <v>41857</v>
      </c>
      <c r="C307" s="9">
        <v>31.188159999999911</v>
      </c>
      <c r="D307" s="9">
        <v>-80.829040000000205</v>
      </c>
      <c r="E307" s="71">
        <v>1.3</v>
      </c>
      <c r="G307" s="35">
        <v>4725.4237288135591</v>
      </c>
      <c r="H307" s="35"/>
      <c r="N307" s="9">
        <v>29.114162555066073</v>
      </c>
      <c r="O307" s="9">
        <v>35.538901762114541</v>
      </c>
      <c r="P307" s="9"/>
      <c r="Q307" s="64">
        <v>0.45820271682340658</v>
      </c>
      <c r="R307" s="64">
        <v>0.1756373937677054</v>
      </c>
      <c r="S307" s="64">
        <v>1.6175471729370589E-2</v>
      </c>
    </row>
    <row r="308" spans="2:19" x14ac:dyDescent="0.2">
      <c r="B308" s="20">
        <v>41857</v>
      </c>
      <c r="C308" s="9">
        <v>31.188144893617071</v>
      </c>
      <c r="D308" s="9">
        <v>-80.828662340425737</v>
      </c>
      <c r="E308" s="71">
        <v>17.600000000000001</v>
      </c>
      <c r="G308" s="35">
        <v>2925</v>
      </c>
      <c r="H308" s="35"/>
      <c r="N308" s="9">
        <v>29.082377659574473</v>
      </c>
      <c r="O308" s="9">
        <v>35.655632978723411</v>
      </c>
      <c r="P308" s="9"/>
      <c r="Q308" s="64"/>
      <c r="R308" s="64"/>
      <c r="S308" s="64"/>
    </row>
    <row r="309" spans="2:19" x14ac:dyDescent="0.2">
      <c r="B309" s="20">
        <v>41856</v>
      </c>
      <c r="C309" s="9">
        <v>31.32045999999993</v>
      </c>
      <c r="D309" s="9">
        <v>-81.2954399999999</v>
      </c>
      <c r="E309" s="71">
        <v>1.2</v>
      </c>
      <c r="G309" s="35">
        <v>117041.66666666669</v>
      </c>
      <c r="H309" s="35"/>
      <c r="N309" s="9">
        <v>29.225168449197881</v>
      </c>
      <c r="O309" s="9">
        <v>30.652297326203207</v>
      </c>
      <c r="P309" s="9"/>
      <c r="Q309" s="64">
        <v>0.66718913270637403</v>
      </c>
      <c r="R309" s="64">
        <v>0.57223796033994334</v>
      </c>
      <c r="S309" s="64">
        <v>0.12249888176531976</v>
      </c>
    </row>
    <row r="310" spans="2:19" x14ac:dyDescent="0.2">
      <c r="B310" s="20">
        <v>41856</v>
      </c>
      <c r="C310" s="9">
        <v>31.320459999999965</v>
      </c>
      <c r="D310" s="9">
        <v>-81.295439999999942</v>
      </c>
      <c r="E310" s="71">
        <v>6.8</v>
      </c>
      <c r="G310" s="35">
        <v>160645.83333333328</v>
      </c>
      <c r="H310" s="35"/>
      <c r="N310" s="9">
        <v>28.932678260869562</v>
      </c>
      <c r="O310" s="9">
        <v>31.205850724637681</v>
      </c>
      <c r="P310" s="9"/>
      <c r="Q310" s="64">
        <v>0.35481231461593538</v>
      </c>
      <c r="R310" s="64">
        <v>0.11936339522546419</v>
      </c>
      <c r="S310" s="64">
        <v>0.45098292512085608</v>
      </c>
    </row>
    <row r="311" spans="2:19" x14ac:dyDescent="0.2">
      <c r="B311" s="20">
        <v>41857</v>
      </c>
      <c r="C311" s="9">
        <v>31.312858888888936</v>
      </c>
      <c r="D311" s="9">
        <v>-81.190979259259407</v>
      </c>
      <c r="E311" s="71">
        <v>1.6</v>
      </c>
      <c r="G311" s="35">
        <v>76176.70682730923</v>
      </c>
      <c r="H311" s="35"/>
      <c r="N311" s="9">
        <v>28.955337962962972</v>
      </c>
      <c r="O311" s="9">
        <v>33.686821759259296</v>
      </c>
      <c r="P311" s="9"/>
      <c r="Q311" s="64">
        <v>0.1980157512529406</v>
      </c>
      <c r="R311" s="64">
        <v>1.3262599469496022E-2</v>
      </c>
      <c r="S311" s="64">
        <v>0.12418328797639137</v>
      </c>
    </row>
    <row r="312" spans="2:19" x14ac:dyDescent="0.2">
      <c r="B312" s="20">
        <v>41857</v>
      </c>
      <c r="C312" s="9">
        <v>31.313120000000019</v>
      </c>
      <c r="D312" s="9">
        <v>-81.190840000000009</v>
      </c>
      <c r="E312" s="71">
        <v>10.5</v>
      </c>
      <c r="G312" s="35">
        <v>96220.930232558138</v>
      </c>
      <c r="H312" s="35"/>
      <c r="N312" s="9">
        <v>29.107177777777771</v>
      </c>
      <c r="O312" s="9">
        <v>34.262792592592596</v>
      </c>
      <c r="P312" s="9"/>
      <c r="Q312" s="64">
        <v>0.18441239644062599</v>
      </c>
      <c r="R312" s="64">
        <v>0</v>
      </c>
      <c r="S312" s="64">
        <v>0.20238095238095233</v>
      </c>
    </row>
    <row r="313" spans="2:19" x14ac:dyDescent="0.2">
      <c r="B313" s="20">
        <v>41857</v>
      </c>
      <c r="C313" s="9">
        <v>31.269359999999942</v>
      </c>
      <c r="D313" s="9">
        <v>-80.433779999999871</v>
      </c>
      <c r="E313" s="71">
        <v>1.2</v>
      </c>
      <c r="G313" s="35">
        <v>1674.7549019607843</v>
      </c>
      <c r="H313" s="35"/>
      <c r="N313" s="9">
        <v>28.434060130718951</v>
      </c>
      <c r="O313" s="9">
        <v>35.814975163398692</v>
      </c>
      <c r="P313" s="9"/>
      <c r="Q313" s="64">
        <v>0.45297805642633238</v>
      </c>
      <c r="R313" s="64">
        <v>0.1756373937677054</v>
      </c>
      <c r="S313" s="64" t="s">
        <v>361</v>
      </c>
    </row>
    <row r="314" spans="2:19" x14ac:dyDescent="0.2">
      <c r="B314" s="20">
        <v>41857</v>
      </c>
      <c r="C314" s="9">
        <v>31.269359999999921</v>
      </c>
      <c r="D314" s="9">
        <v>-80.433780000000112</v>
      </c>
      <c r="E314" s="71">
        <v>39.9</v>
      </c>
      <c r="G314" s="35">
        <v>8483.3333333333339</v>
      </c>
      <c r="H314" s="35"/>
      <c r="N314" s="9">
        <v>26.220537254901959</v>
      </c>
      <c r="O314" s="9">
        <v>36.065262745098032</v>
      </c>
      <c r="P314" s="9"/>
      <c r="Q314" s="64">
        <v>0.7821316614420063</v>
      </c>
      <c r="R314" s="64">
        <v>0.1756373937677054</v>
      </c>
      <c r="S314" s="64">
        <v>0.12143862962410748</v>
      </c>
    </row>
    <row r="315" spans="2:19" x14ac:dyDescent="0.2">
      <c r="B315" s="20">
        <v>41857</v>
      </c>
      <c r="C315" s="9">
        <v>31.263919999999857</v>
      </c>
      <c r="D315" s="9">
        <v>-80.304300000000026</v>
      </c>
      <c r="E315" s="71">
        <v>1.6</v>
      </c>
      <c r="G315" s="35">
        <v>1286.2222222222224</v>
      </c>
      <c r="H315" s="35"/>
      <c r="N315" s="9">
        <v>28.543837931034478</v>
      </c>
      <c r="O315" s="9">
        <v>35.865100459770083</v>
      </c>
      <c r="P315" s="9"/>
      <c r="Q315" s="64"/>
      <c r="R315" s="64"/>
      <c r="S315" s="64"/>
    </row>
    <row r="316" spans="2:19" x14ac:dyDescent="0.2">
      <c r="B316" s="20">
        <v>41857</v>
      </c>
      <c r="C316" s="9">
        <v>31.263920000000013</v>
      </c>
      <c r="D316" s="9">
        <v>-80.304299999999813</v>
      </c>
      <c r="E316" s="71">
        <v>35.6</v>
      </c>
      <c r="G316" s="35">
        <v>1687.7222222222222</v>
      </c>
      <c r="H316" s="35"/>
      <c r="N316" s="9">
        <v>25.390078571428567</v>
      </c>
      <c r="O316" s="9">
        <v>36.066548701298714</v>
      </c>
      <c r="P316" s="9"/>
      <c r="Q316" s="64"/>
      <c r="R316" s="64"/>
      <c r="S316" s="64"/>
    </row>
    <row r="317" spans="2:19" x14ac:dyDescent="0.2">
      <c r="B317" s="20">
        <v>41857</v>
      </c>
      <c r="C317" s="9">
        <v>31.302920000000075</v>
      </c>
      <c r="D317" s="9">
        <v>-81.042839999999501</v>
      </c>
      <c r="E317" s="71">
        <v>1.2</v>
      </c>
      <c r="G317" s="35">
        <v>6229.4776119402977</v>
      </c>
      <c r="H317" s="35"/>
      <c r="N317" s="9">
        <v>29.214870508474576</v>
      </c>
      <c r="O317" s="9">
        <v>35.226901016949149</v>
      </c>
      <c r="P317" s="9"/>
      <c r="Q317" s="64"/>
      <c r="R317" s="64"/>
      <c r="S317" s="64"/>
    </row>
    <row r="318" spans="2:19" x14ac:dyDescent="0.2">
      <c r="B318" s="20">
        <v>41857</v>
      </c>
      <c r="C318" s="9">
        <v>31.302920000000054</v>
      </c>
      <c r="D318" s="9">
        <v>-81.042840000000055</v>
      </c>
      <c r="E318" s="71">
        <v>13.2</v>
      </c>
      <c r="G318" s="35">
        <v>11287.946428571428</v>
      </c>
      <c r="H318" s="35"/>
      <c r="N318" s="9">
        <v>29.21859833333335</v>
      </c>
      <c r="O318" s="9">
        <v>35.224850833333342</v>
      </c>
      <c r="P318" s="9"/>
      <c r="Q318" s="64"/>
      <c r="R318" s="64"/>
      <c r="S318" s="64"/>
    </row>
    <row r="319" spans="2:19" x14ac:dyDescent="0.2">
      <c r="B319" s="20">
        <v>41857</v>
      </c>
      <c r="C319" s="9">
        <v>31.297039999999964</v>
      </c>
      <c r="D319" s="9">
        <v>-80.925239999999846</v>
      </c>
      <c r="E319" s="71">
        <v>1.5</v>
      </c>
      <c r="G319" s="35">
        <v>4524.0601503759399</v>
      </c>
      <c r="H319" s="35"/>
      <c r="N319" s="9">
        <v>29.166372289156627</v>
      </c>
      <c r="O319" s="9">
        <v>35.612648192771097</v>
      </c>
      <c r="P319" s="9"/>
      <c r="Q319" s="64">
        <v>0.35893416927899691</v>
      </c>
      <c r="R319" s="64">
        <v>0.1614730878186969</v>
      </c>
      <c r="S319" s="64" t="s">
        <v>361</v>
      </c>
    </row>
    <row r="320" spans="2:19" x14ac:dyDescent="0.2">
      <c r="B320" s="20">
        <v>41857</v>
      </c>
      <c r="C320" s="9">
        <v>31.297039999999988</v>
      </c>
      <c r="D320" s="9">
        <v>-80.925240000000016</v>
      </c>
      <c r="E320" s="71">
        <v>17.2</v>
      </c>
      <c r="G320" s="35">
        <v>19286.315789473687</v>
      </c>
      <c r="H320" s="35"/>
      <c r="N320" s="9">
        <v>29.188334782608695</v>
      </c>
      <c r="O320" s="9">
        <v>35.652560869565221</v>
      </c>
      <c r="P320" s="9"/>
      <c r="Q320" s="64">
        <v>0.47910135841170326</v>
      </c>
      <c r="R320" s="64">
        <v>0.1756373937677054</v>
      </c>
      <c r="S320" s="64" t="s">
        <v>361</v>
      </c>
    </row>
    <row r="321" spans="2:19" x14ac:dyDescent="0.2">
      <c r="B321" s="20">
        <v>41857</v>
      </c>
      <c r="C321" s="9">
        <v>31.290939999999946</v>
      </c>
      <c r="D321" s="9">
        <v>-80.800219999999797</v>
      </c>
      <c r="E321" s="71">
        <v>1.2</v>
      </c>
      <c r="G321" s="35">
        <v>9379.5555555555566</v>
      </c>
      <c r="H321" s="35"/>
      <c r="N321" s="9">
        <v>29.102934027777785</v>
      </c>
      <c r="O321" s="9">
        <v>35.625035416666677</v>
      </c>
      <c r="P321" s="9"/>
      <c r="Q321" s="64">
        <v>0.43207941483803558</v>
      </c>
      <c r="R321" s="64">
        <v>0.1756373937677054</v>
      </c>
      <c r="S321" s="64">
        <v>1.6175471729370589E-2</v>
      </c>
    </row>
    <row r="322" spans="2:19" x14ac:dyDescent="0.2">
      <c r="B322" s="20">
        <v>41857</v>
      </c>
      <c r="C322" s="9">
        <v>31.290940000000017</v>
      </c>
      <c r="D322" s="9">
        <v>-80.800220000000053</v>
      </c>
      <c r="E322" s="71">
        <v>17</v>
      </c>
      <c r="G322" s="35">
        <v>14414.689265536726</v>
      </c>
      <c r="H322" s="35"/>
      <c r="N322" s="9">
        <v>29.106431111111103</v>
      </c>
      <c r="O322" s="9">
        <v>35.712408888888895</v>
      </c>
      <c r="P322" s="9"/>
      <c r="Q322" s="64">
        <v>0.42163009404388713</v>
      </c>
      <c r="R322" s="64">
        <v>0.1756373937677054</v>
      </c>
      <c r="S322" s="64">
        <v>0.12143862962410748</v>
      </c>
    </row>
    <row r="323" spans="2:19" x14ac:dyDescent="0.2">
      <c r="B323" s="20">
        <v>41857</v>
      </c>
      <c r="C323" s="9">
        <v>31.281719999999954</v>
      </c>
      <c r="D323" s="9">
        <v>-80.638059999999797</v>
      </c>
      <c r="E323" s="71">
        <v>1.7</v>
      </c>
      <c r="G323" s="35">
        <v>17024.038461538457</v>
      </c>
      <c r="H323" s="35"/>
      <c r="N323" s="9">
        <v>28.988320571428574</v>
      </c>
      <c r="O323" s="9">
        <v>35.724791428571422</v>
      </c>
      <c r="P323" s="9"/>
      <c r="Q323" s="64"/>
      <c r="R323" s="64"/>
      <c r="S323" s="64"/>
    </row>
    <row r="324" spans="2:19" x14ac:dyDescent="0.2">
      <c r="B324" s="20">
        <v>41857</v>
      </c>
      <c r="C324" s="9">
        <v>31.281719999999961</v>
      </c>
      <c r="D324" s="9">
        <v>-80.638060000000152</v>
      </c>
      <c r="E324" s="71">
        <v>22.5</v>
      </c>
      <c r="G324" s="35">
        <v>16170</v>
      </c>
      <c r="H324" s="35"/>
      <c r="N324" s="9">
        <v>28.963829411764699</v>
      </c>
      <c r="O324" s="9">
        <v>35.867129411764694</v>
      </c>
      <c r="P324" s="9"/>
      <c r="Q324" s="64"/>
      <c r="R324" s="64"/>
      <c r="S324" s="64"/>
    </row>
    <row r="325" spans="2:19" x14ac:dyDescent="0.2">
      <c r="B325" s="20">
        <v>41856</v>
      </c>
      <c r="C325" s="9">
        <v>31.213440000000073</v>
      </c>
      <c r="D325" s="9">
        <v>-81.246719999999755</v>
      </c>
      <c r="E325" s="71">
        <v>1.4</v>
      </c>
      <c r="G325" s="35">
        <v>22680.000000000004</v>
      </c>
      <c r="H325" s="35"/>
      <c r="N325" s="9">
        <v>29.361107594936712</v>
      </c>
      <c r="O325" s="9">
        <v>31.840860126582275</v>
      </c>
      <c r="P325" s="9"/>
      <c r="Q325" s="64"/>
      <c r="R325" s="64"/>
      <c r="S325" s="64"/>
    </row>
    <row r="326" spans="2:19" x14ac:dyDescent="0.2">
      <c r="B326" s="20">
        <v>41856</v>
      </c>
      <c r="C326" s="9">
        <v>31.213439999999999</v>
      </c>
      <c r="D326" s="9">
        <v>-81.246720000000067</v>
      </c>
      <c r="E326" s="71">
        <v>5.2</v>
      </c>
      <c r="G326" s="35">
        <v>35725</v>
      </c>
      <c r="H326" s="35"/>
      <c r="N326" s="9">
        <v>29.000492857142852</v>
      </c>
      <c r="O326" s="9">
        <v>33.420011904761907</v>
      </c>
      <c r="P326" s="9"/>
      <c r="Q326" s="64"/>
      <c r="R326" s="64"/>
      <c r="S326" s="64"/>
    </row>
    <row r="327" spans="2:19" x14ac:dyDescent="0.2">
      <c r="B327" s="20">
        <v>41856</v>
      </c>
      <c r="C327" s="9">
        <v>31.41705999999995</v>
      </c>
      <c r="D327" s="9">
        <v>-81.313120000000055</v>
      </c>
      <c r="E327" s="71">
        <v>1.3</v>
      </c>
      <c r="G327" s="35">
        <v>96805.555555555577</v>
      </c>
      <c r="H327" s="35"/>
      <c r="N327" s="9">
        <v>29.057267634854764</v>
      </c>
      <c r="O327" s="9">
        <v>26.949065560165987</v>
      </c>
      <c r="P327" s="9"/>
      <c r="Q327" s="64"/>
      <c r="R327" s="64"/>
      <c r="S327" s="64"/>
    </row>
    <row r="328" spans="2:19" x14ac:dyDescent="0.2">
      <c r="B328" s="20">
        <v>41856</v>
      </c>
      <c r="C328" s="9">
        <v>31.417220000000022</v>
      </c>
      <c r="D328" s="9">
        <v>-81.313360000000074</v>
      </c>
      <c r="E328" s="71">
        <v>4.7</v>
      </c>
      <c r="G328" s="35">
        <v>136718.75</v>
      </c>
      <c r="H328" s="35"/>
      <c r="N328" s="9">
        <v>28.843624444444437</v>
      </c>
      <c r="O328" s="9">
        <v>27.891393333333347</v>
      </c>
      <c r="P328" s="9"/>
      <c r="Q328" s="64"/>
      <c r="R328" s="64"/>
      <c r="S328" s="64" t="s">
        <v>361</v>
      </c>
    </row>
    <row r="329" spans="2:19" x14ac:dyDescent="0.2">
      <c r="B329" s="20">
        <v>41856</v>
      </c>
      <c r="C329" s="9">
        <v>31.374439999999904</v>
      </c>
      <c r="D329" s="9">
        <v>-81.285540000000296</v>
      </c>
      <c r="E329" s="71">
        <v>1.1000000000000001</v>
      </c>
      <c r="G329" s="35">
        <v>210083.33333333334</v>
      </c>
      <c r="H329" s="35"/>
      <c r="N329" s="9">
        <v>28.840487234042556</v>
      </c>
      <c r="O329" s="9">
        <v>27.885483510638299</v>
      </c>
      <c r="P329" s="9"/>
      <c r="Q329" s="64">
        <v>0.95977011494252873</v>
      </c>
      <c r="R329" s="64">
        <v>3.2776203966005668</v>
      </c>
      <c r="S329" s="64">
        <v>0.41126849228832185</v>
      </c>
    </row>
    <row r="330" spans="2:19" x14ac:dyDescent="0.2">
      <c r="B330" s="20">
        <v>41856</v>
      </c>
      <c r="C330" s="9">
        <v>31.374440000000018</v>
      </c>
      <c r="D330" s="9">
        <v>-81.285540000000012</v>
      </c>
      <c r="E330" s="71">
        <v>9.9</v>
      </c>
      <c r="G330" s="35">
        <v>432125</v>
      </c>
      <c r="H330" s="35"/>
      <c r="N330" s="9">
        <v>28.609396551724139</v>
      </c>
      <c r="O330" s="9">
        <v>30.60632068965517</v>
      </c>
      <c r="P330" s="9"/>
      <c r="Q330" s="64">
        <v>1.8270637408568444</v>
      </c>
      <c r="R330" s="64">
        <v>3.1784702549575075</v>
      </c>
      <c r="S330" s="64">
        <v>3.3174361777910306</v>
      </c>
    </row>
    <row r="331" spans="2:19" x14ac:dyDescent="0.2">
      <c r="B331" s="20">
        <v>41857</v>
      </c>
      <c r="C331" s="9">
        <v>31.419799999999984</v>
      </c>
      <c r="D331" s="9">
        <v>-81.118619999999851</v>
      </c>
      <c r="E331" s="71">
        <v>1.6</v>
      </c>
      <c r="G331" s="35">
        <v>61670.731707317078</v>
      </c>
      <c r="H331" s="35"/>
      <c r="N331" s="9">
        <v>29.69709671052636</v>
      </c>
      <c r="O331" s="9">
        <v>34.007512500000004</v>
      </c>
      <c r="P331" s="9"/>
      <c r="Q331" s="64"/>
      <c r="R331" s="64"/>
      <c r="S331" s="64"/>
    </row>
    <row r="332" spans="2:19" x14ac:dyDescent="0.2">
      <c r="B332" s="20">
        <v>41857</v>
      </c>
      <c r="C332" s="9">
        <v>31.419799999999974</v>
      </c>
      <c r="D332" s="9">
        <v>-81.118620000000078</v>
      </c>
      <c r="E332" s="71">
        <v>9.6999999999999993</v>
      </c>
      <c r="G332" s="35">
        <v>217112.06896551725</v>
      </c>
      <c r="H332" s="35"/>
      <c r="N332" s="9">
        <v>29.201647826086958</v>
      </c>
      <c r="O332" s="9">
        <v>34.028578260869565</v>
      </c>
      <c r="P332" s="9"/>
      <c r="Q332" s="64"/>
      <c r="R332" s="64"/>
      <c r="S332" s="64"/>
    </row>
    <row r="333" spans="2:19" x14ac:dyDescent="0.2">
      <c r="B333" s="20">
        <v>41857</v>
      </c>
      <c r="C333" s="9">
        <v>31.412820000000007</v>
      </c>
      <c r="D333" s="9">
        <v>-81.001360000000005</v>
      </c>
      <c r="E333" s="71">
        <v>1.8</v>
      </c>
      <c r="G333" s="35">
        <v>12453.061224489797</v>
      </c>
      <c r="H333" s="35"/>
      <c r="N333" s="9">
        <v>29.902624999999997</v>
      </c>
      <c r="O333" s="9">
        <v>34.880785714285715</v>
      </c>
      <c r="P333" s="9"/>
      <c r="Q333" s="64">
        <v>0.18563976679963182</v>
      </c>
      <c r="R333" s="64" t="s">
        <v>361</v>
      </c>
      <c r="S333" s="64">
        <v>0.14826839826839824</v>
      </c>
    </row>
    <row r="334" spans="2:19" x14ac:dyDescent="0.2">
      <c r="B334" s="20">
        <v>41857</v>
      </c>
      <c r="C334" s="9">
        <v>31.412820000000004</v>
      </c>
      <c r="D334" s="9">
        <v>-81.001360000000119</v>
      </c>
      <c r="E334" s="71">
        <v>13.8</v>
      </c>
      <c r="G334" s="35" t="s">
        <v>361</v>
      </c>
      <c r="H334" s="35"/>
      <c r="N334" s="9">
        <v>29.177598529411771</v>
      </c>
      <c r="O334" s="9">
        <v>34.989274999999985</v>
      </c>
      <c r="P334" s="9"/>
      <c r="Q334" s="64">
        <v>0.24946302546793497</v>
      </c>
      <c r="R334" s="64" t="s">
        <v>361</v>
      </c>
      <c r="S334" s="64">
        <v>0.14826839826839824</v>
      </c>
    </row>
    <row r="335" spans="2:19" x14ac:dyDescent="0.2">
      <c r="B335" s="20">
        <v>41857</v>
      </c>
      <c r="C335" s="9">
        <v>31.396459999999976</v>
      </c>
      <c r="D335" s="9">
        <v>-80.865979999999936</v>
      </c>
      <c r="E335" s="71">
        <v>1.7</v>
      </c>
      <c r="G335" s="35">
        <v>7917.628205128206</v>
      </c>
      <c r="H335" s="35"/>
      <c r="N335" s="9">
        <v>29.526992187499996</v>
      </c>
      <c r="O335" s="9">
        <v>35.508253125000003</v>
      </c>
      <c r="P335" s="9"/>
      <c r="Q335" s="64"/>
      <c r="R335" s="64"/>
      <c r="S335" s="64"/>
    </row>
    <row r="336" spans="2:19" x14ac:dyDescent="0.2">
      <c r="B336" s="20">
        <v>41857</v>
      </c>
      <c r="C336" s="9">
        <v>31.396460000000015</v>
      </c>
      <c r="D336" s="9">
        <v>-80.865980000000022</v>
      </c>
      <c r="E336" s="71">
        <v>17.399999999999999</v>
      </c>
      <c r="G336" s="35">
        <v>18924.145299145297</v>
      </c>
      <c r="H336" s="35"/>
      <c r="N336" s="9">
        <v>29.324572413793099</v>
      </c>
      <c r="O336" s="9">
        <v>35.571244827586206</v>
      </c>
      <c r="P336" s="9"/>
      <c r="Q336" s="64"/>
      <c r="R336" s="64"/>
      <c r="S336" s="64"/>
    </row>
    <row r="337" spans="2:19" x14ac:dyDescent="0.2">
      <c r="B337" s="20">
        <v>41857</v>
      </c>
      <c r="C337" s="9">
        <v>31.394479999999955</v>
      </c>
      <c r="D337" s="9">
        <v>-80.690859999999972</v>
      </c>
      <c r="E337" s="71">
        <v>1.8</v>
      </c>
      <c r="G337" s="35">
        <v>31980.76923076923</v>
      </c>
      <c r="H337" s="35"/>
      <c r="N337" s="9">
        <v>29.29854224137932</v>
      </c>
      <c r="O337" s="9">
        <v>35.876999137931037</v>
      </c>
      <c r="P337" s="9"/>
      <c r="Q337" s="64">
        <v>0.18686713715863765</v>
      </c>
      <c r="R337" s="64" t="s">
        <v>361</v>
      </c>
      <c r="S337" s="64">
        <v>0.10497835497835495</v>
      </c>
    </row>
    <row r="338" spans="2:19" x14ac:dyDescent="0.2">
      <c r="B338" s="20">
        <v>41857</v>
      </c>
      <c r="C338" s="9">
        <v>31.394480000000012</v>
      </c>
      <c r="D338" s="9">
        <v>-80.690860000000029</v>
      </c>
      <c r="E338" s="71">
        <v>19.3</v>
      </c>
      <c r="G338" s="35">
        <v>33940.12944983819</v>
      </c>
      <c r="H338" s="35"/>
      <c r="N338" s="9">
        <v>29.234829411764707</v>
      </c>
      <c r="O338" s="9">
        <v>35.928394117647059</v>
      </c>
      <c r="P338" s="9"/>
      <c r="Q338" s="64">
        <v>0.30397872558044392</v>
      </c>
      <c r="R338" s="64" t="s">
        <v>361</v>
      </c>
      <c r="S338" s="64">
        <v>0.10497835497835495</v>
      </c>
    </row>
    <row r="339" spans="2:19" x14ac:dyDescent="0.2">
      <c r="B339" s="20">
        <v>41858</v>
      </c>
      <c r="C339" s="9">
        <v>31.533619999999996</v>
      </c>
      <c r="D339" s="9">
        <v>-81.057920000000124</v>
      </c>
      <c r="E339" s="71">
        <v>1.6</v>
      </c>
      <c r="G339" s="35">
        <v>112760.41666666664</v>
      </c>
      <c r="H339" s="35"/>
      <c r="N339" s="9">
        <v>29.05085405405406</v>
      </c>
      <c r="O339" s="9">
        <v>33.468818918918927</v>
      </c>
      <c r="P339" s="9"/>
      <c r="Q339" s="64">
        <v>0.25928198833998162</v>
      </c>
      <c r="R339" s="64" t="s">
        <v>361</v>
      </c>
      <c r="S339" s="64">
        <v>0.16991341991341991</v>
      </c>
    </row>
    <row r="340" spans="2:19" x14ac:dyDescent="0.2">
      <c r="B340" s="20">
        <v>41858</v>
      </c>
      <c r="C340" s="9">
        <v>31.533619999999992</v>
      </c>
      <c r="D340" s="9">
        <v>-81.057920000000067</v>
      </c>
      <c r="E340" s="71">
        <v>7.6</v>
      </c>
      <c r="G340" s="35">
        <v>82968.75</v>
      </c>
      <c r="H340" s="35"/>
      <c r="N340" s="9">
        <v>28.998990476190482</v>
      </c>
      <c r="O340" s="9">
        <v>33.548738095238093</v>
      </c>
      <c r="P340" s="9"/>
      <c r="Q340" s="64">
        <v>0.32576454945279737</v>
      </c>
      <c r="R340" s="64" t="s">
        <v>361</v>
      </c>
      <c r="S340" s="64">
        <v>0.20238095238095233</v>
      </c>
    </row>
    <row r="341" spans="2:19" x14ac:dyDescent="0.2">
      <c r="B341" s="20">
        <v>41858</v>
      </c>
      <c r="C341" s="9">
        <v>31.500199999999985</v>
      </c>
      <c r="D341" s="9">
        <v>-80.367260000000243</v>
      </c>
      <c r="E341" s="71">
        <v>1.5</v>
      </c>
      <c r="G341" s="35">
        <v>12052.08333333333</v>
      </c>
      <c r="H341" s="35"/>
      <c r="N341" s="9">
        <v>28.661956115107909</v>
      </c>
      <c r="O341" s="9">
        <v>35.86321079136691</v>
      </c>
      <c r="P341" s="9"/>
      <c r="Q341" s="64"/>
      <c r="R341" s="64"/>
      <c r="S341" s="64"/>
    </row>
    <row r="342" spans="2:19" x14ac:dyDescent="0.2">
      <c r="B342" s="20">
        <v>41858</v>
      </c>
      <c r="C342" s="9">
        <v>31.500199999999971</v>
      </c>
      <c r="D342" s="9">
        <v>-80.367260000000002</v>
      </c>
      <c r="E342" s="71">
        <v>29.5</v>
      </c>
      <c r="G342" s="35">
        <v>25511.111111111106</v>
      </c>
      <c r="H342" s="35"/>
      <c r="N342" s="9">
        <v>27.707704999999997</v>
      </c>
      <c r="O342" s="9">
        <v>36.051110000000016</v>
      </c>
      <c r="P342" s="9"/>
      <c r="Q342" s="64"/>
      <c r="R342" s="64"/>
      <c r="S342" s="64"/>
    </row>
    <row r="343" spans="2:19" x14ac:dyDescent="0.2">
      <c r="B343" s="20">
        <v>41858</v>
      </c>
      <c r="C343" s="9">
        <v>31.530240000000045</v>
      </c>
      <c r="D343" s="9">
        <v>-80.960300000000203</v>
      </c>
      <c r="E343" s="71">
        <v>1.3</v>
      </c>
      <c r="G343" s="35">
        <v>4922.9885057471265</v>
      </c>
      <c r="H343" s="35"/>
      <c r="N343" s="9">
        <v>29.097932558139529</v>
      </c>
      <c r="O343" s="9">
        <v>34.149069186046496</v>
      </c>
      <c r="P343" s="9"/>
      <c r="Q343" s="64"/>
      <c r="R343" s="64"/>
      <c r="S343" s="64"/>
    </row>
    <row r="344" spans="2:19" x14ac:dyDescent="0.2">
      <c r="B344" s="20">
        <v>41858</v>
      </c>
      <c r="C344" s="9">
        <v>31.530240000000031</v>
      </c>
      <c r="D344" s="9">
        <v>-80.960300000000046</v>
      </c>
      <c r="E344" s="71">
        <v>11.3</v>
      </c>
      <c r="G344" s="35">
        <v>21593.926553672318</v>
      </c>
      <c r="H344" s="35"/>
      <c r="N344" s="9">
        <v>29.214996363636356</v>
      </c>
      <c r="O344" s="9">
        <v>34.886629090909089</v>
      </c>
      <c r="P344" s="9"/>
      <c r="Q344" s="64"/>
      <c r="R344" s="64"/>
      <c r="S344" s="64"/>
    </row>
    <row r="345" spans="2:19" x14ac:dyDescent="0.2">
      <c r="B345" s="20">
        <v>41858</v>
      </c>
      <c r="C345" s="9">
        <v>31.51890000000002</v>
      </c>
      <c r="D345" s="9">
        <v>-80.666979999999981</v>
      </c>
      <c r="E345" s="71">
        <v>1.8</v>
      </c>
      <c r="G345" s="35">
        <v>5135.0000000000009</v>
      </c>
      <c r="H345" s="35"/>
      <c r="N345" s="9">
        <v>29.044645454545449</v>
      </c>
      <c r="O345" s="9">
        <v>35.890696103896097</v>
      </c>
      <c r="P345" s="9"/>
      <c r="Q345" s="64"/>
      <c r="R345" s="64"/>
      <c r="S345" s="64"/>
    </row>
    <row r="346" spans="2:19" x14ac:dyDescent="0.2">
      <c r="B346" s="20">
        <v>41858</v>
      </c>
      <c r="C346" s="9">
        <v>31.51898000000001</v>
      </c>
      <c r="D346" s="9">
        <v>-80.666779999999861</v>
      </c>
      <c r="E346" s="71">
        <v>20.399999999999999</v>
      </c>
      <c r="G346" s="35">
        <v>6618.9374999999991</v>
      </c>
      <c r="H346" s="35"/>
      <c r="N346" s="9">
        <v>29.054650666666657</v>
      </c>
      <c r="O346" s="9">
        <v>35.891393333333347</v>
      </c>
      <c r="P346" s="9"/>
      <c r="Q346" s="64"/>
      <c r="R346" s="64"/>
      <c r="S346" s="64"/>
    </row>
    <row r="347" spans="2:19" x14ac:dyDescent="0.2">
      <c r="B347" s="20">
        <v>41858</v>
      </c>
      <c r="C347" s="9">
        <v>31.513320000000018</v>
      </c>
      <c r="D347" s="9">
        <v>-80.587680000000262</v>
      </c>
      <c r="E347" s="71">
        <v>1.4</v>
      </c>
      <c r="G347" s="35">
        <v>10842.5</v>
      </c>
      <c r="H347" s="35"/>
      <c r="N347" s="9">
        <v>29.05828910505836</v>
      </c>
      <c r="O347" s="9">
        <v>36.01753852140078</v>
      </c>
      <c r="P347" s="9"/>
      <c r="Q347" s="64"/>
      <c r="R347" s="64"/>
      <c r="S347" s="64"/>
    </row>
    <row r="348" spans="2:19" x14ac:dyDescent="0.2">
      <c r="B348" s="20">
        <v>41858</v>
      </c>
      <c r="C348" s="9">
        <v>31.513320000000018</v>
      </c>
      <c r="D348" s="9">
        <v>-80.587679999999978</v>
      </c>
      <c r="E348" s="71">
        <v>22.2</v>
      </c>
      <c r="G348" s="35">
        <v>16571.666666666668</v>
      </c>
      <c r="H348" s="35"/>
      <c r="N348" s="9">
        <v>29.032253968253983</v>
      </c>
      <c r="O348" s="9">
        <v>36.046799999999998</v>
      </c>
      <c r="P348" s="9"/>
      <c r="Q348" s="64"/>
      <c r="R348" s="64"/>
      <c r="S348" s="64"/>
    </row>
    <row r="349" spans="2:19" x14ac:dyDescent="0.2">
      <c r="B349" s="20">
        <v>41858</v>
      </c>
      <c r="C349" s="9">
        <v>31.589920000000063</v>
      </c>
      <c r="D349" s="9">
        <v>-81.045079999999899</v>
      </c>
      <c r="E349" s="71">
        <v>1.4</v>
      </c>
      <c r="G349" s="35">
        <v>20969.791666666668</v>
      </c>
      <c r="H349" s="35"/>
      <c r="N349" s="9">
        <v>29.138551020408141</v>
      </c>
      <c r="O349" s="9">
        <v>32.948872959183696</v>
      </c>
      <c r="P349" s="9"/>
      <c r="Q349" s="64"/>
      <c r="R349" s="64"/>
      <c r="S349" s="64"/>
    </row>
    <row r="350" spans="2:19" x14ac:dyDescent="0.2">
      <c r="B350" s="20">
        <v>41858</v>
      </c>
      <c r="C350" s="9">
        <v>31.589919999999964</v>
      </c>
      <c r="D350" s="9">
        <v>-81.045079999999956</v>
      </c>
      <c r="E350" s="71">
        <v>7.9</v>
      </c>
      <c r="G350" s="35">
        <v>27781.481481481478</v>
      </c>
      <c r="H350" s="35"/>
      <c r="N350" s="9">
        <v>29.135948000000006</v>
      </c>
      <c r="O350" s="9">
        <v>33.71061199999999</v>
      </c>
      <c r="P350" s="9"/>
      <c r="Q350" s="64"/>
      <c r="R350" s="64"/>
      <c r="S350" s="64"/>
    </row>
    <row r="351" spans="2:19" x14ac:dyDescent="0.2">
      <c r="B351" s="20">
        <v>41858</v>
      </c>
      <c r="C351" s="9">
        <v>31.573900000000023</v>
      </c>
      <c r="D351" s="9">
        <v>-80.606620000000035</v>
      </c>
      <c r="E351" s="71">
        <v>0.9</v>
      </c>
      <c r="G351" s="35">
        <v>1336.9545454545455</v>
      </c>
      <c r="H351" s="35"/>
      <c r="N351" s="9">
        <v>29.661894303797464</v>
      </c>
      <c r="O351" s="9">
        <v>36.014001898734179</v>
      </c>
      <c r="P351" s="9"/>
      <c r="Q351" s="64">
        <v>0.19515188708192699</v>
      </c>
      <c r="R351" s="64" t="s">
        <v>361</v>
      </c>
      <c r="S351" s="64">
        <v>0.18073593073593072</v>
      </c>
    </row>
    <row r="352" spans="2:19" x14ac:dyDescent="0.2">
      <c r="B352" s="20">
        <v>41858</v>
      </c>
      <c r="C352" s="9">
        <v>31.573899999999973</v>
      </c>
      <c r="D352" s="9">
        <v>-80.606619999999822</v>
      </c>
      <c r="E352" s="71">
        <v>21.7</v>
      </c>
      <c r="G352" s="35">
        <v>4625.2631578947367</v>
      </c>
      <c r="H352" s="35"/>
      <c r="N352" s="9">
        <v>29.127698095238095</v>
      </c>
      <c r="O352" s="9">
        <v>36.004014285714298</v>
      </c>
      <c r="P352" s="9"/>
      <c r="Q352" s="64">
        <v>0.14360233200368216</v>
      </c>
      <c r="R352" s="64" t="s">
        <v>361</v>
      </c>
      <c r="S352" s="64">
        <v>0.16991341991341991</v>
      </c>
    </row>
    <row r="353" spans="2:19" x14ac:dyDescent="0.2">
      <c r="B353" s="20">
        <v>41858</v>
      </c>
      <c r="C353" s="9">
        <v>31.587399999999935</v>
      </c>
      <c r="D353" s="9">
        <v>-80.964740000000077</v>
      </c>
      <c r="E353" s="71">
        <v>1.6</v>
      </c>
      <c r="G353" s="35">
        <v>11325.609756097561</v>
      </c>
      <c r="H353" s="35"/>
      <c r="N353" s="9">
        <v>29.323928395061724</v>
      </c>
      <c r="O353" s="9">
        <v>33.418232098765436</v>
      </c>
      <c r="P353" s="9"/>
      <c r="Q353" s="64"/>
      <c r="R353" s="64"/>
      <c r="S353" s="64"/>
    </row>
    <row r="354" spans="2:19" x14ac:dyDescent="0.2">
      <c r="B354" s="20">
        <v>41858</v>
      </c>
      <c r="C354" s="9">
        <v>31.587399999999999</v>
      </c>
      <c r="D354" s="9">
        <v>-80.964739999999949</v>
      </c>
      <c r="E354" s="71">
        <v>11.4</v>
      </c>
      <c r="G354" s="35">
        <v>6026.5625000000009</v>
      </c>
      <c r="H354" s="35"/>
      <c r="N354" s="9">
        <v>29.193792592592597</v>
      </c>
      <c r="O354" s="9">
        <v>34.716407407407409</v>
      </c>
      <c r="P354" s="9"/>
      <c r="Q354" s="64"/>
      <c r="R354" s="64"/>
      <c r="S354" s="64"/>
    </row>
    <row r="355" spans="2:19" x14ac:dyDescent="0.2">
      <c r="B355" s="20">
        <v>41858</v>
      </c>
      <c r="C355" s="9">
        <v>31.582980000000063</v>
      </c>
      <c r="D355" s="9">
        <v>-80.870919999999842</v>
      </c>
      <c r="E355" s="71">
        <v>1</v>
      </c>
      <c r="G355" s="35">
        <v>4620.567375886526</v>
      </c>
      <c r="H355" s="35"/>
      <c r="N355" s="9">
        <v>29.449171084337337</v>
      </c>
      <c r="O355" s="9">
        <v>33.586446987951803</v>
      </c>
      <c r="P355" s="9"/>
      <c r="Q355" s="64">
        <v>0.17316150148307252</v>
      </c>
      <c r="R355" s="64" t="s">
        <v>361</v>
      </c>
      <c r="S355" s="64">
        <v>0.18073593073593072</v>
      </c>
    </row>
    <row r="356" spans="2:19" x14ac:dyDescent="0.2">
      <c r="B356" s="20">
        <v>41858</v>
      </c>
      <c r="C356" s="9">
        <v>31.582980000000035</v>
      </c>
      <c r="D356" s="9">
        <v>-80.870920000000041</v>
      </c>
      <c r="E356" s="71">
        <v>15.2</v>
      </c>
      <c r="G356" s="35">
        <v>9844.3877551020414</v>
      </c>
      <c r="H356" s="35"/>
      <c r="N356" s="9">
        <v>29.34123652173913</v>
      </c>
      <c r="O356" s="9">
        <v>35.316154782608713</v>
      </c>
      <c r="P356" s="9"/>
      <c r="Q356" s="64">
        <v>0.28157921652858753</v>
      </c>
      <c r="R356" s="64" t="s">
        <v>361</v>
      </c>
      <c r="S356" s="64">
        <v>0.16991341991341991</v>
      </c>
    </row>
    <row r="357" spans="2:19" x14ac:dyDescent="0.2">
      <c r="B357" s="20">
        <v>41858</v>
      </c>
      <c r="C357" s="9">
        <v>31.578680000000006</v>
      </c>
      <c r="D357" s="9">
        <v>-80.763279999999824</v>
      </c>
      <c r="E357" s="71">
        <v>1.5</v>
      </c>
      <c r="G357" s="35">
        <v>8138.8888888888878</v>
      </c>
      <c r="H357" s="35"/>
      <c r="N357" s="9">
        <v>29.694938888888871</v>
      </c>
      <c r="O357" s="9">
        <v>35.472438888888881</v>
      </c>
      <c r="P357" s="9"/>
      <c r="Q357" s="64"/>
      <c r="R357" s="64"/>
      <c r="S357" s="64"/>
    </row>
    <row r="358" spans="2:19" x14ac:dyDescent="0.2">
      <c r="B358" s="20">
        <v>41858</v>
      </c>
      <c r="C358" s="9">
        <v>31.578679999999984</v>
      </c>
      <c r="D358" s="9">
        <v>-80.763279999999966</v>
      </c>
      <c r="E358" s="71">
        <v>18.7</v>
      </c>
      <c r="G358" s="35">
        <v>5827.0270270270275</v>
      </c>
      <c r="H358" s="35"/>
      <c r="N358" s="9">
        <v>29.219063333333334</v>
      </c>
      <c r="O358" s="9">
        <v>35.655896666666671</v>
      </c>
      <c r="P358" s="9"/>
      <c r="Q358" s="64"/>
      <c r="R358" s="64"/>
      <c r="S358" s="64"/>
    </row>
    <row r="359" spans="2:19" x14ac:dyDescent="0.2">
      <c r="B359" s="20">
        <v>41856</v>
      </c>
      <c r="C359" s="9">
        <v>31.531780000000015</v>
      </c>
      <c r="D359" s="9">
        <v>-81.274880000000536</v>
      </c>
      <c r="E359" s="71">
        <v>1.2</v>
      </c>
      <c r="G359" s="35">
        <v>333524.30555555562</v>
      </c>
      <c r="H359" s="35"/>
      <c r="N359" s="9">
        <v>28.781393333333355</v>
      </c>
      <c r="O359" s="9">
        <v>29.354468771929813</v>
      </c>
      <c r="P359" s="9"/>
      <c r="Q359" s="64"/>
      <c r="R359" s="64"/>
      <c r="S359" s="64"/>
    </row>
    <row r="360" spans="2:19" x14ac:dyDescent="0.2">
      <c r="B360" s="20">
        <v>41856</v>
      </c>
      <c r="C360" s="9">
        <v>31.485959999999981</v>
      </c>
      <c r="D360" s="9">
        <v>-81.321420000000188</v>
      </c>
      <c r="E360" s="71">
        <v>1</v>
      </c>
      <c r="G360" s="35">
        <v>179085.36585365856</v>
      </c>
      <c r="H360" s="35"/>
      <c r="N360" s="9">
        <v>28.359442276422758</v>
      </c>
      <c r="O360" s="9">
        <v>28.091016260162576</v>
      </c>
      <c r="P360" s="9"/>
      <c r="Q360" s="64"/>
      <c r="R360" s="64"/>
      <c r="S360" s="64"/>
    </row>
    <row r="361" spans="2:19" x14ac:dyDescent="0.2">
      <c r="B361" s="20">
        <v>41856</v>
      </c>
      <c r="C361" s="9">
        <v>31.374920000000035</v>
      </c>
      <c r="D361" s="9">
        <v>-81.334219999999931</v>
      </c>
      <c r="E361" s="71">
        <v>1.3</v>
      </c>
      <c r="G361" s="35">
        <v>253110.32863849765</v>
      </c>
      <c r="H361" s="35"/>
      <c r="N361" s="9">
        <v>29.196050574712654</v>
      </c>
      <c r="O361" s="9">
        <v>26.695796551724129</v>
      </c>
      <c r="P361" s="9"/>
      <c r="Q361" s="64"/>
      <c r="R361" s="64"/>
      <c r="S361" s="64"/>
    </row>
    <row r="362" spans="2:19" x14ac:dyDescent="0.2">
      <c r="B362" s="20">
        <v>41856</v>
      </c>
      <c r="C362" s="9">
        <v>31.305599999999973</v>
      </c>
      <c r="D362" s="9">
        <v>-81.401159999999976</v>
      </c>
      <c r="E362" s="71">
        <v>1.3</v>
      </c>
      <c r="G362" s="35">
        <v>275222.22222222219</v>
      </c>
      <c r="H362" s="35"/>
      <c r="N362" s="9">
        <v>29.318536206896553</v>
      </c>
      <c r="O362" s="9">
        <v>8.4841965517241391</v>
      </c>
      <c r="P362" s="9"/>
      <c r="Q362" s="64"/>
      <c r="R362" s="64"/>
      <c r="S362" s="64"/>
    </row>
    <row r="363" spans="2:19" x14ac:dyDescent="0.2">
      <c r="B363" s="20">
        <v>41856</v>
      </c>
      <c r="C363" s="9">
        <v>31.253819999999923</v>
      </c>
      <c r="D363" s="9">
        <v>-81.395280000000255</v>
      </c>
      <c r="E363" s="71">
        <v>1.2</v>
      </c>
      <c r="G363" s="35">
        <v>34301.282051282054</v>
      </c>
      <c r="H363" s="35"/>
      <c r="N363" s="9">
        <v>30.195534895833323</v>
      </c>
      <c r="O363" s="9">
        <v>14.600124479166661</v>
      </c>
      <c r="P363" s="9"/>
      <c r="Q363" s="64"/>
      <c r="R363" s="64"/>
      <c r="S363" s="64"/>
    </row>
    <row r="364" spans="2:19" x14ac:dyDescent="0.2">
      <c r="B364" s="20">
        <v>41856</v>
      </c>
      <c r="C364" s="9">
        <v>31.211859999999923</v>
      </c>
      <c r="D364" s="9">
        <v>-81.427939999999808</v>
      </c>
      <c r="E364" s="71">
        <v>1.1000000000000001</v>
      </c>
      <c r="G364" s="35">
        <v>50693.333333333328</v>
      </c>
      <c r="H364" s="35"/>
      <c r="N364" s="9">
        <v>30.053336538461529</v>
      </c>
      <c r="O364" s="9">
        <v>24.414327884615371</v>
      </c>
      <c r="P364" s="9"/>
      <c r="Q364" s="64"/>
      <c r="R364" s="64"/>
      <c r="S364" s="64"/>
    </row>
    <row r="365" spans="2:19" x14ac:dyDescent="0.2">
      <c r="B365" s="20">
        <v>41855</v>
      </c>
      <c r="C365" s="9">
        <v>31.542339999999975</v>
      </c>
      <c r="D365" s="9">
        <v>-81.210619999999878</v>
      </c>
      <c r="E365" s="71">
        <v>1.4</v>
      </c>
      <c r="G365" s="35">
        <v>258385.41666666672</v>
      </c>
      <c r="H365" s="35"/>
      <c r="N365" s="9">
        <v>29.279690000000009</v>
      </c>
      <c r="O365" s="9">
        <v>31.181072000000011</v>
      </c>
      <c r="P365" s="9"/>
      <c r="Q365" s="64">
        <v>0.62539184952978066</v>
      </c>
      <c r="R365" s="64">
        <v>0.96883852691218142</v>
      </c>
      <c r="S365" s="64">
        <v>0.43934860759074257</v>
      </c>
    </row>
    <row r="366" spans="2:19" x14ac:dyDescent="0.2">
      <c r="B366" s="20">
        <v>41855</v>
      </c>
      <c r="C366" s="9">
        <v>31.542339999999982</v>
      </c>
      <c r="D366" s="9">
        <v>-81.210619999999906</v>
      </c>
      <c r="E366" s="71">
        <v>8.8000000000000007</v>
      </c>
      <c r="G366" s="35">
        <v>515533.33333333337</v>
      </c>
      <c r="H366" s="35"/>
      <c r="N366" s="9">
        <v>29.384712676056353</v>
      </c>
      <c r="O366" s="9">
        <v>31.282128169014086</v>
      </c>
      <c r="P366" s="9"/>
      <c r="Q366" s="64">
        <v>0.74555903866248696</v>
      </c>
      <c r="R366" s="64">
        <v>1.2096317280453257</v>
      </c>
      <c r="S366" s="64">
        <v>0.29212265791958658</v>
      </c>
    </row>
    <row r="367" spans="2:19" x14ac:dyDescent="0.2">
      <c r="B367" s="20">
        <v>41856</v>
      </c>
      <c r="C367" s="9">
        <v>31.540759999999992</v>
      </c>
      <c r="D367" s="9">
        <v>-81.207840000000019</v>
      </c>
      <c r="E367" s="71">
        <v>1</v>
      </c>
      <c r="G367" s="35">
        <v>74333.333333333343</v>
      </c>
      <c r="H367" s="35"/>
      <c r="N367" s="9">
        <v>28.910844943820234</v>
      </c>
      <c r="O367" s="9">
        <v>31.143208988764037</v>
      </c>
      <c r="P367" s="9"/>
      <c r="Q367" s="64"/>
      <c r="R367" s="64"/>
      <c r="S367" s="64"/>
    </row>
    <row r="368" spans="2:19" x14ac:dyDescent="0.2">
      <c r="B368" s="20">
        <v>41856</v>
      </c>
      <c r="C368" s="9">
        <v>31.540760000000027</v>
      </c>
      <c r="D368" s="9">
        <v>-81.207840000000019</v>
      </c>
      <c r="E368" s="71">
        <v>9</v>
      </c>
      <c r="G368" s="35">
        <v>211209.67741935482</v>
      </c>
      <c r="H368" s="35"/>
      <c r="N368" s="9">
        <v>28.904322641509424</v>
      </c>
      <c r="O368" s="9">
        <v>31.150333962264153</v>
      </c>
      <c r="P368" s="9"/>
      <c r="Q368" s="64"/>
      <c r="R368" s="64"/>
      <c r="S368" s="64"/>
    </row>
    <row r="369" spans="2:19" x14ac:dyDescent="0.2">
      <c r="B369" s="20">
        <v>41856</v>
      </c>
      <c r="C369" s="9">
        <v>31.12914</v>
      </c>
      <c r="D369" s="9">
        <v>-81.395379999999989</v>
      </c>
      <c r="E369" s="71">
        <v>1.4</v>
      </c>
      <c r="G369" s="35">
        <v>92791.666666666657</v>
      </c>
      <c r="H369" s="35"/>
      <c r="N369" s="9">
        <v>29.345184210526309</v>
      </c>
      <c r="O369" s="9">
        <v>32.361768421052631</v>
      </c>
      <c r="P369" s="9"/>
      <c r="Q369" s="64">
        <v>0.63584117032392895</v>
      </c>
      <c r="R369" s="64">
        <v>0.43059490084985835</v>
      </c>
      <c r="S369" s="64">
        <v>0.24075012838990756</v>
      </c>
    </row>
    <row r="370" spans="2:19" x14ac:dyDescent="0.2">
      <c r="B370" s="20">
        <v>41856</v>
      </c>
      <c r="C370" s="9">
        <v>31.129140000000003</v>
      </c>
      <c r="D370" s="9">
        <v>-81.395380000000017</v>
      </c>
      <c r="E370" s="71">
        <v>5.2</v>
      </c>
      <c r="G370" s="35">
        <v>515666.66666666663</v>
      </c>
      <c r="H370" s="35"/>
      <c r="N370" s="9">
        <v>29.366042857142862</v>
      </c>
      <c r="O370" s="9">
        <v>32.359657142857145</v>
      </c>
      <c r="P370" s="9"/>
      <c r="Q370" s="64">
        <v>0.55747126436781624</v>
      </c>
      <c r="R370" s="64">
        <v>0.43059490084985835</v>
      </c>
      <c r="S370" s="64">
        <v>0.26414194125540474</v>
      </c>
    </row>
    <row r="371" spans="2:19" x14ac:dyDescent="0.2">
      <c r="B371" s="20">
        <v>41856</v>
      </c>
      <c r="C371" s="9">
        <v>31.09484000000004</v>
      </c>
      <c r="D371" s="9">
        <v>-81.26228000000026</v>
      </c>
      <c r="E371" s="71">
        <v>1.5</v>
      </c>
      <c r="G371" s="35">
        <v>28380</v>
      </c>
      <c r="H371" s="35"/>
      <c r="N371" s="9">
        <v>29.516820512820484</v>
      </c>
      <c r="O371" s="9">
        <v>34.634169871794874</v>
      </c>
      <c r="P371" s="9"/>
      <c r="Q371" s="64"/>
      <c r="R371" s="64"/>
      <c r="S371" s="64"/>
    </row>
    <row r="372" spans="2:19" x14ac:dyDescent="0.2">
      <c r="B372" s="20">
        <v>41856</v>
      </c>
      <c r="C372" s="9">
        <v>31.09485999999999</v>
      </c>
      <c r="D372" s="9">
        <v>-81.262200000000092</v>
      </c>
      <c r="E372" s="71">
        <v>9.3000000000000007</v>
      </c>
      <c r="G372" s="35">
        <v>37056.666666666664</v>
      </c>
      <c r="H372" s="35"/>
      <c r="N372" s="9">
        <v>29.45481489361703</v>
      </c>
      <c r="O372" s="9">
        <v>34.887953191489352</v>
      </c>
      <c r="P372" s="9"/>
      <c r="Q372" s="64"/>
      <c r="R372" s="64"/>
      <c r="S372" s="64"/>
    </row>
    <row r="373" spans="2:19" x14ac:dyDescent="0.2">
      <c r="B373" s="20">
        <v>41855</v>
      </c>
      <c r="C373" s="9">
        <v>31.662260000000039</v>
      </c>
      <c r="D373" s="9">
        <v>-81.035480000000277</v>
      </c>
      <c r="E373" s="71">
        <v>1.6</v>
      </c>
      <c r="G373" s="35">
        <v>96951.822916666642</v>
      </c>
      <c r="H373" s="35"/>
      <c r="N373" s="9">
        <v>28.777145669291322</v>
      </c>
      <c r="O373" s="9">
        <v>32.045095275590555</v>
      </c>
      <c r="P373" s="9"/>
      <c r="Q373" s="64"/>
      <c r="R373" s="64"/>
      <c r="S373" s="64"/>
    </row>
    <row r="374" spans="2:19" x14ac:dyDescent="0.2">
      <c r="B374" s="20">
        <v>41855</v>
      </c>
      <c r="C374" s="9">
        <v>31.662260000000021</v>
      </c>
      <c r="D374" s="9">
        <v>-81.035480000000135</v>
      </c>
      <c r="E374" s="71">
        <v>6.4</v>
      </c>
      <c r="G374" s="35">
        <v>21288.235294117647</v>
      </c>
      <c r="H374" s="35"/>
      <c r="N374" s="9">
        <v>28.783715068493148</v>
      </c>
      <c r="O374" s="9">
        <v>32.064060273972586</v>
      </c>
      <c r="P374" s="9"/>
      <c r="Q374" s="64"/>
      <c r="R374" s="64"/>
      <c r="S374" s="64"/>
    </row>
    <row r="375" spans="2:19" x14ac:dyDescent="0.2">
      <c r="B375" s="20">
        <v>41855</v>
      </c>
      <c r="C375" s="9">
        <v>31.924259999999883</v>
      </c>
      <c r="D375" s="9">
        <v>-80.966399999999879</v>
      </c>
      <c r="E375" s="71">
        <v>1.4</v>
      </c>
      <c r="G375" s="35">
        <v>150298.95833333334</v>
      </c>
      <c r="H375" s="35"/>
      <c r="N375" s="9">
        <v>28.517184057971011</v>
      </c>
      <c r="O375" s="9">
        <v>29.914402898550719</v>
      </c>
      <c r="P375" s="9"/>
      <c r="Q375" s="64"/>
      <c r="R375" s="64"/>
      <c r="S375" s="64"/>
    </row>
    <row r="376" spans="2:19" x14ac:dyDescent="0.2">
      <c r="B376" s="20">
        <v>41855</v>
      </c>
      <c r="C376" s="9">
        <v>31.924259999999897</v>
      </c>
      <c r="D376" s="9">
        <v>-80.966399999999965</v>
      </c>
      <c r="E376" s="71">
        <v>12.4</v>
      </c>
      <c r="G376" s="35">
        <v>310815.97222222219</v>
      </c>
      <c r="H376" s="35"/>
      <c r="N376" s="9">
        <v>28.567754621848753</v>
      </c>
      <c r="O376" s="9">
        <v>30.072629411764709</v>
      </c>
      <c r="P376" s="9"/>
      <c r="Q376" s="64"/>
      <c r="R376" s="64"/>
      <c r="S376" s="64"/>
    </row>
    <row r="377" spans="2:19" x14ac:dyDescent="0.2">
      <c r="B377" s="20">
        <v>41855</v>
      </c>
      <c r="C377" s="9">
        <v>31.848339999999887</v>
      </c>
      <c r="D377" s="9">
        <v>-80.875579999999914</v>
      </c>
      <c r="E377" s="71">
        <v>1.5</v>
      </c>
      <c r="G377" s="35">
        <v>26204.166666666668</v>
      </c>
      <c r="H377" s="35"/>
      <c r="N377" s="9">
        <v>29.131556321839092</v>
      </c>
      <c r="O377" s="9">
        <v>33.799303448275865</v>
      </c>
      <c r="P377" s="9"/>
      <c r="Q377" s="64"/>
      <c r="R377" s="64"/>
      <c r="S377" s="64"/>
    </row>
    <row r="378" spans="2:19" x14ac:dyDescent="0.2">
      <c r="B378" s="20">
        <v>41855</v>
      </c>
      <c r="C378" s="9">
        <v>31.84834</v>
      </c>
      <c r="D378" s="9">
        <v>-80.875579999999928</v>
      </c>
      <c r="E378" s="71">
        <v>12.6</v>
      </c>
      <c r="G378" s="35">
        <v>92571.111111111124</v>
      </c>
      <c r="H378" s="35"/>
      <c r="N378" s="9">
        <v>29.143931578947392</v>
      </c>
      <c r="O378" s="9">
        <v>33.837840789473667</v>
      </c>
      <c r="P378" s="9"/>
      <c r="Q378" s="64"/>
      <c r="R378" s="64"/>
      <c r="S378" s="64"/>
    </row>
    <row r="379" spans="2:19" x14ac:dyDescent="0.2">
      <c r="B379" s="20">
        <v>41909</v>
      </c>
      <c r="C379" s="9">
        <v>31.209060000000015</v>
      </c>
      <c r="D379" s="9">
        <v>-81.225460000000069</v>
      </c>
      <c r="E379" s="71">
        <v>1.7</v>
      </c>
      <c r="G379" s="35">
        <v>201166.66666666666</v>
      </c>
      <c r="H379" s="35"/>
      <c r="N379" s="9">
        <v>24.6</v>
      </c>
      <c r="O379" s="9">
        <v>33.29025</v>
      </c>
      <c r="P379" s="9"/>
      <c r="Q379" s="64">
        <v>1.4235354223433245</v>
      </c>
      <c r="R379" s="64">
        <v>0.75000000000000011</v>
      </c>
      <c r="S379" s="64">
        <v>0.90124555160142317</v>
      </c>
    </row>
    <row r="380" spans="2:19" x14ac:dyDescent="0.2">
      <c r="B380" s="20">
        <v>41909</v>
      </c>
      <c r="C380" s="9">
        <v>31.209059999999969</v>
      </c>
      <c r="D380" s="9">
        <v>-81.225460000000041</v>
      </c>
      <c r="E380" s="71">
        <v>10.6</v>
      </c>
      <c r="G380" s="35">
        <v>226458.33333333328</v>
      </c>
      <c r="H380" s="35"/>
      <c r="N380" s="9">
        <v>24.717139285714286</v>
      </c>
      <c r="O380" s="9">
        <v>33.357360714285726</v>
      </c>
      <c r="P380" s="9"/>
      <c r="Q380" s="64">
        <v>1.5693119891008174</v>
      </c>
      <c r="R380" s="64">
        <v>0.68489583333333337</v>
      </c>
      <c r="S380" s="64">
        <v>0.72910179418742571</v>
      </c>
    </row>
    <row r="381" spans="2:19" x14ac:dyDescent="0.2">
      <c r="B381" s="20">
        <v>41909</v>
      </c>
      <c r="C381" s="9">
        <v>31.203887076923031</v>
      </c>
      <c r="D381" s="9">
        <v>-81.094524307692339</v>
      </c>
      <c r="E381" s="71">
        <v>1.8</v>
      </c>
      <c r="G381" s="35">
        <v>33444.444444444445</v>
      </c>
      <c r="H381" s="35"/>
      <c r="N381" s="9">
        <v>25.95423692307692</v>
      </c>
      <c r="O381" s="9">
        <v>34.639673846153848</v>
      </c>
      <c r="P381" s="9"/>
      <c r="Q381" s="64"/>
      <c r="R381" s="64"/>
      <c r="S381" s="64"/>
    </row>
    <row r="382" spans="2:19" x14ac:dyDescent="0.2">
      <c r="B382" s="20">
        <v>41909</v>
      </c>
      <c r="C382" s="9">
        <v>31.203839999999957</v>
      </c>
      <c r="D382" s="9">
        <v>-81.094540000000038</v>
      </c>
      <c r="E382" s="71">
        <v>13</v>
      </c>
      <c r="G382" s="35">
        <v>256157.89473684208</v>
      </c>
      <c r="H382" s="35"/>
      <c r="N382" s="9">
        <v>25.968100000000003</v>
      </c>
      <c r="O382" s="9">
        <v>34.655138805970132</v>
      </c>
      <c r="P382" s="9"/>
      <c r="Q382" s="64"/>
      <c r="R382" s="64"/>
      <c r="S382" s="64"/>
    </row>
    <row r="383" spans="2:19" x14ac:dyDescent="0.2">
      <c r="B383" s="20">
        <v>41909</v>
      </c>
      <c r="C383" s="9">
        <v>31.194099999999899</v>
      </c>
      <c r="D383" s="9">
        <v>-80.960159999999846</v>
      </c>
      <c r="E383" s="71">
        <v>2.1</v>
      </c>
      <c r="G383" s="35">
        <v>4241.8055555555557</v>
      </c>
      <c r="H383" s="35"/>
      <c r="N383" s="9">
        <v>26.512444736842109</v>
      </c>
      <c r="O383" s="9">
        <v>35.599443609022543</v>
      </c>
      <c r="P383" s="9"/>
      <c r="Q383" s="64"/>
      <c r="R383" s="64"/>
      <c r="S383" s="64"/>
    </row>
    <row r="384" spans="2:19" x14ac:dyDescent="0.2">
      <c r="B384" s="20">
        <v>41909</v>
      </c>
      <c r="C384" s="9">
        <v>31.194099999999981</v>
      </c>
      <c r="D384" s="9">
        <v>-80.960160000000002</v>
      </c>
      <c r="E384" s="71">
        <v>15.1</v>
      </c>
      <c r="G384" s="35">
        <v>12356.157407407407</v>
      </c>
      <c r="H384" s="35"/>
      <c r="N384" s="9">
        <v>26.514175862068964</v>
      </c>
      <c r="O384" s="9">
        <v>35.634662068965525</v>
      </c>
      <c r="P384" s="9"/>
      <c r="Q384" s="64"/>
      <c r="R384" s="64"/>
      <c r="S384" s="64"/>
    </row>
    <row r="385" spans="2:19" x14ac:dyDescent="0.2">
      <c r="B385" s="20">
        <v>41909</v>
      </c>
      <c r="C385" s="9">
        <v>31.186560000000082</v>
      </c>
      <c r="D385" s="9">
        <v>-80.829519999999746</v>
      </c>
      <c r="E385" s="71">
        <v>1.4</v>
      </c>
      <c r="G385" s="35">
        <v>3036.3888888888887</v>
      </c>
      <c r="H385" s="35"/>
      <c r="N385" s="9">
        <v>26.813751000000003</v>
      </c>
      <c r="O385" s="9">
        <v>35.725162999999974</v>
      </c>
      <c r="P385" s="9"/>
      <c r="Q385" s="64">
        <v>0.18000681198910082</v>
      </c>
      <c r="R385" s="64">
        <v>0.13802083333333334</v>
      </c>
      <c r="S385" s="64">
        <v>0.16091155100830365</v>
      </c>
    </row>
    <row r="386" spans="2:19" x14ac:dyDescent="0.2">
      <c r="B386" s="20">
        <v>41909</v>
      </c>
      <c r="C386" s="9">
        <v>31.18656000000005</v>
      </c>
      <c r="D386" s="9">
        <v>-80.829520000000144</v>
      </c>
      <c r="E386" s="71">
        <v>18</v>
      </c>
      <c r="G386" s="35">
        <v>5434.6491228070172</v>
      </c>
      <c r="H386" s="35"/>
      <c r="N386" s="9">
        <v>26.816517808219171</v>
      </c>
      <c r="O386" s="9">
        <v>35.726271232876712</v>
      </c>
      <c r="P386" s="9"/>
      <c r="Q386" s="64">
        <v>9.9114441416893725E-2</v>
      </c>
      <c r="R386" s="64">
        <v>0.11197916666666667</v>
      </c>
      <c r="S386" s="64">
        <v>0.19881561387900348</v>
      </c>
    </row>
    <row r="387" spans="2:19" x14ac:dyDescent="0.2">
      <c r="B387" s="20">
        <v>41906</v>
      </c>
      <c r="C387" s="9">
        <v>31.31909999999997</v>
      </c>
      <c r="D387" s="9">
        <v>-81.303640000000073</v>
      </c>
      <c r="E387" s="71">
        <v>1.4</v>
      </c>
      <c r="G387" s="35">
        <v>410000</v>
      </c>
      <c r="H387" s="35"/>
      <c r="N387" s="9">
        <v>24.354169273743018</v>
      </c>
      <c r="O387" s="9">
        <v>31.766304469273752</v>
      </c>
      <c r="P387" s="9"/>
      <c r="Q387" s="64">
        <v>2.5095367847411443</v>
      </c>
      <c r="R387" s="64">
        <v>0.51562500000000011</v>
      </c>
      <c r="S387" s="64">
        <v>0.83906064650059264</v>
      </c>
    </row>
    <row r="388" spans="2:19" x14ac:dyDescent="0.2">
      <c r="B388" s="20">
        <v>41906</v>
      </c>
      <c r="C388" s="9">
        <v>31.319100000000006</v>
      </c>
      <c r="D388" s="9">
        <v>-81.303640000000073</v>
      </c>
      <c r="E388" s="71">
        <v>6.4</v>
      </c>
      <c r="G388" s="35">
        <v>376833.33333333337</v>
      </c>
      <c r="H388" s="35"/>
      <c r="N388" s="9">
        <v>24.369837106918222</v>
      </c>
      <c r="O388" s="9">
        <v>31.769822012578601</v>
      </c>
      <c r="P388" s="9"/>
      <c r="Q388" s="64">
        <v>2.2752043596730247</v>
      </c>
      <c r="R388" s="64">
        <v>0.50260416666666674</v>
      </c>
      <c r="S388" s="64">
        <v>1.1723661773428233</v>
      </c>
    </row>
    <row r="389" spans="2:19" x14ac:dyDescent="0.2">
      <c r="B389" s="20">
        <v>41906</v>
      </c>
      <c r="C389" s="9">
        <v>31.319480000000095</v>
      </c>
      <c r="D389" s="9">
        <v>-81.309799999999498</v>
      </c>
      <c r="E389" s="71">
        <v>1.5</v>
      </c>
      <c r="G389" s="35">
        <v>413000.00000000006</v>
      </c>
      <c r="H389" s="35"/>
      <c r="N389" s="9">
        <v>24.516284162895925</v>
      </c>
      <c r="O389" s="9">
        <v>15.889041628959269</v>
      </c>
      <c r="P389" s="9"/>
      <c r="Q389" s="64">
        <v>1.8957765667574933</v>
      </c>
      <c r="R389" s="64">
        <v>1.9869791666666667</v>
      </c>
      <c r="S389" s="64">
        <v>7.5883470492289442</v>
      </c>
    </row>
    <row r="390" spans="2:19" x14ac:dyDescent="0.2">
      <c r="B390" s="20">
        <v>41906</v>
      </c>
      <c r="C390" s="9">
        <v>31.319480000000016</v>
      </c>
      <c r="D390" s="9">
        <v>-81.309799999999996</v>
      </c>
      <c r="E390" s="71">
        <v>4.2</v>
      </c>
      <c r="G390" s="35">
        <v>262500</v>
      </c>
      <c r="H390" s="35"/>
      <c r="N390" s="9">
        <v>24.512155263157897</v>
      </c>
      <c r="O390" s="9">
        <v>16.268747368421057</v>
      </c>
      <c r="P390" s="9"/>
      <c r="Q390" s="64">
        <v>2.0043142597638508</v>
      </c>
      <c r="R390" s="64">
        <v>2.0130208333333335</v>
      </c>
      <c r="S390" s="64">
        <v>8.5350218712930008</v>
      </c>
    </row>
    <row r="391" spans="2:19" x14ac:dyDescent="0.2">
      <c r="B391" s="20">
        <v>41910</v>
      </c>
      <c r="C391" s="9">
        <v>31.309679999999979</v>
      </c>
      <c r="D391" s="9">
        <v>-81.192119999999903</v>
      </c>
      <c r="E391" s="71">
        <v>1.1000000000000001</v>
      </c>
      <c r="G391" s="35">
        <v>145927.77777777778</v>
      </c>
      <c r="H391" s="35"/>
      <c r="N391" s="9">
        <v>25.000697777777773</v>
      </c>
      <c r="O391" s="9">
        <v>33.839004444444448</v>
      </c>
      <c r="P391" s="9"/>
      <c r="Q391" s="64">
        <v>0.77418256130790197</v>
      </c>
      <c r="R391" s="64">
        <v>0.28125</v>
      </c>
      <c r="S391" s="64">
        <v>0.24306791221826807</v>
      </c>
    </row>
    <row r="392" spans="2:19" x14ac:dyDescent="0.2">
      <c r="B392" s="20">
        <v>41910</v>
      </c>
      <c r="C392" s="9">
        <v>31.309680000000029</v>
      </c>
      <c r="D392" s="9">
        <v>-81.192119999999974</v>
      </c>
      <c r="E392" s="71">
        <v>9</v>
      </c>
      <c r="G392" s="35">
        <v>223444.44444444447</v>
      </c>
      <c r="H392" s="35"/>
      <c r="N392" s="9">
        <v>25.001034328358202</v>
      </c>
      <c r="O392" s="9">
        <v>33.837279104477616</v>
      </c>
      <c r="P392" s="9"/>
      <c r="Q392" s="64">
        <v>0.83583106267029961</v>
      </c>
      <c r="R392" s="64">
        <v>0.29427083333333331</v>
      </c>
      <c r="S392" s="64">
        <v>0.23004707888493475</v>
      </c>
    </row>
    <row r="393" spans="2:19" x14ac:dyDescent="0.2">
      <c r="B393" s="20">
        <v>41910</v>
      </c>
      <c r="C393" s="9">
        <v>31.271219999999865</v>
      </c>
      <c r="D393" s="9">
        <v>-80.435620000000171</v>
      </c>
      <c r="E393" s="71">
        <v>2</v>
      </c>
      <c r="G393" s="35">
        <v>1858.4027777777781</v>
      </c>
      <c r="H393" s="35"/>
      <c r="N393" s="9">
        <v>26.736728624535267</v>
      </c>
      <c r="O393" s="9">
        <v>35.517791078066949</v>
      </c>
      <c r="P393" s="9"/>
      <c r="Q393" s="64">
        <v>0.27572372561359348</v>
      </c>
      <c r="R393" s="64">
        <v>0.13767313019390584</v>
      </c>
      <c r="S393" s="64" t="s">
        <v>361</v>
      </c>
    </row>
    <row r="394" spans="2:19" x14ac:dyDescent="0.2">
      <c r="B394" s="20">
        <v>41910</v>
      </c>
      <c r="C394" s="9">
        <v>31.271219999999982</v>
      </c>
      <c r="D394" s="9">
        <v>-80.435619999999986</v>
      </c>
      <c r="E394" s="71">
        <v>35</v>
      </c>
      <c r="G394" s="35">
        <v>2463.4259259259261</v>
      </c>
      <c r="H394" s="35"/>
      <c r="N394" s="9">
        <v>26.71164782608696</v>
      </c>
      <c r="O394" s="9">
        <v>35.520791304347824</v>
      </c>
      <c r="P394" s="9"/>
      <c r="Q394" s="64">
        <v>0.10973882945248584</v>
      </c>
      <c r="R394" s="64">
        <v>0.15152354570637122</v>
      </c>
      <c r="S394" s="64" t="s">
        <v>361</v>
      </c>
    </row>
    <row r="395" spans="2:19" x14ac:dyDescent="0.2">
      <c r="B395" s="20">
        <v>41910</v>
      </c>
      <c r="C395" s="9">
        <v>31.2491204838709</v>
      </c>
      <c r="D395" s="9">
        <v>-79.996309919354957</v>
      </c>
      <c r="E395" s="71">
        <v>1.9</v>
      </c>
      <c r="G395" s="35">
        <v>2986.6666666666665</v>
      </c>
      <c r="H395" s="35"/>
      <c r="N395" s="9">
        <v>28.205125403225793</v>
      </c>
      <c r="O395" s="9">
        <v>35.554236290322578</v>
      </c>
      <c r="P395" s="9"/>
      <c r="Q395" s="64"/>
      <c r="R395" s="64"/>
      <c r="S395" s="64"/>
    </row>
    <row r="396" spans="2:19" x14ac:dyDescent="0.2">
      <c r="B396" s="20">
        <v>41910</v>
      </c>
      <c r="C396" s="9">
        <v>31.24918000000002</v>
      </c>
      <c r="D396" s="9">
        <v>-79.996299999999877</v>
      </c>
      <c r="E396" s="71">
        <v>45</v>
      </c>
      <c r="G396" s="35">
        <v>4844.4444444444443</v>
      </c>
      <c r="H396" s="35"/>
      <c r="N396" s="9">
        <v>27.275025396825395</v>
      </c>
      <c r="O396" s="9">
        <v>35.632746031746031</v>
      </c>
      <c r="P396" s="9"/>
      <c r="Q396" s="64"/>
      <c r="R396" s="64">
        <v>5.181347150259067E-2</v>
      </c>
      <c r="S396" s="64">
        <v>5.9065862174670358E-3</v>
      </c>
    </row>
    <row r="397" spans="2:19" x14ac:dyDescent="0.2">
      <c r="B397" s="20">
        <v>41910</v>
      </c>
      <c r="C397" s="9">
        <v>31.231659999999991</v>
      </c>
      <c r="D397" s="9">
        <v>-79.711319999999972</v>
      </c>
      <c r="E397" s="71">
        <v>10</v>
      </c>
      <c r="G397" s="35">
        <v>810.63888888888891</v>
      </c>
      <c r="H397" s="35"/>
      <c r="N397" s="9">
        <v>28.747137499999997</v>
      </c>
      <c r="O397" s="9">
        <v>34.883649999999996</v>
      </c>
      <c r="P397" s="9"/>
      <c r="Q397" s="64"/>
      <c r="R397" s="64"/>
      <c r="S397" s="64"/>
    </row>
    <row r="398" spans="2:19" x14ac:dyDescent="0.2">
      <c r="B398" s="20">
        <v>41910</v>
      </c>
      <c r="C398" s="9">
        <v>31.232700000000015</v>
      </c>
      <c r="D398" s="9">
        <v>-79.71065999999999</v>
      </c>
      <c r="E398" s="71">
        <v>50</v>
      </c>
      <c r="G398" s="35">
        <v>4029.1666666666661</v>
      </c>
      <c r="H398" s="35"/>
      <c r="N398" s="9">
        <v>27.77138148148148</v>
      </c>
      <c r="O398" s="9">
        <v>36.060203703703714</v>
      </c>
      <c r="P398" s="9"/>
      <c r="Q398" s="64"/>
      <c r="R398" s="64"/>
      <c r="S398" s="64"/>
    </row>
    <row r="399" spans="2:19" x14ac:dyDescent="0.2">
      <c r="B399" s="20">
        <v>41910</v>
      </c>
      <c r="C399" s="9">
        <v>31.232700000000015</v>
      </c>
      <c r="D399" s="9">
        <v>-79.710660000000018</v>
      </c>
      <c r="E399" s="71">
        <v>200</v>
      </c>
      <c r="G399" s="35">
        <v>1179074.0740740742</v>
      </c>
      <c r="H399" s="35"/>
      <c r="N399" s="9">
        <v>14.283848484848484</v>
      </c>
      <c r="O399" s="9">
        <v>35.829263636363635</v>
      </c>
      <c r="P399" s="9"/>
      <c r="Q399" s="64"/>
      <c r="R399" s="64"/>
      <c r="S399" s="64"/>
    </row>
    <row r="400" spans="2:19" x14ac:dyDescent="0.2">
      <c r="B400" s="20">
        <v>41910</v>
      </c>
      <c r="C400" s="9">
        <v>31.220239999999997</v>
      </c>
      <c r="D400" s="9">
        <v>-79.593579999999989</v>
      </c>
      <c r="E400" s="71">
        <v>10</v>
      </c>
      <c r="G400" s="35">
        <v>3156.9444444444443</v>
      </c>
      <c r="H400" s="35"/>
      <c r="N400" s="9">
        <v>29.58095294117647</v>
      </c>
      <c r="O400" s="9">
        <v>36.07086470588235</v>
      </c>
      <c r="P400" s="9"/>
      <c r="Q400" s="64">
        <v>4.7592825676526118E-2</v>
      </c>
      <c r="R400" s="64">
        <v>0.10997229916897508</v>
      </c>
      <c r="S400" s="64">
        <v>3.00739971273212E-2</v>
      </c>
    </row>
    <row r="401" spans="2:19" x14ac:dyDescent="0.2">
      <c r="B401" s="20">
        <v>41910</v>
      </c>
      <c r="C401" s="9">
        <v>31.220239999999993</v>
      </c>
      <c r="D401" s="9">
        <v>-79.593580000000003</v>
      </c>
      <c r="E401" s="71">
        <v>100</v>
      </c>
      <c r="G401" s="35">
        <v>12868.518518518522</v>
      </c>
      <c r="H401" s="35"/>
      <c r="N401" s="9">
        <v>25.472362962962958</v>
      </c>
      <c r="O401" s="9">
        <v>36.385014814814816</v>
      </c>
      <c r="P401" s="9"/>
      <c r="Q401" s="64">
        <v>0.14494178728760226</v>
      </c>
      <c r="R401" s="64">
        <v>0.34542936288088644</v>
      </c>
      <c r="S401" s="64">
        <v>0.18813545193392833</v>
      </c>
    </row>
    <row r="402" spans="2:19" x14ac:dyDescent="0.2">
      <c r="B402" s="20">
        <v>41910</v>
      </c>
      <c r="C402" s="9">
        <v>31.220240000000032</v>
      </c>
      <c r="D402" s="9">
        <v>-79.593580000000088</v>
      </c>
      <c r="E402" s="71">
        <v>250</v>
      </c>
      <c r="G402" s="35">
        <v>283472.22222222219</v>
      </c>
      <c r="H402" s="35"/>
      <c r="N402" s="9">
        <v>13.916460000000002</v>
      </c>
      <c r="O402" s="9">
        <v>35.816189999999999</v>
      </c>
      <c r="P402" s="9"/>
      <c r="Q402" s="64">
        <v>3.9922907488986775E-2</v>
      </c>
      <c r="R402" s="64">
        <v>0.17922437673130195</v>
      </c>
      <c r="S402" s="64">
        <v>27.946933030676107</v>
      </c>
    </row>
    <row r="403" spans="2:19" x14ac:dyDescent="0.2">
      <c r="B403" s="20">
        <v>41910</v>
      </c>
      <c r="C403" s="9">
        <v>31.220240000000043</v>
      </c>
      <c r="D403" s="9">
        <v>-79.593580000000131</v>
      </c>
      <c r="E403" s="71">
        <v>440</v>
      </c>
      <c r="G403" s="35">
        <v>258842.59259259261</v>
      </c>
      <c r="H403" s="35"/>
      <c r="N403" s="9">
        <v>8.5429300699300637</v>
      </c>
      <c r="O403" s="9">
        <v>35.048359440559452</v>
      </c>
      <c r="P403" s="9"/>
      <c r="Q403" s="64">
        <v>0.11937539332913782</v>
      </c>
      <c r="R403" s="64">
        <v>0.16537396121883657</v>
      </c>
      <c r="S403" s="64">
        <v>31.606616779521907</v>
      </c>
    </row>
    <row r="404" spans="2:19" x14ac:dyDescent="0.2">
      <c r="B404" s="20">
        <v>41910</v>
      </c>
      <c r="C404" s="9">
        <v>31.300679999999982</v>
      </c>
      <c r="D404" s="9">
        <v>-81.042520000000266</v>
      </c>
      <c r="E404" s="71">
        <v>2</v>
      </c>
      <c r="G404" s="35">
        <v>20907.407407407409</v>
      </c>
      <c r="H404" s="35"/>
      <c r="N404" s="9">
        <v>25.94264733333333</v>
      </c>
      <c r="O404" s="9">
        <v>35.058081999999992</v>
      </c>
      <c r="P404" s="9"/>
      <c r="Q404" s="64"/>
      <c r="R404" s="64"/>
      <c r="S404" s="64"/>
    </row>
    <row r="405" spans="2:19" x14ac:dyDescent="0.2">
      <c r="B405" s="20">
        <v>41910</v>
      </c>
      <c r="C405" s="9">
        <v>31.300279999999987</v>
      </c>
      <c r="D405" s="9">
        <v>-81.04257999999993</v>
      </c>
      <c r="E405" s="71">
        <v>12</v>
      </c>
      <c r="G405" s="35">
        <v>12347.368421052632</v>
      </c>
      <c r="H405" s="35"/>
      <c r="N405" s="9">
        <v>25.946074468085108</v>
      </c>
      <c r="O405" s="9">
        <v>35.050925531914892</v>
      </c>
      <c r="P405" s="9"/>
      <c r="Q405" s="64"/>
      <c r="R405" s="64"/>
      <c r="S405" s="64"/>
    </row>
    <row r="406" spans="2:19" x14ac:dyDescent="0.2">
      <c r="B406" s="20">
        <v>41910</v>
      </c>
      <c r="C406" s="9">
        <v>31.297459999999827</v>
      </c>
      <c r="D406" s="9">
        <v>-80.926260000000156</v>
      </c>
      <c r="E406" s="71">
        <v>1.4</v>
      </c>
      <c r="G406" s="35">
        <v>6471.4814814814808</v>
      </c>
      <c r="H406" s="35"/>
      <c r="N406" s="9">
        <v>26.260038590604047</v>
      </c>
      <c r="O406" s="9">
        <v>35.434529865771829</v>
      </c>
      <c r="P406" s="9"/>
      <c r="Q406" s="64"/>
      <c r="R406" s="64"/>
      <c r="S406" s="64"/>
    </row>
    <row r="407" spans="2:19" x14ac:dyDescent="0.2">
      <c r="B407" s="20">
        <v>41910</v>
      </c>
      <c r="C407" s="9">
        <v>31.29745999999993</v>
      </c>
      <c r="D407" s="9">
        <v>-80.926260000000127</v>
      </c>
      <c r="E407" s="71">
        <v>16.100000000000001</v>
      </c>
      <c r="G407" s="35">
        <v>12884.259259259257</v>
      </c>
      <c r="H407" s="35"/>
      <c r="N407" s="9">
        <v>26.266674489795918</v>
      </c>
      <c r="O407" s="9">
        <v>35.450528571428571</v>
      </c>
      <c r="P407" s="9"/>
      <c r="Q407" s="64"/>
      <c r="R407" s="64"/>
      <c r="S407" s="64"/>
    </row>
    <row r="408" spans="2:19" x14ac:dyDescent="0.2">
      <c r="B408" s="20">
        <v>41910</v>
      </c>
      <c r="C408" s="9">
        <v>31.294079999999877</v>
      </c>
      <c r="D408" s="9">
        <v>-80.803420000000159</v>
      </c>
      <c r="E408" s="71">
        <v>1.2</v>
      </c>
      <c r="G408" s="35">
        <v>4795.5555555555557</v>
      </c>
      <c r="H408" s="35"/>
      <c r="N408" s="9">
        <v>26.504324242424236</v>
      </c>
      <c r="O408" s="9">
        <v>35.576437662337653</v>
      </c>
      <c r="P408" s="9"/>
      <c r="Q408" s="64">
        <v>0.3705722070844687</v>
      </c>
      <c r="R408" s="64">
        <v>0.13802083333333334</v>
      </c>
      <c r="S408" s="64">
        <v>0.30326030545670224</v>
      </c>
    </row>
    <row r="409" spans="2:19" x14ac:dyDescent="0.2">
      <c r="B409" s="20">
        <v>41910</v>
      </c>
      <c r="C409" s="9">
        <v>31.294079999999958</v>
      </c>
      <c r="D409" s="9">
        <v>-80.803420000000088</v>
      </c>
      <c r="E409" s="71">
        <v>18</v>
      </c>
      <c r="G409" s="35">
        <v>3359.7222222222222</v>
      </c>
      <c r="H409" s="35"/>
      <c r="N409" s="9">
        <v>26.511871428571432</v>
      </c>
      <c r="O409" s="9">
        <v>35.577344642857149</v>
      </c>
      <c r="P409" s="9"/>
      <c r="Q409" s="64">
        <v>0.21372615803814715</v>
      </c>
      <c r="R409" s="64">
        <v>0.13802083333333334</v>
      </c>
      <c r="S409" s="64">
        <v>0.24394832443653611</v>
      </c>
    </row>
    <row r="410" spans="2:19" x14ac:dyDescent="0.2">
      <c r="B410" s="20">
        <v>41910</v>
      </c>
      <c r="C410" s="9">
        <v>31.284300000000059</v>
      </c>
      <c r="D410" s="9">
        <v>-80.638639999999754</v>
      </c>
      <c r="E410" s="71">
        <v>1.3</v>
      </c>
      <c r="G410" s="35">
        <v>3796.666666666667</v>
      </c>
      <c r="H410" s="35"/>
      <c r="N410" s="9">
        <v>26.646413452914789</v>
      </c>
      <c r="O410" s="9">
        <v>35.629780269058308</v>
      </c>
      <c r="P410" s="9"/>
      <c r="Q410" s="64"/>
      <c r="R410" s="64"/>
      <c r="S410" s="64"/>
    </row>
    <row r="411" spans="2:19" x14ac:dyDescent="0.2">
      <c r="B411" s="20">
        <v>41910</v>
      </c>
      <c r="C411" s="9">
        <v>31.28429999999998</v>
      </c>
      <c r="D411" s="9">
        <v>-80.638640000000066</v>
      </c>
      <c r="E411" s="71">
        <v>22.5</v>
      </c>
      <c r="G411" s="35">
        <v>2202.0185185185182</v>
      </c>
      <c r="H411" s="35"/>
      <c r="N411" s="9">
        <v>26.650034146341461</v>
      </c>
      <c r="O411" s="9">
        <v>35.635145121951219</v>
      </c>
      <c r="P411" s="9"/>
      <c r="Q411" s="64"/>
      <c r="R411" s="64"/>
      <c r="S411" s="64"/>
    </row>
    <row r="412" spans="2:19" x14ac:dyDescent="0.2">
      <c r="B412" s="20">
        <v>41907</v>
      </c>
      <c r="C412" s="9">
        <v>31.384239999999995</v>
      </c>
      <c r="D412" s="9">
        <v>-81.298380000000023</v>
      </c>
      <c r="E412" s="71">
        <v>1</v>
      </c>
      <c r="G412" s="35">
        <v>544930.55555555562</v>
      </c>
      <c r="H412" s="35"/>
      <c r="N412" s="9">
        <v>23.893444444444448</v>
      </c>
      <c r="O412" s="9">
        <v>32.00890277777777</v>
      </c>
      <c r="P412" s="9"/>
      <c r="Q412" s="64"/>
      <c r="R412" s="64">
        <v>0.83762886597938135</v>
      </c>
      <c r="S412" s="64">
        <v>1.1945892257182644</v>
      </c>
    </row>
    <row r="413" spans="2:19" x14ac:dyDescent="0.2">
      <c r="B413" s="20">
        <v>41907</v>
      </c>
      <c r="C413" s="9">
        <v>31.384240000000027</v>
      </c>
      <c r="D413" s="9">
        <v>-81.298380000000094</v>
      </c>
      <c r="E413" s="71">
        <v>9.8000000000000007</v>
      </c>
      <c r="G413" s="35">
        <v>965000</v>
      </c>
      <c r="H413" s="35"/>
      <c r="N413" s="9">
        <v>23.865573913043477</v>
      </c>
      <c r="O413" s="9">
        <v>32.358781159420296</v>
      </c>
      <c r="P413" s="9"/>
      <c r="Q413" s="64"/>
      <c r="R413" s="64">
        <v>0.93264248704663222</v>
      </c>
      <c r="S413" s="64">
        <v>0.9576894032852582</v>
      </c>
    </row>
    <row r="414" spans="2:19" x14ac:dyDescent="0.2">
      <c r="B414" s="20">
        <v>41907</v>
      </c>
      <c r="C414" s="9">
        <v>31.385219999999961</v>
      </c>
      <c r="D414" s="9">
        <v>-81.298560000000066</v>
      </c>
      <c r="E414" s="71">
        <v>1.2</v>
      </c>
      <c r="G414" s="35">
        <v>151194.44444444441</v>
      </c>
      <c r="H414" s="35"/>
      <c r="N414" s="9">
        <v>23.992758000000009</v>
      </c>
      <c r="O414" s="9">
        <v>29.221901999999996</v>
      </c>
      <c r="P414" s="9"/>
      <c r="Q414" s="64">
        <v>6.1580381471389654</v>
      </c>
      <c r="R414" s="64">
        <v>0.80208333333333348</v>
      </c>
      <c r="S414" s="64">
        <v>1.7625667259786475</v>
      </c>
    </row>
    <row r="415" spans="2:19" x14ac:dyDescent="0.2">
      <c r="B415" s="20">
        <v>41907</v>
      </c>
      <c r="C415" s="9">
        <v>31.385219999999961</v>
      </c>
      <c r="D415" s="9">
        <v>-81.29856000000008</v>
      </c>
      <c r="E415" s="71">
        <v>7.5</v>
      </c>
      <c r="G415" s="35">
        <v>453194.4444444445</v>
      </c>
      <c r="H415" s="35"/>
      <c r="N415" s="9">
        <v>23.956596153846142</v>
      </c>
      <c r="O415" s="9">
        <v>30.03131153846153</v>
      </c>
      <c r="P415" s="9"/>
      <c r="Q415" s="64">
        <v>5.6301089918256135</v>
      </c>
      <c r="R415" s="64">
        <v>0.85416666666666674</v>
      </c>
      <c r="S415" s="64">
        <v>1.6155842230130488</v>
      </c>
    </row>
    <row r="416" spans="2:19" x14ac:dyDescent="0.2">
      <c r="B416" s="20">
        <v>41911</v>
      </c>
      <c r="C416" s="9">
        <v>31.421959999999956</v>
      </c>
      <c r="D416" s="9">
        <v>-81.121219999999994</v>
      </c>
      <c r="E416" s="71">
        <v>1.5</v>
      </c>
      <c r="G416" s="35">
        <v>79894.444444444438</v>
      </c>
      <c r="H416" s="35"/>
      <c r="N416" s="9">
        <v>25.426950793650786</v>
      </c>
      <c r="O416" s="9">
        <v>33.669628571428582</v>
      </c>
      <c r="P416" s="9"/>
      <c r="Q416" s="64"/>
      <c r="R416" s="64"/>
      <c r="S416" s="64"/>
    </row>
    <row r="417" spans="2:19" x14ac:dyDescent="0.2">
      <c r="B417" s="20">
        <v>41911</v>
      </c>
      <c r="C417" s="9">
        <v>31.421959999999988</v>
      </c>
      <c r="D417" s="9">
        <v>-81.121219999999994</v>
      </c>
      <c r="E417" s="71">
        <v>9.5</v>
      </c>
      <c r="G417" s="35">
        <v>100638.88888888888</v>
      </c>
      <c r="H417" s="35"/>
      <c r="N417" s="9">
        <v>25.409119512195115</v>
      </c>
      <c r="O417" s="9">
        <v>33.664797560975607</v>
      </c>
      <c r="P417" s="9"/>
      <c r="Q417" s="64"/>
      <c r="R417" s="64"/>
      <c r="S417" s="64"/>
    </row>
    <row r="418" spans="2:19" x14ac:dyDescent="0.2">
      <c r="B418" s="20">
        <v>41911</v>
      </c>
      <c r="C418" s="9">
        <v>31.413019999999971</v>
      </c>
      <c r="D418" s="9">
        <v>-81.002000000000123</v>
      </c>
      <c r="E418" s="71">
        <v>1.5</v>
      </c>
      <c r="G418" s="35">
        <v>2538.8888888888891</v>
      </c>
      <c r="H418" s="35"/>
      <c r="N418" s="9">
        <v>26.005233333333326</v>
      </c>
      <c r="O418" s="9">
        <v>34.68647777777776</v>
      </c>
      <c r="P418" s="9"/>
      <c r="Q418" s="64">
        <v>7.7289175582127126E-2</v>
      </c>
      <c r="R418" s="64">
        <v>0.13767313019390584</v>
      </c>
      <c r="S418" s="64">
        <v>1.3947240176464537E-2</v>
      </c>
    </row>
    <row r="419" spans="2:19" x14ac:dyDescent="0.2">
      <c r="B419" s="20">
        <v>41911</v>
      </c>
      <c r="C419" s="9">
        <v>31.413020000000003</v>
      </c>
      <c r="D419" s="9">
        <v>-81.001999999999981</v>
      </c>
      <c r="E419" s="71">
        <v>13</v>
      </c>
      <c r="G419" s="35">
        <v>6633.7962962962956</v>
      </c>
      <c r="H419" s="35"/>
      <c r="N419" s="9">
        <v>26.022700000000004</v>
      </c>
      <c r="O419" s="9">
        <v>34.864277777777787</v>
      </c>
      <c r="P419" s="9"/>
      <c r="Q419" s="64">
        <v>0.18034140969162993</v>
      </c>
      <c r="R419" s="64">
        <v>0.12382271468144046</v>
      </c>
      <c r="S419" s="64" t="s">
        <v>361</v>
      </c>
    </row>
    <row r="420" spans="2:19" x14ac:dyDescent="0.2">
      <c r="B420" s="20">
        <v>41911</v>
      </c>
      <c r="C420" s="9">
        <v>31.40868</v>
      </c>
      <c r="D420" s="9">
        <v>-80.884519999999853</v>
      </c>
      <c r="E420" s="71">
        <v>1</v>
      </c>
      <c r="G420" s="35">
        <v>1767.7777777777781</v>
      </c>
      <c r="H420" s="35"/>
      <c r="N420" s="9">
        <v>26.411966292134821</v>
      </c>
      <c r="O420" s="9">
        <v>35.206914606741577</v>
      </c>
      <c r="P420" s="9"/>
      <c r="Q420" s="64"/>
      <c r="R420" s="64"/>
      <c r="S420" s="64"/>
    </row>
    <row r="421" spans="2:19" x14ac:dyDescent="0.2">
      <c r="B421" s="20">
        <v>41911</v>
      </c>
      <c r="C421" s="9">
        <v>31.40868</v>
      </c>
      <c r="D421" s="9">
        <v>-80.884520000000023</v>
      </c>
      <c r="E421" s="71">
        <v>17</v>
      </c>
      <c r="G421" s="35">
        <v>3997.6851851851839</v>
      </c>
      <c r="H421" s="35"/>
      <c r="N421" s="9">
        <v>26.350432000000001</v>
      </c>
      <c r="O421" s="9">
        <v>35.363695999999997</v>
      </c>
      <c r="P421" s="9"/>
      <c r="Q421" s="64"/>
      <c r="R421" s="64"/>
      <c r="S421" s="64"/>
    </row>
    <row r="422" spans="2:19" x14ac:dyDescent="0.2">
      <c r="B422" s="20">
        <v>41911</v>
      </c>
      <c r="C422" s="9">
        <v>31.395199999999949</v>
      </c>
      <c r="D422" s="9">
        <v>-80.691779999999781</v>
      </c>
      <c r="E422" s="71">
        <v>1.1000000000000001</v>
      </c>
      <c r="G422" s="35">
        <v>2022.2222222222222</v>
      </c>
      <c r="H422" s="35"/>
      <c r="N422" s="9">
        <v>26.583792356687894</v>
      </c>
      <c r="O422" s="9">
        <v>35.54090382165603</v>
      </c>
      <c r="P422" s="9"/>
      <c r="Q422" s="64">
        <v>9.9315607300188791E-2</v>
      </c>
      <c r="R422" s="64">
        <v>0.10997229916897508</v>
      </c>
      <c r="S422" s="64" t="s">
        <v>361</v>
      </c>
    </row>
    <row r="423" spans="2:19" x14ac:dyDescent="0.2">
      <c r="B423" s="20">
        <v>41911</v>
      </c>
      <c r="C423" s="9">
        <v>31.395199999999971</v>
      </c>
      <c r="D423" s="9">
        <v>-80.69178000000008</v>
      </c>
      <c r="E423" s="71">
        <v>20.9</v>
      </c>
      <c r="G423" s="35">
        <v>3497.6851851851852</v>
      </c>
      <c r="H423" s="35"/>
      <c r="N423" s="9">
        <v>26.589175000000004</v>
      </c>
      <c r="O423" s="9">
        <v>35.556386111111117</v>
      </c>
      <c r="P423" s="9"/>
      <c r="Q423" s="64">
        <v>0.25330396475770922</v>
      </c>
      <c r="R423" s="64">
        <v>0.10997229916897508</v>
      </c>
      <c r="S423" s="64" t="s">
        <v>361</v>
      </c>
    </row>
    <row r="424" spans="2:19" x14ac:dyDescent="0.2">
      <c r="B424" s="20">
        <v>41912</v>
      </c>
      <c r="C424" s="9">
        <v>31.53522000000002</v>
      </c>
      <c r="D424" s="9">
        <v>-81.05785999999992</v>
      </c>
      <c r="E424" s="71">
        <v>1.5</v>
      </c>
      <c r="G424" s="35">
        <v>21129.629629629628</v>
      </c>
      <c r="H424" s="35"/>
      <c r="N424" s="9">
        <v>25.050801282051289</v>
      </c>
      <c r="O424" s="9">
        <v>33.447496153846153</v>
      </c>
      <c r="P424" s="9"/>
      <c r="Q424" s="64">
        <v>8.4369100062932662E-2</v>
      </c>
      <c r="R424" s="64">
        <v>0.10997229916897508</v>
      </c>
      <c r="S424" s="64">
        <v>4.1648071201395298E-2</v>
      </c>
    </row>
    <row r="425" spans="2:19" x14ac:dyDescent="0.2">
      <c r="B425" s="20">
        <v>41912</v>
      </c>
      <c r="C425" s="9">
        <v>31.535219999999988</v>
      </c>
      <c r="D425" s="9">
        <v>-81.057859999999934</v>
      </c>
      <c r="E425" s="71">
        <v>9</v>
      </c>
      <c r="G425" s="35">
        <v>30740.740740740734</v>
      </c>
      <c r="H425" s="35"/>
      <c r="N425" s="9">
        <v>25.086654545454543</v>
      </c>
      <c r="O425" s="9">
        <v>33.486493939393945</v>
      </c>
      <c r="P425" s="9"/>
      <c r="Q425" s="64">
        <v>0.1423851478917558</v>
      </c>
      <c r="R425" s="64">
        <v>0.13767313019390584</v>
      </c>
      <c r="S425" s="64">
        <v>2.3731661023904393E-3</v>
      </c>
    </row>
    <row r="426" spans="2:19" x14ac:dyDescent="0.2">
      <c r="B426" s="20">
        <v>41912</v>
      </c>
      <c r="C426" s="9">
        <v>31.495920000000012</v>
      </c>
      <c r="D426" s="9">
        <v>-80.378780000000006</v>
      </c>
      <c r="E426" s="71">
        <v>2.4</v>
      </c>
      <c r="G426" s="35">
        <v>1022.8518518518518</v>
      </c>
      <c r="H426" s="35"/>
      <c r="N426" s="9">
        <v>26.694112765957442</v>
      </c>
      <c r="O426" s="9">
        <v>35.412691489361706</v>
      </c>
      <c r="P426" s="9"/>
      <c r="Q426" s="64">
        <v>0.16834487098804279</v>
      </c>
      <c r="R426" s="64">
        <v>0.13767313019390584</v>
      </c>
      <c r="S426" s="64">
        <v>5.2141684620908957E-2</v>
      </c>
    </row>
    <row r="427" spans="2:19" x14ac:dyDescent="0.2">
      <c r="B427" s="20">
        <v>41912</v>
      </c>
      <c r="C427" s="9">
        <v>31.495920000000016</v>
      </c>
      <c r="D427" s="9">
        <v>-80.378780000000006</v>
      </c>
      <c r="E427" s="71">
        <v>24</v>
      </c>
      <c r="G427" s="35">
        <v>1518.4722222222224</v>
      </c>
      <c r="H427" s="35"/>
      <c r="N427" s="9">
        <v>26.627560000000003</v>
      </c>
      <c r="O427" s="9">
        <v>35.430107999999997</v>
      </c>
      <c r="P427" s="9"/>
      <c r="Q427" s="64">
        <v>9.6365638766519823E-2</v>
      </c>
      <c r="R427" s="64">
        <v>0.16537396121883657</v>
      </c>
      <c r="S427" s="64">
        <v>3.2542705447830084E-2</v>
      </c>
    </row>
    <row r="428" spans="2:19" x14ac:dyDescent="0.2">
      <c r="B428" s="20">
        <v>41912</v>
      </c>
      <c r="C428" s="9">
        <v>31.526280000000035</v>
      </c>
      <c r="D428" s="9">
        <v>-80.909779999999969</v>
      </c>
      <c r="E428" s="71">
        <v>2.7</v>
      </c>
      <c r="G428" s="35">
        <v>3378.125</v>
      </c>
      <c r="H428" s="35"/>
      <c r="N428" s="9">
        <v>25.889812578616368</v>
      </c>
      <c r="O428" s="9">
        <v>34.606275471698119</v>
      </c>
      <c r="P428" s="9"/>
      <c r="Q428" s="64"/>
      <c r="R428" s="64"/>
      <c r="S428" s="64"/>
    </row>
    <row r="429" spans="2:19" x14ac:dyDescent="0.2">
      <c r="B429" s="20">
        <v>41912</v>
      </c>
      <c r="C429" s="9">
        <v>31.526279999999993</v>
      </c>
      <c r="D429" s="9">
        <v>-80.909779999999984</v>
      </c>
      <c r="E429" s="71">
        <v>15</v>
      </c>
      <c r="G429" s="35">
        <v>6321.2962962962956</v>
      </c>
      <c r="H429" s="35"/>
      <c r="N429" s="9">
        <v>25.926294444444448</v>
      </c>
      <c r="O429" s="9">
        <v>34.699066666666667</v>
      </c>
      <c r="P429" s="9"/>
      <c r="Q429" s="64"/>
      <c r="R429" s="64"/>
      <c r="S429" s="64"/>
    </row>
    <row r="430" spans="2:19" x14ac:dyDescent="0.2">
      <c r="B430" s="20">
        <v>41912</v>
      </c>
      <c r="C430" s="9">
        <v>31.516719999999832</v>
      </c>
      <c r="D430" s="9">
        <v>-80.732919999999837</v>
      </c>
      <c r="E430" s="71">
        <v>1.9</v>
      </c>
      <c r="G430" s="35">
        <v>3026.6666666666665</v>
      </c>
      <c r="H430" s="35"/>
      <c r="N430" s="9">
        <v>26.237614391143907</v>
      </c>
      <c r="O430" s="9">
        <v>35.214736531365304</v>
      </c>
      <c r="P430" s="9"/>
      <c r="Q430" s="64">
        <v>0.20846444304594086</v>
      </c>
      <c r="R430" s="64">
        <v>0.17922437673130195</v>
      </c>
      <c r="S430" s="64" t="s">
        <v>361</v>
      </c>
    </row>
    <row r="431" spans="2:19" x14ac:dyDescent="0.2">
      <c r="B431" s="20">
        <v>41912</v>
      </c>
      <c r="C431" s="9">
        <v>31.516720000000003</v>
      </c>
      <c r="D431" s="9">
        <v>-80.73291999999995</v>
      </c>
      <c r="E431" s="71">
        <v>18</v>
      </c>
      <c r="G431" s="35">
        <v>5856.1111111111113</v>
      </c>
      <c r="H431" s="35"/>
      <c r="N431" s="9">
        <v>26.238907692307698</v>
      </c>
      <c r="O431" s="9">
        <v>35.232520512820514</v>
      </c>
      <c r="P431" s="9"/>
      <c r="Q431" s="64">
        <v>0.16932819383259912</v>
      </c>
      <c r="R431" s="64">
        <v>0.15152354570637122</v>
      </c>
      <c r="S431" s="64" t="s">
        <v>361</v>
      </c>
    </row>
    <row r="432" spans="2:19" x14ac:dyDescent="0.2">
      <c r="B432" s="20">
        <v>41912</v>
      </c>
      <c r="C432" s="9">
        <v>31.512380000000064</v>
      </c>
      <c r="D432" s="9">
        <v>-80.589920000000234</v>
      </c>
      <c r="E432" s="71">
        <v>2.7</v>
      </c>
      <c r="G432" s="35">
        <v>2097.7777777777774</v>
      </c>
      <c r="H432" s="35"/>
      <c r="N432" s="9">
        <v>26.322334848484864</v>
      </c>
      <c r="O432" s="9">
        <v>35.286725757575766</v>
      </c>
      <c r="P432" s="9"/>
      <c r="Q432" s="64"/>
      <c r="R432" s="64"/>
      <c r="S432" s="64"/>
    </row>
    <row r="433" spans="2:19" x14ac:dyDescent="0.2">
      <c r="B433" s="20">
        <v>41912</v>
      </c>
      <c r="C433" s="9">
        <v>31.512379999999965</v>
      </c>
      <c r="D433" s="9">
        <v>-80.589919999999921</v>
      </c>
      <c r="E433" s="71">
        <v>22.9</v>
      </c>
      <c r="G433" s="35">
        <v>2197.2222222222217</v>
      </c>
      <c r="H433" s="35"/>
      <c r="N433" s="9">
        <v>26.327911999999991</v>
      </c>
      <c r="O433" s="9">
        <v>35.292791999999992</v>
      </c>
      <c r="P433" s="9"/>
      <c r="Q433" s="64"/>
      <c r="R433" s="64"/>
      <c r="S433" s="64"/>
    </row>
    <row r="434" spans="2:19" x14ac:dyDescent="0.2">
      <c r="B434" s="20">
        <v>41908</v>
      </c>
      <c r="C434" s="9">
        <v>31.541539999999991</v>
      </c>
      <c r="D434" s="9">
        <v>-81.22684000000001</v>
      </c>
      <c r="E434" s="71">
        <v>1.1000000000000001</v>
      </c>
      <c r="G434" s="35">
        <v>193763.88888888888</v>
      </c>
      <c r="H434" s="35"/>
      <c r="N434" s="9">
        <v>24.122256716417912</v>
      </c>
      <c r="O434" s="9">
        <v>32.327652238805989</v>
      </c>
      <c r="P434" s="9"/>
      <c r="Q434" s="64"/>
      <c r="R434" s="64">
        <v>1.0953608247422679</v>
      </c>
      <c r="S434" s="64">
        <v>1.7299179856666538</v>
      </c>
    </row>
    <row r="435" spans="2:19" x14ac:dyDescent="0.2">
      <c r="B435" s="20">
        <v>41908</v>
      </c>
      <c r="C435" s="9">
        <v>31.541540000000023</v>
      </c>
      <c r="D435" s="9">
        <v>-81.22684000000001</v>
      </c>
      <c r="E435" s="71">
        <v>11</v>
      </c>
      <c r="G435" s="35">
        <v>617916.66666666674</v>
      </c>
      <c r="H435" s="35"/>
      <c r="N435" s="9">
        <v>24.151314814814814</v>
      </c>
      <c r="O435" s="9">
        <v>32.332040740740737</v>
      </c>
      <c r="P435" s="9"/>
      <c r="Q435" s="64"/>
      <c r="R435" s="64">
        <v>1.2176165803108807</v>
      </c>
      <c r="S435" s="64">
        <v>0.91802555533125529</v>
      </c>
    </row>
    <row r="436" spans="2:19" x14ac:dyDescent="0.2">
      <c r="B436" s="20">
        <v>41908</v>
      </c>
      <c r="C436" s="9">
        <v>31.541379999999982</v>
      </c>
      <c r="D436" s="9">
        <v>-81.2261799999998</v>
      </c>
      <c r="E436" s="71">
        <v>1</v>
      </c>
      <c r="G436" s="35">
        <v>287499.99999999994</v>
      </c>
      <c r="H436" s="35"/>
      <c r="N436" s="9">
        <v>23.95692799999998</v>
      </c>
      <c r="O436" s="9">
        <v>32.279188000000005</v>
      </c>
      <c r="P436" s="9"/>
      <c r="Q436" s="64">
        <v>5.5531335149863761</v>
      </c>
      <c r="R436" s="64">
        <v>0.63281250000000011</v>
      </c>
      <c r="S436" s="64">
        <v>0.66256116548042676</v>
      </c>
    </row>
    <row r="437" spans="2:19" x14ac:dyDescent="0.2">
      <c r="B437" s="20">
        <v>41908</v>
      </c>
      <c r="C437" s="9">
        <v>31.541379999999947</v>
      </c>
      <c r="D437" s="9">
        <v>-81.226179999999999</v>
      </c>
      <c r="E437" s="71">
        <v>9.4</v>
      </c>
      <c r="G437" s="35">
        <v>187250</v>
      </c>
      <c r="H437" s="35"/>
      <c r="N437" s="9">
        <v>23.949828571428572</v>
      </c>
      <c r="O437" s="9">
        <v>32.276787301587291</v>
      </c>
      <c r="P437" s="9"/>
      <c r="Q437" s="64">
        <v>4.9717302452316074</v>
      </c>
      <c r="R437" s="64">
        <v>0.64583333333333348</v>
      </c>
      <c r="S437" s="64">
        <v>0.88678825622775759</v>
      </c>
    </row>
    <row r="438" spans="2:19" x14ac:dyDescent="0.2">
      <c r="B438" s="20">
        <v>41905</v>
      </c>
      <c r="C438" s="9">
        <v>31.923339999999968</v>
      </c>
      <c r="D438" s="9">
        <v>-80.965220000000031</v>
      </c>
      <c r="E438" s="71">
        <v>1</v>
      </c>
      <c r="G438" s="35">
        <v>243166.66666666669</v>
      </c>
      <c r="H438" s="35"/>
      <c r="N438" s="9">
        <v>26.145331250000009</v>
      </c>
      <c r="O438" s="9">
        <v>30.885915624999999</v>
      </c>
      <c r="P438" s="9"/>
      <c r="Q438" s="64"/>
      <c r="R438" s="64"/>
      <c r="S438" s="64"/>
    </row>
    <row r="439" spans="2:19" x14ac:dyDescent="0.2">
      <c r="B439" s="20">
        <v>41905</v>
      </c>
      <c r="C439" s="9">
        <v>31.923340000000035</v>
      </c>
      <c r="D439" s="9">
        <v>-80.965220000000031</v>
      </c>
      <c r="E439" s="71">
        <v>10</v>
      </c>
      <c r="G439" s="35">
        <v>252500</v>
      </c>
      <c r="H439" s="35"/>
      <c r="N439" s="9">
        <v>26.10068163265305</v>
      </c>
      <c r="O439" s="9">
        <v>30.939991836734706</v>
      </c>
      <c r="P439" s="9"/>
      <c r="Q439" s="64"/>
      <c r="R439" s="64"/>
      <c r="S439" s="64"/>
    </row>
    <row r="440" spans="2:19" x14ac:dyDescent="0.2">
      <c r="B440" s="20">
        <v>41948</v>
      </c>
      <c r="C440" s="9">
        <v>31.211839999999999</v>
      </c>
      <c r="D440" s="9">
        <v>-81.229060000000004</v>
      </c>
      <c r="E440" s="71">
        <v>1</v>
      </c>
      <c r="G440" s="35">
        <v>12672.889259155627</v>
      </c>
      <c r="H440" s="35"/>
      <c r="N440" s="9">
        <v>20.257000000000001</v>
      </c>
      <c r="O440" s="9">
        <v>33.908000000000001</v>
      </c>
      <c r="P440" s="9"/>
      <c r="Q440" s="64">
        <v>0.10299092340154738</v>
      </c>
      <c r="R440" s="64">
        <v>0.11684782608695654</v>
      </c>
      <c r="S440" s="64" t="s">
        <v>361</v>
      </c>
    </row>
    <row r="441" spans="2:19" x14ac:dyDescent="0.2">
      <c r="B441" s="20">
        <v>41948</v>
      </c>
      <c r="C441" s="9">
        <v>31.211839999999999</v>
      </c>
      <c r="D441" s="9">
        <v>-81.229060000000004</v>
      </c>
      <c r="E441" s="71">
        <v>8</v>
      </c>
      <c r="G441" s="35">
        <v>40172.678288165109</v>
      </c>
      <c r="H441" s="35"/>
      <c r="N441" s="9">
        <v>20.045999999999999</v>
      </c>
      <c r="O441" s="9">
        <v>33.9</v>
      </c>
      <c r="P441" s="9"/>
      <c r="Q441" s="64">
        <v>8.557457212713937E-2</v>
      </c>
      <c r="R441" s="64">
        <v>0.11684782608695654</v>
      </c>
      <c r="S441" s="64" t="s">
        <v>361</v>
      </c>
    </row>
    <row r="442" spans="2:19" x14ac:dyDescent="0.2">
      <c r="B442" s="20">
        <v>41948</v>
      </c>
      <c r="C442" s="9">
        <v>31.206939999999999</v>
      </c>
      <c r="D442" s="9">
        <v>-81.098380000000006</v>
      </c>
      <c r="E442" s="71">
        <v>1.8</v>
      </c>
      <c r="G442" s="35">
        <v>3898.6979716156061</v>
      </c>
      <c r="H442" s="35"/>
      <c r="N442" s="9">
        <v>20.92</v>
      </c>
      <c r="O442" s="9">
        <v>34.305999999999997</v>
      </c>
      <c r="P442" s="9"/>
      <c r="Q442" s="64"/>
      <c r="R442" s="64"/>
      <c r="S442" s="64"/>
    </row>
    <row r="443" spans="2:19" x14ac:dyDescent="0.2">
      <c r="B443" s="20">
        <v>41948</v>
      </c>
      <c r="C443" s="9">
        <v>31.206939999999999</v>
      </c>
      <c r="D443" s="9">
        <v>-81.098380000000006</v>
      </c>
      <c r="E443" s="71">
        <v>14.5</v>
      </c>
      <c r="G443" s="35">
        <v>8564.6762896861474</v>
      </c>
      <c r="H443" s="35"/>
      <c r="N443" s="9">
        <v>20.777999999999999</v>
      </c>
      <c r="O443" s="9">
        <v>34.317999999999998</v>
      </c>
      <c r="P443" s="9"/>
      <c r="Q443" s="64"/>
      <c r="R443" s="64"/>
      <c r="S443" s="64"/>
    </row>
    <row r="444" spans="2:19" x14ac:dyDescent="0.2">
      <c r="B444" s="20">
        <v>41948</v>
      </c>
      <c r="C444" s="9">
        <v>31.19566</v>
      </c>
      <c r="D444" s="9">
        <v>-80.961960000000005</v>
      </c>
      <c r="E444" s="71">
        <v>1</v>
      </c>
      <c r="G444" s="35">
        <v>3904.6348114911652</v>
      </c>
      <c r="H444" s="35"/>
      <c r="N444" s="9">
        <v>21.4</v>
      </c>
      <c r="O444" s="9">
        <v>35.11</v>
      </c>
      <c r="P444" s="9"/>
      <c r="Q444" s="64"/>
      <c r="R444" s="64"/>
      <c r="S444" s="64"/>
    </row>
    <row r="445" spans="2:19" x14ac:dyDescent="0.2">
      <c r="B445" s="20">
        <v>41948</v>
      </c>
      <c r="C445" s="9">
        <v>31.19566</v>
      </c>
      <c r="D445" s="9">
        <v>-80.961960000000005</v>
      </c>
      <c r="E445" s="71">
        <v>16</v>
      </c>
      <c r="G445" s="35">
        <v>5482.3025689384431</v>
      </c>
      <c r="H445" s="35"/>
      <c r="N445" s="9">
        <v>21.4</v>
      </c>
      <c r="O445" s="9">
        <v>35.11</v>
      </c>
      <c r="P445" s="9"/>
      <c r="Q445" s="64"/>
      <c r="R445" s="64"/>
      <c r="S445" s="64"/>
    </row>
    <row r="446" spans="2:19" x14ac:dyDescent="0.2">
      <c r="B446" s="20">
        <v>41948</v>
      </c>
      <c r="C446" s="9">
        <v>31.190819999999999</v>
      </c>
      <c r="D446" s="9">
        <v>-80.835120000000003</v>
      </c>
      <c r="E446" s="71">
        <v>1</v>
      </c>
      <c r="G446" s="35">
        <v>2006.0773049073223</v>
      </c>
      <c r="H446" s="35"/>
      <c r="N446" s="9">
        <v>21.88</v>
      </c>
      <c r="O446" s="9">
        <v>35.9</v>
      </c>
      <c r="P446" s="9"/>
      <c r="Q446" s="64">
        <v>7.100512442643267E-2</v>
      </c>
      <c r="R446" s="64">
        <v>0.11684782608695654</v>
      </c>
      <c r="S446" s="64">
        <v>4.5725273328248134E-2</v>
      </c>
    </row>
    <row r="447" spans="2:19" x14ac:dyDescent="0.2">
      <c r="B447" s="20">
        <v>41948</v>
      </c>
      <c r="C447" s="9">
        <v>31.190819999999999</v>
      </c>
      <c r="D447" s="9">
        <v>-80.835120000000003</v>
      </c>
      <c r="E447" s="71">
        <v>16</v>
      </c>
      <c r="G447" s="35">
        <v>4284.2629031518381</v>
      </c>
      <c r="H447" s="35"/>
      <c r="N447" s="9">
        <v>21.805</v>
      </c>
      <c r="O447" s="9">
        <v>35.758000000000003</v>
      </c>
      <c r="P447" s="9"/>
      <c r="Q447" s="64">
        <v>9.7632046086344904E-2</v>
      </c>
      <c r="R447" s="64">
        <v>0.13043478260869568</v>
      </c>
      <c r="S447" s="64">
        <v>4.3834223239257536E-2</v>
      </c>
    </row>
    <row r="448" spans="2:19" x14ac:dyDescent="0.2">
      <c r="B448" s="20">
        <v>41949</v>
      </c>
      <c r="C448" s="9">
        <v>31.320340000000002</v>
      </c>
      <c r="D448" s="9">
        <v>-81.296000000000006</v>
      </c>
      <c r="E448" s="71">
        <v>1</v>
      </c>
      <c r="G448" s="35">
        <v>293029.96127949323</v>
      </c>
      <c r="H448" s="35"/>
      <c r="N448" s="9">
        <v>19.754000000000001</v>
      </c>
      <c r="O448" s="9">
        <v>30.375</v>
      </c>
      <c r="P448" s="9"/>
      <c r="Q448" s="64">
        <v>0.22122115416820176</v>
      </c>
      <c r="R448" s="64">
        <v>0.15760869565217392</v>
      </c>
      <c r="S448" s="64">
        <v>0.6131515382659547</v>
      </c>
    </row>
    <row r="449" spans="2:19" x14ac:dyDescent="0.2">
      <c r="B449" s="20">
        <v>41949</v>
      </c>
      <c r="C449" s="9">
        <v>31.320340000000002</v>
      </c>
      <c r="D449" s="9">
        <v>-81.296000000000006</v>
      </c>
      <c r="E449" s="71">
        <v>7</v>
      </c>
      <c r="G449" s="35">
        <v>348075.67911714921</v>
      </c>
      <c r="H449" s="35"/>
      <c r="N449" s="9">
        <v>19.719000000000001</v>
      </c>
      <c r="O449" s="9">
        <v>30.6</v>
      </c>
      <c r="P449" s="9"/>
      <c r="Q449" s="64">
        <v>0.43959540476270215</v>
      </c>
      <c r="R449" s="64">
        <v>0.15760869565217392</v>
      </c>
      <c r="S449" s="64">
        <v>0.63654335113145177</v>
      </c>
    </row>
    <row r="450" spans="2:19" x14ac:dyDescent="0.2">
      <c r="B450" s="20">
        <v>41949</v>
      </c>
      <c r="C450" s="9">
        <v>31.306419999999999</v>
      </c>
      <c r="D450" s="9">
        <v>-81.413960000000003</v>
      </c>
      <c r="E450" s="71">
        <v>1.1000000000000001</v>
      </c>
      <c r="G450" s="35">
        <v>204933.21410401608</v>
      </c>
      <c r="H450" s="35"/>
      <c r="N450" s="9">
        <v>17.992000000000001</v>
      </c>
      <c r="O450" s="9">
        <v>3.04</v>
      </c>
      <c r="P450" s="9"/>
      <c r="Q450" s="64"/>
      <c r="R450" s="64">
        <v>0.20618556701030927</v>
      </c>
      <c r="S450" s="64">
        <v>7.0428850649599504</v>
      </c>
    </row>
    <row r="451" spans="2:19" x14ac:dyDescent="0.2">
      <c r="B451" s="20">
        <v>41949</v>
      </c>
      <c r="C451" s="9">
        <v>31.306419999999999</v>
      </c>
      <c r="D451" s="9">
        <v>-81.413960000000003</v>
      </c>
      <c r="E451" s="71">
        <v>6</v>
      </c>
      <c r="G451" s="35">
        <v>312934.52236883418</v>
      </c>
      <c r="H451" s="35"/>
      <c r="N451" s="9">
        <v>18</v>
      </c>
      <c r="O451" s="9">
        <v>3.09</v>
      </c>
      <c r="P451" s="9"/>
      <c r="Q451" s="64"/>
      <c r="R451" s="64">
        <v>0.14175257731958762</v>
      </c>
      <c r="S451" s="64">
        <v>4.5670454400286156</v>
      </c>
    </row>
    <row r="452" spans="2:19" x14ac:dyDescent="0.2">
      <c r="B452" s="20">
        <v>41947</v>
      </c>
      <c r="C452" s="9">
        <v>31.3125</v>
      </c>
      <c r="D452" s="9">
        <v>-81.191400000000002</v>
      </c>
      <c r="E452" s="71">
        <v>1.1000000000000001</v>
      </c>
      <c r="G452" s="35">
        <v>39637.925177047662</v>
      </c>
      <c r="H452" s="35"/>
      <c r="N452" s="9">
        <v>18.899999999999999</v>
      </c>
      <c r="O452" s="9">
        <v>33.5</v>
      </c>
      <c r="P452" s="9"/>
      <c r="Q452" s="64">
        <v>7.1836894385636979E-2</v>
      </c>
      <c r="R452" s="64">
        <v>0.13698630136986303</v>
      </c>
      <c r="S452" s="64" t="s">
        <v>361</v>
      </c>
    </row>
    <row r="453" spans="2:19" x14ac:dyDescent="0.2">
      <c r="B453" s="20">
        <v>41947</v>
      </c>
      <c r="C453" s="9">
        <v>31.28152</v>
      </c>
      <c r="D453" s="9">
        <v>-80.654399999999995</v>
      </c>
      <c r="E453" s="71">
        <v>2</v>
      </c>
      <c r="G453" s="35">
        <v>4911.3806688154773</v>
      </c>
      <c r="H453" s="35"/>
      <c r="N453" s="9">
        <v>22.85</v>
      </c>
      <c r="O453" s="9">
        <v>36.103000000000002</v>
      </c>
      <c r="P453" s="9"/>
      <c r="Q453" s="64">
        <v>0.11139609189905884</v>
      </c>
      <c r="R453" s="64">
        <v>0.13698630136986303</v>
      </c>
      <c r="S453" s="64" t="s">
        <v>361</v>
      </c>
    </row>
    <row r="454" spans="2:19" x14ac:dyDescent="0.2">
      <c r="B454" s="20">
        <v>41947</v>
      </c>
      <c r="C454" s="9">
        <v>31.28152</v>
      </c>
      <c r="D454" s="9">
        <v>-80.654399999999995</v>
      </c>
      <c r="E454" s="71">
        <v>24</v>
      </c>
      <c r="G454" s="35">
        <v>6383.9995345676252</v>
      </c>
      <c r="H454" s="35"/>
      <c r="N454" s="9">
        <v>22.864000000000001</v>
      </c>
      <c r="O454" s="9">
        <v>36.198</v>
      </c>
      <c r="P454" s="9"/>
      <c r="Q454" s="64">
        <v>0.18616732236398811</v>
      </c>
      <c r="R454" s="64">
        <v>0.13698630136986303</v>
      </c>
      <c r="S454" s="64" t="s">
        <v>361</v>
      </c>
    </row>
    <row r="455" spans="2:19" x14ac:dyDescent="0.2">
      <c r="B455" s="20">
        <v>41947</v>
      </c>
      <c r="C455" s="9">
        <v>31.271239999999999</v>
      </c>
      <c r="D455" s="9">
        <v>-80.488799999999998</v>
      </c>
      <c r="E455" s="71">
        <v>1</v>
      </c>
      <c r="G455" s="35">
        <v>4565.8160682587932</v>
      </c>
      <c r="H455" s="35"/>
      <c r="N455" s="9">
        <v>23.61</v>
      </c>
      <c r="O455" s="9">
        <v>36.21</v>
      </c>
      <c r="P455" s="9"/>
      <c r="Q455" s="64"/>
      <c r="R455" s="64">
        <v>0</v>
      </c>
      <c r="S455" s="64">
        <v>5.7720057720057706E-2</v>
      </c>
    </row>
    <row r="456" spans="2:19" x14ac:dyDescent="0.2">
      <c r="B456" s="20">
        <v>41947</v>
      </c>
      <c r="C456" s="9">
        <v>31.271239999999999</v>
      </c>
      <c r="D456" s="9">
        <v>-80.488799999999998</v>
      </c>
      <c r="E456" s="71">
        <v>30</v>
      </c>
      <c r="G456" s="35">
        <v>7581.6651679321676</v>
      </c>
      <c r="H456" s="35"/>
      <c r="N456" s="9">
        <v>23.61</v>
      </c>
      <c r="O456" s="9">
        <v>36.21</v>
      </c>
      <c r="P456" s="9"/>
      <c r="Q456" s="64"/>
      <c r="R456" s="64">
        <v>2.5773195876288658E-2</v>
      </c>
      <c r="S456" s="64">
        <v>6.0967820232757174E-2</v>
      </c>
    </row>
    <row r="457" spans="2:19" x14ac:dyDescent="0.2">
      <c r="B457" s="20">
        <v>41948</v>
      </c>
      <c r="C457" s="9">
        <v>31.235479999999999</v>
      </c>
      <c r="D457" s="9">
        <v>-79.724680000000006</v>
      </c>
      <c r="E457" s="71">
        <v>10</v>
      </c>
      <c r="G457" s="35">
        <v>2646.4103413106832</v>
      </c>
      <c r="H457" s="35"/>
      <c r="N457" s="9">
        <v>26.881</v>
      </c>
      <c r="O457" s="9">
        <v>36.091999999999999</v>
      </c>
      <c r="P457" s="9"/>
      <c r="Q457" s="64"/>
      <c r="R457" s="64">
        <v>2.5773195876288658E-2</v>
      </c>
      <c r="S457" s="64">
        <v>3.6184672773029801E-2</v>
      </c>
    </row>
    <row r="458" spans="2:19" x14ac:dyDescent="0.2">
      <c r="B458" s="20">
        <v>41948</v>
      </c>
      <c r="C458" s="9">
        <v>31.235479999999999</v>
      </c>
      <c r="D458" s="9">
        <v>-79.724680000000006</v>
      </c>
      <c r="E458" s="71">
        <v>75</v>
      </c>
      <c r="G458" s="35">
        <v>1964.4116325123816</v>
      </c>
      <c r="H458" s="35"/>
      <c r="N458" s="9">
        <v>27.097999999999999</v>
      </c>
      <c r="O458" s="9">
        <v>36.231999999999999</v>
      </c>
      <c r="P458" s="9"/>
      <c r="Q458" s="64"/>
      <c r="R458" s="64"/>
      <c r="S458" s="64"/>
    </row>
    <row r="459" spans="2:19" x14ac:dyDescent="0.2">
      <c r="B459" s="20">
        <v>41948</v>
      </c>
      <c r="C459" s="9">
        <v>31.235479999999999</v>
      </c>
      <c r="D459" s="9">
        <v>-79.724680000000006</v>
      </c>
      <c r="E459" s="71">
        <v>225</v>
      </c>
      <c r="G459" s="35">
        <v>148554.07319949454</v>
      </c>
      <c r="H459" s="35"/>
      <c r="N459" s="9">
        <v>9.6999999999999993</v>
      </c>
      <c r="O459" s="9">
        <v>35.337000000000003</v>
      </c>
      <c r="P459" s="9"/>
      <c r="Q459" s="64"/>
      <c r="R459" s="64">
        <v>0.11658031088082899</v>
      </c>
      <c r="S459" s="64">
        <v>11.052250857950341</v>
      </c>
    </row>
    <row r="460" spans="2:19" x14ac:dyDescent="0.2">
      <c r="B460" s="20">
        <v>41948</v>
      </c>
      <c r="C460" s="9">
        <v>31.225200000000001</v>
      </c>
      <c r="D460" s="9">
        <v>-79.551739999999995</v>
      </c>
      <c r="E460" s="71">
        <v>25</v>
      </c>
      <c r="G460" s="35">
        <v>1714.1194088904776</v>
      </c>
      <c r="H460" s="35"/>
      <c r="N460" s="9">
        <v>27.062999999999999</v>
      </c>
      <c r="O460" s="9">
        <v>36.256999999999998</v>
      </c>
      <c r="P460" s="9"/>
      <c r="Q460" s="64">
        <v>0.21535988210469903</v>
      </c>
      <c r="R460" s="64">
        <v>0.18478260869565219</v>
      </c>
      <c r="S460" s="64">
        <v>1.7321764556318331</v>
      </c>
    </row>
    <row r="461" spans="2:19" x14ac:dyDescent="0.2">
      <c r="B461" s="20">
        <v>41948</v>
      </c>
      <c r="C461" s="9">
        <v>31.225200000000001</v>
      </c>
      <c r="D461" s="9">
        <v>-79.551739999999995</v>
      </c>
      <c r="E461" s="71">
        <v>100</v>
      </c>
      <c r="G461" s="35">
        <v>459285.01990060892</v>
      </c>
      <c r="H461" s="35"/>
      <c r="N461" s="9">
        <v>26.617000000000001</v>
      </c>
      <c r="O461" s="9">
        <v>36.551000000000002</v>
      </c>
      <c r="P461" s="9"/>
      <c r="Q461" s="64">
        <v>0.11923502026325486</v>
      </c>
      <c r="R461" s="64">
        <v>0.11684782608695654</v>
      </c>
      <c r="S461" s="64">
        <v>3.4029366895499569E-2</v>
      </c>
    </row>
    <row r="462" spans="2:19" x14ac:dyDescent="0.2">
      <c r="B462" s="20">
        <v>41948</v>
      </c>
      <c r="C462" s="9">
        <v>31.225200000000001</v>
      </c>
      <c r="D462" s="9">
        <v>-79.551739999999995</v>
      </c>
      <c r="E462" s="71">
        <v>200</v>
      </c>
      <c r="G462" s="35">
        <v>439026.29895383108</v>
      </c>
      <c r="H462" s="35"/>
      <c r="N462" s="9">
        <v>17.948</v>
      </c>
      <c r="O462" s="9">
        <v>36.329000000000001</v>
      </c>
      <c r="P462" s="9"/>
      <c r="Q462" s="64">
        <v>6.6316106775630504E-2</v>
      </c>
      <c r="R462" s="64">
        <v>0.13043478260869568</v>
      </c>
      <c r="S462" s="64">
        <v>13.201728960081363</v>
      </c>
    </row>
    <row r="463" spans="2:19" x14ac:dyDescent="0.2">
      <c r="B463" s="20">
        <v>41948</v>
      </c>
      <c r="C463" s="9">
        <v>31.225200000000001</v>
      </c>
      <c r="D463" s="9">
        <v>-79.551739999999995</v>
      </c>
      <c r="E463" s="71">
        <v>400</v>
      </c>
      <c r="G463" s="35">
        <v>26105.366828387116</v>
      </c>
      <c r="H463" s="35"/>
      <c r="N463" s="9">
        <v>8.16</v>
      </c>
      <c r="O463" s="9">
        <v>35.005000000000003</v>
      </c>
      <c r="P463" s="9"/>
      <c r="Q463" s="64"/>
      <c r="R463" s="64">
        <v>0</v>
      </c>
      <c r="S463" s="64">
        <v>22.640692640692645</v>
      </c>
    </row>
    <row r="464" spans="2:19" x14ac:dyDescent="0.2">
      <c r="B464" s="20">
        <v>41947</v>
      </c>
      <c r="C464" s="9">
        <v>31.305340000000001</v>
      </c>
      <c r="D464" s="9">
        <v>-81.086600000000004</v>
      </c>
      <c r="E464" s="71">
        <v>1</v>
      </c>
      <c r="G464" s="35">
        <v>8605.486587381065</v>
      </c>
      <c r="H464" s="35"/>
      <c r="N464" s="9">
        <v>20.41</v>
      </c>
      <c r="O464" s="9">
        <v>34.25</v>
      </c>
      <c r="P464" s="9"/>
      <c r="Q464" s="64"/>
      <c r="R464" s="64"/>
      <c r="S464" s="64"/>
    </row>
    <row r="465" spans="2:19" x14ac:dyDescent="0.2">
      <c r="B465" s="20">
        <v>41947</v>
      </c>
      <c r="C465" s="9">
        <v>31.305340000000001</v>
      </c>
      <c r="D465" s="9">
        <v>-81.086600000000004</v>
      </c>
      <c r="E465" s="71">
        <v>11</v>
      </c>
      <c r="G465" s="35">
        <v>4178.2424696759899</v>
      </c>
      <c r="H465" s="35"/>
      <c r="N465" s="9">
        <v>20.41</v>
      </c>
      <c r="O465" s="9">
        <v>34.25</v>
      </c>
      <c r="P465" s="9"/>
      <c r="Q465" s="64"/>
      <c r="R465" s="64"/>
      <c r="S465" s="64"/>
    </row>
    <row r="466" spans="2:19" x14ac:dyDescent="0.2">
      <c r="B466" s="20">
        <v>41947</v>
      </c>
      <c r="C466" s="9">
        <v>31.30078</v>
      </c>
      <c r="D466" s="9">
        <v>-80.966359999999995</v>
      </c>
      <c r="E466" s="71">
        <v>1</v>
      </c>
      <c r="G466" s="35">
        <v>3466.711321844848</v>
      </c>
      <c r="H466" s="35"/>
      <c r="N466" s="9">
        <v>21.24</v>
      </c>
      <c r="O466" s="9">
        <v>35.200000000000003</v>
      </c>
      <c r="P466" s="9"/>
      <c r="Q466" s="64"/>
      <c r="R466" s="64"/>
      <c r="S466" s="64"/>
    </row>
    <row r="467" spans="2:19" x14ac:dyDescent="0.2">
      <c r="B467" s="20">
        <v>41947</v>
      </c>
      <c r="C467" s="9">
        <v>31.30078</v>
      </c>
      <c r="D467" s="9">
        <v>-80.966359999999995</v>
      </c>
      <c r="E467" s="71">
        <v>13</v>
      </c>
      <c r="G467" s="35">
        <v>5581.9924582392496</v>
      </c>
      <c r="H467" s="35"/>
      <c r="N467" s="9">
        <v>21.24</v>
      </c>
      <c r="O467" s="9">
        <v>35.200000000000003</v>
      </c>
      <c r="P467" s="9"/>
      <c r="Q467" s="64"/>
      <c r="R467" s="64"/>
      <c r="S467" s="64"/>
    </row>
    <row r="468" spans="2:19" x14ac:dyDescent="0.2">
      <c r="B468" s="20">
        <v>41947</v>
      </c>
      <c r="C468" s="9">
        <v>31.295059999999999</v>
      </c>
      <c r="D468" s="9">
        <v>-80.870980000000003</v>
      </c>
      <c r="E468" s="71">
        <v>2</v>
      </c>
      <c r="G468" s="35">
        <v>3760.2523334241887</v>
      </c>
      <c r="H468" s="35"/>
      <c r="N468" s="9">
        <v>21.76</v>
      </c>
      <c r="O468" s="9">
        <v>35.799999999999997</v>
      </c>
      <c r="P468" s="9"/>
      <c r="Q468" s="64">
        <v>8.0748581737561678E-2</v>
      </c>
      <c r="R468" s="64">
        <v>0.13698630136986303</v>
      </c>
      <c r="S468" s="64" t="s">
        <v>361</v>
      </c>
    </row>
    <row r="469" spans="2:19" x14ac:dyDescent="0.2">
      <c r="B469" s="20">
        <v>41947</v>
      </c>
      <c r="C469" s="9">
        <v>31.295059999999999</v>
      </c>
      <c r="D469" s="9">
        <v>-80.870980000000003</v>
      </c>
      <c r="E469" s="71">
        <v>18</v>
      </c>
      <c r="G469" s="35">
        <v>4381.4677976978282</v>
      </c>
      <c r="H469" s="35"/>
      <c r="N469" s="9">
        <v>21.8</v>
      </c>
      <c r="O469" s="9">
        <v>35.799999999999997</v>
      </c>
      <c r="P469" s="9"/>
      <c r="Q469" s="64">
        <v>6.6620296911339583E-2</v>
      </c>
      <c r="R469" s="64">
        <v>0.15068493150684933</v>
      </c>
      <c r="S469" s="64" t="s">
        <v>361</v>
      </c>
    </row>
    <row r="470" spans="2:19" x14ac:dyDescent="0.2">
      <c r="B470" s="20">
        <v>41949</v>
      </c>
      <c r="C470" s="9">
        <v>31.37696</v>
      </c>
      <c r="D470" s="9">
        <v>-81.284440000000004</v>
      </c>
      <c r="E470" s="71">
        <v>1</v>
      </c>
      <c r="G470" s="35">
        <v>219282.44265816375</v>
      </c>
      <c r="H470" s="35"/>
      <c r="N470" s="9">
        <v>19.181999999999999</v>
      </c>
      <c r="O470" s="9">
        <v>30.925000000000001</v>
      </c>
      <c r="P470" s="9"/>
      <c r="Q470" s="64">
        <v>0.22105368925210167</v>
      </c>
      <c r="R470" s="64">
        <v>0.15760869565217392</v>
      </c>
      <c r="S470" s="64">
        <v>9.8531655225019082E-2</v>
      </c>
    </row>
    <row r="471" spans="2:19" x14ac:dyDescent="0.2">
      <c r="B471" s="20">
        <v>41949</v>
      </c>
      <c r="C471" s="9">
        <v>31.37696</v>
      </c>
      <c r="D471" s="9">
        <v>-81.284440000000004</v>
      </c>
      <c r="E471" s="71">
        <v>10</v>
      </c>
      <c r="G471" s="35">
        <v>585932.92496565753</v>
      </c>
      <c r="H471" s="35"/>
      <c r="N471" s="9">
        <v>18.759</v>
      </c>
      <c r="O471" s="9">
        <v>32.268000000000001</v>
      </c>
      <c r="P471" s="9"/>
      <c r="Q471" s="64">
        <v>0.60873497002377996</v>
      </c>
      <c r="R471" s="64">
        <v>0.15760869565217392</v>
      </c>
      <c r="S471" s="64">
        <v>0.3324497838799898</v>
      </c>
    </row>
    <row r="472" spans="2:19" x14ac:dyDescent="0.2">
      <c r="B472" s="20">
        <v>41947</v>
      </c>
      <c r="C472" s="9">
        <v>31.419080000000001</v>
      </c>
      <c r="D472" s="9">
        <v>-81.121859999999998</v>
      </c>
      <c r="E472" s="71">
        <v>1</v>
      </c>
      <c r="G472" s="35">
        <v>71735.073381253664</v>
      </c>
      <c r="H472" s="35"/>
      <c r="N472" s="9">
        <v>18.931000000000001</v>
      </c>
      <c r="O472" s="9">
        <v>33.447000000000003</v>
      </c>
      <c r="P472" s="9"/>
      <c r="Q472" s="64"/>
      <c r="R472" s="64"/>
      <c r="S472" s="64"/>
    </row>
    <row r="473" spans="2:19" x14ac:dyDescent="0.2">
      <c r="B473" s="20">
        <v>41947</v>
      </c>
      <c r="C473" s="9">
        <v>31.414359999999999</v>
      </c>
      <c r="D473" s="9">
        <v>-81.030320000000003</v>
      </c>
      <c r="E473" s="71">
        <v>1</v>
      </c>
      <c r="G473" s="35">
        <v>1833.3333333333333</v>
      </c>
      <c r="H473" s="35"/>
      <c r="N473" s="9">
        <v>20.18</v>
      </c>
      <c r="O473" s="9">
        <v>34.29</v>
      </c>
      <c r="P473" s="9"/>
      <c r="Q473" s="64">
        <v>0.14834699067533202</v>
      </c>
      <c r="R473" s="64">
        <v>0.13698630136986303</v>
      </c>
      <c r="S473" s="64" t="s">
        <v>361</v>
      </c>
    </row>
    <row r="474" spans="2:19" x14ac:dyDescent="0.2">
      <c r="B474" s="20">
        <v>41947</v>
      </c>
      <c r="C474" s="9">
        <v>31.414359999999999</v>
      </c>
      <c r="D474" s="9">
        <v>-81.030320000000003</v>
      </c>
      <c r="E474" s="71">
        <v>10</v>
      </c>
      <c r="G474" s="35">
        <v>61864.351851851854</v>
      </c>
      <c r="H474" s="35"/>
      <c r="N474" s="9">
        <v>20.152999999999999</v>
      </c>
      <c r="O474" s="9">
        <v>34.299999999999997</v>
      </c>
      <c r="P474" s="9"/>
      <c r="Q474" s="64">
        <v>6.9228595648488267E-2</v>
      </c>
      <c r="R474" s="64">
        <v>0.13698630136986303</v>
      </c>
      <c r="S474" s="64" t="s">
        <v>361</v>
      </c>
    </row>
    <row r="475" spans="2:19" x14ac:dyDescent="0.2">
      <c r="B475" s="20">
        <v>41947</v>
      </c>
      <c r="C475" s="9">
        <v>31.39864</v>
      </c>
      <c r="D475" s="9">
        <v>-80.870440000000002</v>
      </c>
      <c r="E475" s="71">
        <v>1</v>
      </c>
      <c r="G475" s="35">
        <v>3371.0185185185182</v>
      </c>
      <c r="H475" s="35"/>
      <c r="N475" s="9">
        <v>21.2</v>
      </c>
      <c r="O475" s="9">
        <v>35.49</v>
      </c>
      <c r="P475" s="9"/>
      <c r="Q475" s="64">
        <v>0.11813419697002631</v>
      </c>
      <c r="R475" s="64">
        <v>0.10958904109589042</v>
      </c>
      <c r="S475" s="64" t="s">
        <v>361</v>
      </c>
    </row>
    <row r="476" spans="2:19" x14ac:dyDescent="0.2">
      <c r="B476" s="20">
        <v>41947</v>
      </c>
      <c r="C476" s="9">
        <v>31.39864</v>
      </c>
      <c r="D476" s="9">
        <v>-80.870440000000002</v>
      </c>
      <c r="E476" s="71">
        <v>18</v>
      </c>
      <c r="G476" s="35">
        <v>6303.7037037037026</v>
      </c>
      <c r="H476" s="35"/>
      <c r="N476" s="9">
        <v>21.2</v>
      </c>
      <c r="O476" s="9">
        <v>35.5</v>
      </c>
      <c r="P476" s="9"/>
      <c r="Q476" s="64">
        <v>7.890103679874802E-2</v>
      </c>
      <c r="R476" s="64">
        <v>0.10958904109589042</v>
      </c>
      <c r="S476" s="64" t="s">
        <v>361</v>
      </c>
    </row>
    <row r="477" spans="2:19" x14ac:dyDescent="0.2">
      <c r="B477" s="20">
        <v>41947</v>
      </c>
      <c r="C477" s="9">
        <v>31.402280000000001</v>
      </c>
      <c r="D477" s="9">
        <v>-80.765219999999999</v>
      </c>
      <c r="E477" s="71">
        <v>1</v>
      </c>
      <c r="G477" s="35">
        <v>3847.7314814814818</v>
      </c>
      <c r="H477" s="35"/>
      <c r="N477" s="9">
        <v>22.2</v>
      </c>
      <c r="O477" s="9">
        <v>36.1</v>
      </c>
      <c r="P477" s="9"/>
      <c r="Q477" s="64"/>
      <c r="R477" s="64"/>
      <c r="S477" s="64"/>
    </row>
    <row r="478" spans="2:19" x14ac:dyDescent="0.2">
      <c r="B478" s="20">
        <v>41947</v>
      </c>
      <c r="C478" s="9">
        <v>31.402280000000001</v>
      </c>
      <c r="D478" s="9">
        <v>-80.765219999999999</v>
      </c>
      <c r="E478" s="71">
        <v>21</v>
      </c>
      <c r="G478" s="35">
        <v>3225.1851851851848</v>
      </c>
      <c r="H478" s="35"/>
      <c r="N478" s="9">
        <v>22.2</v>
      </c>
      <c r="O478" s="9">
        <v>36.1</v>
      </c>
      <c r="P478" s="9"/>
      <c r="Q478" s="64"/>
      <c r="R478" s="64"/>
      <c r="S478" s="64"/>
    </row>
    <row r="479" spans="2:19" x14ac:dyDescent="0.2">
      <c r="B479" s="20">
        <v>41946</v>
      </c>
      <c r="C479" s="9">
        <v>31.532900000000001</v>
      </c>
      <c r="D479" s="9">
        <v>-81.058840000000004</v>
      </c>
      <c r="E479" s="71">
        <v>1</v>
      </c>
      <c r="G479" s="35">
        <v>60161.111111111124</v>
      </c>
      <c r="H479" s="35"/>
      <c r="N479" s="9">
        <v>19.193000000000001</v>
      </c>
      <c r="O479" s="9">
        <v>33.624000000000002</v>
      </c>
      <c r="P479" s="9"/>
      <c r="Q479" s="64"/>
      <c r="R479" s="64">
        <v>2.5773195876288658E-2</v>
      </c>
      <c r="S479" s="64">
        <v>2.3793099043166087E-2</v>
      </c>
    </row>
    <row r="480" spans="2:19" x14ac:dyDescent="0.2">
      <c r="B480" s="20">
        <v>41946</v>
      </c>
      <c r="C480" s="9">
        <v>31.532900000000001</v>
      </c>
      <c r="D480" s="9">
        <v>-81.058840000000004</v>
      </c>
      <c r="E480" s="71">
        <v>8.5</v>
      </c>
      <c r="G480" s="35">
        <v>98104.166666666672</v>
      </c>
      <c r="H480" s="35"/>
      <c r="N480" s="9">
        <v>19.12</v>
      </c>
      <c r="O480" s="9">
        <v>33.606000000000002</v>
      </c>
      <c r="P480" s="9"/>
      <c r="Q480" s="64"/>
      <c r="R480" s="64">
        <v>3.8659793814432991E-2</v>
      </c>
      <c r="S480" s="64">
        <v>6.0472796024476541E-2</v>
      </c>
    </row>
    <row r="481" spans="2:19" x14ac:dyDescent="0.2">
      <c r="B481" s="20">
        <v>41947</v>
      </c>
      <c r="C481" s="9">
        <v>31.533280000000001</v>
      </c>
      <c r="D481" s="9">
        <v>-80.984319999999997</v>
      </c>
      <c r="E481" s="71">
        <v>1</v>
      </c>
      <c r="G481" s="35">
        <v>8187.5</v>
      </c>
      <c r="H481" s="35"/>
      <c r="N481" s="9">
        <v>19.940000000000001</v>
      </c>
      <c r="O481" s="9">
        <v>33.92</v>
      </c>
      <c r="P481" s="9"/>
      <c r="Q481" s="64"/>
      <c r="R481" s="64"/>
      <c r="S481" s="64"/>
    </row>
    <row r="482" spans="2:19" x14ac:dyDescent="0.2">
      <c r="B482" s="20">
        <v>41947</v>
      </c>
      <c r="C482" s="9">
        <v>31.533280000000001</v>
      </c>
      <c r="D482" s="9">
        <v>-80.984319999999997</v>
      </c>
      <c r="E482" s="71">
        <v>11</v>
      </c>
      <c r="G482" s="35">
        <v>4045.416666666667</v>
      </c>
      <c r="H482" s="35"/>
      <c r="N482" s="9">
        <v>19.940000000000001</v>
      </c>
      <c r="O482" s="9">
        <v>33.92</v>
      </c>
      <c r="P482" s="9"/>
      <c r="Q482" s="64"/>
      <c r="R482" s="64"/>
      <c r="S482" s="64"/>
    </row>
    <row r="483" spans="2:19" x14ac:dyDescent="0.2">
      <c r="B483" s="20">
        <v>41947</v>
      </c>
      <c r="C483" s="9">
        <v>31.52712</v>
      </c>
      <c r="D483" s="9">
        <v>-80.883359999999996</v>
      </c>
      <c r="E483" s="71">
        <v>1</v>
      </c>
      <c r="G483" s="35">
        <v>4649.1869918699194</v>
      </c>
      <c r="H483" s="35"/>
      <c r="N483" s="9">
        <v>20.93</v>
      </c>
      <c r="O483" s="9">
        <v>35.17</v>
      </c>
      <c r="P483" s="9"/>
      <c r="Q483" s="64"/>
      <c r="R483" s="64"/>
      <c r="S483" s="64"/>
    </row>
    <row r="484" spans="2:19" x14ac:dyDescent="0.2">
      <c r="B484" s="20">
        <v>41947</v>
      </c>
      <c r="C484" s="9">
        <v>31.52712</v>
      </c>
      <c r="D484" s="9">
        <v>-80.883359999999996</v>
      </c>
      <c r="E484" s="71">
        <v>14</v>
      </c>
      <c r="G484" s="35">
        <v>3822.7777777777778</v>
      </c>
      <c r="H484" s="35"/>
      <c r="N484" s="9">
        <v>20.93</v>
      </c>
      <c r="O484" s="9">
        <v>35.17</v>
      </c>
      <c r="P484" s="9"/>
      <c r="Q484" s="64"/>
      <c r="R484" s="64"/>
      <c r="S484" s="64"/>
    </row>
    <row r="485" spans="2:19" x14ac:dyDescent="0.2">
      <c r="B485" s="20">
        <v>41947</v>
      </c>
      <c r="C485" s="9">
        <v>31.521599999999999</v>
      </c>
      <c r="D485" s="9">
        <v>-80.774919999999995</v>
      </c>
      <c r="E485" s="71">
        <v>1</v>
      </c>
      <c r="G485" s="35">
        <v>4800</v>
      </c>
      <c r="H485" s="35"/>
      <c r="N485" s="9">
        <v>21.49</v>
      </c>
      <c r="O485" s="9">
        <v>35.770000000000003</v>
      </c>
      <c r="P485" s="9"/>
      <c r="Q485" s="64">
        <v>0.20681635403308191</v>
      </c>
      <c r="R485" s="64">
        <v>0.10958904109589042</v>
      </c>
      <c r="S485" s="64" t="s">
        <v>361</v>
      </c>
    </row>
    <row r="486" spans="2:19" x14ac:dyDescent="0.2">
      <c r="B486" s="20">
        <v>41947</v>
      </c>
      <c r="C486" s="9">
        <v>31.521599999999999</v>
      </c>
      <c r="D486" s="9">
        <v>-80.774919999999995</v>
      </c>
      <c r="E486" s="71">
        <v>19</v>
      </c>
      <c r="G486" s="35">
        <v>5365.2777777777783</v>
      </c>
      <c r="H486" s="35"/>
      <c r="N486" s="9">
        <v>21.48</v>
      </c>
      <c r="O486" s="9">
        <v>35.78</v>
      </c>
      <c r="P486" s="9"/>
      <c r="Q486" s="64">
        <v>8.4226313387093271E-2</v>
      </c>
      <c r="R486" s="64">
        <v>0.10958904109589042</v>
      </c>
      <c r="S486" s="64" t="s">
        <v>361</v>
      </c>
    </row>
    <row r="487" spans="2:19" x14ac:dyDescent="0.2">
      <c r="B487" s="20">
        <v>41950</v>
      </c>
      <c r="C487" s="9">
        <v>31.851780000000002</v>
      </c>
      <c r="D487" s="9">
        <v>-81.084140000000005</v>
      </c>
      <c r="E487" s="71">
        <v>1.4</v>
      </c>
      <c r="G487" s="35">
        <v>159103.09161843668</v>
      </c>
      <c r="H487" s="35"/>
      <c r="N487" s="9">
        <v>18.253</v>
      </c>
      <c r="O487" s="9">
        <v>30.7</v>
      </c>
      <c r="P487" s="9"/>
      <c r="Q487" s="64"/>
      <c r="R487" s="64"/>
      <c r="S487" s="64"/>
    </row>
    <row r="488" spans="2:19" x14ac:dyDescent="0.2">
      <c r="B488" s="20">
        <v>41946</v>
      </c>
      <c r="C488" s="9">
        <v>31.769760000000002</v>
      </c>
      <c r="D488" s="9">
        <v>-80.912499999999994</v>
      </c>
      <c r="E488" s="71">
        <v>1</v>
      </c>
      <c r="G488" s="35">
        <v>5733.8888888888896</v>
      </c>
      <c r="H488" s="35"/>
      <c r="N488" s="9">
        <v>20.399999999999999</v>
      </c>
      <c r="O488" s="9">
        <v>34.1</v>
      </c>
      <c r="P488" s="9"/>
      <c r="Q488" s="64"/>
      <c r="R488" s="64" t="s">
        <v>361</v>
      </c>
      <c r="S488" s="64">
        <v>1.4430014430014418E-2</v>
      </c>
    </row>
    <row r="489" spans="2:19" x14ac:dyDescent="0.2">
      <c r="B489" s="20">
        <v>41946</v>
      </c>
      <c r="C489" s="9">
        <v>31.769760000000002</v>
      </c>
      <c r="D489" s="9">
        <v>-80.912499999999994</v>
      </c>
      <c r="E489" s="71">
        <v>12</v>
      </c>
      <c r="G489" s="35">
        <v>16614.583333333332</v>
      </c>
      <c r="H489" s="35"/>
      <c r="N489" s="9">
        <v>20.399999999999999</v>
      </c>
      <c r="O489" s="9">
        <v>34.200000000000003</v>
      </c>
      <c r="P489" s="9"/>
      <c r="Q489" s="64"/>
      <c r="R489" s="64" t="s">
        <v>361</v>
      </c>
      <c r="S489" s="64">
        <v>7.2150072150072145E-2</v>
      </c>
    </row>
    <row r="490" spans="2:19" x14ac:dyDescent="0.2">
      <c r="B490" s="20">
        <v>41949</v>
      </c>
      <c r="C490" s="9">
        <v>30.981619999999999</v>
      </c>
      <c r="D490" s="9">
        <v>-81.272859999999994</v>
      </c>
      <c r="E490" s="71">
        <v>1</v>
      </c>
      <c r="G490" s="35">
        <v>9462.7495240088301</v>
      </c>
      <c r="H490" s="35"/>
      <c r="N490" s="9">
        <v>20.46</v>
      </c>
      <c r="O490" s="9">
        <v>34.33</v>
      </c>
      <c r="P490" s="9"/>
      <c r="Q490" s="64"/>
      <c r="R490" s="64"/>
      <c r="S490" s="64"/>
    </row>
    <row r="491" spans="2:19" x14ac:dyDescent="0.2">
      <c r="B491" s="20">
        <v>41949</v>
      </c>
      <c r="C491" s="9">
        <v>30.981619999999999</v>
      </c>
      <c r="D491" s="9">
        <v>-81.272859999999994</v>
      </c>
      <c r="E491" s="71">
        <v>10.5</v>
      </c>
      <c r="G491" s="35">
        <v>16779.292308243024</v>
      </c>
      <c r="H491" s="35"/>
      <c r="N491" s="9">
        <v>20.5</v>
      </c>
      <c r="O491" s="9">
        <v>34.4</v>
      </c>
      <c r="P491" s="9"/>
      <c r="Q491" s="64"/>
      <c r="R491" s="64">
        <v>3.8659793814432991E-2</v>
      </c>
      <c r="S491" s="64">
        <v>4.8081222294612855E-2</v>
      </c>
    </row>
    <row r="492" spans="2:19" x14ac:dyDescent="0.2">
      <c r="B492" s="20">
        <v>41949</v>
      </c>
      <c r="C492" s="9">
        <v>31.540980000000001</v>
      </c>
      <c r="D492" s="9">
        <v>-81.206580000000002</v>
      </c>
      <c r="E492" s="71">
        <v>1</v>
      </c>
      <c r="G492" s="35">
        <v>220381.40757410153</v>
      </c>
      <c r="H492" s="35"/>
      <c r="N492" s="9">
        <v>18.992999999999999</v>
      </c>
      <c r="O492" s="9">
        <v>32.771000000000001</v>
      </c>
      <c r="P492" s="9"/>
      <c r="Q492" s="64">
        <v>0.36272900827276683</v>
      </c>
      <c r="R492" s="64">
        <v>0.17119565217391305</v>
      </c>
      <c r="S492" s="64">
        <v>0.17851195016526819</v>
      </c>
    </row>
    <row r="493" spans="2:19" x14ac:dyDescent="0.2">
      <c r="B493" s="20">
        <v>41949</v>
      </c>
      <c r="C493" s="9">
        <v>31.540980000000001</v>
      </c>
      <c r="D493" s="9">
        <v>-81.206580000000002</v>
      </c>
      <c r="E493" s="71">
        <v>9</v>
      </c>
      <c r="G493" s="35">
        <v>139209.32370914952</v>
      </c>
      <c r="H493" s="35"/>
      <c r="N493" s="9">
        <v>19.015999999999998</v>
      </c>
      <c r="O493" s="9">
        <v>32.816000000000003</v>
      </c>
      <c r="P493" s="9"/>
      <c r="Q493" s="64">
        <v>0.28150852396422954</v>
      </c>
      <c r="R493" s="64">
        <v>0.15760869565217392</v>
      </c>
      <c r="S493" s="64">
        <v>9.8531655225019082E-2</v>
      </c>
    </row>
    <row r="494" spans="2:19" x14ac:dyDescent="0.2">
      <c r="B494" s="20">
        <v>41950</v>
      </c>
      <c r="C494" s="9">
        <v>31.712879999999998</v>
      </c>
      <c r="D494" s="9">
        <v>-81.142439999999993</v>
      </c>
      <c r="E494" s="71">
        <v>1</v>
      </c>
      <c r="G494" s="35">
        <v>46749.992739436377</v>
      </c>
      <c r="H494" s="35"/>
      <c r="N494" s="9">
        <v>18.09</v>
      </c>
      <c r="O494" s="9">
        <v>31.89</v>
      </c>
      <c r="P494" s="9"/>
      <c r="Q494" s="64"/>
      <c r="R494" s="64"/>
      <c r="S494" s="64"/>
    </row>
    <row r="495" spans="2:19" x14ac:dyDescent="0.2">
      <c r="B495" s="20">
        <v>41946</v>
      </c>
      <c r="C495" s="9">
        <v>31.687180000000001</v>
      </c>
      <c r="D495" s="9">
        <v>-80.976519999999994</v>
      </c>
      <c r="E495" s="71">
        <v>1</v>
      </c>
      <c r="G495" s="35">
        <v>68002.083333333328</v>
      </c>
      <c r="H495" s="35"/>
      <c r="N495" s="9">
        <v>18.858000000000001</v>
      </c>
      <c r="O495" s="9">
        <v>33.051000000000002</v>
      </c>
      <c r="P495" s="9"/>
      <c r="Q495" s="64"/>
      <c r="R495" s="64"/>
      <c r="S495" s="64"/>
    </row>
    <row r="496" spans="2:19" x14ac:dyDescent="0.2">
      <c r="B496" s="20">
        <v>41946</v>
      </c>
      <c r="C496" s="9">
        <v>31.687180000000001</v>
      </c>
      <c r="D496" s="9">
        <v>-80.976519999999994</v>
      </c>
      <c r="E496" s="71">
        <v>12</v>
      </c>
      <c r="G496" s="35">
        <v>14751.111111111111</v>
      </c>
      <c r="H496" s="35"/>
      <c r="N496" s="9">
        <v>19</v>
      </c>
      <c r="O496" s="9">
        <v>33.1</v>
      </c>
      <c r="P496" s="9"/>
      <c r="Q496" s="64"/>
      <c r="R496" s="64"/>
      <c r="S496" s="64"/>
    </row>
    <row r="497" spans="1:21" x14ac:dyDescent="0.2">
      <c r="B497" s="20">
        <v>41949</v>
      </c>
      <c r="C497" s="9">
        <v>31.13138</v>
      </c>
      <c r="D497" s="9">
        <v>-81.397959999999998</v>
      </c>
      <c r="E497" s="71">
        <v>1</v>
      </c>
      <c r="G497" s="35">
        <v>26087.603269541676</v>
      </c>
      <c r="H497" s="35"/>
      <c r="N497" s="9">
        <v>18.86</v>
      </c>
      <c r="O497" s="9">
        <v>31.012</v>
      </c>
      <c r="P497" s="9"/>
      <c r="Q497" s="64">
        <v>1.4011789530093446</v>
      </c>
      <c r="R497" s="64">
        <v>0.42934782608695649</v>
      </c>
      <c r="S497" s="64">
        <v>1.1835176709890669</v>
      </c>
    </row>
    <row r="498" spans="1:21" x14ac:dyDescent="0.2">
      <c r="B498" s="20">
        <v>41949</v>
      </c>
      <c r="C498" s="9">
        <v>31.13138</v>
      </c>
      <c r="D498" s="9">
        <v>-81.397959999999998</v>
      </c>
      <c r="E498" s="71">
        <v>18</v>
      </c>
      <c r="G498" s="35">
        <v>285278.72634383262</v>
      </c>
      <c r="H498" s="35"/>
      <c r="N498" s="9">
        <v>18.847000000000001</v>
      </c>
      <c r="O498" s="9">
        <v>31.420999999999999</v>
      </c>
      <c r="P498" s="9"/>
      <c r="Q498" s="64">
        <v>0.94500452155273473</v>
      </c>
      <c r="R498" s="64">
        <v>0.29347826086956524</v>
      </c>
      <c r="S498" s="64">
        <v>1.0269895753877447</v>
      </c>
    </row>
    <row r="499" spans="1:21" x14ac:dyDescent="0.2">
      <c r="B499" s="20">
        <v>41949</v>
      </c>
      <c r="C499" s="9">
        <v>31.10162</v>
      </c>
      <c r="D499" s="9">
        <v>-81.296520000000001</v>
      </c>
      <c r="E499" s="71">
        <v>1</v>
      </c>
      <c r="G499" s="35">
        <v>51092.116624163064</v>
      </c>
      <c r="H499" s="35"/>
      <c r="N499" s="9">
        <v>18.62</v>
      </c>
      <c r="O499" s="9">
        <v>32.299999999999997</v>
      </c>
      <c r="P499" s="9"/>
      <c r="Q499" s="64"/>
      <c r="R499" s="64"/>
      <c r="S499" s="64"/>
    </row>
    <row r="500" spans="1:21" x14ac:dyDescent="0.2">
      <c r="B500" s="20">
        <v>41949</v>
      </c>
      <c r="C500" s="9">
        <v>31.10162</v>
      </c>
      <c r="D500" s="9">
        <v>-81.296520000000001</v>
      </c>
      <c r="E500" s="71">
        <v>7</v>
      </c>
      <c r="G500" s="35">
        <v>457220.4995003537</v>
      </c>
      <c r="H500" s="35"/>
      <c r="N500" s="9">
        <v>18.7</v>
      </c>
      <c r="O500" s="9">
        <v>32.5</v>
      </c>
      <c r="P500" s="9"/>
      <c r="Q500" s="64"/>
      <c r="R500" s="64"/>
      <c r="S500" s="64"/>
    </row>
    <row r="501" spans="1:21" x14ac:dyDescent="0.2">
      <c r="B501" s="20">
        <v>41949</v>
      </c>
      <c r="C501" s="9">
        <v>31.09628</v>
      </c>
      <c r="D501" s="9">
        <v>-81.173940000000002</v>
      </c>
      <c r="E501" s="71">
        <v>1</v>
      </c>
      <c r="G501" s="35">
        <v>8528.1893711256089</v>
      </c>
      <c r="H501" s="35"/>
      <c r="N501" s="9">
        <v>20.3</v>
      </c>
      <c r="O501" s="9">
        <v>34.090000000000003</v>
      </c>
      <c r="P501" s="9"/>
      <c r="Q501" s="64"/>
      <c r="R501" s="64"/>
      <c r="S501" s="64"/>
    </row>
    <row r="502" spans="1:21" x14ac:dyDescent="0.2">
      <c r="B502" s="20">
        <v>41949</v>
      </c>
      <c r="C502" s="9">
        <v>31.09628</v>
      </c>
      <c r="D502" s="9">
        <v>-81.173940000000002</v>
      </c>
      <c r="E502" s="71">
        <v>11</v>
      </c>
      <c r="G502" s="35">
        <v>17314.504546690965</v>
      </c>
      <c r="H502" s="35"/>
      <c r="N502" s="9">
        <v>20.3</v>
      </c>
      <c r="O502" s="9">
        <v>34.200000000000003</v>
      </c>
      <c r="P502" s="9"/>
      <c r="Q502" s="64"/>
      <c r="R502" s="64"/>
      <c r="S502" s="64"/>
    </row>
    <row r="503" spans="1:21" x14ac:dyDescent="0.2">
      <c r="B503" s="20">
        <v>41949</v>
      </c>
      <c r="C503" s="9">
        <v>31.084980000000002</v>
      </c>
      <c r="D503" s="9">
        <v>-81.032219999999995</v>
      </c>
      <c r="E503" s="71">
        <v>1</v>
      </c>
      <c r="G503" s="35">
        <v>3690.7961240552877</v>
      </c>
      <c r="H503" s="35"/>
      <c r="N503" s="9">
        <v>21.2</v>
      </c>
      <c r="O503" s="9">
        <v>34.700000000000003</v>
      </c>
      <c r="P503" s="9"/>
      <c r="Q503" s="64"/>
      <c r="R503" s="64"/>
      <c r="S503" s="64"/>
    </row>
    <row r="504" spans="1:21" x14ac:dyDescent="0.2">
      <c r="B504" s="20">
        <v>41949</v>
      </c>
      <c r="C504" s="9">
        <v>31.084980000000002</v>
      </c>
      <c r="D504" s="9">
        <v>-81.032219999999995</v>
      </c>
      <c r="E504" s="71">
        <v>14</v>
      </c>
      <c r="G504" s="35">
        <v>19681.101659040949</v>
      </c>
      <c r="H504" s="35"/>
      <c r="N504" s="9">
        <v>21.234999999999999</v>
      </c>
      <c r="O504" s="9">
        <v>34.731999999999999</v>
      </c>
      <c r="P504" s="9"/>
      <c r="Q504" s="64"/>
      <c r="R504" s="64"/>
      <c r="S504" s="64"/>
    </row>
    <row r="505" spans="1:21" x14ac:dyDescent="0.2">
      <c r="B505" s="20">
        <v>41948</v>
      </c>
      <c r="C505" s="9">
        <v>31.065760000000001</v>
      </c>
      <c r="D505" s="9">
        <v>-80.89528</v>
      </c>
      <c r="E505" s="71">
        <v>1</v>
      </c>
      <c r="G505" s="35">
        <v>23127.988346025591</v>
      </c>
      <c r="H505" s="35"/>
      <c r="N505" s="9">
        <v>21.504999999999999</v>
      </c>
      <c r="O505" s="9">
        <v>34.941000000000003</v>
      </c>
      <c r="P505" s="9"/>
      <c r="Q505" s="64"/>
      <c r="R505" s="64"/>
      <c r="S505" s="64"/>
    </row>
    <row r="506" spans="1:21" x14ac:dyDescent="0.2">
      <c r="B506" s="20">
        <v>41948</v>
      </c>
      <c r="C506" s="9">
        <v>31.065760000000001</v>
      </c>
      <c r="D506" s="9">
        <v>-80.89528</v>
      </c>
      <c r="E506" s="71">
        <v>16</v>
      </c>
      <c r="G506" s="35">
        <v>11117.445254714763</v>
      </c>
      <c r="H506" s="35"/>
      <c r="N506" s="9">
        <v>21.5</v>
      </c>
      <c r="O506" s="9">
        <v>35</v>
      </c>
      <c r="P506" s="9"/>
      <c r="Q506" s="64"/>
      <c r="R506" s="64"/>
      <c r="S506" s="64"/>
    </row>
    <row r="507" spans="1:21" x14ac:dyDescent="0.2">
      <c r="B507" s="20">
        <v>41946</v>
      </c>
      <c r="C507" s="9">
        <v>31.92484</v>
      </c>
      <c r="D507" s="9">
        <v>-80.966999999999999</v>
      </c>
      <c r="E507" s="71">
        <v>1</v>
      </c>
      <c r="G507" s="35">
        <v>138631.9444444445</v>
      </c>
      <c r="H507" s="35"/>
      <c r="N507" s="9">
        <v>17.2</v>
      </c>
      <c r="O507" s="9">
        <v>32.1</v>
      </c>
      <c r="P507" s="9"/>
      <c r="Q507" s="64"/>
      <c r="R507" s="64"/>
      <c r="S507" s="64"/>
    </row>
    <row r="508" spans="1:21" x14ac:dyDescent="0.2">
      <c r="B508" s="20">
        <v>41946</v>
      </c>
      <c r="C508" s="9">
        <v>31.92484</v>
      </c>
      <c r="D508" s="9">
        <v>-80.966999999999999</v>
      </c>
      <c r="E508" s="71">
        <v>11</v>
      </c>
      <c r="G508" s="35">
        <v>242500</v>
      </c>
      <c r="H508" s="35"/>
      <c r="N508" s="9">
        <v>17.100000000000001</v>
      </c>
      <c r="O508" s="9">
        <v>32.1</v>
      </c>
      <c r="P508" s="9"/>
      <c r="Q508" s="64"/>
      <c r="R508" s="64"/>
      <c r="S508" s="64"/>
    </row>
    <row r="509" spans="1:21" x14ac:dyDescent="0.2">
      <c r="B509" s="20">
        <v>41946</v>
      </c>
      <c r="C509" s="9">
        <v>31.87556</v>
      </c>
      <c r="D509" s="9">
        <v>-80.861360000000005</v>
      </c>
      <c r="E509" s="71">
        <v>1.4</v>
      </c>
      <c r="G509" s="35">
        <v>86291.666666666657</v>
      </c>
      <c r="H509" s="35"/>
      <c r="N509" s="9">
        <v>19.5</v>
      </c>
      <c r="O509" s="9">
        <v>32.799999999999997</v>
      </c>
      <c r="P509" s="9"/>
      <c r="Q509" s="64"/>
      <c r="R509" s="64"/>
      <c r="S509" s="64"/>
    </row>
    <row r="510" spans="1:21" s="10" customFormat="1" x14ac:dyDescent="0.2">
      <c r="B510" s="25">
        <v>41946</v>
      </c>
      <c r="C510" s="13">
        <v>31.87556</v>
      </c>
      <c r="D510" s="13">
        <v>-80.861360000000005</v>
      </c>
      <c r="E510" s="72">
        <v>10</v>
      </c>
      <c r="F510" s="56"/>
      <c r="G510" s="37">
        <v>201624.99999999997</v>
      </c>
      <c r="H510" s="37"/>
      <c r="I510" s="56"/>
      <c r="J510" s="56"/>
      <c r="K510" s="56"/>
      <c r="L510" s="12"/>
      <c r="M510" s="45"/>
      <c r="N510" s="13">
        <v>19.5</v>
      </c>
      <c r="O510" s="13">
        <v>32.799999999999997</v>
      </c>
      <c r="P510" s="13"/>
      <c r="Q510" s="68"/>
      <c r="R510" s="68"/>
      <c r="S510" s="68"/>
      <c r="U510" s="12"/>
    </row>
    <row r="511" spans="1:21" x14ac:dyDescent="0.2">
      <c r="A511" s="18" t="s">
        <v>212</v>
      </c>
      <c r="B511" s="23" t="s">
        <v>541</v>
      </c>
      <c r="C511" s="5">
        <v>36.453629999999997</v>
      </c>
      <c r="D511" s="5">
        <v>-122.77254000000001</v>
      </c>
      <c r="E511" s="71">
        <v>0</v>
      </c>
      <c r="F511" s="20"/>
      <c r="G511" s="55">
        <v>211000</v>
      </c>
    </row>
    <row r="512" spans="1:21" x14ac:dyDescent="0.2">
      <c r="A512" s="18"/>
      <c r="B512" s="23" t="s">
        <v>541</v>
      </c>
      <c r="C512" s="5">
        <v>36.453629999999997</v>
      </c>
      <c r="D512" s="5">
        <v>-122.77254000000001</v>
      </c>
      <c r="E512" s="71">
        <v>20</v>
      </c>
      <c r="F512" s="23"/>
      <c r="G512" s="55">
        <v>288200</v>
      </c>
    </row>
    <row r="513" spans="1:21" x14ac:dyDescent="0.2">
      <c r="A513" s="18" t="s">
        <v>116</v>
      </c>
      <c r="B513" s="23" t="s">
        <v>541</v>
      </c>
      <c r="C513" s="5">
        <v>36.453629999999997</v>
      </c>
      <c r="D513" s="5">
        <v>-122.77254000000001</v>
      </c>
      <c r="E513" s="71">
        <v>25</v>
      </c>
      <c r="F513" s="20"/>
      <c r="G513" s="55">
        <v>4768000</v>
      </c>
    </row>
    <row r="514" spans="1:21" x14ac:dyDescent="0.2">
      <c r="B514" s="23" t="s">
        <v>541</v>
      </c>
      <c r="C514" s="5">
        <v>36.453629999999997</v>
      </c>
      <c r="D514" s="5">
        <v>-122.77254000000001</v>
      </c>
      <c r="E514" s="71">
        <v>50</v>
      </c>
      <c r="F514" s="20"/>
      <c r="G514" s="55">
        <v>5950600</v>
      </c>
    </row>
    <row r="515" spans="1:21" x14ac:dyDescent="0.2">
      <c r="B515" s="23" t="s">
        <v>541</v>
      </c>
      <c r="C515" s="5">
        <v>36.453629999999997</v>
      </c>
      <c r="D515" s="5">
        <v>-122.77254000000001</v>
      </c>
      <c r="E515" s="71">
        <v>75</v>
      </c>
      <c r="F515" s="20"/>
      <c r="G515" s="55">
        <v>8564400</v>
      </c>
    </row>
    <row r="516" spans="1:21" x14ac:dyDescent="0.2">
      <c r="B516" s="23" t="s">
        <v>541</v>
      </c>
      <c r="C516" s="5">
        <v>36.453629999999997</v>
      </c>
      <c r="D516" s="5">
        <v>-122.77254000000001</v>
      </c>
      <c r="E516" s="71">
        <v>100</v>
      </c>
      <c r="F516" s="20"/>
      <c r="G516" s="55">
        <v>7838666.666666667</v>
      </c>
    </row>
    <row r="517" spans="1:21" x14ac:dyDescent="0.2">
      <c r="B517" s="23" t="s">
        <v>541</v>
      </c>
      <c r="C517" s="5">
        <v>36.453629999999997</v>
      </c>
      <c r="D517" s="5">
        <v>-122.77254000000001</v>
      </c>
      <c r="E517" s="71">
        <v>200</v>
      </c>
      <c r="F517" s="20"/>
      <c r="G517" s="55">
        <v>6559000</v>
      </c>
    </row>
    <row r="518" spans="1:21" x14ac:dyDescent="0.2">
      <c r="B518" s="23" t="s">
        <v>541</v>
      </c>
      <c r="C518" s="5">
        <v>36.453629999999997</v>
      </c>
      <c r="D518" s="5">
        <v>-122.77254000000001</v>
      </c>
      <c r="E518" s="71">
        <v>500</v>
      </c>
      <c r="F518" s="20"/>
      <c r="G518" s="55">
        <v>1304400</v>
      </c>
    </row>
    <row r="519" spans="1:21" x14ac:dyDescent="0.2">
      <c r="B519" s="23" t="s">
        <v>541</v>
      </c>
      <c r="C519" s="5">
        <v>35.453629999999997</v>
      </c>
      <c r="D519" s="5">
        <v>-124.90278000000001</v>
      </c>
      <c r="E519" s="71">
        <v>0</v>
      </c>
      <c r="F519" s="20"/>
      <c r="G519" s="55">
        <v>974000</v>
      </c>
    </row>
    <row r="520" spans="1:21" x14ac:dyDescent="0.2">
      <c r="B520" s="23" t="s">
        <v>541</v>
      </c>
      <c r="C520" s="5">
        <v>35.453629999999997</v>
      </c>
      <c r="D520" s="5">
        <v>-124.90278000000001</v>
      </c>
      <c r="E520" s="71">
        <v>25</v>
      </c>
      <c r="F520" s="23"/>
      <c r="G520" s="55">
        <v>16400</v>
      </c>
    </row>
    <row r="521" spans="1:21" x14ac:dyDescent="0.2">
      <c r="B521" s="23" t="s">
        <v>541</v>
      </c>
      <c r="C521" s="5">
        <v>35.453629999999997</v>
      </c>
      <c r="D521" s="5">
        <v>-124.90278000000001</v>
      </c>
      <c r="E521" s="71">
        <v>75</v>
      </c>
      <c r="F521" s="1"/>
      <c r="G521" s="55">
        <v>10054200</v>
      </c>
    </row>
    <row r="522" spans="1:21" x14ac:dyDescent="0.2">
      <c r="B522" s="23" t="s">
        <v>541</v>
      </c>
      <c r="C522" s="5">
        <v>35.453629999999997</v>
      </c>
      <c r="D522" s="5">
        <v>-124.90278000000001</v>
      </c>
      <c r="E522" s="71">
        <v>100</v>
      </c>
      <c r="F522" s="1"/>
      <c r="G522" s="55">
        <v>2180000</v>
      </c>
    </row>
    <row r="523" spans="1:21" x14ac:dyDescent="0.2">
      <c r="B523" s="23" t="s">
        <v>541</v>
      </c>
      <c r="C523" s="5">
        <v>35.453629999999997</v>
      </c>
      <c r="D523" s="5">
        <v>-124.90278000000001</v>
      </c>
      <c r="E523" s="71">
        <v>150</v>
      </c>
      <c r="F523" s="1"/>
      <c r="G523" s="55">
        <v>7003600</v>
      </c>
    </row>
    <row r="524" spans="1:21" x14ac:dyDescent="0.2">
      <c r="B524" s="23" t="s">
        <v>541</v>
      </c>
      <c r="C524" s="5">
        <v>35.453629999999997</v>
      </c>
      <c r="D524" s="5">
        <v>-124.90278000000001</v>
      </c>
      <c r="E524" s="71">
        <v>200</v>
      </c>
      <c r="F524" s="1"/>
      <c r="G524" s="55">
        <v>10749333.333333334</v>
      </c>
    </row>
    <row r="525" spans="1:21" x14ac:dyDescent="0.2">
      <c r="B525" s="23" t="s">
        <v>541</v>
      </c>
      <c r="C525" s="5">
        <v>35.453629999999997</v>
      </c>
      <c r="D525" s="5">
        <v>-124.90278000000001</v>
      </c>
      <c r="E525" s="71">
        <v>500</v>
      </c>
      <c r="F525" s="1"/>
      <c r="G525" s="55">
        <v>5899200</v>
      </c>
    </row>
    <row r="526" spans="1:21" x14ac:dyDescent="0.2">
      <c r="B526" s="23" t="s">
        <v>541</v>
      </c>
      <c r="C526" s="5">
        <v>35.453629999999997</v>
      </c>
      <c r="D526" s="5">
        <v>-124.90278000000001</v>
      </c>
      <c r="E526" s="71">
        <v>600</v>
      </c>
      <c r="F526" s="1"/>
      <c r="G526" s="55">
        <v>2124600</v>
      </c>
    </row>
    <row r="527" spans="1:21" s="10" customFormat="1" x14ac:dyDescent="0.2">
      <c r="B527" s="10" t="s">
        <v>541</v>
      </c>
      <c r="C527" s="12">
        <v>35.453629999999997</v>
      </c>
      <c r="D527" s="12">
        <v>-124.90278000000001</v>
      </c>
      <c r="E527" s="72">
        <v>1000</v>
      </c>
      <c r="G527" s="56">
        <v>413300</v>
      </c>
      <c r="H527" s="56"/>
      <c r="I527" s="56"/>
      <c r="J527" s="56"/>
      <c r="K527" s="56"/>
      <c r="L527" s="12"/>
      <c r="M527" s="45"/>
      <c r="N527" s="12"/>
      <c r="O527" s="12"/>
      <c r="P527" s="12"/>
      <c r="Q527" s="63"/>
      <c r="R527" s="63"/>
      <c r="S527" s="63"/>
      <c r="U527" s="12"/>
    </row>
    <row r="528" spans="1:21" x14ac:dyDescent="0.2">
      <c r="A528" s="1" t="s">
        <v>433</v>
      </c>
      <c r="B528" s="20">
        <v>40629</v>
      </c>
      <c r="C528" s="9">
        <v>-19.989719999999998</v>
      </c>
      <c r="D528" s="9">
        <v>-80.033739999999995</v>
      </c>
      <c r="E528" s="71">
        <v>700</v>
      </c>
      <c r="G528" s="55">
        <v>18926.958708998336</v>
      </c>
    </row>
    <row r="529" spans="1:7" x14ac:dyDescent="0.2">
      <c r="A529" s="18"/>
      <c r="B529" s="20">
        <v>40629</v>
      </c>
      <c r="C529" s="9">
        <v>-19.989719999999998</v>
      </c>
      <c r="D529" s="9">
        <v>-80.033739999999995</v>
      </c>
      <c r="E529" s="71">
        <v>1000</v>
      </c>
      <c r="G529" s="55">
        <v>1099355.0047283028</v>
      </c>
    </row>
    <row r="530" spans="1:7" x14ac:dyDescent="0.2">
      <c r="A530" s="18"/>
      <c r="B530" s="20">
        <v>40629</v>
      </c>
      <c r="C530" s="9">
        <v>-19.989719999999998</v>
      </c>
      <c r="D530" s="9">
        <v>-80.033739999999995</v>
      </c>
      <c r="E530" s="71">
        <v>1500</v>
      </c>
      <c r="G530" s="55">
        <v>1503250.3454446101</v>
      </c>
    </row>
    <row r="531" spans="1:7" x14ac:dyDescent="0.2">
      <c r="A531" s="18"/>
      <c r="B531" s="20">
        <v>40211</v>
      </c>
      <c r="C531" s="9">
        <v>-19.9999</v>
      </c>
      <c r="D531" s="9">
        <v>-80</v>
      </c>
      <c r="E531" s="71">
        <v>60</v>
      </c>
      <c r="G531" s="55">
        <v>1700</v>
      </c>
    </row>
    <row r="532" spans="1:7" x14ac:dyDescent="0.2">
      <c r="A532" s="18"/>
      <c r="B532" s="20">
        <v>40211</v>
      </c>
      <c r="C532" s="9">
        <v>-19.9999</v>
      </c>
      <c r="D532" s="9">
        <v>-80</v>
      </c>
      <c r="E532" s="71">
        <v>80</v>
      </c>
      <c r="G532" s="55">
        <v>2700</v>
      </c>
    </row>
    <row r="533" spans="1:7" x14ac:dyDescent="0.2">
      <c r="A533" s="18"/>
      <c r="B533" s="20">
        <v>40211</v>
      </c>
      <c r="C533" s="9">
        <v>-19.9999</v>
      </c>
      <c r="D533" s="9">
        <v>-80</v>
      </c>
      <c r="E533" s="71">
        <v>120</v>
      </c>
      <c r="G533" s="55">
        <v>41300</v>
      </c>
    </row>
    <row r="534" spans="1:7" x14ac:dyDescent="0.2">
      <c r="A534" s="18"/>
      <c r="B534" s="20">
        <v>40211</v>
      </c>
      <c r="C534" s="9">
        <v>-19.9999</v>
      </c>
      <c r="D534" s="9">
        <v>-80</v>
      </c>
      <c r="E534" s="71">
        <v>235</v>
      </c>
      <c r="G534" s="55">
        <v>23000</v>
      </c>
    </row>
    <row r="535" spans="1:7" x14ac:dyDescent="0.2">
      <c r="A535" s="18"/>
      <c r="B535" s="20">
        <v>40629</v>
      </c>
      <c r="C535" s="9">
        <v>-19.989719999999998</v>
      </c>
      <c r="D535" s="9">
        <v>-80.033739999999995</v>
      </c>
      <c r="E535" s="71">
        <v>25</v>
      </c>
      <c r="G535" s="55">
        <v>1346.7939890596958</v>
      </c>
    </row>
    <row r="536" spans="1:7" x14ac:dyDescent="0.2">
      <c r="A536" s="18"/>
      <c r="B536" s="20">
        <v>40629</v>
      </c>
      <c r="C536" s="9">
        <v>-19.989719999999998</v>
      </c>
      <c r="D536" s="9">
        <v>-80.033739999999995</v>
      </c>
      <c r="E536" s="71">
        <v>90</v>
      </c>
      <c r="G536" s="55">
        <v>59461.356333772994</v>
      </c>
    </row>
    <row r="537" spans="1:7" x14ac:dyDescent="0.2">
      <c r="A537" s="18"/>
      <c r="B537" s="20">
        <v>40629</v>
      </c>
      <c r="C537" s="9">
        <v>-19.989719999999998</v>
      </c>
      <c r="D537" s="9">
        <v>-80.033739999999995</v>
      </c>
      <c r="E537" s="71">
        <v>125</v>
      </c>
      <c r="G537" s="55">
        <v>12802085.613143699</v>
      </c>
    </row>
    <row r="538" spans="1:7" x14ac:dyDescent="0.2">
      <c r="A538" s="18"/>
      <c r="B538" s="20">
        <v>40629</v>
      </c>
      <c r="C538" s="9">
        <v>-19.989719999999998</v>
      </c>
      <c r="D538" s="9">
        <v>-80.033739999999995</v>
      </c>
      <c r="E538" s="71">
        <v>200</v>
      </c>
      <c r="G538" s="55">
        <v>17313711.411083598</v>
      </c>
    </row>
    <row r="539" spans="1:7" x14ac:dyDescent="0.2">
      <c r="A539" s="18"/>
      <c r="B539" s="20">
        <v>40629</v>
      </c>
      <c r="C539" s="9">
        <v>-19.989719999999998</v>
      </c>
      <c r="D539" s="9">
        <v>-80.033739999999995</v>
      </c>
      <c r="E539" s="71">
        <v>325</v>
      </c>
      <c r="G539" s="55">
        <v>10974565.538954234</v>
      </c>
    </row>
    <row r="540" spans="1:7" x14ac:dyDescent="0.2">
      <c r="A540" s="18"/>
      <c r="B540" s="20">
        <v>40629</v>
      </c>
      <c r="C540" s="9">
        <v>-19.989719999999998</v>
      </c>
      <c r="D540" s="9">
        <v>-80.033739999999995</v>
      </c>
      <c r="E540" s="71">
        <v>400</v>
      </c>
      <c r="G540" s="55">
        <v>14132199.536778484</v>
      </c>
    </row>
    <row r="541" spans="1:7" x14ac:dyDescent="0.2">
      <c r="A541" s="18"/>
      <c r="B541" s="20">
        <v>40214</v>
      </c>
      <c r="C541" s="9">
        <v>-20.00028</v>
      </c>
      <c r="D541" s="9">
        <v>-89.979799999999997</v>
      </c>
      <c r="E541" s="71">
        <v>53</v>
      </c>
      <c r="G541" s="55" t="s">
        <v>361</v>
      </c>
    </row>
    <row r="542" spans="1:7" x14ac:dyDescent="0.2">
      <c r="A542" s="18"/>
      <c r="B542" s="20">
        <v>40214</v>
      </c>
      <c r="C542" s="9">
        <v>-20.00028</v>
      </c>
      <c r="D542" s="9">
        <v>-89.979799999999997</v>
      </c>
      <c r="E542" s="71">
        <v>80</v>
      </c>
      <c r="G542" s="55">
        <v>9500</v>
      </c>
    </row>
    <row r="543" spans="1:7" x14ac:dyDescent="0.2">
      <c r="A543" s="18"/>
      <c r="B543" s="20">
        <v>40214</v>
      </c>
      <c r="C543" s="9">
        <v>-20.00028</v>
      </c>
      <c r="D543" s="9">
        <v>-89.979799999999997</v>
      </c>
      <c r="E543" s="71">
        <v>180</v>
      </c>
      <c r="G543" s="55">
        <v>12200</v>
      </c>
    </row>
    <row r="544" spans="1:7" x14ac:dyDescent="0.2">
      <c r="A544" s="18"/>
      <c r="B544" s="20">
        <v>40214</v>
      </c>
      <c r="C544" s="9">
        <v>-20.00028</v>
      </c>
      <c r="D544" s="9">
        <v>-89.979799999999997</v>
      </c>
      <c r="E544" s="71">
        <v>250</v>
      </c>
      <c r="G544" s="55">
        <v>8200</v>
      </c>
    </row>
    <row r="545" spans="1:7" x14ac:dyDescent="0.2">
      <c r="A545" s="18"/>
      <c r="B545" s="20">
        <v>40632</v>
      </c>
      <c r="C545" s="9">
        <v>-10.000999999999999</v>
      </c>
      <c r="D545" s="9">
        <v>-82.496979999999994</v>
      </c>
      <c r="E545" s="71">
        <v>900</v>
      </c>
      <c r="G545" s="55">
        <v>39519.334175296921</v>
      </c>
    </row>
    <row r="546" spans="1:7" x14ac:dyDescent="0.2">
      <c r="A546" s="18"/>
      <c r="B546" s="20">
        <v>40632</v>
      </c>
      <c r="C546" s="9">
        <v>-10.000999999999999</v>
      </c>
      <c r="D546" s="9">
        <v>-82.496979999999994</v>
      </c>
      <c r="E546" s="71">
        <v>1000</v>
      </c>
      <c r="G546" s="55">
        <v>42729.939858896912</v>
      </c>
    </row>
    <row r="547" spans="1:7" x14ac:dyDescent="0.2">
      <c r="A547" s="18"/>
      <c r="B547" s="20">
        <v>40632</v>
      </c>
      <c r="C547" s="9">
        <v>-10.000999999999999</v>
      </c>
      <c r="D547" s="9">
        <v>-82.496979999999994</v>
      </c>
      <c r="E547" s="71">
        <v>1250</v>
      </c>
      <c r="G547" s="55">
        <v>1711.3890078768131</v>
      </c>
    </row>
    <row r="548" spans="1:7" x14ac:dyDescent="0.2">
      <c r="A548" s="18"/>
      <c r="B548" s="20">
        <v>40632</v>
      </c>
      <c r="C548" s="9">
        <v>-10.000999999999999</v>
      </c>
      <c r="D548" s="9">
        <v>-82.496979999999994</v>
      </c>
      <c r="E548" s="71">
        <v>1500</v>
      </c>
      <c r="G548" s="55">
        <v>16988.006595417195</v>
      </c>
    </row>
    <row r="549" spans="1:7" x14ac:dyDescent="0.2">
      <c r="A549" s="18"/>
      <c r="B549" s="20">
        <v>40633</v>
      </c>
      <c r="C549" s="9">
        <v>-10.015280000000001</v>
      </c>
      <c r="D549" s="9">
        <v>-82.511229999999998</v>
      </c>
      <c r="E549" s="71">
        <v>15</v>
      </c>
      <c r="G549" s="55">
        <v>473.57459359238993</v>
      </c>
    </row>
    <row r="550" spans="1:7" x14ac:dyDescent="0.2">
      <c r="A550" s="18"/>
      <c r="B550" s="20">
        <v>40633</v>
      </c>
      <c r="C550" s="9">
        <v>-10.015280000000001</v>
      </c>
      <c r="D550" s="9">
        <v>-82.511229999999998</v>
      </c>
      <c r="E550" s="71">
        <v>55</v>
      </c>
      <c r="G550" s="55">
        <v>15232171.567913486</v>
      </c>
    </row>
    <row r="551" spans="1:7" x14ac:dyDescent="0.2">
      <c r="A551" s="18"/>
      <c r="B551" s="20">
        <v>40633</v>
      </c>
      <c r="C551" s="9">
        <v>-10.015280000000001</v>
      </c>
      <c r="D551" s="9">
        <v>-82.511229999999998</v>
      </c>
      <c r="E551" s="71">
        <v>70</v>
      </c>
      <c r="G551" s="55">
        <v>46762870.664705597</v>
      </c>
    </row>
    <row r="552" spans="1:7" x14ac:dyDescent="0.2">
      <c r="A552" s="18"/>
      <c r="B552" s="20">
        <v>40633</v>
      </c>
      <c r="C552" s="9">
        <v>-10.015280000000001</v>
      </c>
      <c r="D552" s="9">
        <v>-82.511229999999998</v>
      </c>
      <c r="E552" s="71">
        <v>115</v>
      </c>
      <c r="G552" s="55">
        <v>31166869.366690867</v>
      </c>
    </row>
    <row r="553" spans="1:7" x14ac:dyDescent="0.2">
      <c r="A553" s="18"/>
      <c r="B553" s="20">
        <v>40633</v>
      </c>
      <c r="C553" s="9">
        <v>-10.015280000000001</v>
      </c>
      <c r="D553" s="9">
        <v>-82.511229999999998</v>
      </c>
      <c r="E553" s="71">
        <v>200</v>
      </c>
      <c r="G553" s="55">
        <v>14830683.186736835</v>
      </c>
    </row>
    <row r="554" spans="1:7" x14ac:dyDescent="0.2">
      <c r="A554" s="18"/>
      <c r="B554" s="20">
        <v>40633</v>
      </c>
      <c r="C554" s="9">
        <v>-10.015280000000001</v>
      </c>
      <c r="D554" s="9">
        <v>-82.511229999999998</v>
      </c>
      <c r="E554" s="71">
        <v>300</v>
      </c>
      <c r="G554" s="55">
        <v>9268863.142725233</v>
      </c>
    </row>
    <row r="555" spans="1:7" x14ac:dyDescent="0.2">
      <c r="A555" s="18"/>
      <c r="B555" s="20">
        <v>40218</v>
      </c>
      <c r="C555" s="9">
        <v>-19.999359999999999</v>
      </c>
      <c r="D555" s="9">
        <v>-99.999459999999999</v>
      </c>
      <c r="E555" s="71">
        <v>80</v>
      </c>
      <c r="G555" s="55" t="s">
        <v>361</v>
      </c>
    </row>
    <row r="556" spans="1:7" x14ac:dyDescent="0.2">
      <c r="A556" s="18"/>
      <c r="B556" s="20">
        <v>40218</v>
      </c>
      <c r="C556" s="9">
        <v>-19.999359999999999</v>
      </c>
      <c r="D556" s="9">
        <v>-99.999459999999999</v>
      </c>
      <c r="E556" s="71">
        <v>130</v>
      </c>
      <c r="G556" s="55" t="s">
        <v>361</v>
      </c>
    </row>
    <row r="557" spans="1:7" x14ac:dyDescent="0.2">
      <c r="A557" s="18"/>
      <c r="B557" s="20">
        <v>40218</v>
      </c>
      <c r="C557" s="9">
        <v>-19.999359999999999</v>
      </c>
      <c r="D557" s="9">
        <v>-99.999459999999999</v>
      </c>
      <c r="E557" s="71">
        <v>165</v>
      </c>
      <c r="G557" s="55" t="s">
        <v>361</v>
      </c>
    </row>
    <row r="558" spans="1:7" x14ac:dyDescent="0.2">
      <c r="A558" s="18"/>
      <c r="B558" s="20">
        <v>40218</v>
      </c>
      <c r="C558" s="9">
        <v>-19.999359999999999</v>
      </c>
      <c r="D558" s="9">
        <v>-99.999459999999999</v>
      </c>
      <c r="E558" s="71">
        <v>250</v>
      </c>
      <c r="G558" s="55">
        <v>9500</v>
      </c>
    </row>
    <row r="559" spans="1:7" x14ac:dyDescent="0.2">
      <c r="A559" s="18"/>
      <c r="B559" s="20">
        <v>40636</v>
      </c>
      <c r="C559" s="9">
        <v>-10.006</v>
      </c>
      <c r="D559" s="9">
        <v>-89.992999999999995</v>
      </c>
      <c r="E559" s="71">
        <v>600</v>
      </c>
      <c r="G559" s="55">
        <v>47997.96367051563</v>
      </c>
    </row>
    <row r="560" spans="1:7" x14ac:dyDescent="0.2">
      <c r="A560" s="18"/>
      <c r="B560" s="20">
        <v>40636</v>
      </c>
      <c r="C560" s="9">
        <v>-10.006</v>
      </c>
      <c r="D560" s="9">
        <v>-89.992999999999995</v>
      </c>
      <c r="E560" s="71">
        <v>1000</v>
      </c>
      <c r="G560" s="55">
        <v>11374.204448228911</v>
      </c>
    </row>
    <row r="561" spans="1:7" x14ac:dyDescent="0.2">
      <c r="A561" s="18"/>
      <c r="B561" s="20">
        <v>40636</v>
      </c>
      <c r="C561" s="9">
        <v>-10.006</v>
      </c>
      <c r="D561" s="9">
        <v>-89.992999999999995</v>
      </c>
      <c r="E561" s="71">
        <v>1500</v>
      </c>
      <c r="G561" s="55">
        <v>11483.402941456983</v>
      </c>
    </row>
    <row r="562" spans="1:7" x14ac:dyDescent="0.2">
      <c r="A562" s="18"/>
      <c r="B562" s="20">
        <v>40636</v>
      </c>
      <c r="C562" s="9">
        <v>-10.00666</v>
      </c>
      <c r="D562" s="9">
        <v>-89.993319999999997</v>
      </c>
      <c r="E562" s="71">
        <v>30</v>
      </c>
      <c r="G562" s="55">
        <v>527.41637852391</v>
      </c>
    </row>
    <row r="563" spans="1:7" x14ac:dyDescent="0.2">
      <c r="A563" s="18"/>
      <c r="B563" s="20">
        <v>40636</v>
      </c>
      <c r="C563" s="9">
        <v>-10.00666</v>
      </c>
      <c r="D563" s="9">
        <v>-89.993319999999997</v>
      </c>
      <c r="E563" s="71">
        <v>55</v>
      </c>
      <c r="G563" s="55">
        <v>1207420.4992946731</v>
      </c>
    </row>
    <row r="564" spans="1:7" x14ac:dyDescent="0.2">
      <c r="A564" s="18"/>
      <c r="B564" s="20">
        <v>40636</v>
      </c>
      <c r="C564" s="9">
        <v>-10.00666</v>
      </c>
      <c r="D564" s="9">
        <v>-89.993319999999997</v>
      </c>
      <c r="E564" s="71">
        <v>80</v>
      </c>
      <c r="G564" s="55">
        <v>4509328.7811599961</v>
      </c>
    </row>
    <row r="565" spans="1:7" x14ac:dyDescent="0.2">
      <c r="A565" s="18"/>
      <c r="B565" s="20">
        <v>40636</v>
      </c>
      <c r="C565" s="9">
        <v>-10.00666</v>
      </c>
      <c r="D565" s="9">
        <v>-89.993319999999997</v>
      </c>
      <c r="E565" s="71">
        <v>110</v>
      </c>
      <c r="G565" s="55">
        <v>10660527.597345361</v>
      </c>
    </row>
    <row r="566" spans="1:7" x14ac:dyDescent="0.2">
      <c r="A566" s="18"/>
      <c r="B566" s="20">
        <v>40636</v>
      </c>
      <c r="C566" s="9">
        <v>-10.00666</v>
      </c>
      <c r="D566" s="9">
        <v>-89.993319999999997</v>
      </c>
      <c r="E566" s="71">
        <v>200</v>
      </c>
      <c r="G566" s="55">
        <v>18412738.605527699</v>
      </c>
    </row>
    <row r="567" spans="1:7" x14ac:dyDescent="0.2">
      <c r="A567" s="18"/>
      <c r="B567" s="20">
        <v>40636</v>
      </c>
      <c r="C567" s="9">
        <v>-10.00666</v>
      </c>
      <c r="D567" s="9">
        <v>-89.993319999999997</v>
      </c>
      <c r="E567" s="71">
        <v>400</v>
      </c>
      <c r="G567" s="55">
        <v>8737172.574098574</v>
      </c>
    </row>
    <row r="568" spans="1:7" x14ac:dyDescent="0.2">
      <c r="A568" s="18"/>
      <c r="B568" s="20">
        <v>40224</v>
      </c>
      <c r="C568" s="9">
        <v>-10</v>
      </c>
      <c r="D568" s="9">
        <v>-100</v>
      </c>
      <c r="E568" s="71">
        <v>50</v>
      </c>
      <c r="G568" s="55">
        <v>2600</v>
      </c>
    </row>
    <row r="569" spans="1:7" x14ac:dyDescent="0.2">
      <c r="A569" s="18"/>
      <c r="B569" s="20">
        <v>40224</v>
      </c>
      <c r="C569" s="9">
        <v>-10</v>
      </c>
      <c r="D569" s="9">
        <v>-100</v>
      </c>
      <c r="E569" s="71">
        <v>80</v>
      </c>
      <c r="G569" s="55">
        <v>463800</v>
      </c>
    </row>
    <row r="570" spans="1:7" x14ac:dyDescent="0.2">
      <c r="A570" s="18"/>
      <c r="B570" s="20">
        <v>40224</v>
      </c>
      <c r="C570" s="9">
        <v>-10</v>
      </c>
      <c r="D570" s="9">
        <v>-100</v>
      </c>
      <c r="E570" s="71">
        <v>100</v>
      </c>
      <c r="G570" s="55">
        <v>4515500</v>
      </c>
    </row>
    <row r="571" spans="1:7" x14ac:dyDescent="0.2">
      <c r="A571" s="18"/>
      <c r="B571" s="20">
        <v>40224</v>
      </c>
      <c r="C571" s="9">
        <v>-10</v>
      </c>
      <c r="D571" s="9">
        <v>-100</v>
      </c>
      <c r="E571" s="71">
        <v>135</v>
      </c>
      <c r="G571" s="55">
        <v>2561800</v>
      </c>
    </row>
    <row r="572" spans="1:7" x14ac:dyDescent="0.2">
      <c r="A572" s="18"/>
      <c r="B572" s="20">
        <v>40639</v>
      </c>
      <c r="C572" s="9">
        <v>-9.9719999999999995</v>
      </c>
      <c r="D572" s="9">
        <v>-99.979550000000003</v>
      </c>
      <c r="E572" s="71">
        <v>1000</v>
      </c>
      <c r="G572" s="55">
        <v>25490.705687711201</v>
      </c>
    </row>
    <row r="573" spans="1:7" x14ac:dyDescent="0.2">
      <c r="A573" s="18"/>
      <c r="B573" s="20">
        <v>40639</v>
      </c>
      <c r="C573" s="9">
        <v>-9.9719999999999995</v>
      </c>
      <c r="D573" s="9">
        <v>-99.979550000000003</v>
      </c>
      <c r="E573" s="71">
        <v>2000</v>
      </c>
      <c r="G573" s="55">
        <v>8797.4309459732849</v>
      </c>
    </row>
    <row r="574" spans="1:7" x14ac:dyDescent="0.2">
      <c r="A574" s="18"/>
      <c r="B574" s="20">
        <v>40639</v>
      </c>
      <c r="C574" s="9">
        <v>-9.9719999999999995</v>
      </c>
      <c r="D574" s="9">
        <v>-99.979550000000003</v>
      </c>
      <c r="E574" s="71">
        <v>4000</v>
      </c>
      <c r="G574" s="55">
        <v>13708.031910268634</v>
      </c>
    </row>
    <row r="575" spans="1:7" x14ac:dyDescent="0.2">
      <c r="A575" s="18"/>
      <c r="B575" s="20">
        <v>40640</v>
      </c>
      <c r="C575" s="9">
        <v>-9.9429999999999996</v>
      </c>
      <c r="D575" s="9">
        <v>-99.967259999999996</v>
      </c>
      <c r="E575" s="71">
        <v>30</v>
      </c>
      <c r="G575" s="55">
        <v>117910.868537848</v>
      </c>
    </row>
    <row r="576" spans="1:7" x14ac:dyDescent="0.2">
      <c r="A576" s="18"/>
      <c r="B576" s="20">
        <v>40640</v>
      </c>
      <c r="C576" s="9">
        <v>-9.9429999999999996</v>
      </c>
      <c r="D576" s="9">
        <v>-99.967259999999996</v>
      </c>
      <c r="E576" s="71">
        <v>85</v>
      </c>
      <c r="G576" s="55">
        <v>36473.356327007998</v>
      </c>
    </row>
    <row r="577" spans="1:7" x14ac:dyDescent="0.2">
      <c r="A577" s="18"/>
      <c r="B577" s="20">
        <v>40640</v>
      </c>
      <c r="C577" s="9">
        <v>-9.9429999999999996</v>
      </c>
      <c r="D577" s="9">
        <v>-99.967259999999996</v>
      </c>
      <c r="E577" s="71">
        <v>140</v>
      </c>
      <c r="G577" s="55">
        <v>16544250.1308787</v>
      </c>
    </row>
    <row r="578" spans="1:7" x14ac:dyDescent="0.2">
      <c r="A578" s="18"/>
      <c r="B578" s="20">
        <v>40640</v>
      </c>
      <c r="C578" s="9">
        <v>-9.9429999999999996</v>
      </c>
      <c r="D578" s="9">
        <v>-99.967259999999996</v>
      </c>
      <c r="E578" s="71">
        <v>260</v>
      </c>
      <c r="G578" s="55">
        <v>9748755.510020161</v>
      </c>
    </row>
    <row r="579" spans="1:7" x14ac:dyDescent="0.2">
      <c r="A579" s="18"/>
      <c r="B579" s="20">
        <v>40640</v>
      </c>
      <c r="C579" s="9">
        <v>-9.9429999999999996</v>
      </c>
      <c r="D579" s="9">
        <v>-99.967259999999996</v>
      </c>
      <c r="E579" s="71">
        <v>350</v>
      </c>
      <c r="G579" s="55">
        <v>10947894.326150468</v>
      </c>
    </row>
    <row r="580" spans="1:7" x14ac:dyDescent="0.2">
      <c r="A580" s="18"/>
      <c r="B580" s="20">
        <v>40640</v>
      </c>
      <c r="C580" s="9">
        <v>-9.9429999999999996</v>
      </c>
      <c r="D580" s="9">
        <v>-99.967259999999996</v>
      </c>
      <c r="E580" s="71">
        <v>350</v>
      </c>
      <c r="G580" s="55">
        <v>11957502.567823302</v>
      </c>
    </row>
    <row r="581" spans="1:7" x14ac:dyDescent="0.2">
      <c r="A581" s="18"/>
      <c r="B581" s="20">
        <v>40229</v>
      </c>
      <c r="C581" s="9">
        <v>-10.0002</v>
      </c>
      <c r="D581" s="9">
        <v>-90.666719999999998</v>
      </c>
      <c r="E581" s="71">
        <v>40</v>
      </c>
      <c r="G581" s="55">
        <v>1900</v>
      </c>
    </row>
    <row r="582" spans="1:7" x14ac:dyDescent="0.2">
      <c r="A582" s="18"/>
      <c r="B582" s="20">
        <v>40229</v>
      </c>
      <c r="C582" s="9">
        <v>-10.0002</v>
      </c>
      <c r="D582" s="9">
        <v>-90.666719999999998</v>
      </c>
      <c r="E582" s="71">
        <v>85</v>
      </c>
      <c r="G582" s="55">
        <v>3501600</v>
      </c>
    </row>
    <row r="583" spans="1:7" x14ac:dyDescent="0.2">
      <c r="A583" s="18"/>
      <c r="B583" s="20">
        <v>40229</v>
      </c>
      <c r="C583" s="9">
        <v>-10.0002</v>
      </c>
      <c r="D583" s="9">
        <v>-90.666719999999998</v>
      </c>
      <c r="E583" s="71">
        <v>110</v>
      </c>
      <c r="G583" s="55">
        <v>1069500</v>
      </c>
    </row>
    <row r="584" spans="1:7" x14ac:dyDescent="0.2">
      <c r="A584" s="18"/>
      <c r="B584" s="20">
        <v>40229</v>
      </c>
      <c r="C584" s="9">
        <v>-10.0002</v>
      </c>
      <c r="D584" s="9">
        <v>-90.666719999999998</v>
      </c>
      <c r="E584" s="71">
        <v>120</v>
      </c>
      <c r="G584" s="55">
        <v>4764300</v>
      </c>
    </row>
    <row r="585" spans="1:7" x14ac:dyDescent="0.2">
      <c r="A585" s="18"/>
      <c r="B585" s="20">
        <v>40234</v>
      </c>
      <c r="C585" s="9">
        <v>-9.9989000000000008</v>
      </c>
      <c r="D585" s="9">
        <v>-82.499840000000006</v>
      </c>
      <c r="E585" s="71">
        <v>40</v>
      </c>
      <c r="G585" s="55">
        <v>6000</v>
      </c>
    </row>
    <row r="586" spans="1:7" x14ac:dyDescent="0.2">
      <c r="A586" s="18"/>
      <c r="B586" s="20">
        <v>40234</v>
      </c>
      <c r="C586" s="9">
        <v>-9.9989000000000008</v>
      </c>
      <c r="D586" s="9">
        <v>-82.499840000000006</v>
      </c>
      <c r="E586" s="71">
        <v>70</v>
      </c>
      <c r="G586" s="55">
        <v>68850</v>
      </c>
    </row>
    <row r="587" spans="1:7" x14ac:dyDescent="0.2">
      <c r="A587" s="18"/>
      <c r="B587" s="20">
        <v>40234</v>
      </c>
      <c r="C587" s="9">
        <v>-9.9989000000000008</v>
      </c>
      <c r="D587" s="9">
        <v>-82.499840000000006</v>
      </c>
      <c r="E587" s="71">
        <v>90</v>
      </c>
      <c r="G587" s="55">
        <v>10091800</v>
      </c>
    </row>
    <row r="588" spans="1:7" x14ac:dyDescent="0.2">
      <c r="A588" s="18"/>
      <c r="B588" s="20">
        <v>40234</v>
      </c>
      <c r="C588" s="9">
        <v>-9.9989000000000008</v>
      </c>
      <c r="D588" s="9">
        <v>-82.499840000000006</v>
      </c>
      <c r="E588" s="71">
        <v>240</v>
      </c>
      <c r="G588" s="55">
        <v>13445600</v>
      </c>
    </row>
    <row r="589" spans="1:7" x14ac:dyDescent="0.2">
      <c r="A589" s="18"/>
      <c r="B589" s="20">
        <v>40649</v>
      </c>
      <c r="C589" s="9">
        <v>-20.00996</v>
      </c>
      <c r="D589" s="9">
        <v>-90.019930000000002</v>
      </c>
      <c r="E589" s="71">
        <v>600</v>
      </c>
      <c r="G589" s="55">
        <v>32605.642736274305</v>
      </c>
    </row>
    <row r="590" spans="1:7" x14ac:dyDescent="0.2">
      <c r="A590" s="18"/>
      <c r="B590" s="20">
        <v>40649</v>
      </c>
      <c r="C590" s="9">
        <v>-20.00996</v>
      </c>
      <c r="D590" s="9">
        <v>-90.019930000000002</v>
      </c>
      <c r="E590" s="71">
        <v>1000</v>
      </c>
      <c r="G590" s="55">
        <v>36671.70771582421</v>
      </c>
    </row>
    <row r="591" spans="1:7" x14ac:dyDescent="0.2">
      <c r="A591" s="18"/>
      <c r="B591" s="20">
        <v>40649</v>
      </c>
      <c r="C591" s="9">
        <v>-20.00996</v>
      </c>
      <c r="D591" s="9">
        <v>-90.019930000000002</v>
      </c>
      <c r="E591" s="71">
        <v>40</v>
      </c>
      <c r="G591" s="55">
        <v>47.86666666666666</v>
      </c>
    </row>
    <row r="592" spans="1:7" x14ac:dyDescent="0.2">
      <c r="A592" s="18"/>
      <c r="B592" s="20">
        <v>40649</v>
      </c>
      <c r="C592" s="9">
        <v>-20.00996</v>
      </c>
      <c r="D592" s="9">
        <v>-90.019930000000002</v>
      </c>
      <c r="E592" s="71">
        <v>130</v>
      </c>
      <c r="G592" s="55">
        <v>443023.46842105268</v>
      </c>
    </row>
    <row r="593" spans="1:21" x14ac:dyDescent="0.2">
      <c r="A593" s="18"/>
      <c r="B593" s="20">
        <v>40649</v>
      </c>
      <c r="C593" s="9">
        <v>-20.00996</v>
      </c>
      <c r="D593" s="9">
        <v>-90.019930000000002</v>
      </c>
      <c r="E593" s="71">
        <v>175</v>
      </c>
      <c r="G593" s="55">
        <v>1409424.0354285715</v>
      </c>
    </row>
    <row r="594" spans="1:21" x14ac:dyDescent="0.2">
      <c r="A594" s="18"/>
      <c r="B594" s="20">
        <v>40649</v>
      </c>
      <c r="C594" s="9">
        <v>-20.00996</v>
      </c>
      <c r="D594" s="9">
        <v>-90.019930000000002</v>
      </c>
      <c r="E594" s="71">
        <v>275</v>
      </c>
      <c r="G594" s="55">
        <v>905517.64114285714</v>
      </c>
    </row>
    <row r="595" spans="1:21" x14ac:dyDescent="0.2">
      <c r="A595" s="18"/>
      <c r="B595" s="20">
        <v>40649</v>
      </c>
      <c r="C595" s="9">
        <v>-20.00996</v>
      </c>
      <c r="D595" s="9">
        <v>-90.019930000000002</v>
      </c>
      <c r="E595" s="71">
        <v>350</v>
      </c>
      <c r="G595" s="55">
        <v>1268186.7139999999</v>
      </c>
    </row>
    <row r="596" spans="1:21" x14ac:dyDescent="0.2">
      <c r="A596" s="18"/>
      <c r="B596" s="20">
        <v>40649</v>
      </c>
      <c r="C596" s="9">
        <v>-20.00996</v>
      </c>
      <c r="D596" s="9">
        <v>-90.019930000000002</v>
      </c>
      <c r="E596" s="71">
        <v>500</v>
      </c>
      <c r="G596" s="55">
        <v>1362300.1570000001</v>
      </c>
    </row>
    <row r="597" spans="1:21" x14ac:dyDescent="0.2">
      <c r="A597" s="18"/>
      <c r="B597" s="20">
        <v>40652</v>
      </c>
      <c r="C597" s="9">
        <v>-15.00764</v>
      </c>
      <c r="D597" s="9">
        <v>-82.02758</v>
      </c>
      <c r="E597" s="71">
        <v>600</v>
      </c>
      <c r="G597" s="55">
        <v>21737.472948282961</v>
      </c>
    </row>
    <row r="598" spans="1:21" x14ac:dyDescent="0.2">
      <c r="A598" s="18"/>
      <c r="B598" s="20">
        <v>40652</v>
      </c>
      <c r="C598" s="9">
        <v>-15.00764</v>
      </c>
      <c r="D598" s="9">
        <v>-82.02758</v>
      </c>
      <c r="E598" s="71">
        <v>1000</v>
      </c>
      <c r="G598" s="55">
        <v>21610.305534798623</v>
      </c>
    </row>
    <row r="599" spans="1:21" x14ac:dyDescent="0.2">
      <c r="A599" s="18"/>
      <c r="B599" s="20">
        <v>40652</v>
      </c>
      <c r="C599" s="9">
        <v>-15.00764</v>
      </c>
      <c r="D599" s="9">
        <v>-82.02758</v>
      </c>
      <c r="E599" s="71">
        <v>1500</v>
      </c>
      <c r="G599" s="55">
        <v>8938.3190764793981</v>
      </c>
    </row>
    <row r="600" spans="1:21" x14ac:dyDescent="0.2">
      <c r="A600" s="18"/>
      <c r="B600" s="20">
        <v>40653</v>
      </c>
      <c r="C600" s="9">
        <v>-14.965</v>
      </c>
      <c r="D600" s="9">
        <v>-81.98</v>
      </c>
      <c r="E600" s="71">
        <v>20</v>
      </c>
      <c r="G600" s="55" t="s">
        <v>547</v>
      </c>
    </row>
    <row r="601" spans="1:21" x14ac:dyDescent="0.2">
      <c r="A601" s="18"/>
      <c r="B601" s="20">
        <v>40653</v>
      </c>
      <c r="C601" s="9">
        <v>-14.965</v>
      </c>
      <c r="D601" s="9">
        <v>-81.98</v>
      </c>
      <c r="E601" s="71">
        <v>40</v>
      </c>
      <c r="G601" s="55">
        <v>1667858.9530000002</v>
      </c>
    </row>
    <row r="602" spans="1:21" x14ac:dyDescent="0.2">
      <c r="A602" s="18"/>
      <c r="B602" s="20">
        <v>40653</v>
      </c>
      <c r="C602" s="9">
        <v>-14.965</v>
      </c>
      <c r="D602" s="9">
        <v>-81.98</v>
      </c>
      <c r="E602" s="71">
        <v>60</v>
      </c>
      <c r="G602" s="55">
        <v>1607813.2933333335</v>
      </c>
    </row>
    <row r="603" spans="1:21" x14ac:dyDescent="0.2">
      <c r="A603" s="18"/>
      <c r="B603" s="20">
        <v>40653</v>
      </c>
      <c r="C603" s="9">
        <v>-14.965</v>
      </c>
      <c r="D603" s="9">
        <v>-81.98</v>
      </c>
      <c r="E603" s="71">
        <v>80</v>
      </c>
      <c r="G603" s="55">
        <v>2697771.5619999999</v>
      </c>
    </row>
    <row r="604" spans="1:21" x14ac:dyDescent="0.2">
      <c r="A604" s="18"/>
      <c r="B604" s="20">
        <v>40653</v>
      </c>
      <c r="C604" s="9">
        <v>-14.965</v>
      </c>
      <c r="D604" s="9">
        <v>-81.98</v>
      </c>
      <c r="E604" s="71">
        <v>100</v>
      </c>
      <c r="G604" s="55">
        <v>2763325.5320000001</v>
      </c>
    </row>
    <row r="605" spans="1:21" s="10" customFormat="1" x14ac:dyDescent="0.2">
      <c r="A605" s="21"/>
      <c r="B605" s="25">
        <v>40653</v>
      </c>
      <c r="C605" s="13">
        <v>-14.965</v>
      </c>
      <c r="D605" s="13">
        <v>-81.98</v>
      </c>
      <c r="E605" s="72">
        <v>400</v>
      </c>
      <c r="F605" s="56"/>
      <c r="G605" s="56">
        <v>3251943.3908571429</v>
      </c>
      <c r="H605" s="56"/>
      <c r="I605" s="56"/>
      <c r="J605" s="56"/>
      <c r="K605" s="56"/>
      <c r="L605" s="12"/>
      <c r="M605" s="45"/>
      <c r="N605" s="12"/>
      <c r="O605" s="12"/>
      <c r="P605" s="12"/>
      <c r="Q605" s="63"/>
      <c r="R605" s="63"/>
      <c r="S605" s="63"/>
      <c r="U605" s="12"/>
    </row>
    <row r="606" spans="1:21" x14ac:dyDescent="0.2">
      <c r="A606" s="1" t="s">
        <v>153</v>
      </c>
      <c r="B606" s="20" t="s">
        <v>501</v>
      </c>
      <c r="C606" s="9">
        <v>21.998183333333301</v>
      </c>
      <c r="D606" s="9">
        <v>113.998816666667</v>
      </c>
      <c r="E606" s="71">
        <v>5</v>
      </c>
      <c r="F606" s="55">
        <v>806.21562398338892</v>
      </c>
      <c r="G606" s="55">
        <v>3791.2771933156951</v>
      </c>
      <c r="H606" s="20"/>
    </row>
    <row r="607" spans="1:21" x14ac:dyDescent="0.2">
      <c r="B607" s="23" t="s">
        <v>501</v>
      </c>
      <c r="C607" s="9">
        <v>21.998183333333301</v>
      </c>
      <c r="D607" s="9">
        <v>113.998816666667</v>
      </c>
      <c r="E607" s="71">
        <v>25</v>
      </c>
      <c r="F607" s="55">
        <v>10689.467341761328</v>
      </c>
      <c r="G607" s="55">
        <v>959950.41711881571</v>
      </c>
      <c r="H607" s="20"/>
    </row>
    <row r="608" spans="1:21" x14ac:dyDescent="0.2">
      <c r="A608" s="1" t="s">
        <v>157</v>
      </c>
      <c r="B608" s="23" t="s">
        <v>501</v>
      </c>
      <c r="C608" s="9">
        <v>21.33</v>
      </c>
      <c r="D608" s="9">
        <v>114.33</v>
      </c>
      <c r="E608" s="71">
        <v>5</v>
      </c>
      <c r="F608" s="55">
        <v>40.175357168774816</v>
      </c>
      <c r="G608" s="55">
        <v>271.16594219494209</v>
      </c>
      <c r="H608" s="20"/>
    </row>
    <row r="609" spans="2:8" x14ac:dyDescent="0.2">
      <c r="B609" s="23" t="s">
        <v>501</v>
      </c>
      <c r="C609" s="9">
        <v>21.33</v>
      </c>
      <c r="D609" s="9">
        <v>114.33</v>
      </c>
      <c r="E609" s="71">
        <v>25</v>
      </c>
      <c r="F609" s="55">
        <v>34.197513740462959</v>
      </c>
      <c r="G609" s="55">
        <v>11652.958042201966</v>
      </c>
      <c r="H609" s="20"/>
    </row>
    <row r="610" spans="2:8" x14ac:dyDescent="0.2">
      <c r="B610" s="23" t="s">
        <v>501</v>
      </c>
      <c r="C610" s="9">
        <v>21.33</v>
      </c>
      <c r="D610" s="9">
        <v>114.33</v>
      </c>
      <c r="E610" s="71">
        <v>50</v>
      </c>
      <c r="F610" s="55">
        <v>2224.649202365481</v>
      </c>
      <c r="G610" s="55">
        <v>2000202.3698560074</v>
      </c>
      <c r="H610" s="20"/>
    </row>
    <row r="611" spans="2:8" x14ac:dyDescent="0.2">
      <c r="B611" s="23" t="s">
        <v>501</v>
      </c>
      <c r="C611" s="9">
        <v>20.66</v>
      </c>
      <c r="D611" s="9">
        <v>114.67</v>
      </c>
      <c r="E611" s="71">
        <v>5</v>
      </c>
      <c r="F611" s="55">
        <v>417.3614392296455</v>
      </c>
      <c r="G611" s="55">
        <v>657.27324982614141</v>
      </c>
      <c r="H611" s="20"/>
    </row>
    <row r="612" spans="2:8" x14ac:dyDescent="0.2">
      <c r="B612" s="23" t="s">
        <v>501</v>
      </c>
      <c r="C612" s="9">
        <v>20.66</v>
      </c>
      <c r="D612" s="9">
        <v>114.67</v>
      </c>
      <c r="E612" s="71">
        <v>25</v>
      </c>
      <c r="F612" s="55">
        <v>21.327396095394057</v>
      </c>
      <c r="G612" s="55">
        <v>15671.046972484071</v>
      </c>
      <c r="H612" s="20"/>
    </row>
    <row r="613" spans="2:8" x14ac:dyDescent="0.2">
      <c r="B613" s="23" t="s">
        <v>501</v>
      </c>
      <c r="C613" s="9">
        <v>20.66</v>
      </c>
      <c r="D613" s="9">
        <v>114.67</v>
      </c>
      <c r="E613" s="71">
        <v>50</v>
      </c>
      <c r="F613" s="55">
        <v>443.44575029114844</v>
      </c>
      <c r="G613" s="55">
        <v>90235.318083786275</v>
      </c>
      <c r="H613" s="20"/>
    </row>
    <row r="614" spans="2:8" x14ac:dyDescent="0.2">
      <c r="B614" s="23" t="s">
        <v>501</v>
      </c>
      <c r="C614" s="9">
        <v>20.66</v>
      </c>
      <c r="D614" s="9">
        <v>114.67</v>
      </c>
      <c r="E614" s="71">
        <v>75</v>
      </c>
      <c r="F614" s="55">
        <v>1164.4147348115141</v>
      </c>
      <c r="G614" s="55">
        <v>418345.40726238553</v>
      </c>
      <c r="H614" s="20"/>
    </row>
    <row r="615" spans="2:8" x14ac:dyDescent="0.2">
      <c r="B615" s="23" t="s">
        <v>501</v>
      </c>
      <c r="C615" s="9">
        <v>20.66</v>
      </c>
      <c r="D615" s="9">
        <v>114.67</v>
      </c>
      <c r="E615" s="71">
        <v>90</v>
      </c>
      <c r="F615" s="55">
        <v>17489.743425660112</v>
      </c>
      <c r="G615" s="55">
        <v>4933301.3904674826</v>
      </c>
      <c r="H615" s="20"/>
    </row>
    <row r="616" spans="2:8" x14ac:dyDescent="0.2">
      <c r="B616" s="23" t="s">
        <v>501</v>
      </c>
      <c r="C616" s="9">
        <v>20</v>
      </c>
      <c r="D616" s="9">
        <v>115</v>
      </c>
      <c r="E616" s="71">
        <v>5</v>
      </c>
      <c r="F616" s="55">
        <v>246.75034835390107</v>
      </c>
      <c r="G616" s="55">
        <v>286.75995920968853</v>
      </c>
      <c r="H616" s="20"/>
    </row>
    <row r="617" spans="2:8" x14ac:dyDescent="0.2">
      <c r="B617" s="23" t="s">
        <v>501</v>
      </c>
      <c r="C617" s="9">
        <v>20</v>
      </c>
      <c r="D617" s="9">
        <v>115</v>
      </c>
      <c r="E617" s="71">
        <v>75</v>
      </c>
      <c r="F617" s="55">
        <v>711.96503984136473</v>
      </c>
      <c r="G617" s="55">
        <v>363520.89111449284</v>
      </c>
      <c r="H617" s="20"/>
    </row>
    <row r="618" spans="2:8" x14ac:dyDescent="0.2">
      <c r="B618" s="23" t="s">
        <v>501</v>
      </c>
      <c r="C618" s="9">
        <v>20</v>
      </c>
      <c r="D618" s="9">
        <v>115</v>
      </c>
      <c r="E618" s="71">
        <v>200</v>
      </c>
      <c r="F618" s="55">
        <v>13734.315841644318</v>
      </c>
      <c r="G618" s="55">
        <v>583671.2256404669</v>
      </c>
      <c r="H618" s="20"/>
    </row>
    <row r="619" spans="2:8" x14ac:dyDescent="0.2">
      <c r="B619" s="23" t="s">
        <v>501</v>
      </c>
      <c r="C619" s="9">
        <v>20</v>
      </c>
      <c r="D619" s="9">
        <v>115</v>
      </c>
      <c r="E619" s="71">
        <v>500</v>
      </c>
      <c r="F619" s="55">
        <v>4850.2296730331427</v>
      </c>
      <c r="G619" s="55">
        <v>1363435.477864959</v>
      </c>
      <c r="H619" s="20"/>
    </row>
    <row r="620" spans="2:8" x14ac:dyDescent="0.2">
      <c r="B620" s="23" t="s">
        <v>501</v>
      </c>
      <c r="C620" s="9">
        <v>19</v>
      </c>
      <c r="D620" s="9">
        <v>115.5</v>
      </c>
      <c r="E620" s="71">
        <v>5</v>
      </c>
      <c r="F620" s="55">
        <v>255.07272530254969</v>
      </c>
      <c r="G620" s="55">
        <v>1348.4763474493184</v>
      </c>
      <c r="H620" s="20"/>
    </row>
    <row r="621" spans="2:8" x14ac:dyDescent="0.2">
      <c r="B621" s="23" t="s">
        <v>501</v>
      </c>
      <c r="C621" s="9">
        <v>19</v>
      </c>
      <c r="D621" s="9">
        <v>115.5</v>
      </c>
      <c r="E621" s="71">
        <v>75</v>
      </c>
      <c r="F621" s="55">
        <v>276.04060844499571</v>
      </c>
      <c r="G621" s="55">
        <v>26738.592213560711</v>
      </c>
      <c r="H621" s="20"/>
    </row>
    <row r="622" spans="2:8" x14ac:dyDescent="0.2">
      <c r="B622" s="23" t="s">
        <v>501</v>
      </c>
      <c r="C622" s="9">
        <v>19</v>
      </c>
      <c r="D622" s="9">
        <v>115.5</v>
      </c>
      <c r="E622" s="71">
        <v>200</v>
      </c>
      <c r="F622" s="55">
        <v>12183.886978734308</v>
      </c>
      <c r="G622" s="55">
        <v>525831.33164747793</v>
      </c>
      <c r="H622" s="20"/>
    </row>
    <row r="623" spans="2:8" x14ac:dyDescent="0.2">
      <c r="B623" s="23" t="s">
        <v>501</v>
      </c>
      <c r="C623" s="9">
        <v>19</v>
      </c>
      <c r="D623" s="9">
        <v>115.5</v>
      </c>
      <c r="E623" s="71">
        <v>500</v>
      </c>
      <c r="F623" s="55">
        <v>1370.1518803556735</v>
      </c>
      <c r="G623" s="55">
        <v>851596.44408006023</v>
      </c>
      <c r="H623" s="20"/>
    </row>
    <row r="624" spans="2:8" x14ac:dyDescent="0.2">
      <c r="B624" s="23" t="s">
        <v>501</v>
      </c>
      <c r="C624" s="9">
        <v>19</v>
      </c>
      <c r="D624" s="9">
        <v>115.5</v>
      </c>
      <c r="E624" s="71">
        <v>800</v>
      </c>
      <c r="F624" s="55">
        <v>94.056024898343878</v>
      </c>
      <c r="G624" s="55">
        <v>196248.89477738831</v>
      </c>
      <c r="H624" s="20"/>
    </row>
    <row r="625" spans="2:8" x14ac:dyDescent="0.2">
      <c r="B625" s="23" t="s">
        <v>501</v>
      </c>
      <c r="C625" s="9">
        <v>19</v>
      </c>
      <c r="D625" s="9">
        <v>115.5</v>
      </c>
      <c r="E625" s="71">
        <v>1000</v>
      </c>
      <c r="F625" s="55" t="s">
        <v>361</v>
      </c>
      <c r="G625" s="55">
        <v>256992.83615129045</v>
      </c>
      <c r="H625" s="20"/>
    </row>
    <row r="626" spans="2:8" x14ac:dyDescent="0.2">
      <c r="B626" s="23" t="s">
        <v>501</v>
      </c>
      <c r="C626" s="9">
        <v>19</v>
      </c>
      <c r="D626" s="9">
        <v>115.5</v>
      </c>
      <c r="E626" s="71">
        <v>2000</v>
      </c>
      <c r="F626" s="55">
        <v>94.654825275331703</v>
      </c>
      <c r="G626" s="55">
        <v>86621.772038204203</v>
      </c>
      <c r="H626" s="20"/>
    </row>
    <row r="627" spans="2:8" x14ac:dyDescent="0.2">
      <c r="B627" s="23" t="s">
        <v>501</v>
      </c>
      <c r="C627" s="9">
        <v>18</v>
      </c>
      <c r="D627" s="9">
        <v>116</v>
      </c>
      <c r="E627" s="71">
        <v>5</v>
      </c>
      <c r="F627" s="55">
        <v>16186.42552836193</v>
      </c>
      <c r="G627" s="55">
        <v>339.88812395801125</v>
      </c>
      <c r="H627" s="20"/>
    </row>
    <row r="628" spans="2:8" x14ac:dyDescent="0.2">
      <c r="B628" s="23" t="s">
        <v>501</v>
      </c>
      <c r="C628" s="9">
        <v>18</v>
      </c>
      <c r="D628" s="9">
        <v>116</v>
      </c>
      <c r="E628" s="71">
        <v>75</v>
      </c>
      <c r="F628" s="55">
        <v>761.47525385968436</v>
      </c>
      <c r="G628" s="55">
        <v>12890.682853721992</v>
      </c>
      <c r="H628" s="20"/>
    </row>
    <row r="629" spans="2:8" x14ac:dyDescent="0.2">
      <c r="B629" s="23" t="s">
        <v>501</v>
      </c>
      <c r="C629" s="9">
        <v>18</v>
      </c>
      <c r="D629" s="9">
        <v>116</v>
      </c>
      <c r="E629" s="71">
        <v>100</v>
      </c>
      <c r="F629" s="55">
        <v>158.40577088950957</v>
      </c>
      <c r="G629" s="55">
        <v>98104.378533862415</v>
      </c>
      <c r="H629" s="20"/>
    </row>
    <row r="630" spans="2:8" x14ac:dyDescent="0.2">
      <c r="B630" s="23" t="s">
        <v>501</v>
      </c>
      <c r="C630" s="9">
        <v>18</v>
      </c>
      <c r="D630" s="9">
        <v>116</v>
      </c>
      <c r="E630" s="71">
        <v>200</v>
      </c>
      <c r="F630" s="55">
        <v>5548.6505236759594</v>
      </c>
      <c r="G630" s="55">
        <v>174532.7840283504</v>
      </c>
      <c r="H630" s="20"/>
    </row>
    <row r="631" spans="2:8" x14ac:dyDescent="0.2">
      <c r="B631" s="23" t="s">
        <v>501</v>
      </c>
      <c r="C631" s="9">
        <v>18</v>
      </c>
      <c r="D631" s="9">
        <v>116</v>
      </c>
      <c r="E631" s="71">
        <v>500</v>
      </c>
      <c r="F631" s="55">
        <v>76016.033917825305</v>
      </c>
      <c r="G631" s="55">
        <v>403689.06558365817</v>
      </c>
      <c r="H631" s="20"/>
    </row>
    <row r="632" spans="2:8" x14ac:dyDescent="0.2">
      <c r="B632" s="23" t="s">
        <v>501</v>
      </c>
      <c r="C632" s="9">
        <v>18</v>
      </c>
      <c r="D632" s="9">
        <v>116</v>
      </c>
      <c r="E632" s="71">
        <v>800</v>
      </c>
      <c r="F632" s="55">
        <v>17760.633135901469</v>
      </c>
      <c r="G632" s="55">
        <v>179529.35747266709</v>
      </c>
      <c r="H632" s="20"/>
    </row>
    <row r="633" spans="2:8" x14ac:dyDescent="0.2">
      <c r="B633" s="23" t="s">
        <v>501</v>
      </c>
      <c r="C633" s="9">
        <v>18</v>
      </c>
      <c r="D633" s="9">
        <v>116</v>
      </c>
      <c r="E633" s="71">
        <v>3000</v>
      </c>
      <c r="F633" s="55">
        <v>629.6521921817415</v>
      </c>
      <c r="G633" s="55">
        <v>31837.340203497715</v>
      </c>
      <c r="H633" s="20"/>
    </row>
    <row r="634" spans="2:8" x14ac:dyDescent="0.2">
      <c r="B634" s="23" t="s">
        <v>502</v>
      </c>
      <c r="C634" s="9">
        <v>18</v>
      </c>
      <c r="D634" s="9">
        <v>125</v>
      </c>
      <c r="E634" s="71">
        <v>5</v>
      </c>
      <c r="F634" s="55" t="s">
        <v>361</v>
      </c>
      <c r="G634" s="55">
        <v>427.76086489356021</v>
      </c>
      <c r="H634" s="20"/>
    </row>
    <row r="635" spans="2:8" x14ac:dyDescent="0.2">
      <c r="B635" s="23" t="s">
        <v>502</v>
      </c>
      <c r="C635" s="9">
        <v>18</v>
      </c>
      <c r="D635" s="9">
        <v>125</v>
      </c>
      <c r="E635" s="71">
        <v>25</v>
      </c>
      <c r="F635" s="55">
        <v>5336.7467469013127</v>
      </c>
      <c r="G635" s="55">
        <v>64.9101661226169</v>
      </c>
      <c r="H635" s="20"/>
    </row>
    <row r="636" spans="2:8" x14ac:dyDescent="0.2">
      <c r="B636" s="23" t="s">
        <v>502</v>
      </c>
      <c r="C636" s="9">
        <v>18</v>
      </c>
      <c r="D636" s="9">
        <v>125</v>
      </c>
      <c r="E636" s="71">
        <v>50</v>
      </c>
      <c r="F636" s="55" t="s">
        <v>361</v>
      </c>
      <c r="G636" s="55">
        <v>174.8097773994954</v>
      </c>
      <c r="H636" s="20"/>
    </row>
    <row r="637" spans="2:8" x14ac:dyDescent="0.2">
      <c r="B637" s="23" t="s">
        <v>502</v>
      </c>
      <c r="C637" s="9">
        <v>18</v>
      </c>
      <c r="D637" s="9">
        <v>125</v>
      </c>
      <c r="E637" s="71">
        <v>75</v>
      </c>
      <c r="F637" s="55">
        <v>5436.2553640132192</v>
      </c>
      <c r="G637" s="55">
        <v>170.04580237107874</v>
      </c>
      <c r="H637" s="20"/>
    </row>
    <row r="638" spans="2:8" x14ac:dyDescent="0.2">
      <c r="B638" s="23" t="s">
        <v>502</v>
      </c>
      <c r="C638" s="9">
        <v>18</v>
      </c>
      <c r="D638" s="9">
        <v>125</v>
      </c>
      <c r="E638" s="71">
        <v>100</v>
      </c>
      <c r="F638" s="55">
        <v>3518.9856438774486</v>
      </c>
      <c r="G638" s="55">
        <v>105.26940936571675</v>
      </c>
      <c r="H638" s="20"/>
    </row>
    <row r="639" spans="2:8" x14ac:dyDescent="0.2">
      <c r="B639" s="23" t="s">
        <v>502</v>
      </c>
      <c r="C639" s="9">
        <v>18</v>
      </c>
      <c r="D639" s="9">
        <v>125</v>
      </c>
      <c r="E639" s="71">
        <v>200</v>
      </c>
      <c r="F639" s="55">
        <v>15071.166042382203</v>
      </c>
      <c r="G639" s="55">
        <v>376610.90646614676</v>
      </c>
      <c r="H639" s="20"/>
    </row>
    <row r="640" spans="2:8" x14ac:dyDescent="0.2">
      <c r="B640" s="23" t="s">
        <v>502</v>
      </c>
      <c r="C640" s="9">
        <v>18</v>
      </c>
      <c r="D640" s="9">
        <v>125</v>
      </c>
      <c r="E640" s="71">
        <v>500</v>
      </c>
      <c r="F640" s="55">
        <v>942.3317718129656</v>
      </c>
      <c r="G640" s="55">
        <v>137398.13145709652</v>
      </c>
      <c r="H640" s="20"/>
    </row>
    <row r="641" spans="2:8" x14ac:dyDescent="0.2">
      <c r="B641" s="23" t="s">
        <v>502</v>
      </c>
      <c r="C641" s="9">
        <v>18</v>
      </c>
      <c r="D641" s="9">
        <v>125</v>
      </c>
      <c r="E641" s="71">
        <v>800</v>
      </c>
      <c r="F641" s="55">
        <v>240.12963357678146</v>
      </c>
      <c r="G641" s="55">
        <v>223265.54125487473</v>
      </c>
      <c r="H641" s="20"/>
    </row>
    <row r="642" spans="2:8" x14ac:dyDescent="0.2">
      <c r="B642" s="23" t="s">
        <v>502</v>
      </c>
      <c r="C642" s="9">
        <v>18</v>
      </c>
      <c r="D642" s="9">
        <v>125</v>
      </c>
      <c r="E642" s="71">
        <v>2000</v>
      </c>
      <c r="F642" s="55">
        <v>50.897816551209274</v>
      </c>
      <c r="G642" s="55">
        <v>6123.2203389666292</v>
      </c>
      <c r="H642" s="20"/>
    </row>
    <row r="643" spans="2:8" x14ac:dyDescent="0.2">
      <c r="B643" s="23" t="s">
        <v>502</v>
      </c>
      <c r="C643" s="9">
        <v>18</v>
      </c>
      <c r="D643" s="9">
        <v>125</v>
      </c>
      <c r="E643" s="71">
        <v>3000</v>
      </c>
      <c r="F643" s="55">
        <v>110.86485649343881</v>
      </c>
      <c r="G643" s="55">
        <v>40794.224497383242</v>
      </c>
      <c r="H643" s="20"/>
    </row>
    <row r="644" spans="2:8" x14ac:dyDescent="0.2">
      <c r="B644" s="23" t="s">
        <v>502</v>
      </c>
      <c r="C644" s="9">
        <v>30</v>
      </c>
      <c r="D644" s="9">
        <v>147</v>
      </c>
      <c r="E644" s="71">
        <v>25</v>
      </c>
      <c r="F644" s="55">
        <v>7425.3136333808952</v>
      </c>
      <c r="G644" s="55">
        <v>61.737650578895753</v>
      </c>
      <c r="H644" s="20"/>
    </row>
    <row r="645" spans="2:8" x14ac:dyDescent="0.2">
      <c r="B645" s="23" t="s">
        <v>502</v>
      </c>
      <c r="C645" s="9">
        <v>30</v>
      </c>
      <c r="D645" s="9">
        <v>147</v>
      </c>
      <c r="E645" s="71">
        <v>50</v>
      </c>
      <c r="F645" s="55">
        <v>552.39083280457294</v>
      </c>
      <c r="G645" s="55">
        <v>2198.5089660003346</v>
      </c>
      <c r="H645" s="20"/>
    </row>
    <row r="646" spans="2:8" x14ac:dyDescent="0.2">
      <c r="B646" s="23" t="s">
        <v>502</v>
      </c>
      <c r="C646" s="9">
        <v>30</v>
      </c>
      <c r="D646" s="9">
        <v>147</v>
      </c>
      <c r="E646" s="71">
        <v>55</v>
      </c>
      <c r="F646" s="55" t="s">
        <v>361</v>
      </c>
      <c r="G646" s="55">
        <v>7361.3867050325216</v>
      </c>
      <c r="H646" s="20"/>
    </row>
    <row r="647" spans="2:8" x14ac:dyDescent="0.2">
      <c r="B647" s="23" t="s">
        <v>502</v>
      </c>
      <c r="C647" s="9">
        <v>30</v>
      </c>
      <c r="D647" s="9">
        <v>147</v>
      </c>
      <c r="E647" s="71">
        <v>75</v>
      </c>
      <c r="F647" s="55">
        <v>2557.2445571278145</v>
      </c>
      <c r="G647" s="55">
        <v>305354.93947797839</v>
      </c>
      <c r="H647" s="20"/>
    </row>
    <row r="648" spans="2:8" x14ac:dyDescent="0.2">
      <c r="B648" s="23" t="s">
        <v>502</v>
      </c>
      <c r="C648" s="9">
        <v>30</v>
      </c>
      <c r="D648" s="9">
        <v>147</v>
      </c>
      <c r="E648" s="71">
        <v>150</v>
      </c>
      <c r="F648" s="55">
        <v>2551.0586142526304</v>
      </c>
      <c r="G648" s="55">
        <v>260615.37592858702</v>
      </c>
      <c r="H648" s="20"/>
    </row>
    <row r="649" spans="2:8" x14ac:dyDescent="0.2">
      <c r="B649" s="23" t="s">
        <v>502</v>
      </c>
      <c r="C649" s="9">
        <v>30</v>
      </c>
      <c r="D649" s="9">
        <v>147</v>
      </c>
      <c r="E649" s="71">
        <v>200</v>
      </c>
      <c r="F649" s="55">
        <v>781.71112967972385</v>
      </c>
      <c r="G649" s="55">
        <v>197349.30176603384</v>
      </c>
      <c r="H649" s="20"/>
    </row>
    <row r="650" spans="2:8" x14ac:dyDescent="0.2">
      <c r="B650" s="23" t="s">
        <v>502</v>
      </c>
      <c r="C650" s="9">
        <v>30</v>
      </c>
      <c r="D650" s="9">
        <v>147</v>
      </c>
      <c r="E650" s="71">
        <v>250</v>
      </c>
      <c r="F650" s="55">
        <v>4647.6381899664921</v>
      </c>
      <c r="G650" s="55">
        <v>266334.87435003463</v>
      </c>
      <c r="H650" s="20"/>
    </row>
    <row r="651" spans="2:8" x14ac:dyDescent="0.2">
      <c r="B651" s="23" t="s">
        <v>502</v>
      </c>
      <c r="C651" s="9">
        <v>30</v>
      </c>
      <c r="D651" s="9">
        <v>147</v>
      </c>
      <c r="E651" s="71">
        <v>300</v>
      </c>
      <c r="F651" s="55">
        <v>52506.19458190279</v>
      </c>
      <c r="G651" s="55">
        <v>194129.93884305088</v>
      </c>
      <c r="H651" s="20"/>
    </row>
    <row r="652" spans="2:8" x14ac:dyDescent="0.2">
      <c r="B652" s="23" t="s">
        <v>502</v>
      </c>
      <c r="C652" s="9">
        <v>30</v>
      </c>
      <c r="D652" s="9">
        <v>147</v>
      </c>
      <c r="E652" s="71">
        <v>350</v>
      </c>
      <c r="F652" s="55">
        <v>20594.976630475758</v>
      </c>
      <c r="G652" s="55">
        <v>273379.79836391244</v>
      </c>
      <c r="H652" s="20"/>
    </row>
    <row r="653" spans="2:8" x14ac:dyDescent="0.2">
      <c r="B653" s="23" t="s">
        <v>502</v>
      </c>
      <c r="C653" s="9">
        <v>30</v>
      </c>
      <c r="D653" s="9">
        <v>147</v>
      </c>
      <c r="E653" s="71">
        <v>400</v>
      </c>
      <c r="F653" s="55">
        <v>15484.935552528879</v>
      </c>
      <c r="G653" s="55">
        <v>90857.983889319119</v>
      </c>
      <c r="H653" s="20"/>
    </row>
    <row r="654" spans="2:8" x14ac:dyDescent="0.2">
      <c r="B654" s="23" t="s">
        <v>502</v>
      </c>
      <c r="C654" s="9">
        <v>30</v>
      </c>
      <c r="D654" s="9">
        <v>147</v>
      </c>
      <c r="E654" s="71">
        <v>450</v>
      </c>
      <c r="F654" s="55">
        <v>128.89428265238604</v>
      </c>
      <c r="G654" s="55">
        <v>112527.25590820418</v>
      </c>
      <c r="H654" s="20"/>
    </row>
    <row r="655" spans="2:8" x14ac:dyDescent="0.2">
      <c r="B655" s="23" t="s">
        <v>502</v>
      </c>
      <c r="C655" s="9">
        <v>30</v>
      </c>
      <c r="D655" s="9">
        <v>147</v>
      </c>
      <c r="E655" s="71">
        <v>500</v>
      </c>
      <c r="F655" s="55">
        <v>1369.1099364188497</v>
      </c>
      <c r="G655" s="55">
        <v>78236.572092687464</v>
      </c>
      <c r="H655" s="20"/>
    </row>
    <row r="656" spans="2:8" x14ac:dyDescent="0.2">
      <c r="B656" s="23" t="s">
        <v>502</v>
      </c>
      <c r="C656" s="9">
        <v>30</v>
      </c>
      <c r="D656" s="9">
        <v>147</v>
      </c>
      <c r="E656" s="71">
        <v>650</v>
      </c>
      <c r="F656" s="55" t="s">
        <v>361</v>
      </c>
      <c r="G656" s="55">
        <v>161232.19964780202</v>
      </c>
      <c r="H656" s="20"/>
    </row>
    <row r="657" spans="2:21" x14ac:dyDescent="0.2">
      <c r="B657" s="23" t="s">
        <v>502</v>
      </c>
      <c r="C657" s="9">
        <v>30</v>
      </c>
      <c r="D657" s="9">
        <v>147</v>
      </c>
      <c r="E657" s="71">
        <v>750</v>
      </c>
      <c r="F657" s="55">
        <v>1119.9269300003173</v>
      </c>
      <c r="G657" s="55">
        <v>179472.10346855957</v>
      </c>
      <c r="H657" s="20"/>
    </row>
    <row r="658" spans="2:21" x14ac:dyDescent="0.2">
      <c r="B658" s="20" t="s">
        <v>502</v>
      </c>
      <c r="C658" s="9">
        <v>30</v>
      </c>
      <c r="D658" s="9">
        <v>147</v>
      </c>
      <c r="E658" s="71">
        <v>800</v>
      </c>
      <c r="F658" s="55">
        <v>806.01434557225696</v>
      </c>
      <c r="G658" s="55">
        <v>207707.91161029148</v>
      </c>
      <c r="H658" s="20"/>
    </row>
    <row r="659" spans="2:21" s="10" customFormat="1" x14ac:dyDescent="0.2">
      <c r="B659" s="25" t="s">
        <v>502</v>
      </c>
      <c r="C659" s="13">
        <v>30</v>
      </c>
      <c r="D659" s="13">
        <v>147</v>
      </c>
      <c r="E659" s="72">
        <v>1000</v>
      </c>
      <c r="F659" s="56">
        <v>750.89059424182733</v>
      </c>
      <c r="G659" s="56">
        <v>9077.3123053536328</v>
      </c>
      <c r="H659" s="25"/>
      <c r="I659" s="56"/>
      <c r="J659" s="56"/>
      <c r="K659" s="56"/>
      <c r="L659" s="12"/>
      <c r="M659" s="45"/>
      <c r="N659" s="12"/>
      <c r="O659" s="12"/>
      <c r="P659" s="12"/>
      <c r="Q659" s="63"/>
      <c r="R659" s="63"/>
      <c r="S659" s="63"/>
      <c r="U659" s="12"/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83D7-1D69-8C49-8CE2-F2BC83016999}">
  <dimension ref="A1:H9"/>
  <sheetViews>
    <sheetView workbookViewId="0">
      <pane ySplit="2" topLeftCell="A3" activePane="bottomLeft" state="frozen"/>
      <selection pane="bottomLeft" activeCell="A3" sqref="A3:XFD3"/>
    </sheetView>
  </sheetViews>
  <sheetFormatPr baseColWidth="10" defaultRowHeight="18" x14ac:dyDescent="0.2"/>
  <cols>
    <col min="1" max="1" width="57.33203125" style="1" customWidth="1"/>
    <col min="2" max="2" width="59.83203125" style="1" customWidth="1"/>
    <col min="3" max="3" width="31.5" style="1" customWidth="1"/>
    <col min="4" max="4" width="30.83203125" style="1" customWidth="1"/>
    <col min="5" max="5" width="51.33203125" style="1" customWidth="1"/>
    <col min="6" max="6" width="53" style="1" customWidth="1"/>
    <col min="7" max="7" width="29.5" style="1" customWidth="1"/>
    <col min="8" max="8" width="31.1640625" style="1" customWidth="1"/>
    <col min="9" max="16384" width="10.83203125" style="1"/>
  </cols>
  <sheetData>
    <row r="1" spans="1:8" x14ac:dyDescent="0.2">
      <c r="A1" s="112" t="s">
        <v>0</v>
      </c>
      <c r="B1" s="112" t="s">
        <v>43</v>
      </c>
      <c r="C1" s="112" t="s">
        <v>44</v>
      </c>
      <c r="D1" s="112" t="s">
        <v>46</v>
      </c>
      <c r="E1" s="111" t="s">
        <v>154</v>
      </c>
      <c r="F1" s="111"/>
      <c r="G1" s="3" t="s">
        <v>188</v>
      </c>
      <c r="H1" s="3" t="s">
        <v>440</v>
      </c>
    </row>
    <row r="2" spans="1:8" x14ac:dyDescent="0.2">
      <c r="A2" s="112"/>
      <c r="B2" s="112"/>
      <c r="C2" s="112"/>
      <c r="D2" s="112"/>
      <c r="E2" s="15" t="s">
        <v>36</v>
      </c>
      <c r="F2" s="15" t="s">
        <v>40</v>
      </c>
    </row>
    <row r="3" spans="1:8" s="10" customFormat="1" x14ac:dyDescent="0.2">
      <c r="A3" s="10" t="s">
        <v>595</v>
      </c>
      <c r="B3" s="30" t="s">
        <v>185</v>
      </c>
      <c r="C3" s="30">
        <v>2</v>
      </c>
      <c r="D3" s="30"/>
      <c r="E3" s="10" t="s">
        <v>190</v>
      </c>
      <c r="F3" s="10" t="s">
        <v>189</v>
      </c>
      <c r="G3" s="10" t="s">
        <v>187</v>
      </c>
    </row>
    <row r="4" spans="1:8" s="30" customFormat="1" x14ac:dyDescent="0.2">
      <c r="A4" s="48" t="s">
        <v>338</v>
      </c>
      <c r="B4" s="30" t="s">
        <v>339</v>
      </c>
      <c r="C4" s="31" t="s">
        <v>340</v>
      </c>
      <c r="D4" s="30" t="s">
        <v>341</v>
      </c>
      <c r="E4" s="30" t="s">
        <v>342</v>
      </c>
      <c r="F4" s="30" t="s">
        <v>343</v>
      </c>
      <c r="G4" s="30" t="s">
        <v>344</v>
      </c>
    </row>
    <row r="5" spans="1:8" s="30" customFormat="1" x14ac:dyDescent="0.2">
      <c r="A5" s="30" t="s">
        <v>310</v>
      </c>
      <c r="B5" s="30" t="s">
        <v>276</v>
      </c>
      <c r="C5" s="31" t="s">
        <v>311</v>
      </c>
      <c r="D5" s="30" t="s">
        <v>312</v>
      </c>
      <c r="E5" s="30" t="s">
        <v>190</v>
      </c>
      <c r="F5" s="30" t="s">
        <v>189</v>
      </c>
      <c r="G5" s="30" t="s">
        <v>187</v>
      </c>
    </row>
    <row r="6" spans="1:8" s="30" customFormat="1" x14ac:dyDescent="0.2">
      <c r="A6" s="48" t="s">
        <v>322</v>
      </c>
      <c r="B6" s="30" t="s">
        <v>276</v>
      </c>
      <c r="C6" s="30" t="s">
        <v>61</v>
      </c>
      <c r="D6" s="30" t="s">
        <v>137</v>
      </c>
      <c r="E6" s="30" t="s">
        <v>190</v>
      </c>
      <c r="F6" s="30" t="s">
        <v>189</v>
      </c>
      <c r="G6" s="30" t="s">
        <v>187</v>
      </c>
    </row>
    <row r="7" spans="1:8" s="30" customFormat="1" x14ac:dyDescent="0.2">
      <c r="A7" s="48" t="s">
        <v>212</v>
      </c>
      <c r="B7" s="30" t="s">
        <v>185</v>
      </c>
      <c r="C7" s="31" t="s">
        <v>168</v>
      </c>
      <c r="E7" s="30" t="s">
        <v>190</v>
      </c>
      <c r="F7" s="30" t="s">
        <v>189</v>
      </c>
      <c r="G7" s="30" t="s">
        <v>187</v>
      </c>
    </row>
    <row r="8" spans="1:8" s="30" customFormat="1" x14ac:dyDescent="0.2">
      <c r="A8" s="48" t="s">
        <v>439</v>
      </c>
      <c r="C8" s="31"/>
      <c r="E8" s="30" t="s">
        <v>190</v>
      </c>
      <c r="F8" s="30" t="s">
        <v>189</v>
      </c>
      <c r="G8" s="30" t="s">
        <v>187</v>
      </c>
    </row>
    <row r="9" spans="1:8" s="10" customFormat="1" x14ac:dyDescent="0.2">
      <c r="A9" s="10" t="s">
        <v>155</v>
      </c>
      <c r="B9" s="30" t="s">
        <v>167</v>
      </c>
      <c r="C9" s="31" t="s">
        <v>168</v>
      </c>
      <c r="D9" s="30" t="s">
        <v>169</v>
      </c>
      <c r="E9" s="10" t="s">
        <v>170</v>
      </c>
      <c r="F9" s="10" t="s">
        <v>171</v>
      </c>
      <c r="G9" s="10" t="s">
        <v>442</v>
      </c>
    </row>
  </sheetData>
  <mergeCells count="5">
    <mergeCell ref="E1:F1"/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volumetric ammonia oxidation</vt:lpstr>
      <vt:lpstr>rate metadata</vt:lpstr>
      <vt:lpstr>ammonia oxidizer</vt:lpstr>
      <vt:lpstr>qPCR metadata</vt:lpstr>
      <vt:lpstr>volumetric nitrite oxidation</vt:lpstr>
      <vt:lpstr>rate metadata 2</vt:lpstr>
      <vt:lpstr>NOB</vt:lpstr>
      <vt:lpstr>qPCR metadata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Weiyi Tang</dc:creator>
  <cp:lastModifiedBy>Pearse Buchanan</cp:lastModifiedBy>
  <dcterms:created xsi:type="dcterms:W3CDTF">2020-03-27T18:29:57Z</dcterms:created>
  <dcterms:modified xsi:type="dcterms:W3CDTF">2024-09-04T08:20:44Z</dcterms:modified>
</cp:coreProperties>
</file>