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pecix\Downloads\"/>
    </mc:Choice>
  </mc:AlternateContent>
  <xr:revisionPtr revIDLastSave="0" documentId="13_ncr:1_{8DCDCA9B-C4D3-42F6-ADC5-68AFC59C7426}" xr6:coauthVersionLast="47" xr6:coauthVersionMax="47" xr10:uidLastSave="{00000000-0000-0000-0000-000000000000}"/>
  <bookViews>
    <workbookView xWindow="-120" yWindow="-120" windowWidth="29040" windowHeight="13965" tabRatio="703" activeTab="2" xr2:uid="{00000000-000D-0000-FFFF-FFFF00000000}"/>
  </bookViews>
  <sheets>
    <sheet name="Lista personalna" sheetId="1" r:id="rId1"/>
    <sheet name="Premie" sheetId="5" r:id="rId2"/>
    <sheet name="Arkusz2" sheetId="7" r:id="rId3"/>
  </sheets>
  <definedNames>
    <definedName name="_xlnm._FilterDatabase" localSheetId="0" hidden="1">'Lista personalna'!$A$4:$I$124</definedName>
  </definedNames>
  <calcPr calcId="191028" calcMode="autoNoTable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7" l="1"/>
  <c r="F9" i="7" s="1"/>
  <c r="G9" i="7" s="1"/>
  <c r="E10" i="7"/>
  <c r="F10" i="7" s="1"/>
  <c r="G10" i="7" s="1"/>
  <c r="E11" i="7"/>
  <c r="F11" i="7"/>
  <c r="G11" i="7" s="1"/>
  <c r="E12" i="7"/>
  <c r="F12" i="7" s="1"/>
  <c r="G12" i="7" s="1"/>
  <c r="E13" i="7"/>
  <c r="F13" i="7" s="1"/>
  <c r="G13" i="7" s="1"/>
  <c r="N7" i="7"/>
  <c r="O7" i="7"/>
  <c r="P7" i="7"/>
  <c r="Q7" i="7"/>
  <c r="R7" i="7"/>
  <c r="S7" i="7"/>
  <c r="T7" i="7"/>
  <c r="U7" i="7"/>
  <c r="V7" i="7"/>
  <c r="N8" i="7"/>
  <c r="O8" i="7"/>
  <c r="P8" i="7"/>
  <c r="Q8" i="7"/>
  <c r="R8" i="7"/>
  <c r="S8" i="7"/>
  <c r="T8" i="7"/>
  <c r="U8" i="7"/>
  <c r="V8" i="7"/>
  <c r="N9" i="7"/>
  <c r="O9" i="7"/>
  <c r="P9" i="7"/>
  <c r="Q9" i="7"/>
  <c r="R9" i="7"/>
  <c r="S9" i="7"/>
  <c r="T9" i="7"/>
  <c r="U9" i="7"/>
  <c r="V9" i="7"/>
  <c r="N10" i="7"/>
  <c r="O10" i="7"/>
  <c r="P10" i="7"/>
  <c r="Q10" i="7"/>
  <c r="R10" i="7"/>
  <c r="S10" i="7"/>
  <c r="T10" i="7"/>
  <c r="U10" i="7"/>
  <c r="V10" i="7"/>
  <c r="N11" i="7"/>
  <c r="O11" i="7"/>
  <c r="P11" i="7"/>
  <c r="Q11" i="7"/>
  <c r="R11" i="7"/>
  <c r="S11" i="7"/>
  <c r="T11" i="7"/>
  <c r="U11" i="7"/>
  <c r="V11" i="7"/>
  <c r="N12" i="7"/>
  <c r="O12" i="7"/>
  <c r="P12" i="7"/>
  <c r="Q12" i="7"/>
  <c r="R12" i="7"/>
  <c r="S12" i="7"/>
  <c r="T12" i="7"/>
  <c r="U12" i="7"/>
  <c r="V12" i="7"/>
  <c r="N13" i="7"/>
  <c r="O13" i="7"/>
  <c r="P13" i="7"/>
  <c r="Q13" i="7"/>
  <c r="R13" i="7"/>
  <c r="S13" i="7"/>
  <c r="T13" i="7"/>
  <c r="U13" i="7"/>
  <c r="V13" i="7"/>
  <c r="N14" i="7"/>
  <c r="O14" i="7"/>
  <c r="P14" i="7"/>
  <c r="Q14" i="7"/>
  <c r="R14" i="7"/>
  <c r="S14" i="7"/>
  <c r="T14" i="7"/>
  <c r="U14" i="7"/>
  <c r="V14" i="7"/>
  <c r="N15" i="7"/>
  <c r="O15" i="7"/>
  <c r="P15" i="7"/>
  <c r="Q15" i="7"/>
  <c r="R15" i="7"/>
  <c r="S15" i="7"/>
  <c r="T15" i="7"/>
  <c r="U15" i="7"/>
  <c r="V15" i="7"/>
  <c r="N16" i="7"/>
  <c r="O16" i="7"/>
  <c r="P16" i="7"/>
  <c r="Q16" i="7"/>
  <c r="R16" i="7"/>
  <c r="S16" i="7"/>
  <c r="T16" i="7"/>
  <c r="U16" i="7"/>
  <c r="V16" i="7"/>
  <c r="M8" i="7"/>
  <c r="M9" i="7"/>
  <c r="M10" i="7"/>
  <c r="M11" i="7"/>
  <c r="M12" i="7"/>
  <c r="M13" i="7"/>
  <c r="M14" i="7"/>
  <c r="M15" i="7"/>
  <c r="M16" i="7"/>
  <c r="M7" i="7"/>
  <c r="E8" i="7"/>
  <c r="F8" i="7" s="1"/>
  <c r="G8" i="7" s="1"/>
  <c r="D2" i="7"/>
  <c r="D3" i="7"/>
  <c r="D1" i="7"/>
  <c r="F2" i="7"/>
  <c r="D4" i="7" l="1"/>
  <c r="L7" i="5"/>
  <c r="H10" i="5"/>
  <c r="L13" i="5" s="1"/>
  <c r="H11" i="5"/>
  <c r="G7" i="5"/>
  <c r="G8" i="5"/>
  <c r="L9" i="5" s="1"/>
  <c r="H8" i="5" s="1"/>
  <c r="G9" i="5"/>
  <c r="G10" i="5"/>
  <c r="G11" i="5"/>
  <c r="G12" i="5"/>
  <c r="G13" i="5"/>
  <c r="G14" i="5"/>
  <c r="G15" i="5"/>
  <c r="G6" i="5"/>
  <c r="M4" i="5"/>
  <c r="M5" i="5"/>
  <c r="M3" i="5"/>
  <c r="C4" i="7"/>
  <c r="B4" i="7"/>
  <c r="H7" i="5" l="1"/>
  <c r="H6" i="5"/>
  <c r="L11" i="5" s="1"/>
  <c r="H15" i="5"/>
  <c r="H14" i="5"/>
  <c r="L15" i="5" s="1"/>
  <c r="H13" i="5"/>
  <c r="H9" i="5"/>
  <c r="H12" i="5"/>
  <c r="L12" i="5" l="1"/>
  <c r="L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1A926-1422-435C-9B4E-58304354BC28}" keepAlive="1" name="Zapytanie — Wyliczona w NBP cena 1 g złota (w próbie 1000) (2)" description="Połączenie z zapytaniem „Wyliczona w NBP cena 1 g złota (w próbie 1000) (2)” w skoroszycie." type="5" refreshedVersion="0" background="1" saveData="1">
    <dbPr connection="Provider=Microsoft.Mashup.OleDb.1;Data Source=$Workbook$;Location=&quot;Wyliczona w NBP cena 1 g złota (w próbie 1000) (2)&quot;;Extended Properties=&quot;&quot;" command="SELECT * FROM [Wyliczona w NBP cena 1 g złota (w próbie 1000) (2)]"/>
  </connection>
</connections>
</file>

<file path=xl/sharedStrings.xml><?xml version="1.0" encoding="utf-8"?>
<sst xmlns="http://schemas.openxmlformats.org/spreadsheetml/2006/main" count="680" uniqueCount="253">
  <si>
    <t>LISTA PŁAC</t>
  </si>
  <si>
    <t>Lp.</t>
  </si>
  <si>
    <t>Nazwisko</t>
  </si>
  <si>
    <t>Imię</t>
  </si>
  <si>
    <t>Stanowisko</t>
  </si>
  <si>
    <t>Dział</t>
  </si>
  <si>
    <t>Sekcja</t>
  </si>
  <si>
    <t>Pensja</t>
  </si>
  <si>
    <t>Zwolnienia</t>
  </si>
  <si>
    <t>Urlop</t>
  </si>
  <si>
    <t>Data</t>
  </si>
  <si>
    <t>Lubaszka</t>
  </si>
  <si>
    <t>Krzysztof</t>
  </si>
  <si>
    <t>Asystent księg.</t>
  </si>
  <si>
    <t>Księgowość</t>
  </si>
  <si>
    <t>Kopiarek</t>
  </si>
  <si>
    <t xml:space="preserve">Piwoński </t>
  </si>
  <si>
    <t>Robert</t>
  </si>
  <si>
    <t>Asystent admin.</t>
  </si>
  <si>
    <t>Inż.-Techn.</t>
  </si>
  <si>
    <t>Drukarek</t>
  </si>
  <si>
    <t xml:space="preserve">Galaszewska </t>
  </si>
  <si>
    <t>Anna</t>
  </si>
  <si>
    <t>Faxów</t>
  </si>
  <si>
    <t>Rogowska</t>
  </si>
  <si>
    <t>Irena</t>
  </si>
  <si>
    <t>Spec. d/s oprog.</t>
  </si>
  <si>
    <t xml:space="preserve">Graczyński </t>
  </si>
  <si>
    <t>Jan</t>
  </si>
  <si>
    <t>Sprzedawca</t>
  </si>
  <si>
    <t>Sprzedaż</t>
  </si>
  <si>
    <t xml:space="preserve">Murawska </t>
  </si>
  <si>
    <t>Urszula</t>
  </si>
  <si>
    <t>Księgowy</t>
  </si>
  <si>
    <t>Andrychowicz</t>
  </si>
  <si>
    <t>Felicja</t>
  </si>
  <si>
    <t>Admin.</t>
  </si>
  <si>
    <t>Wachowicz</t>
  </si>
  <si>
    <t>Janusz</t>
  </si>
  <si>
    <t>Koszewska</t>
  </si>
  <si>
    <t>Amanda</t>
  </si>
  <si>
    <t>Asystent projektanta</t>
  </si>
  <si>
    <t>Reklama</t>
  </si>
  <si>
    <t>Czerwiński</t>
  </si>
  <si>
    <t>Linus</t>
  </si>
  <si>
    <t>Maciej</t>
  </si>
  <si>
    <t>Błażejczyk</t>
  </si>
  <si>
    <t>Donald</t>
  </si>
  <si>
    <t>Młodszy technik</t>
  </si>
  <si>
    <t>Filipowicz</t>
  </si>
  <si>
    <t>Jolanta</t>
  </si>
  <si>
    <t>Melnik</t>
  </si>
  <si>
    <t>Młodszy sprzedawca</t>
  </si>
  <si>
    <t>Soplica</t>
  </si>
  <si>
    <t>Edward</t>
  </si>
  <si>
    <t>Specjalista d/s naukowych</t>
  </si>
  <si>
    <t>Zarządzania</t>
  </si>
  <si>
    <t>Jasiewicz</t>
  </si>
  <si>
    <t>Czesław</t>
  </si>
  <si>
    <t>Kozikowska</t>
  </si>
  <si>
    <t>Wiesława</t>
  </si>
  <si>
    <t>Projektant</t>
  </si>
  <si>
    <t>Załuski</t>
  </si>
  <si>
    <t>Marek</t>
  </si>
  <si>
    <t>Słomczyński</t>
  </si>
  <si>
    <t>Piotr</t>
  </si>
  <si>
    <t xml:space="preserve">Semeniuk </t>
  </si>
  <si>
    <t>Zygmunt</t>
  </si>
  <si>
    <t>Urbańczyk</t>
  </si>
  <si>
    <t>Helena</t>
  </si>
  <si>
    <t>Grabowski</t>
  </si>
  <si>
    <t>Paweł</t>
  </si>
  <si>
    <t>Wojtyra</t>
  </si>
  <si>
    <t>Wojciech</t>
  </si>
  <si>
    <t>Persiński</t>
  </si>
  <si>
    <t>Antoni</t>
  </si>
  <si>
    <t>Główny inżynier</t>
  </si>
  <si>
    <t>Nadwiślańska</t>
  </si>
  <si>
    <t>Łucja</t>
  </si>
  <si>
    <t>Sekretarka zespołu</t>
  </si>
  <si>
    <t>Mączyńska</t>
  </si>
  <si>
    <t>Olga</t>
  </si>
  <si>
    <t xml:space="preserve">Lubańska </t>
  </si>
  <si>
    <t>Krawczyk</t>
  </si>
  <si>
    <t>Hubertus</t>
  </si>
  <si>
    <t>Młodszy księgowy.</t>
  </si>
  <si>
    <t>Mazowiecka</t>
  </si>
  <si>
    <t>Dagmara</t>
  </si>
  <si>
    <t>Ochocka</t>
  </si>
  <si>
    <t>Niewęgłowski</t>
  </si>
  <si>
    <t>Jędruszczak</t>
  </si>
  <si>
    <t>Konrad</t>
  </si>
  <si>
    <t>Figura</t>
  </si>
  <si>
    <t>Izolda</t>
  </si>
  <si>
    <t>Technik</t>
  </si>
  <si>
    <t>Terlecki</t>
  </si>
  <si>
    <t>Oktawian</t>
  </si>
  <si>
    <t>Zalewski</t>
  </si>
  <si>
    <t>Augustyn</t>
  </si>
  <si>
    <t>Sienkiewicz</t>
  </si>
  <si>
    <t>Andrzej</t>
  </si>
  <si>
    <t>Naparstek</t>
  </si>
  <si>
    <t>Monika</t>
  </si>
  <si>
    <t>Graniecka</t>
  </si>
  <si>
    <t>Małgorzata</t>
  </si>
  <si>
    <t>Krasiczyńska</t>
  </si>
  <si>
    <t>Grażyna</t>
  </si>
  <si>
    <t>Damska</t>
  </si>
  <si>
    <t>Teresa</t>
  </si>
  <si>
    <t>Gregoruk</t>
  </si>
  <si>
    <t>Zofia</t>
  </si>
  <si>
    <t>Rosiak</t>
  </si>
  <si>
    <t>Danuta</t>
  </si>
  <si>
    <t>BReklamaosz</t>
  </si>
  <si>
    <t>Franciszek</t>
  </si>
  <si>
    <t>Górecki</t>
  </si>
  <si>
    <t>Henryk</t>
  </si>
  <si>
    <t>Miękus</t>
  </si>
  <si>
    <t>Joanna</t>
  </si>
  <si>
    <t>Pankiewicz</t>
  </si>
  <si>
    <t>Iza</t>
  </si>
  <si>
    <t>Inżynier mechanik</t>
  </si>
  <si>
    <t>Cieślak</t>
  </si>
  <si>
    <t>Maria</t>
  </si>
  <si>
    <t>Kowalska</t>
  </si>
  <si>
    <t>Wanad</t>
  </si>
  <si>
    <t>Teodor</t>
  </si>
  <si>
    <t>Ciechowska</t>
  </si>
  <si>
    <t>Natalia</t>
  </si>
  <si>
    <t>Weiss</t>
  </si>
  <si>
    <t>Róża</t>
  </si>
  <si>
    <t>Bielak</t>
  </si>
  <si>
    <t>Tadeusz</t>
  </si>
  <si>
    <t>Pyza</t>
  </si>
  <si>
    <t>Inżynier specjalista.</t>
  </si>
  <si>
    <t>Celejewski</t>
  </si>
  <si>
    <t>Jerzy</t>
  </si>
  <si>
    <t>Salezy</t>
  </si>
  <si>
    <t>Dariusz</t>
  </si>
  <si>
    <t>Filipek</t>
  </si>
  <si>
    <t>Bogdan</t>
  </si>
  <si>
    <t>Milewska</t>
  </si>
  <si>
    <t>Ewa</t>
  </si>
  <si>
    <t>Chrzanowska</t>
  </si>
  <si>
    <t>Melisa</t>
  </si>
  <si>
    <t>Duszczyk</t>
  </si>
  <si>
    <t>Sławomir</t>
  </si>
  <si>
    <t>Kieślowski</t>
  </si>
  <si>
    <t>Anczewski</t>
  </si>
  <si>
    <t>Stefan</t>
  </si>
  <si>
    <t>Wolski</t>
  </si>
  <si>
    <t>Dykiel</t>
  </si>
  <si>
    <t>Kałuża</t>
  </si>
  <si>
    <t>Agnieszka</t>
  </si>
  <si>
    <t>Kierownik zespołu</t>
  </si>
  <si>
    <t>Adamiec</t>
  </si>
  <si>
    <t>Marcin</t>
  </si>
  <si>
    <t>Ostrowska</t>
  </si>
  <si>
    <t>Barbara</t>
  </si>
  <si>
    <t>Pacuła</t>
  </si>
  <si>
    <t>Katarzyna</t>
  </si>
  <si>
    <t>Reszczyński</t>
  </si>
  <si>
    <t>Węgier</t>
  </si>
  <si>
    <t>Grzeszczak</t>
  </si>
  <si>
    <t>Janiszewska</t>
  </si>
  <si>
    <t>Beneka</t>
  </si>
  <si>
    <t>Szelest</t>
  </si>
  <si>
    <t>Mieczysława</t>
  </si>
  <si>
    <t>Chojnacki</t>
  </si>
  <si>
    <t>Lesław</t>
  </si>
  <si>
    <t>Starszy inżynier</t>
  </si>
  <si>
    <t>Mianowska</t>
  </si>
  <si>
    <t>Wanda</t>
  </si>
  <si>
    <t>Feler</t>
  </si>
  <si>
    <t>Izabela</t>
  </si>
  <si>
    <t>Jasińska</t>
  </si>
  <si>
    <t>Mikołajczyk</t>
  </si>
  <si>
    <t>Siedlecki</t>
  </si>
  <si>
    <t>Daniel</t>
  </si>
  <si>
    <t>Wolej</t>
  </si>
  <si>
    <t>Aneta</t>
  </si>
  <si>
    <t>Zach</t>
  </si>
  <si>
    <t>Karolina</t>
  </si>
  <si>
    <t>Barcisz</t>
  </si>
  <si>
    <t>Patrycja</t>
  </si>
  <si>
    <t>Kierownik naukowy</t>
  </si>
  <si>
    <t>Miejska</t>
  </si>
  <si>
    <t>Ewelina</t>
  </si>
  <si>
    <t>Szafrańska</t>
  </si>
  <si>
    <t>Kierownik sekcji</t>
  </si>
  <si>
    <t>Dziwulski</t>
  </si>
  <si>
    <t>Juliusz</t>
  </si>
  <si>
    <t>Dudek</t>
  </si>
  <si>
    <t>Hardy</t>
  </si>
  <si>
    <t>Benedykt</t>
  </si>
  <si>
    <t>Pieńkowski</t>
  </si>
  <si>
    <t>Lechowicz</t>
  </si>
  <si>
    <t>Stanisław</t>
  </si>
  <si>
    <t>Janina</t>
  </si>
  <si>
    <t>Zambrowicz</t>
  </si>
  <si>
    <t>Romuald</t>
  </si>
  <si>
    <t>Rosiewicz</t>
  </si>
  <si>
    <t>Olgierd</t>
  </si>
  <si>
    <t>Siennicki</t>
  </si>
  <si>
    <t>Mikołaj</t>
  </si>
  <si>
    <t>Anioł</t>
  </si>
  <si>
    <t>Gorzegorz</t>
  </si>
  <si>
    <t>Lichwiarz</t>
  </si>
  <si>
    <t>Boroński</t>
  </si>
  <si>
    <t>Sękocińska</t>
  </si>
  <si>
    <t>Elwira</t>
  </si>
  <si>
    <t>Kadej</t>
  </si>
  <si>
    <t>Michał</t>
  </si>
  <si>
    <t>Górski</t>
  </si>
  <si>
    <t>Aleksander</t>
  </si>
  <si>
    <t>Kacprzak</t>
  </si>
  <si>
    <t>Kopernik</t>
  </si>
  <si>
    <t>Wiesław</t>
  </si>
  <si>
    <t>Kierownik biura</t>
  </si>
  <si>
    <t xml:space="preserve">Sobiecka </t>
  </si>
  <si>
    <t>Renata</t>
  </si>
  <si>
    <t>Nowak</t>
  </si>
  <si>
    <t>Kłosiński</t>
  </si>
  <si>
    <t>Cezary</t>
  </si>
  <si>
    <t>Tkaczyk</t>
  </si>
  <si>
    <t>Fedoruk</t>
  </si>
  <si>
    <t>Dorota</t>
  </si>
  <si>
    <t>Śliwińska</t>
  </si>
  <si>
    <t>Zuzanna</t>
  </si>
  <si>
    <t>Leszczyńska</t>
  </si>
  <si>
    <t>Maryla</t>
  </si>
  <si>
    <t>Baranowska</t>
  </si>
  <si>
    <t>Zalesiak</t>
  </si>
  <si>
    <t>Mieczysław</t>
  </si>
  <si>
    <t>Pszczoła</t>
  </si>
  <si>
    <t>Żukowski</t>
  </si>
  <si>
    <t>Joe</t>
  </si>
  <si>
    <t>Adam</t>
  </si>
  <si>
    <t>Miska</t>
  </si>
  <si>
    <t>Włodzimierz</t>
  </si>
  <si>
    <t>Etykiety wierszy</t>
  </si>
  <si>
    <t>Suma z Urlop</t>
  </si>
  <si>
    <t>Suma końcowa</t>
  </si>
  <si>
    <t>Pula</t>
  </si>
  <si>
    <t>Dyrektor</t>
  </si>
  <si>
    <t>Z-ca dr</t>
  </si>
  <si>
    <t>Premia</t>
  </si>
  <si>
    <t>Wartość</t>
  </si>
  <si>
    <t>Kierownik</t>
  </si>
  <si>
    <t>Reszta</t>
  </si>
  <si>
    <t>ilość uprawnionych</t>
  </si>
  <si>
    <t>00070296806</t>
  </si>
  <si>
    <t>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</si>
</sst>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#,##0.00\ &quot;zł&quot;"/>
    <numFmt numFmtId="167" formatCode="_-* #,##0.0\ &quot;zł&quot;_-;\-* #,##0.0\ &quot;zł&quot;_-;_-* &quot;-&quot;??\ &quot;zł&quot;_-;_-@_-"/>
    <numFmt numFmtId="168" formatCode="_-* #,##0.0_-;\-* #,##0.0_-;_-* &quot;-&quot;??_-;_-@_-"/>
    <numFmt numFmtId="175" formatCode="0.0000000"/>
    <numFmt numFmtId="178" formatCode="0.00000"/>
    <numFmt numFmtId="179" formatCode="0.000"/>
  </numFmts>
  <fonts count="10" x14ac:knownFonts="1">
    <font>
      <sz val="10"/>
      <name val="Arial CE"/>
      <charset val="238"/>
    </font>
    <font>
      <sz val="10"/>
      <name val="MS Sans Serif"/>
      <family val="2"/>
      <charset val="238"/>
    </font>
    <font>
      <sz val="10"/>
      <name val="Arial CE"/>
      <charset val="238"/>
    </font>
    <font>
      <b/>
      <sz val="10"/>
      <name val="MS Sans Serif"/>
      <family val="2"/>
      <charset val="238"/>
    </font>
    <font>
      <sz val="8"/>
      <name val="Arial CE"/>
      <charset val="238"/>
    </font>
    <font>
      <sz val="8"/>
      <name val="MS Sans Serif"/>
      <family val="2"/>
      <charset val="238"/>
    </font>
    <font>
      <b/>
      <sz val="8"/>
      <name val="MS Sans Serif"/>
      <family val="2"/>
      <charset val="238"/>
    </font>
    <font>
      <sz val="11"/>
      <color rgb="FF444444"/>
      <name val="Consolas"/>
      <family val="3"/>
      <charset val="238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1" fontId="5" fillId="0" borderId="0" xfId="3" applyNumberFormat="1" applyFont="1"/>
    <xf numFmtId="1" fontId="5" fillId="0" borderId="0" xfId="0" applyNumberFormat="1" applyFont="1"/>
    <xf numFmtId="1" fontId="6" fillId="0" borderId="0" xfId="3" applyNumberFormat="1" applyFont="1" applyFill="1" applyBorder="1" applyAlignment="1">
      <alignment horizontal="right"/>
    </xf>
    <xf numFmtId="1" fontId="5" fillId="0" borderId="0" xfId="3" applyNumberFormat="1" applyFont="1" applyFill="1" applyBorder="1"/>
    <xf numFmtId="0" fontId="8" fillId="0" borderId="0" xfId="0" applyFont="1"/>
    <xf numFmtId="0" fontId="8" fillId="0" borderId="0" xfId="2" applyFont="1"/>
    <xf numFmtId="164" fontId="9" fillId="0" borderId="0" xfId="4" applyNumberFormat="1" applyFont="1" applyFill="1" applyBorder="1" applyAlignment="1">
      <alignment horizontal="right"/>
    </xf>
    <xf numFmtId="1" fontId="9" fillId="0" borderId="0" xfId="3" applyNumberFormat="1" applyFont="1" applyFill="1" applyBorder="1" applyAlignment="1">
      <alignment horizontal="right"/>
    </xf>
    <xf numFmtId="1" fontId="8" fillId="0" borderId="0" xfId="3" applyNumberFormat="1" applyFont="1" applyFill="1" applyBorder="1"/>
    <xf numFmtId="164" fontId="8" fillId="0" borderId="0" xfId="4" applyNumberFormat="1" applyFont="1" applyFill="1" applyBorder="1"/>
    <xf numFmtId="0" fontId="9" fillId="0" borderId="0" xfId="1" applyFont="1" applyFill="1" applyBorder="1" applyAlignment="1">
      <alignment horizontal="left"/>
    </xf>
    <xf numFmtId="0" fontId="8" fillId="0" borderId="0" xfId="2" applyFont="1" applyAlignment="1">
      <alignment horizontal="center"/>
    </xf>
    <xf numFmtId="0" fontId="8" fillId="0" borderId="0" xfId="2" applyFont="1" applyAlignment="1">
      <alignment horizontal="left"/>
    </xf>
    <xf numFmtId="0" fontId="9" fillId="0" borderId="0" xfId="0" applyFont="1"/>
    <xf numFmtId="164" fontId="9" fillId="0" borderId="0" xfId="4" applyNumberFormat="1" applyFont="1" applyFill="1" applyBorder="1"/>
    <xf numFmtId="166" fontId="8" fillId="0" borderId="0" xfId="4" applyNumberFormat="1" applyFont="1" applyFill="1" applyBorder="1"/>
    <xf numFmtId="9" fontId="8" fillId="0" borderId="0" xfId="0" applyNumberFormat="1" applyFont="1"/>
    <xf numFmtId="166" fontId="8" fillId="0" borderId="0" xfId="0" applyNumberFormat="1" applyFont="1"/>
    <xf numFmtId="2" fontId="5" fillId="0" borderId="0" xfId="4" applyNumberFormat="1" applyFont="1" applyFill="1" applyBorder="1"/>
    <xf numFmtId="1" fontId="5" fillId="0" borderId="0" xfId="3" applyNumberFormat="1" applyFont="1" applyFill="1" applyBorder="1" applyProtection="1">
      <protection locked="0"/>
    </xf>
    <xf numFmtId="2" fontId="5" fillId="0" borderId="0" xfId="2" applyNumberFormat="1" applyFont="1"/>
    <xf numFmtId="2" fontId="6" fillId="0" borderId="0" xfId="4" applyNumberFormat="1" applyFont="1" applyFill="1" applyBorder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6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167" fontId="0" fillId="0" borderId="0" xfId="3" applyNumberFormat="1" applyFont="1"/>
    <xf numFmtId="168" fontId="0" fillId="0" borderId="0" xfId="5" applyNumberFormat="1" applyFont="1"/>
    <xf numFmtId="168" fontId="0" fillId="0" borderId="0" xfId="0" applyNumberFormat="1"/>
    <xf numFmtId="1" fontId="8" fillId="0" borderId="0" xfId="3" applyNumberFormat="1" applyFont="1" applyFill="1" applyBorder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5" fillId="0" borderId="0" xfId="2" applyFont="1" applyAlignment="1">
      <alignment horizontal="center"/>
    </xf>
    <xf numFmtId="43" fontId="0" fillId="0" borderId="0" xfId="5" applyNumberFormat="1" applyFont="1"/>
    <xf numFmtId="43" fontId="0" fillId="0" borderId="0" xfId="0" applyNumberFormat="1"/>
    <xf numFmtId="175" fontId="0" fillId="0" borderId="0" xfId="0" applyNumberFormat="1"/>
    <xf numFmtId="178" fontId="0" fillId="0" borderId="0" xfId="0" applyNumberFormat="1"/>
    <xf numFmtId="179" fontId="0" fillId="0" borderId="0" xfId="0" applyNumberFormat="1"/>
    <xf numFmtId="166" fontId="0" fillId="0" borderId="0" xfId="0" applyNumberFormat="1"/>
    <xf numFmtId="44" fontId="0" fillId="0" borderId="0" xfId="0" applyNumberFormat="1"/>
    <xf numFmtId="9" fontId="0" fillId="0" borderId="0" xfId="6" applyFont="1"/>
  </cellXfs>
  <cellStyles count="7">
    <cellStyle name="Dziesiętny" xfId="5" builtinId="3"/>
    <cellStyle name="Heading" xfId="1" xr:uid="{00000000-0005-0000-0000-000001000000}"/>
    <cellStyle name="Normalny" xfId="0" builtinId="0"/>
    <cellStyle name="Normalny_Sheet1" xfId="2" xr:uid="{00000000-0005-0000-0000-000003000000}"/>
    <cellStyle name="Procentowy" xfId="6" builtinId="5"/>
    <cellStyle name="Walutowy" xfId="3" builtinId="4"/>
    <cellStyle name="Walutowy_Sheet1" xfId="4" xr:uid="{00000000-0005-0000-0000-000004000000}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family val="2"/>
        <charset val="238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8.534661226855" createdVersion="8" refreshedVersion="8" minRefreshableVersion="3" recordCount="122" xr:uid="{FD94F010-FA98-4E93-B3A3-7589E909D966}">
  <cacheSource type="worksheet">
    <worksheetSource name="Tabela3"/>
  </cacheSource>
  <cacheFields count="10">
    <cacheField name="Lp." numFmtId="0">
      <sharedItems containsSemiMixedTypes="0" containsString="0" containsNumber="1" containsInteger="1" minValue="1" maxValue="120"/>
    </cacheField>
    <cacheField name="Nazwisko" numFmtId="0">
      <sharedItems/>
    </cacheField>
    <cacheField name="Imię" numFmtId="0">
      <sharedItems/>
    </cacheField>
    <cacheField name="Stanowisko" numFmtId="0">
      <sharedItems/>
    </cacheField>
    <cacheField name="Dział" numFmtId="0">
      <sharedItems count="6">
        <s v="Księgowość"/>
        <s v="Inż.-Techn."/>
        <s v="Sprzedaż"/>
        <s v="Admin."/>
        <s v="Reklama"/>
        <s v="Zarządzania"/>
      </sharedItems>
    </cacheField>
    <cacheField name="Sekcja" numFmtId="0">
      <sharedItems count="3">
        <s v="Kopiarek"/>
        <s v="Drukarek"/>
        <s v="Faxów"/>
      </sharedItems>
    </cacheField>
    <cacheField name="Pensja" numFmtId="2">
      <sharedItems containsSemiMixedTypes="0" containsString="0" containsNumber="1" minValue="21303.599999999999" maxValue="116511.36"/>
    </cacheField>
    <cacheField name="Zwolnienia" numFmtId="1">
      <sharedItems containsSemiMixedTypes="0" containsString="0" containsNumber="1" minValue="0.5" maxValue="31"/>
    </cacheField>
    <cacheField name="Urlop" numFmtId="1">
      <sharedItems containsSemiMixedTypes="0" containsString="0" containsNumber="1" minValue="5.25" maxValue="78.75"/>
    </cacheField>
    <cacheField name="Data" numFmtId="14">
      <sharedItems containsSemiMixedTypes="0" containsNonDate="0" containsDate="1" containsString="0" minDate="2000-01-01T00:00:00" maxDate="2120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n v="1"/>
    <s v="Lubaszka"/>
    <s v="Krzysztof"/>
    <s v="Asystent księg."/>
    <x v="0"/>
    <x v="0"/>
    <n v="21887.95"/>
    <n v="31"/>
    <n v="11"/>
    <d v="2000-01-01T00:00:00"/>
  </r>
  <r>
    <n v="2"/>
    <s v="Piwoński "/>
    <s v="Robert"/>
    <s v="Asystent admin."/>
    <x v="1"/>
    <x v="1"/>
    <n v="23035.88"/>
    <n v="0.5"/>
    <n v="5.25"/>
    <d v="2001-01-01T00:00:00"/>
  </r>
  <r>
    <n v="3"/>
    <s v="Galaszewska "/>
    <s v="Anna"/>
    <s v="Asystent admin."/>
    <x v="1"/>
    <x v="2"/>
    <n v="23035.88"/>
    <n v="2"/>
    <n v="21"/>
    <d v="2002-01-01T00:00:00"/>
  </r>
  <r>
    <n v="4"/>
    <s v="Rogowska"/>
    <s v="Irena"/>
    <s v="Spec. d/s oprog."/>
    <x v="1"/>
    <x v="0"/>
    <n v="34002.050000000003"/>
    <n v="0.75"/>
    <n v="7.875"/>
    <d v="2003-01-01T00:00:00"/>
  </r>
  <r>
    <n v="5"/>
    <s v="Graczyński "/>
    <s v="Jan"/>
    <s v="Sprzedawca"/>
    <x v="2"/>
    <x v="0"/>
    <n v="31913.88"/>
    <n v="4"/>
    <n v="42"/>
    <d v="2004-01-01T00:00:00"/>
  </r>
  <r>
    <n v="6"/>
    <s v="Murawska "/>
    <s v="Urszula"/>
    <s v="Księgowy"/>
    <x v="0"/>
    <x v="0"/>
    <n v="26101.439999999999"/>
    <n v="8"/>
    <n v="8.5"/>
    <d v="2005-01-01T00:00:00"/>
  </r>
  <r>
    <n v="7"/>
    <s v="Andrychowicz"/>
    <s v="Felicja"/>
    <s v="Asystent admin."/>
    <x v="3"/>
    <x v="0"/>
    <n v="23212.32"/>
    <n v="3"/>
    <n v="31.5"/>
    <d v="2006-01-01T00:00:00"/>
  </r>
  <r>
    <n v="8"/>
    <s v="Wachowicz"/>
    <s v="Janusz"/>
    <s v="Asystent admin."/>
    <x v="3"/>
    <x v="0"/>
    <n v="23212.32"/>
    <n v="2.25"/>
    <n v="23.625"/>
    <d v="2007-01-01T00:00:00"/>
  </r>
  <r>
    <n v="9"/>
    <s v="Koszewska"/>
    <s v="Amanda"/>
    <s v="Asystent projektanta"/>
    <x v="4"/>
    <x v="1"/>
    <n v="23239.439999999999"/>
    <n v="3"/>
    <n v="31.5"/>
    <d v="2008-01-01T00:00:00"/>
  </r>
  <r>
    <n v="10"/>
    <s v="Czerwiński"/>
    <s v="Robert"/>
    <s v="Asystent projektanta"/>
    <x v="4"/>
    <x v="2"/>
    <n v="23239.439999999999"/>
    <n v="2"/>
    <n v="21"/>
    <d v="2009-01-01T00:00:00"/>
  </r>
  <r>
    <n v="11"/>
    <s v="Linus"/>
    <s v="Maciej"/>
    <s v="Spec. d/s oprog."/>
    <x v="1"/>
    <x v="2"/>
    <n v="35480.400000000001"/>
    <n v="1.5"/>
    <n v="15.75"/>
    <d v="2010-01-01T00:00:00"/>
  </r>
  <r>
    <n v="12"/>
    <s v="Błażejczyk"/>
    <s v="Donald"/>
    <s v="Młodszy technik"/>
    <x v="1"/>
    <x v="2"/>
    <n v="21303.599999999999"/>
    <n v="6"/>
    <n v="63"/>
    <d v="2011-01-01T00:00:00"/>
  </r>
  <r>
    <n v="13"/>
    <s v="Filipowicz"/>
    <s v="Jolanta"/>
    <s v="Sprzedawca"/>
    <x v="2"/>
    <x v="0"/>
    <n v="35989.199999999997"/>
    <n v="3.75"/>
    <n v="39.375"/>
    <d v="2012-01-01T00:00:00"/>
  </r>
  <r>
    <n v="14"/>
    <s v="Melnik"/>
    <s v="Jan"/>
    <s v="Młodszy sprzedawca"/>
    <x v="2"/>
    <x v="0"/>
    <n v="33301.440000000002"/>
    <n v="10"/>
    <n v="10.5"/>
    <d v="2013-01-01T00:00:00"/>
  </r>
  <r>
    <n v="15"/>
    <s v="Soplica"/>
    <s v="Edward"/>
    <s v="Specjalista d/s naukowych"/>
    <x v="5"/>
    <x v="2"/>
    <n v="37895.519999999997"/>
    <n v="2.5"/>
    <n v="26.25"/>
    <d v="2014-01-01T00:00:00"/>
  </r>
  <r>
    <n v="16"/>
    <s v="Jasiewicz"/>
    <s v="Czesław"/>
    <s v="Asystent admin."/>
    <x v="3"/>
    <x v="2"/>
    <n v="24179.5"/>
    <n v="5"/>
    <n v="52.5"/>
    <d v="2015-01-01T00:00:00"/>
  </r>
  <r>
    <n v="17"/>
    <s v="Kozikowska"/>
    <s v="Wiesława"/>
    <s v="Projektant"/>
    <x v="4"/>
    <x v="0"/>
    <n v="28859.25"/>
    <n v="18"/>
    <n v="18.5"/>
    <d v="2016-01-01T00:00:00"/>
  </r>
  <r>
    <n v="18"/>
    <s v="Załuski"/>
    <s v="Marek"/>
    <s v="Sprzedawca"/>
    <x v="2"/>
    <x v="2"/>
    <n v="37488.75"/>
    <n v="4.5"/>
    <n v="47.25"/>
    <d v="2017-01-01T00:00:00"/>
  </r>
  <r>
    <n v="19"/>
    <s v="Słomczyński"/>
    <s v="Piotr"/>
    <s v="Młodszy sprzedawca"/>
    <x v="2"/>
    <x v="2"/>
    <n v="34689"/>
    <n v="10.5"/>
    <n v="11.25"/>
    <d v="2018-01-01T00:00:00"/>
  </r>
  <r>
    <n v="20"/>
    <s v="Semeniuk "/>
    <s v="Zygmunt"/>
    <s v="Asystent admin."/>
    <x v="3"/>
    <x v="1"/>
    <n v="25146.68"/>
    <n v="9"/>
    <n v="9.4499999999999993"/>
    <d v="2019-01-01T00:00:00"/>
  </r>
  <r>
    <n v="21"/>
    <s v="Urbańczyk"/>
    <s v="Helena"/>
    <s v="Asystent projektanta"/>
    <x v="4"/>
    <x v="0"/>
    <n v="25176.06"/>
    <n v="28"/>
    <n v="28"/>
    <d v="2020-01-01T00:00:00"/>
  </r>
  <r>
    <n v="22"/>
    <s v="Grabowski"/>
    <s v="Paweł"/>
    <s v="Projektant"/>
    <x v="4"/>
    <x v="0"/>
    <n v="30013.62"/>
    <n v="6.75"/>
    <n v="7.75"/>
    <d v="2021-01-01T00:00:00"/>
  </r>
  <r>
    <n v="23"/>
    <s v="Wojtyra"/>
    <s v="Wojciech"/>
    <s v="Asystent admin."/>
    <x v="1"/>
    <x v="1"/>
    <n v="25146.68"/>
    <n v="1"/>
    <n v="10.5"/>
    <d v="2022-01-01T00:00:00"/>
  </r>
  <r>
    <n v="24"/>
    <s v="Persiński"/>
    <s v="Antoni"/>
    <s v="Główny inżynier"/>
    <x v="1"/>
    <x v="2"/>
    <n v="51878.84"/>
    <n v="14"/>
    <n v="14.5"/>
    <d v="2023-01-01T00:00:00"/>
  </r>
  <r>
    <n v="25"/>
    <s v="Nadwiślańska"/>
    <s v="Łucja"/>
    <s v="Sekretarka zespołu"/>
    <x v="2"/>
    <x v="0"/>
    <n v="26040.560000000001"/>
    <n v="7"/>
    <n v="7.35"/>
    <d v="2024-01-01T00:00:00"/>
  </r>
  <r>
    <n v="26"/>
    <s v="Mączyńska"/>
    <s v="Olga"/>
    <s v="Specjalista d/s naukowych"/>
    <x v="5"/>
    <x v="0"/>
    <n v="41053.480000000003"/>
    <n v="4"/>
    <n v="42"/>
    <d v="2025-01-01T00:00:00"/>
  </r>
  <r>
    <n v="27"/>
    <s v="Lubańska "/>
    <s v="Irena"/>
    <s v="Asystent admin."/>
    <x v="3"/>
    <x v="2"/>
    <n v="26113.86"/>
    <n v="1.5"/>
    <n v="15.75"/>
    <d v="2026-01-01T00:00:00"/>
  </r>
  <r>
    <n v="28"/>
    <s v="Krawczyk"/>
    <s v="Zygmunt"/>
    <s v="Księgowy"/>
    <x v="0"/>
    <x v="1"/>
    <n v="30451.68"/>
    <n v="2"/>
    <n v="21"/>
    <d v="2027-01-01T00:00:00"/>
  </r>
  <r>
    <n v="29"/>
    <s v="Hubertus"/>
    <s v="Marek"/>
    <s v="Młodszy księgowy."/>
    <x v="0"/>
    <x v="1"/>
    <n v="26646.2"/>
    <n v="10"/>
    <n v="10.5"/>
    <d v="2028-01-01T00:00:00"/>
  </r>
  <r>
    <n v="30"/>
    <s v="Mazowiecka"/>
    <s v="Dagmara"/>
    <s v="Sekretarka zespołu"/>
    <x v="0"/>
    <x v="0"/>
    <n v="28043.68"/>
    <n v="3.75"/>
    <n v="39.375"/>
    <d v="2029-01-01T00:00:00"/>
  </r>
  <r>
    <n v="31"/>
    <s v="Ochocka"/>
    <s v="Anna"/>
    <s v="Sekretarka zespołu"/>
    <x v="0"/>
    <x v="1"/>
    <n v="28043.68"/>
    <n v="3"/>
    <n v="31.5"/>
    <d v="2030-01-01T00:00:00"/>
  </r>
  <r>
    <n v="32"/>
    <s v="Niewęgłowski"/>
    <s v="Krzysztof"/>
    <s v="Asystent admin."/>
    <x v="3"/>
    <x v="2"/>
    <n v="27081.040000000001"/>
    <n v="8"/>
    <n v="8.5"/>
    <d v="2031-01-01T00:00:00"/>
  </r>
  <r>
    <n v="33"/>
    <s v="Jędruszczak"/>
    <s v="Konrad"/>
    <s v="Asystent admin."/>
    <x v="3"/>
    <x v="0"/>
    <n v="27081.040000000001"/>
    <n v="5"/>
    <n v="52.5"/>
    <d v="2032-01-01T00:00:00"/>
  </r>
  <r>
    <n v="34"/>
    <s v="Figura"/>
    <s v="Izolda"/>
    <s v="Technik"/>
    <x v="1"/>
    <x v="2"/>
    <n v="29362.2"/>
    <n v="2.5"/>
    <n v="26.25"/>
    <d v="2033-01-01T00:00:00"/>
  </r>
  <r>
    <n v="35"/>
    <s v="Terlecki"/>
    <s v="Oktawian"/>
    <s v="Technik"/>
    <x v="1"/>
    <x v="1"/>
    <n v="29362.2"/>
    <n v="2"/>
    <n v="21"/>
    <d v="2034-01-01T00:00:00"/>
  </r>
  <r>
    <n v="36"/>
    <s v="Zalewski"/>
    <s v="Augustyn"/>
    <s v="Technik"/>
    <x v="1"/>
    <x v="0"/>
    <n v="29362.2"/>
    <n v="4.5"/>
    <n v="47.25"/>
    <d v="2035-01-01T00:00:00"/>
  </r>
  <r>
    <n v="37"/>
    <s v="Sienkiewicz"/>
    <s v="Andrzej"/>
    <s v="Młodszy technik"/>
    <x v="1"/>
    <x v="0"/>
    <n v="24854.2"/>
    <n v="4"/>
    <n v="42"/>
    <d v="2036-01-01T00:00:00"/>
  </r>
  <r>
    <n v="38"/>
    <s v="Naparstek"/>
    <s v="Monika"/>
    <s v="Asystent admin."/>
    <x v="2"/>
    <x v="2"/>
    <n v="27081.040000000001"/>
    <n v="12"/>
    <n v="12.6"/>
    <d v="2037-01-01T00:00:00"/>
  </r>
  <r>
    <n v="39"/>
    <s v="Graniecka"/>
    <s v="Małgorzata"/>
    <s v="Sekretarka zespołu"/>
    <x v="2"/>
    <x v="1"/>
    <n v="28043.68"/>
    <n v="3"/>
    <n v="31.5"/>
    <d v="2038-01-01T00:00:00"/>
  </r>
  <r>
    <n v="40"/>
    <s v="Krasiczyńska"/>
    <s v="Grażyna"/>
    <s v="Sprzedawca"/>
    <x v="2"/>
    <x v="0"/>
    <n v="41987.4"/>
    <n v="6"/>
    <n v="63"/>
    <d v="2039-01-01T00:00:00"/>
  </r>
  <r>
    <n v="41"/>
    <s v="Damska"/>
    <s v="Teresa"/>
    <s v="Sekretarka zespołu"/>
    <x v="5"/>
    <x v="1"/>
    <n v="28043.68"/>
    <n v="20"/>
    <n v="21"/>
    <d v="2040-01-01T00:00:00"/>
  </r>
  <r>
    <n v="42"/>
    <s v="Gregoruk"/>
    <s v="Zofia"/>
    <s v="Sekretarka zespołu"/>
    <x v="5"/>
    <x v="2"/>
    <n v="28043.68"/>
    <n v="7.5"/>
    <n v="7.75"/>
    <d v="2041-01-01T00:00:00"/>
  </r>
  <r>
    <n v="43"/>
    <s v="Rosiak"/>
    <s v="Danuta"/>
    <s v="Księgowy"/>
    <x v="0"/>
    <x v="0"/>
    <n v="31539.24"/>
    <n v="5"/>
    <n v="52.5"/>
    <d v="2042-01-01T00:00:00"/>
  </r>
  <r>
    <n v="44"/>
    <s v="BReklamaosz"/>
    <s v="Franciszek"/>
    <s v="Młodszy księgowy."/>
    <x v="0"/>
    <x v="2"/>
    <n v="27597.85"/>
    <n v="10"/>
    <n v="10.5"/>
    <d v="2043-01-01T00:00:00"/>
  </r>
  <r>
    <n v="45"/>
    <s v="Górecki"/>
    <s v="Henryk"/>
    <s v="Młodszy księgowy."/>
    <x v="0"/>
    <x v="0"/>
    <n v="27597.85"/>
    <n v="11.25"/>
    <n v="11.5"/>
    <d v="2044-01-01T00:00:00"/>
  </r>
  <r>
    <n v="46"/>
    <s v="Miękus"/>
    <s v="Joanna"/>
    <s v="Sekretarka zespołu"/>
    <x v="0"/>
    <x v="2"/>
    <n v="29045.24"/>
    <n v="30"/>
    <n v="31.5"/>
    <d v="2045-01-01T00:00:00"/>
  </r>
  <r>
    <n v="47"/>
    <s v="Pankiewicz"/>
    <s v="Iza"/>
    <s v="Inżynier mechanik"/>
    <x v="1"/>
    <x v="1"/>
    <n v="43394.15"/>
    <n v="7.5"/>
    <n v="7.5"/>
    <d v="2046-01-01T00:00:00"/>
  </r>
  <r>
    <n v="48"/>
    <s v="Cieślak"/>
    <s v="Maria"/>
    <s v="Spec. d/s oprog."/>
    <x v="1"/>
    <x v="1"/>
    <n v="42872.15"/>
    <n v="15"/>
    <n v="15.75"/>
    <d v="2047-01-01T00:00:00"/>
  </r>
  <r>
    <n v="49"/>
    <s v="Kowalska"/>
    <s v="Helena"/>
    <s v="Technik"/>
    <x v="1"/>
    <x v="2"/>
    <n v="30410.85"/>
    <n v="2.25"/>
    <n v="23.625"/>
    <d v="2048-01-01T00:00:00"/>
  </r>
  <r>
    <n v="50"/>
    <s v="Wanad"/>
    <s v="Teodor"/>
    <s v="Technik"/>
    <x v="1"/>
    <x v="1"/>
    <n v="30410.85"/>
    <n v="6"/>
    <n v="6.5"/>
    <d v="2049-01-01T00:00:00"/>
  </r>
  <r>
    <n v="51"/>
    <s v="Ciechowska"/>
    <s v="Natalia"/>
    <s v="Sprzedawca"/>
    <x v="2"/>
    <x v="1"/>
    <n v="43486.95"/>
    <n v="1.5"/>
    <n v="15.75"/>
    <d v="2050-01-01T00:00:00"/>
  </r>
  <r>
    <n v="52"/>
    <s v="Weiss"/>
    <s v="Róża"/>
    <s v="Księgowy"/>
    <x v="0"/>
    <x v="1"/>
    <n v="32626.799999999999"/>
    <n v="3"/>
    <n v="31.5"/>
    <d v="2051-01-01T00:00:00"/>
  </r>
  <r>
    <n v="53"/>
    <s v="Bielak"/>
    <s v="Tadeusz"/>
    <s v="Młodszy księgowy."/>
    <x v="0"/>
    <x v="1"/>
    <n v="28549.5"/>
    <n v="4.5"/>
    <n v="47.25"/>
    <d v="2052-01-01T00:00:00"/>
  </r>
  <r>
    <n v="54"/>
    <s v="Pyza"/>
    <s v="Andrzej"/>
    <s v="Inżynier specjalista."/>
    <x v="1"/>
    <x v="1"/>
    <n v="62589.599999999999"/>
    <n v="3"/>
    <n v="31.5"/>
    <d v="2053-01-01T00:00:00"/>
  </r>
  <r>
    <n v="55"/>
    <s v="Celejewski"/>
    <s v="Jerzy"/>
    <s v="Spec. d/s oprog."/>
    <x v="1"/>
    <x v="0"/>
    <n v="44350.5"/>
    <n v="12"/>
    <n v="12.5"/>
    <d v="2054-01-01T00:00:00"/>
  </r>
  <r>
    <n v="56"/>
    <s v="Salezy"/>
    <s v="Dariusz"/>
    <s v="Spec. d/s oprog."/>
    <x v="1"/>
    <x v="1"/>
    <n v="44350.5"/>
    <n v="6"/>
    <n v="6.5"/>
    <d v="2055-01-01T00:00:00"/>
  </r>
  <r>
    <n v="57"/>
    <s v="Filipek"/>
    <s v="Bogdan"/>
    <s v="Asystent admin."/>
    <x v="2"/>
    <x v="0"/>
    <n v="29015.4"/>
    <n v="1"/>
    <n v="10.5"/>
    <d v="2056-01-01T00:00:00"/>
  </r>
  <r>
    <n v="58"/>
    <s v="Milewska"/>
    <s v="Ewa"/>
    <s v="Asystent admin."/>
    <x v="3"/>
    <x v="1"/>
    <n v="29982.58"/>
    <n v="0.5"/>
    <n v="5.25"/>
    <d v="2057-01-01T00:00:00"/>
  </r>
  <r>
    <n v="59"/>
    <s v="Chrzanowska"/>
    <s v="Melisa"/>
    <s v="Projektant"/>
    <x v="4"/>
    <x v="1"/>
    <n v="35785.47"/>
    <n v="2"/>
    <n v="21"/>
    <d v="2058-01-01T00:00:00"/>
  </r>
  <r>
    <n v="60"/>
    <s v="Duszczyk"/>
    <s v="Sławomir"/>
    <s v="Asystent admin."/>
    <x v="1"/>
    <x v="0"/>
    <n v="29982.58"/>
    <n v="0.75"/>
    <n v="7.875"/>
    <d v="2059-01-01T00:00:00"/>
  </r>
  <r>
    <n v="61"/>
    <s v="Kieślowski"/>
    <s v="Piotr"/>
    <s v="Asystent admin."/>
    <x v="1"/>
    <x v="2"/>
    <n v="29982.58"/>
    <n v="4"/>
    <n v="42"/>
    <d v="2060-01-01T00:00:00"/>
  </r>
  <r>
    <n v="62"/>
    <s v="Anczewski"/>
    <s v="Stefan"/>
    <s v="Główny inżynier"/>
    <x v="1"/>
    <x v="1"/>
    <n v="61855.54"/>
    <n v="8"/>
    <n v="8.5"/>
    <d v="2061-01-01T00:00:00"/>
  </r>
  <r>
    <n v="63"/>
    <s v="Wolski"/>
    <s v="Paweł"/>
    <s v="Inżynier mechanik"/>
    <x v="1"/>
    <x v="0"/>
    <n v="46386.85"/>
    <n v="3"/>
    <n v="31.5"/>
    <d v="2062-01-01T00:00:00"/>
  </r>
  <r>
    <n v="64"/>
    <s v="Dykiel"/>
    <s v="Teresa"/>
    <s v="Asystent admin."/>
    <x v="2"/>
    <x v="1"/>
    <n v="29982.58"/>
    <n v="2.25"/>
    <n v="23.625"/>
    <d v="2063-01-01T00:00:00"/>
  </r>
  <r>
    <n v="65"/>
    <s v="Kałuża"/>
    <s v="Agnieszka"/>
    <s v="Kierownik zespołu"/>
    <x v="2"/>
    <x v="1"/>
    <n v="77179.149999999994"/>
    <n v="3"/>
    <n v="31.5"/>
    <d v="2064-01-01T00:00:00"/>
  </r>
  <r>
    <n v="66"/>
    <s v="Adamiec"/>
    <s v="Marcin"/>
    <s v="Sprzedawca"/>
    <x v="2"/>
    <x v="2"/>
    <n v="46486.05"/>
    <n v="2"/>
    <n v="21"/>
    <d v="2065-01-01T00:00:00"/>
  </r>
  <r>
    <n v="67"/>
    <s v="Ostrowska"/>
    <s v="Barbara"/>
    <s v="Sekretarka zespołu"/>
    <x v="5"/>
    <x v="0"/>
    <n v="31048.36"/>
    <n v="1.5"/>
    <n v="15.75"/>
    <d v="2066-01-01T00:00:00"/>
  </r>
  <r>
    <n v="68"/>
    <s v="Pacuła"/>
    <s v="Katarzyna"/>
    <s v="Projektant"/>
    <x v="4"/>
    <x v="2"/>
    <n v="36939.839999999997"/>
    <n v="6"/>
    <n v="7"/>
    <d v="2067-01-01T00:00:00"/>
  </r>
  <r>
    <n v="69"/>
    <s v="Reszczyński"/>
    <s v="Robert"/>
    <s v="Inżynier mechanik"/>
    <x v="1"/>
    <x v="1"/>
    <n v="47883.199999999997"/>
    <n v="3.75"/>
    <n v="39.375"/>
    <d v="2068-01-01T00:00:00"/>
  </r>
  <r>
    <n v="70"/>
    <s v="Węgier"/>
    <s v="Barbara"/>
    <s v="Młodszy technik"/>
    <x v="1"/>
    <x v="1"/>
    <n v="28404.799999999999"/>
    <n v="10"/>
    <n v="10.5"/>
    <d v="2069-01-01T00:00:00"/>
  </r>
  <r>
    <n v="71"/>
    <s v="Grzeszczak"/>
    <s v="Wojciech"/>
    <s v="Sprzedawca"/>
    <x v="2"/>
    <x v="2"/>
    <n v="47985.599999999999"/>
    <n v="2.5"/>
    <n v="26.25"/>
    <d v="2070-01-01T00:00:00"/>
  </r>
  <r>
    <n v="72"/>
    <s v="Janiszewska"/>
    <s v="Barbara"/>
    <s v="Księgowy"/>
    <x v="0"/>
    <x v="2"/>
    <n v="35889.480000000003"/>
    <n v="5"/>
    <n v="52.5"/>
    <d v="2071-01-01T00:00:00"/>
  </r>
  <r>
    <n v="73"/>
    <s v="Beneka"/>
    <s v="Piotr"/>
    <s v="Projektant"/>
    <x v="4"/>
    <x v="2"/>
    <n v="38094.21"/>
    <n v="18"/>
    <n v="18.899999999999999"/>
    <d v="2072-01-01T00:00:00"/>
  </r>
  <r>
    <n v="74"/>
    <s v="Szelest"/>
    <s v="Mieczysława"/>
    <s v="Sekretarka zespołu"/>
    <x v="1"/>
    <x v="0"/>
    <n v="33051.480000000003"/>
    <n v="4.5"/>
    <n v="47.25"/>
    <d v="2073-01-01T00:00:00"/>
  </r>
  <r>
    <n v="75"/>
    <s v="Chojnacki"/>
    <s v="Lesław"/>
    <s v="Starszy inżynier"/>
    <x v="1"/>
    <x v="2"/>
    <n v="50651.37"/>
    <n v="10.5"/>
    <n v="10.5"/>
    <d v="2074-01-01T00:00:00"/>
  </r>
  <r>
    <n v="76"/>
    <s v="Mianowska"/>
    <s v="Wanda"/>
    <s v="Spec. d/s oprog."/>
    <x v="1"/>
    <x v="2"/>
    <n v="48785.55"/>
    <n v="9"/>
    <n v="9.5"/>
    <d v="2075-01-01T00:00:00"/>
  </r>
  <r>
    <n v="77"/>
    <s v="Feler"/>
    <s v="Izabela"/>
    <s v="Technik"/>
    <x v="1"/>
    <x v="1"/>
    <n v="34605.449999999997"/>
    <n v="28"/>
    <n v="29.5"/>
    <d v="2076-01-01T00:00:00"/>
  </r>
  <r>
    <n v="78"/>
    <s v="Jasińska"/>
    <s v="Barbara"/>
    <s v="Asystent admin."/>
    <x v="2"/>
    <x v="1"/>
    <n v="31916.94"/>
    <n v="6.75"/>
    <n v="7.5"/>
    <d v="2077-01-01T00:00:00"/>
  </r>
  <r>
    <n v="79"/>
    <s v="Ciechowska"/>
    <s v="Monika"/>
    <s v="Sekretarka zespołu"/>
    <x v="2"/>
    <x v="1"/>
    <n v="33051.480000000003"/>
    <n v="1"/>
    <n v="10.5"/>
    <d v="2078-01-01T00:00:00"/>
  </r>
  <r>
    <n v="80"/>
    <s v="Mikołajczyk"/>
    <s v="Grażyna"/>
    <s v="Sprzedawca"/>
    <x v="2"/>
    <x v="1"/>
    <n v="49485.15"/>
    <n v="14"/>
    <n v="14.5"/>
    <d v="2079-01-01T00:00:00"/>
  </r>
  <r>
    <n v="81"/>
    <s v="Siedlecki"/>
    <s v="Daniel"/>
    <s v="Technik"/>
    <x v="5"/>
    <x v="1"/>
    <n v="34605.449999999997"/>
    <n v="7"/>
    <n v="7.5"/>
    <d v="2080-01-01T00:00:00"/>
  </r>
  <r>
    <n v="82"/>
    <s v="Wolej"/>
    <s v="Aneta"/>
    <s v="Asystent admin."/>
    <x v="3"/>
    <x v="2"/>
    <n v="32884.120000000003"/>
    <n v="4"/>
    <n v="42"/>
    <d v="2081-01-01T00:00:00"/>
  </r>
  <r>
    <n v="83"/>
    <s v="Zach"/>
    <s v="Karolina"/>
    <s v="Inżynier specjalista."/>
    <x v="1"/>
    <x v="0"/>
    <n v="70934.880000000005"/>
    <n v="1.5"/>
    <n v="15.75"/>
    <d v="2082-01-01T00:00:00"/>
  </r>
  <r>
    <n v="84"/>
    <s v="Barcisz"/>
    <s v="Patrycja"/>
    <s v="Kierownik naukowy"/>
    <x v="5"/>
    <x v="2"/>
    <n v="57756.480000000003"/>
    <n v="2"/>
    <n v="21"/>
    <d v="2083-01-01T00:00:00"/>
  </r>
  <r>
    <n v="85"/>
    <s v="Miejska"/>
    <s v="Ewelina"/>
    <s v="Specjalista d/s naukowych"/>
    <x v="5"/>
    <x v="1"/>
    <n v="53685.32"/>
    <n v="10"/>
    <n v="10.5"/>
    <d v="2084-01-01T00:00:00"/>
  </r>
  <r>
    <n v="86"/>
    <s v="Szafrańska"/>
    <s v="Zofia"/>
    <s v="Kierownik sekcji"/>
    <x v="3"/>
    <x v="2"/>
    <n v="72819.600000000006"/>
    <n v="3.75"/>
    <n v="39.375"/>
    <d v="2085-01-01T00:00:00"/>
  </r>
  <r>
    <n v="87"/>
    <s v="Dziwulski"/>
    <s v="Juliusz"/>
    <s v="Starszy inżynier"/>
    <x v="1"/>
    <x v="1"/>
    <n v="53721.15"/>
    <n v="3"/>
    <n v="31.5"/>
    <d v="2086-01-01T00:00:00"/>
  </r>
  <r>
    <n v="88"/>
    <s v="Dudek"/>
    <s v="Izabela"/>
    <s v="Młodszy technik"/>
    <x v="1"/>
    <x v="1"/>
    <n v="31067.75"/>
    <n v="8"/>
    <n v="8.4"/>
    <d v="2087-01-01T00:00:00"/>
  </r>
  <r>
    <n v="89"/>
    <s v="Hardy"/>
    <s v="Benedykt"/>
    <s v="Kierownik naukowy"/>
    <x v="5"/>
    <x v="1"/>
    <n v="59455.199999999997"/>
    <n v="5"/>
    <n v="52.5"/>
    <d v="2088-01-01T00:00:00"/>
  </r>
  <r>
    <n v="90"/>
    <s v="Pieńkowski"/>
    <s v="Dariusz"/>
    <s v="Kierownik naukowy"/>
    <x v="5"/>
    <x v="0"/>
    <n v="59455.199999999997"/>
    <n v="2.5"/>
    <n v="26.25"/>
    <d v="2089-01-01T00:00:00"/>
  </r>
  <r>
    <n v="91"/>
    <s v="Lechowicz"/>
    <s v="Stanisław"/>
    <s v="Asystent admin."/>
    <x v="3"/>
    <x v="1"/>
    <n v="35785.660000000003"/>
    <n v="2"/>
    <n v="21"/>
    <d v="2090-01-01T00:00:00"/>
  </r>
  <r>
    <n v="92"/>
    <s v="Jasińska"/>
    <s v="Janina"/>
    <s v="Młodszy sprzedawca"/>
    <x v="2"/>
    <x v="1"/>
    <n v="51339.72"/>
    <n v="4.5"/>
    <n v="47.25"/>
    <d v="2091-01-01T00:00:00"/>
  </r>
  <r>
    <n v="93"/>
    <s v="Zambrowicz"/>
    <s v="Romuald"/>
    <s v="Kierownik sekcji"/>
    <x v="3"/>
    <x v="1"/>
    <n v="79061.279999999999"/>
    <n v="4"/>
    <n v="42"/>
    <d v="2092-01-01T00:00:00"/>
  </r>
  <r>
    <n v="94"/>
    <s v="Rosiewicz"/>
    <s v="Olgierd"/>
    <s v="Inżynier specjalista."/>
    <x v="1"/>
    <x v="2"/>
    <n v="79280.160000000003"/>
    <n v="12"/>
    <n v="12.5"/>
    <d v="2093-01-01T00:00:00"/>
  </r>
  <r>
    <n v="95"/>
    <s v="Siennicki"/>
    <s v="Mikołaj"/>
    <s v="Starszy inżynier"/>
    <x v="1"/>
    <x v="1"/>
    <n v="58325.82"/>
    <n v="3"/>
    <n v="31.5"/>
    <d v="2094-01-01T00:00:00"/>
  </r>
  <r>
    <n v="96"/>
    <s v="Anioł"/>
    <s v="Gorzegorz"/>
    <s v="Spec. d/s oprog."/>
    <x v="1"/>
    <x v="0"/>
    <n v="56177.3"/>
    <n v="6"/>
    <n v="6.5"/>
    <d v="2095-01-01T00:00:00"/>
  </r>
  <r>
    <n v="97"/>
    <s v="Lichwiarz"/>
    <s v="Janusz"/>
    <s v="Spec. d/s oprog."/>
    <x v="1"/>
    <x v="1"/>
    <n v="56177.3"/>
    <n v="20"/>
    <n v="21"/>
    <d v="2096-01-01T00:00:00"/>
  </r>
  <r>
    <n v="98"/>
    <s v="Boroński"/>
    <s v="Jerzy"/>
    <s v="Inżynier mechanik"/>
    <x v="1"/>
    <x v="2"/>
    <n v="58357.65"/>
    <n v="7.5"/>
    <n v="7.5"/>
    <d v="2097-01-01T00:00:00"/>
  </r>
  <r>
    <n v="99"/>
    <s v="Sękocińska"/>
    <s v="Elwira"/>
    <s v="Technik"/>
    <x v="1"/>
    <x v="1"/>
    <n v="40897.35"/>
    <n v="5"/>
    <n v="52.5"/>
    <d v="2098-01-01T00:00:00"/>
  </r>
  <r>
    <n v="100"/>
    <s v="Kadej"/>
    <s v="Michał"/>
    <s v="Kierownik zespołu"/>
    <x v="2"/>
    <x v="0"/>
    <n v="97096.35"/>
    <n v="10"/>
    <n v="10.5"/>
    <d v="2099-01-01T00:00:00"/>
  </r>
  <r>
    <n v="101"/>
    <s v="Górski"/>
    <s v="Aleksander"/>
    <s v="Sprzedawca"/>
    <x v="2"/>
    <x v="1"/>
    <n v="58482.45"/>
    <n v="11.25"/>
    <n v="11.5"/>
    <d v="2100-01-01T00:00:00"/>
  </r>
  <r>
    <n v="102"/>
    <s v="Kacprzak"/>
    <s v="Krzysztof"/>
    <s v="Specjalista d/s naukowych"/>
    <x v="5"/>
    <x v="1"/>
    <n v="64738.18"/>
    <n v="30"/>
    <n v="31.5"/>
    <d v="2101-01-01T00:00:00"/>
  </r>
  <r>
    <n v="103"/>
    <s v="Kopernik"/>
    <s v="Wiesław"/>
    <s v="Kierownik biura"/>
    <x v="3"/>
    <x v="1"/>
    <n v="65821.56"/>
    <n v="7.5"/>
    <n v="78.75"/>
    <d v="2102-01-01T00:00:00"/>
  </r>
  <r>
    <n v="104"/>
    <s v="Sobiecka "/>
    <s v="Renata"/>
    <s v="Kierownik zespołu"/>
    <x v="2"/>
    <x v="2"/>
    <n v="104565.3"/>
    <n v="15"/>
    <n v="15.5"/>
    <d v="2103-01-01T00:00:00"/>
  </r>
  <r>
    <n v="105"/>
    <s v="Nowak"/>
    <s v="Marek"/>
    <s v="Sprzedawca"/>
    <x v="2"/>
    <x v="0"/>
    <n v="62981.1"/>
    <n v="2.25"/>
    <n v="23.625"/>
    <d v="2104-01-01T00:00:00"/>
  </r>
  <r>
    <n v="106"/>
    <s v="Kłosiński"/>
    <s v="Cezary"/>
    <s v="Młodszy sprzedawca"/>
    <x v="2"/>
    <x v="0"/>
    <n v="58277.52"/>
    <n v="6"/>
    <n v="5.6"/>
    <d v="2105-01-01T00:00:00"/>
  </r>
  <r>
    <n v="107"/>
    <s v="Tkaczyk"/>
    <s v="Zygmunt"/>
    <s v="Młodszy sprzedawca"/>
    <x v="2"/>
    <x v="1"/>
    <n v="58277.52"/>
    <n v="1.5"/>
    <n v="15.75"/>
    <d v="2106-01-01T00:00:00"/>
  </r>
  <r>
    <n v="108"/>
    <s v="Fedoruk"/>
    <s v="Dorota"/>
    <s v="Księgowy"/>
    <x v="0"/>
    <x v="2"/>
    <n v="47852.639999999999"/>
    <n v="3"/>
    <n v="31.5"/>
    <d v="2107-01-01T00:00:00"/>
  </r>
  <r>
    <n v="109"/>
    <s v="Śliwińska"/>
    <s v="Zuzanna"/>
    <s v="Starszy inżynier"/>
    <x v="1"/>
    <x v="2"/>
    <n v="67535.16"/>
    <n v="4.5"/>
    <n v="47.25"/>
    <d v="2108-01-01T00:00:00"/>
  </r>
  <r>
    <n v="110"/>
    <s v="Leszczyńska"/>
    <s v="Maryla"/>
    <s v="Starszy inżynier"/>
    <x v="1"/>
    <x v="0"/>
    <n v="69070.05"/>
    <n v="3"/>
    <n v="31.5"/>
    <d v="2109-01-01T00:00:00"/>
  </r>
  <r>
    <n v="111"/>
    <s v="Baranowska"/>
    <s v="Maria"/>
    <s v="Młodszy sprzedawca"/>
    <x v="2"/>
    <x v="1"/>
    <n v="66602.880000000005"/>
    <n v="12"/>
    <n v="12.5"/>
    <d v="2110-01-01T00:00:00"/>
  </r>
  <r>
    <n v="112"/>
    <s v="Zalesiak"/>
    <s v="Mieczysław"/>
    <s v="Główny inżynier"/>
    <x v="1"/>
    <x v="0"/>
    <n v="105753.02"/>
    <n v="6"/>
    <n v="7.75"/>
    <d v="2111-01-01T00:00:00"/>
  </r>
  <r>
    <n v="113"/>
    <s v="Pszczoła"/>
    <s v="Stefan"/>
    <s v="Inżynier mechanik"/>
    <x v="1"/>
    <x v="0"/>
    <n v="79306.55"/>
    <n v="1"/>
    <n v="10.5"/>
    <d v="2112-01-01T00:00:00"/>
  </r>
  <r>
    <n v="114"/>
    <s v="Żukowski"/>
    <s v="Joe"/>
    <s v="Kierownik sekcji"/>
    <x v="3"/>
    <x v="0"/>
    <n v="116511.36"/>
    <n v="0.5"/>
    <n v="5.25"/>
    <d v="2113-01-01T00:00:00"/>
  </r>
  <r>
    <n v="115"/>
    <s v="Figura"/>
    <s v="Michał"/>
    <s v="Kierownik naukowy"/>
    <x v="5"/>
    <x v="0"/>
    <n v="50000"/>
    <n v="10"/>
    <n v="10"/>
    <d v="2114-01-01T00:00:00"/>
  </r>
  <r>
    <n v="116"/>
    <s v="Figura"/>
    <s v="Adam"/>
    <s v="Asystent admin."/>
    <x v="2"/>
    <x v="1"/>
    <n v="31916.94"/>
    <n v="6.75"/>
    <n v="7.5"/>
    <d v="2115-01-01T00:00:00"/>
  </r>
  <r>
    <n v="117"/>
    <s v="Figura"/>
    <s v="Adam"/>
    <s v="Sprzedawca"/>
    <x v="2"/>
    <x v="0"/>
    <n v="62981.1"/>
    <n v="2.25"/>
    <n v="23.625"/>
    <d v="2116-01-01T00:00:00"/>
  </r>
  <r>
    <n v="118"/>
    <s v="Figura"/>
    <s v="Iza"/>
    <s v="Starszy inżynier"/>
    <x v="1"/>
    <x v="2"/>
    <n v="50651.37"/>
    <n v="10.5"/>
    <n v="10.5"/>
    <d v="2117-01-01T00:00:00"/>
  </r>
  <r>
    <n v="119"/>
    <s v="Figura"/>
    <s v="Barbara"/>
    <s v="Asystent admin."/>
    <x v="3"/>
    <x v="2"/>
    <n v="32884.120000000003"/>
    <n v="4"/>
    <n v="42"/>
    <d v="2118-01-01T00:00:00"/>
  </r>
  <r>
    <n v="120"/>
    <s v="Miska"/>
    <s v="Włodzimierz"/>
    <s v="Asystent admin."/>
    <x v="1"/>
    <x v="0"/>
    <n v="50651.37"/>
    <n v="10.5"/>
    <n v="10.5"/>
    <d v="2119-01-01T00:00:00"/>
  </r>
  <r>
    <n v="120"/>
    <s v="Miska"/>
    <s v="Włodzimierz"/>
    <s v="Asystent admin."/>
    <x v="1"/>
    <x v="0"/>
    <n v="50651.37"/>
    <n v="10.5"/>
    <n v="10.5"/>
    <d v="2120-01-01T00:00:00"/>
  </r>
  <r>
    <n v="120"/>
    <s v="Miska"/>
    <s v="Włodzimierz"/>
    <s v="Asystent admin."/>
    <x v="1"/>
    <x v="0"/>
    <n v="50651.37"/>
    <n v="10.5"/>
    <n v="10.5"/>
    <d v="2120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37C52-5789-4119-8BBE-8ACEAD1E3658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132:C139" firstHeaderRow="1" firstDataRow="1" firstDataCol="1"/>
  <pivotFields count="10">
    <pivotField showAll="0"/>
    <pivotField showAll="0"/>
    <pivotField showAll="0"/>
    <pivotField showAll="0"/>
    <pivotField axis="axisRow" showAll="0">
      <items count="7">
        <item x="3"/>
        <item x="1"/>
        <item x="0"/>
        <item x="4"/>
        <item x="2"/>
        <item x="5"/>
        <item t="default"/>
      </items>
    </pivotField>
    <pivotField showAll="0"/>
    <pivotField numFmtId="2" showAll="0"/>
    <pivotField numFmtId="1" showAll="0"/>
    <pivotField dataField="1" numFmtId="1" showAll="0"/>
    <pivotField numFmtId="14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Urlo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B86E19-A36F-423F-8DB4-C5708ED874E1}" name="Tabela3" displayName="Tabela3" ref="A4:J126" totalsRowShown="0">
  <autoFilter ref="A4:J126" xr:uid="{48B86E19-A36F-423F-8DB4-C5708ED874E1}"/>
  <tableColumns count="10">
    <tableColumn id="1" xr3:uid="{9E43FDEF-6567-4A4F-8724-ED86184445A1}" name="Lp." dataDxfId="12" dataCellStyle="Normalny_Sheet1"/>
    <tableColumn id="2" xr3:uid="{BAB6F977-7022-4C24-B266-27BA6697421D}" name="Nazwisko" dataDxfId="11" dataCellStyle="Normalny_Sheet1"/>
    <tableColumn id="3" xr3:uid="{013452B6-C57D-4C70-9F7C-F59828997AD2}" name="Imię" dataDxfId="10" dataCellStyle="Normalny_Sheet1"/>
    <tableColumn id="4" xr3:uid="{6CD22918-1FC6-47C9-BD7B-3F04D8388117}" name="Stanowisko" dataDxfId="9" dataCellStyle="Normalny_Sheet1"/>
    <tableColumn id="5" xr3:uid="{A49AB8A2-65D0-4F30-9ED0-4EE3ADE146DC}" name="Dział" dataDxfId="8" dataCellStyle="Normalny_Sheet1"/>
    <tableColumn id="6" xr3:uid="{8F2CF88F-3FAE-43CA-A69E-4CB895197BF6}" name="Sekcja" dataDxfId="7" dataCellStyle="Normalny_Sheet1"/>
    <tableColumn id="7" xr3:uid="{478C2924-E3A0-40D8-AC13-3ECAEC81A404}" name="Pensja" dataDxfId="6" dataCellStyle="Walutowy_Sheet1"/>
    <tableColumn id="8" xr3:uid="{9538F760-39F1-4273-8CAE-D0DBD6328FB3}" name="Zwolnienia" dataDxfId="5" dataCellStyle="Walutowy"/>
    <tableColumn id="9" xr3:uid="{18B2F74C-A131-4DB0-A924-07EEE3DCCBB5}" name="Urlop" dataDxfId="4" dataCellStyle="Walutowy"/>
    <tableColumn id="10" xr3:uid="{D53FB99D-14F6-4848-A1A4-9BAD1DC2C01E}" name="Data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">
    <pageSetUpPr fitToPage="1"/>
  </sheetPr>
  <dimension ref="A1:V149"/>
  <sheetViews>
    <sheetView topLeftCell="A67" zoomScaleNormal="100" workbookViewId="0">
      <selection activeCell="B136" sqref="B136"/>
    </sheetView>
  </sheetViews>
  <sheetFormatPr defaultRowHeight="12.75" x14ac:dyDescent="0.2"/>
  <cols>
    <col min="1" max="1" width="5.5703125" style="23" customWidth="1"/>
    <col min="2" max="2" width="18" style="27" bestFit="1" customWidth="1"/>
    <col min="3" max="3" width="12.85546875" style="23" bestFit="1" customWidth="1"/>
    <col min="4" max="4" width="19.5703125" style="23" bestFit="1" customWidth="1"/>
    <col min="5" max="5" width="13.85546875" style="23" customWidth="1"/>
    <col min="6" max="6" width="8.42578125" style="23" customWidth="1"/>
    <col min="7" max="7" width="8.5703125" style="21" customWidth="1"/>
    <col min="8" max="8" width="12" style="1" customWidth="1"/>
    <col min="9" max="9" width="7.5703125" style="2" customWidth="1"/>
    <col min="10" max="10" width="10.42578125" bestFit="1" customWidth="1"/>
    <col min="11" max="13" width="9.140625" style="23"/>
    <col min="14" max="14" width="12.5703125" style="23" bestFit="1" customWidth="1"/>
    <col min="15" max="15" width="14.42578125" style="23" bestFit="1" customWidth="1"/>
    <col min="16" max="16" width="19.42578125" style="23" bestFit="1" customWidth="1"/>
    <col min="17" max="17" width="17.7109375" style="23" bestFit="1" customWidth="1"/>
    <col min="18" max="18" width="11.28515625" style="23" bestFit="1" customWidth="1"/>
    <col min="19" max="19" width="8.5703125" style="23" bestFit="1" customWidth="1"/>
    <col min="20" max="20" width="9" style="23" bestFit="1" customWidth="1"/>
    <col min="21" max="21" width="11.5703125" style="23" bestFit="1" customWidth="1"/>
    <col min="22" max="22" width="14.42578125" style="23" bestFit="1" customWidth="1"/>
    <col min="23" max="16384" width="9.140625" style="23"/>
  </cols>
  <sheetData>
    <row r="1" spans="1:22" x14ac:dyDescent="0.2">
      <c r="B1" s="24"/>
    </row>
    <row r="2" spans="1:22" ht="12.75" customHeight="1" x14ac:dyDescent="0.2">
      <c r="A2" s="39" t="s">
        <v>0</v>
      </c>
      <c r="B2" s="39"/>
      <c r="C2" s="39"/>
      <c r="D2" s="39"/>
      <c r="E2" s="39"/>
      <c r="F2" s="39"/>
      <c r="G2" s="39"/>
      <c r="H2" s="39"/>
      <c r="I2" s="39"/>
    </row>
    <row r="3" spans="1:22" x14ac:dyDescent="0.2">
      <c r="B3" s="24"/>
    </row>
    <row r="4" spans="1:22" s="26" customFormat="1" ht="10.5" x14ac:dyDescent="0.15">
      <c r="A4" s="25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  <c r="G4" s="22" t="s">
        <v>7</v>
      </c>
      <c r="H4" s="3" t="s">
        <v>8</v>
      </c>
      <c r="I4" s="3" t="s">
        <v>9</v>
      </c>
      <c r="J4" s="26" t="s">
        <v>10</v>
      </c>
    </row>
    <row r="5" spans="1:22" x14ac:dyDescent="0.2">
      <c r="A5" s="27">
        <v>1</v>
      </c>
      <c r="B5" s="23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19">
        <v>21887.95</v>
      </c>
      <c r="H5" s="4">
        <v>31</v>
      </c>
      <c r="I5" s="20">
        <v>11</v>
      </c>
      <c r="J5" s="31">
        <v>36526</v>
      </c>
    </row>
    <row r="6" spans="1:22" x14ac:dyDescent="0.2">
      <c r="A6" s="27">
        <v>2</v>
      </c>
      <c r="B6" s="23" t="s">
        <v>16</v>
      </c>
      <c r="C6" s="23" t="s">
        <v>17</v>
      </c>
      <c r="D6" s="23" t="s">
        <v>18</v>
      </c>
      <c r="E6" s="23" t="s">
        <v>19</v>
      </c>
      <c r="F6" s="23" t="s">
        <v>20</v>
      </c>
      <c r="G6" s="19">
        <v>23035.88</v>
      </c>
      <c r="H6" s="4">
        <v>0.5</v>
      </c>
      <c r="I6" s="4">
        <v>5.25</v>
      </c>
      <c r="J6" s="31">
        <v>36892</v>
      </c>
    </row>
    <row r="7" spans="1:22" x14ac:dyDescent="0.2">
      <c r="A7" s="27">
        <v>3</v>
      </c>
      <c r="B7" s="23" t="s">
        <v>21</v>
      </c>
      <c r="C7" s="23" t="s">
        <v>22</v>
      </c>
      <c r="D7" s="23" t="s">
        <v>18</v>
      </c>
      <c r="E7" s="23" t="s">
        <v>19</v>
      </c>
      <c r="F7" s="23" t="s">
        <v>23</v>
      </c>
      <c r="G7" s="19">
        <v>23035.88</v>
      </c>
      <c r="H7" s="4">
        <v>2</v>
      </c>
      <c r="I7" s="4">
        <v>21</v>
      </c>
      <c r="J7" s="31">
        <v>37257</v>
      </c>
    </row>
    <row r="8" spans="1:22" x14ac:dyDescent="0.2">
      <c r="A8" s="27">
        <v>4</v>
      </c>
      <c r="B8" s="23" t="s">
        <v>24</v>
      </c>
      <c r="C8" s="23" t="s">
        <v>25</v>
      </c>
      <c r="D8" s="23" t="s">
        <v>26</v>
      </c>
      <c r="E8" s="23" t="s">
        <v>19</v>
      </c>
      <c r="F8" s="23" t="s">
        <v>15</v>
      </c>
      <c r="G8" s="19">
        <v>34002.050000000003</v>
      </c>
      <c r="H8" s="4">
        <v>0.75</v>
      </c>
      <c r="I8" s="4">
        <v>7.875</v>
      </c>
      <c r="J8" s="31">
        <v>37622</v>
      </c>
    </row>
    <row r="9" spans="1:22" x14ac:dyDescent="0.2">
      <c r="A9" s="27">
        <v>5</v>
      </c>
      <c r="B9" s="23" t="s">
        <v>27</v>
      </c>
      <c r="C9" s="23" t="s">
        <v>28</v>
      </c>
      <c r="D9" s="23" t="s">
        <v>29</v>
      </c>
      <c r="E9" s="24" t="s">
        <v>30</v>
      </c>
      <c r="F9" s="23" t="s">
        <v>15</v>
      </c>
      <c r="G9" s="19">
        <v>31913.88</v>
      </c>
      <c r="H9" s="4">
        <v>4</v>
      </c>
      <c r="I9" s="4">
        <v>42</v>
      </c>
      <c r="J9" s="31">
        <v>37987</v>
      </c>
      <c r="L9" s="4"/>
      <c r="M9" s="4"/>
    </row>
    <row r="10" spans="1:22" x14ac:dyDescent="0.2">
      <c r="A10" s="27">
        <v>6</v>
      </c>
      <c r="B10" s="23" t="s">
        <v>31</v>
      </c>
      <c r="C10" s="23" t="s">
        <v>32</v>
      </c>
      <c r="D10" s="23" t="s">
        <v>33</v>
      </c>
      <c r="E10" s="23" t="s">
        <v>14</v>
      </c>
      <c r="F10" s="23" t="s">
        <v>15</v>
      </c>
      <c r="G10" s="19">
        <v>26101.439999999999</v>
      </c>
      <c r="H10" s="4">
        <v>8</v>
      </c>
      <c r="I10" s="4">
        <v>8.5</v>
      </c>
      <c r="J10" s="31">
        <v>38353</v>
      </c>
      <c r="L10" s="20"/>
      <c r="M10" s="4"/>
      <c r="O10"/>
      <c r="P10"/>
      <c r="Q10"/>
      <c r="R10"/>
      <c r="S10"/>
      <c r="T10"/>
      <c r="U10"/>
      <c r="V10"/>
    </row>
    <row r="11" spans="1:22" x14ac:dyDescent="0.2">
      <c r="A11" s="27">
        <v>7</v>
      </c>
      <c r="B11" s="23" t="s">
        <v>34</v>
      </c>
      <c r="C11" s="23" t="s">
        <v>35</v>
      </c>
      <c r="D11" s="23" t="s">
        <v>18</v>
      </c>
      <c r="E11" s="23" t="s">
        <v>36</v>
      </c>
      <c r="F11" s="23" t="s">
        <v>15</v>
      </c>
      <c r="G11" s="19">
        <v>23212.32</v>
      </c>
      <c r="H11" s="4">
        <v>3</v>
      </c>
      <c r="I11" s="4">
        <v>31.5</v>
      </c>
      <c r="J11" s="31">
        <v>38718</v>
      </c>
      <c r="O11"/>
      <c r="P11"/>
      <c r="Q11"/>
      <c r="R11"/>
      <c r="S11"/>
      <c r="T11"/>
      <c r="U11"/>
      <c r="V11"/>
    </row>
    <row r="12" spans="1:22" x14ac:dyDescent="0.2">
      <c r="A12" s="27">
        <v>8</v>
      </c>
      <c r="B12" s="23" t="s">
        <v>37</v>
      </c>
      <c r="C12" s="23" t="s">
        <v>38</v>
      </c>
      <c r="D12" s="23" t="s">
        <v>18</v>
      </c>
      <c r="E12" s="23" t="s">
        <v>36</v>
      </c>
      <c r="F12" s="23" t="s">
        <v>15</v>
      </c>
      <c r="G12" s="19">
        <v>23212.32</v>
      </c>
      <c r="H12" s="4">
        <v>2.25</v>
      </c>
      <c r="I12" s="4">
        <v>23.625</v>
      </c>
      <c r="J12" s="31">
        <v>39083</v>
      </c>
      <c r="O12"/>
      <c r="P12"/>
      <c r="Q12"/>
      <c r="R12"/>
      <c r="S12"/>
      <c r="T12"/>
      <c r="U12"/>
      <c r="V12"/>
    </row>
    <row r="13" spans="1:22" ht="15" x14ac:dyDescent="0.25">
      <c r="A13" s="27">
        <v>9</v>
      </c>
      <c r="B13" s="23" t="s">
        <v>39</v>
      </c>
      <c r="C13" s="23" t="s">
        <v>40</v>
      </c>
      <c r="D13" s="23" t="s">
        <v>41</v>
      </c>
      <c r="E13" s="24" t="s">
        <v>42</v>
      </c>
      <c r="F13" s="23" t="s">
        <v>20</v>
      </c>
      <c r="G13" s="19">
        <v>23239.439999999999</v>
      </c>
      <c r="H13" s="4">
        <v>3</v>
      </c>
      <c r="I13" s="4">
        <v>31.5</v>
      </c>
      <c r="J13" s="31">
        <v>39448</v>
      </c>
      <c r="N13" s="28"/>
      <c r="O13"/>
      <c r="P13"/>
      <c r="Q13"/>
    </row>
    <row r="14" spans="1:22" x14ac:dyDescent="0.2">
      <c r="A14" s="27">
        <v>10</v>
      </c>
      <c r="B14" s="23" t="s">
        <v>43</v>
      </c>
      <c r="C14" s="23" t="s">
        <v>17</v>
      </c>
      <c r="D14" s="23" t="s">
        <v>41</v>
      </c>
      <c r="E14" s="24" t="s">
        <v>42</v>
      </c>
      <c r="F14" s="23" t="s">
        <v>23</v>
      </c>
      <c r="G14" s="19">
        <v>23239.439999999999</v>
      </c>
      <c r="H14" s="4">
        <v>2</v>
      </c>
      <c r="I14" s="4">
        <v>21</v>
      </c>
      <c r="J14" s="31">
        <v>39814</v>
      </c>
      <c r="O14"/>
      <c r="P14"/>
      <c r="Q14"/>
    </row>
    <row r="15" spans="1:22" x14ac:dyDescent="0.2">
      <c r="A15" s="27">
        <v>11</v>
      </c>
      <c r="B15" s="23" t="s">
        <v>44</v>
      </c>
      <c r="C15" s="23" t="s">
        <v>45</v>
      </c>
      <c r="D15" s="23" t="s">
        <v>26</v>
      </c>
      <c r="E15" s="23" t="s">
        <v>19</v>
      </c>
      <c r="F15" s="23" t="s">
        <v>23</v>
      </c>
      <c r="G15" s="19">
        <v>35480.400000000001</v>
      </c>
      <c r="H15" s="4">
        <v>1.5</v>
      </c>
      <c r="I15" s="4">
        <v>15.75</v>
      </c>
      <c r="J15" s="31">
        <v>40179</v>
      </c>
      <c r="O15"/>
      <c r="P15"/>
      <c r="Q15"/>
    </row>
    <row r="16" spans="1:22" x14ac:dyDescent="0.2">
      <c r="A16" s="27">
        <v>12</v>
      </c>
      <c r="B16" s="23" t="s">
        <v>46</v>
      </c>
      <c r="C16" s="23" t="s">
        <v>47</v>
      </c>
      <c r="D16" s="23" t="s">
        <v>48</v>
      </c>
      <c r="E16" s="23" t="s">
        <v>19</v>
      </c>
      <c r="F16" s="23" t="s">
        <v>23</v>
      </c>
      <c r="G16" s="19">
        <v>21303.599999999999</v>
      </c>
      <c r="H16" s="4">
        <v>6</v>
      </c>
      <c r="I16" s="4">
        <v>63</v>
      </c>
      <c r="J16" s="31">
        <v>40544</v>
      </c>
      <c r="O16"/>
      <c r="P16"/>
      <c r="Q16"/>
    </row>
    <row r="17" spans="1:17" x14ac:dyDescent="0.2">
      <c r="A17" s="27">
        <v>13</v>
      </c>
      <c r="B17" s="23" t="s">
        <v>49</v>
      </c>
      <c r="C17" s="23" t="s">
        <v>50</v>
      </c>
      <c r="D17" s="23" t="s">
        <v>29</v>
      </c>
      <c r="E17" s="24" t="s">
        <v>30</v>
      </c>
      <c r="F17" s="23" t="s">
        <v>15</v>
      </c>
      <c r="G17" s="19">
        <v>35989.199999999997</v>
      </c>
      <c r="H17" s="4">
        <v>3.75</v>
      </c>
      <c r="I17" s="4">
        <v>39.375</v>
      </c>
      <c r="J17" s="31">
        <v>40909</v>
      </c>
      <c r="O17"/>
      <c r="P17"/>
      <c r="Q17"/>
    </row>
    <row r="18" spans="1:17" x14ac:dyDescent="0.2">
      <c r="A18" s="27">
        <v>14</v>
      </c>
      <c r="B18" s="23" t="s">
        <v>51</v>
      </c>
      <c r="C18" s="23" t="s">
        <v>28</v>
      </c>
      <c r="D18" s="23" t="s">
        <v>52</v>
      </c>
      <c r="E18" s="24" t="s">
        <v>30</v>
      </c>
      <c r="F18" s="23" t="s">
        <v>15</v>
      </c>
      <c r="G18" s="19">
        <v>33301.440000000002</v>
      </c>
      <c r="H18" s="4">
        <v>10</v>
      </c>
      <c r="I18" s="4">
        <v>10.5</v>
      </c>
      <c r="J18" s="31">
        <v>41275</v>
      </c>
      <c r="O18"/>
      <c r="P18"/>
      <c r="Q18"/>
    </row>
    <row r="19" spans="1:17" x14ac:dyDescent="0.2">
      <c r="A19" s="27">
        <v>15</v>
      </c>
      <c r="B19" s="23" t="s">
        <v>53</v>
      </c>
      <c r="C19" s="23" t="s">
        <v>54</v>
      </c>
      <c r="D19" s="23" t="s">
        <v>55</v>
      </c>
      <c r="E19" s="23" t="s">
        <v>56</v>
      </c>
      <c r="F19" s="23" t="s">
        <v>23</v>
      </c>
      <c r="G19" s="19">
        <v>37895.519999999997</v>
      </c>
      <c r="H19" s="4">
        <v>2.5</v>
      </c>
      <c r="I19" s="4">
        <v>26.25</v>
      </c>
      <c r="J19" s="31">
        <v>41640</v>
      </c>
      <c r="O19"/>
      <c r="P19"/>
      <c r="Q19"/>
    </row>
    <row r="20" spans="1:17" x14ac:dyDescent="0.2">
      <c r="A20" s="27">
        <v>16</v>
      </c>
      <c r="B20" s="23" t="s">
        <v>57</v>
      </c>
      <c r="C20" s="23" t="s">
        <v>58</v>
      </c>
      <c r="D20" s="23" t="s">
        <v>18</v>
      </c>
      <c r="E20" s="23" t="s">
        <v>36</v>
      </c>
      <c r="F20" s="23" t="s">
        <v>23</v>
      </c>
      <c r="G20" s="19">
        <v>24179.5</v>
      </c>
      <c r="H20" s="4">
        <v>5</v>
      </c>
      <c r="I20" s="4">
        <v>52.5</v>
      </c>
      <c r="J20" s="31">
        <v>42005</v>
      </c>
      <c r="O20"/>
      <c r="P20"/>
      <c r="Q20"/>
    </row>
    <row r="21" spans="1:17" x14ac:dyDescent="0.2">
      <c r="A21" s="27">
        <v>17</v>
      </c>
      <c r="B21" s="23" t="s">
        <v>59</v>
      </c>
      <c r="C21" s="23" t="s">
        <v>60</v>
      </c>
      <c r="D21" s="23" t="s">
        <v>61</v>
      </c>
      <c r="E21" s="24" t="s">
        <v>42</v>
      </c>
      <c r="F21" s="23" t="s">
        <v>15</v>
      </c>
      <c r="G21" s="19">
        <v>28859.25</v>
      </c>
      <c r="H21" s="4">
        <v>18</v>
      </c>
      <c r="I21" s="4">
        <v>18.5</v>
      </c>
      <c r="J21" s="31">
        <v>42370</v>
      </c>
      <c r="O21"/>
      <c r="P21"/>
      <c r="Q21"/>
    </row>
    <row r="22" spans="1:17" x14ac:dyDescent="0.2">
      <c r="A22" s="27">
        <v>18</v>
      </c>
      <c r="B22" s="23" t="s">
        <v>62</v>
      </c>
      <c r="C22" s="23" t="s">
        <v>63</v>
      </c>
      <c r="D22" s="23" t="s">
        <v>29</v>
      </c>
      <c r="E22" s="24" t="s">
        <v>30</v>
      </c>
      <c r="F22" s="23" t="s">
        <v>23</v>
      </c>
      <c r="G22" s="19">
        <v>37488.75</v>
      </c>
      <c r="H22" s="4">
        <v>4.5</v>
      </c>
      <c r="I22" s="4">
        <v>47.25</v>
      </c>
      <c r="J22" s="31">
        <v>42736</v>
      </c>
      <c r="O22"/>
      <c r="P22"/>
      <c r="Q22"/>
    </row>
    <row r="23" spans="1:17" x14ac:dyDescent="0.2">
      <c r="A23" s="27">
        <v>19</v>
      </c>
      <c r="B23" s="23" t="s">
        <v>64</v>
      </c>
      <c r="C23" s="23" t="s">
        <v>65</v>
      </c>
      <c r="D23" s="23" t="s">
        <v>52</v>
      </c>
      <c r="E23" s="24" t="s">
        <v>30</v>
      </c>
      <c r="F23" s="23" t="s">
        <v>23</v>
      </c>
      <c r="G23" s="19">
        <v>34689</v>
      </c>
      <c r="H23" s="4">
        <v>10.5</v>
      </c>
      <c r="I23" s="4">
        <v>11.25</v>
      </c>
      <c r="J23" s="31">
        <v>43101</v>
      </c>
      <c r="O23"/>
      <c r="P23"/>
      <c r="Q23"/>
    </row>
    <row r="24" spans="1:17" x14ac:dyDescent="0.2">
      <c r="A24" s="27">
        <v>20</v>
      </c>
      <c r="B24" s="23" t="s">
        <v>66</v>
      </c>
      <c r="C24" s="23" t="s">
        <v>67</v>
      </c>
      <c r="D24" s="23" t="s">
        <v>18</v>
      </c>
      <c r="E24" s="23" t="s">
        <v>36</v>
      </c>
      <c r="F24" s="23" t="s">
        <v>20</v>
      </c>
      <c r="G24" s="19">
        <v>25146.68</v>
      </c>
      <c r="H24" s="4">
        <v>9</v>
      </c>
      <c r="I24" s="4">
        <v>9.4499999999999993</v>
      </c>
      <c r="J24" s="31">
        <v>43466</v>
      </c>
      <c r="O24"/>
      <c r="P24"/>
      <c r="Q24"/>
    </row>
    <row r="25" spans="1:17" x14ac:dyDescent="0.2">
      <c r="A25" s="27">
        <v>21</v>
      </c>
      <c r="B25" s="23" t="s">
        <v>68</v>
      </c>
      <c r="C25" s="23" t="s">
        <v>69</v>
      </c>
      <c r="D25" s="23" t="s">
        <v>41</v>
      </c>
      <c r="E25" s="24" t="s">
        <v>42</v>
      </c>
      <c r="F25" s="23" t="s">
        <v>15</v>
      </c>
      <c r="G25" s="19">
        <v>25176.06</v>
      </c>
      <c r="H25" s="4">
        <v>28</v>
      </c>
      <c r="I25" s="4">
        <v>28</v>
      </c>
      <c r="J25" s="31">
        <v>43831</v>
      </c>
      <c r="O25"/>
      <c r="P25"/>
      <c r="Q25"/>
    </row>
    <row r="26" spans="1:17" x14ac:dyDescent="0.2">
      <c r="A26" s="27">
        <v>22</v>
      </c>
      <c r="B26" s="23" t="s">
        <v>70</v>
      </c>
      <c r="C26" s="23" t="s">
        <v>71</v>
      </c>
      <c r="D26" s="23" t="s">
        <v>61</v>
      </c>
      <c r="E26" s="24" t="s">
        <v>42</v>
      </c>
      <c r="F26" s="23" t="s">
        <v>15</v>
      </c>
      <c r="G26" s="19">
        <v>30013.62</v>
      </c>
      <c r="H26" s="4">
        <v>6.75</v>
      </c>
      <c r="I26" s="4">
        <v>7.75</v>
      </c>
      <c r="J26" s="31">
        <v>44197</v>
      </c>
      <c r="O26"/>
      <c r="P26"/>
      <c r="Q26"/>
    </row>
    <row r="27" spans="1:17" x14ac:dyDescent="0.2">
      <c r="A27" s="27">
        <v>23</v>
      </c>
      <c r="B27" s="23" t="s">
        <v>72</v>
      </c>
      <c r="C27" s="23" t="s">
        <v>73</v>
      </c>
      <c r="D27" s="23" t="s">
        <v>18</v>
      </c>
      <c r="E27" s="23" t="s">
        <v>19</v>
      </c>
      <c r="F27" s="23" t="s">
        <v>20</v>
      </c>
      <c r="G27" s="19">
        <v>25146.68</v>
      </c>
      <c r="H27" s="4">
        <v>1</v>
      </c>
      <c r="I27" s="4">
        <v>10.5</v>
      </c>
      <c r="J27" s="31">
        <v>44562</v>
      </c>
      <c r="O27"/>
      <c r="P27"/>
      <c r="Q27"/>
    </row>
    <row r="28" spans="1:17" x14ac:dyDescent="0.2">
      <c r="A28" s="27">
        <v>24</v>
      </c>
      <c r="B28" s="23" t="s">
        <v>74</v>
      </c>
      <c r="C28" s="23" t="s">
        <v>75</v>
      </c>
      <c r="D28" s="23" t="s">
        <v>76</v>
      </c>
      <c r="E28" s="23" t="s">
        <v>19</v>
      </c>
      <c r="F28" s="23" t="s">
        <v>23</v>
      </c>
      <c r="G28" s="19">
        <v>51878.84</v>
      </c>
      <c r="H28" s="4">
        <v>14</v>
      </c>
      <c r="I28" s="4">
        <v>14.5</v>
      </c>
      <c r="J28" s="31">
        <v>44927</v>
      </c>
      <c r="O28"/>
      <c r="P28"/>
      <c r="Q28"/>
    </row>
    <row r="29" spans="1:17" x14ac:dyDescent="0.2">
      <c r="A29" s="27">
        <v>25</v>
      </c>
      <c r="B29" s="23" t="s">
        <v>77</v>
      </c>
      <c r="C29" s="23" t="s">
        <v>78</v>
      </c>
      <c r="D29" s="23" t="s">
        <v>79</v>
      </c>
      <c r="E29" s="24" t="s">
        <v>30</v>
      </c>
      <c r="F29" s="23" t="s">
        <v>15</v>
      </c>
      <c r="G29" s="19">
        <v>26040.560000000001</v>
      </c>
      <c r="H29" s="4">
        <v>7</v>
      </c>
      <c r="I29" s="4">
        <v>7.35</v>
      </c>
      <c r="J29" s="31">
        <v>45292</v>
      </c>
      <c r="O29"/>
      <c r="P29"/>
      <c r="Q29"/>
    </row>
    <row r="30" spans="1:17" x14ac:dyDescent="0.2">
      <c r="A30" s="27">
        <v>26</v>
      </c>
      <c r="B30" s="23" t="s">
        <v>80</v>
      </c>
      <c r="C30" s="23" t="s">
        <v>81</v>
      </c>
      <c r="D30" s="23" t="s">
        <v>55</v>
      </c>
      <c r="E30" s="23" t="s">
        <v>56</v>
      </c>
      <c r="F30" s="23" t="s">
        <v>15</v>
      </c>
      <c r="G30" s="19">
        <v>41053.480000000003</v>
      </c>
      <c r="H30" s="4">
        <v>4</v>
      </c>
      <c r="I30" s="4">
        <v>42</v>
      </c>
      <c r="J30" s="31">
        <v>45658</v>
      </c>
      <c r="O30"/>
      <c r="P30"/>
      <c r="Q30"/>
    </row>
    <row r="31" spans="1:17" x14ac:dyDescent="0.2">
      <c r="A31" s="27">
        <v>27</v>
      </c>
      <c r="B31" s="23" t="s">
        <v>82</v>
      </c>
      <c r="C31" s="23" t="s">
        <v>25</v>
      </c>
      <c r="D31" s="23" t="s">
        <v>18</v>
      </c>
      <c r="E31" s="23" t="s">
        <v>36</v>
      </c>
      <c r="F31" s="23" t="s">
        <v>23</v>
      </c>
      <c r="G31" s="19">
        <v>26113.86</v>
      </c>
      <c r="H31" s="4">
        <v>1.5</v>
      </c>
      <c r="I31" s="4">
        <v>15.75</v>
      </c>
      <c r="J31" s="31">
        <v>46023</v>
      </c>
      <c r="O31"/>
      <c r="P31"/>
      <c r="Q31"/>
    </row>
    <row r="32" spans="1:17" x14ac:dyDescent="0.2">
      <c r="A32" s="27">
        <v>28</v>
      </c>
      <c r="B32" s="23" t="s">
        <v>83</v>
      </c>
      <c r="C32" s="23" t="s">
        <v>67</v>
      </c>
      <c r="D32" s="23" t="s">
        <v>33</v>
      </c>
      <c r="E32" s="23" t="s">
        <v>14</v>
      </c>
      <c r="F32" s="23" t="s">
        <v>20</v>
      </c>
      <c r="G32" s="19">
        <v>30451.68</v>
      </c>
      <c r="H32" s="4">
        <v>2</v>
      </c>
      <c r="I32" s="4">
        <v>21</v>
      </c>
      <c r="J32" s="31">
        <v>46388</v>
      </c>
      <c r="O32"/>
      <c r="P32"/>
      <c r="Q32"/>
    </row>
    <row r="33" spans="1:17" x14ac:dyDescent="0.2">
      <c r="A33" s="27">
        <v>29</v>
      </c>
      <c r="B33" s="23" t="s">
        <v>84</v>
      </c>
      <c r="C33" s="23" t="s">
        <v>63</v>
      </c>
      <c r="D33" s="23" t="s">
        <v>85</v>
      </c>
      <c r="E33" s="23" t="s">
        <v>14</v>
      </c>
      <c r="F33" s="23" t="s">
        <v>20</v>
      </c>
      <c r="G33" s="19">
        <v>26646.2</v>
      </c>
      <c r="H33" s="4">
        <v>10</v>
      </c>
      <c r="I33" s="4">
        <v>10.5</v>
      </c>
      <c r="J33" s="31">
        <v>46753</v>
      </c>
      <c r="O33"/>
      <c r="P33"/>
      <c r="Q33"/>
    </row>
    <row r="34" spans="1:17" x14ac:dyDescent="0.2">
      <c r="A34" s="27">
        <v>30</v>
      </c>
      <c r="B34" s="23" t="s">
        <v>86</v>
      </c>
      <c r="C34" s="23" t="s">
        <v>87</v>
      </c>
      <c r="D34" s="23" t="s">
        <v>79</v>
      </c>
      <c r="E34" s="23" t="s">
        <v>14</v>
      </c>
      <c r="F34" s="23" t="s">
        <v>15</v>
      </c>
      <c r="G34" s="19">
        <v>28043.68</v>
      </c>
      <c r="H34" s="4">
        <v>3.75</v>
      </c>
      <c r="I34" s="4">
        <v>39.375</v>
      </c>
      <c r="J34" s="31">
        <v>47119</v>
      </c>
      <c r="O34"/>
      <c r="P34"/>
      <c r="Q34"/>
    </row>
    <row r="35" spans="1:17" x14ac:dyDescent="0.2">
      <c r="A35" s="27">
        <v>31</v>
      </c>
      <c r="B35" s="23" t="s">
        <v>88</v>
      </c>
      <c r="C35" s="23" t="s">
        <v>22</v>
      </c>
      <c r="D35" s="23" t="s">
        <v>79</v>
      </c>
      <c r="E35" s="23" t="s">
        <v>14</v>
      </c>
      <c r="F35" s="23" t="s">
        <v>20</v>
      </c>
      <c r="G35" s="19">
        <v>28043.68</v>
      </c>
      <c r="H35" s="4">
        <v>3</v>
      </c>
      <c r="I35" s="4">
        <v>31.5</v>
      </c>
      <c r="J35" s="31">
        <v>47484</v>
      </c>
      <c r="O35"/>
      <c r="P35"/>
      <c r="Q35"/>
    </row>
    <row r="36" spans="1:17" x14ac:dyDescent="0.2">
      <c r="A36" s="27">
        <v>32</v>
      </c>
      <c r="B36" s="23" t="s">
        <v>89</v>
      </c>
      <c r="C36" s="23" t="s">
        <v>12</v>
      </c>
      <c r="D36" s="23" t="s">
        <v>18</v>
      </c>
      <c r="E36" s="23" t="s">
        <v>36</v>
      </c>
      <c r="F36" s="23" t="s">
        <v>23</v>
      </c>
      <c r="G36" s="19">
        <v>27081.040000000001</v>
      </c>
      <c r="H36" s="4">
        <v>8</v>
      </c>
      <c r="I36" s="4">
        <v>8.5</v>
      </c>
      <c r="J36" s="31">
        <v>47849</v>
      </c>
    </row>
    <row r="37" spans="1:17" x14ac:dyDescent="0.2">
      <c r="A37" s="27">
        <v>33</v>
      </c>
      <c r="B37" s="23" t="s">
        <v>90</v>
      </c>
      <c r="C37" s="23" t="s">
        <v>91</v>
      </c>
      <c r="D37" s="23" t="s">
        <v>18</v>
      </c>
      <c r="E37" s="23" t="s">
        <v>36</v>
      </c>
      <c r="F37" s="23" t="s">
        <v>15</v>
      </c>
      <c r="G37" s="19">
        <v>27081.040000000001</v>
      </c>
      <c r="H37" s="4">
        <v>5</v>
      </c>
      <c r="I37" s="4">
        <v>52.5</v>
      </c>
      <c r="J37" s="31">
        <v>48214</v>
      </c>
    </row>
    <row r="38" spans="1:17" x14ac:dyDescent="0.2">
      <c r="A38" s="27">
        <v>34</v>
      </c>
      <c r="B38" s="23" t="s">
        <v>92</v>
      </c>
      <c r="C38" s="23" t="s">
        <v>93</v>
      </c>
      <c r="D38" s="23" t="s">
        <v>94</v>
      </c>
      <c r="E38" s="23" t="s">
        <v>19</v>
      </c>
      <c r="F38" s="23" t="s">
        <v>23</v>
      </c>
      <c r="G38" s="19">
        <v>29362.2</v>
      </c>
      <c r="H38" s="4">
        <v>2.5</v>
      </c>
      <c r="I38" s="4">
        <v>26.25</v>
      </c>
      <c r="J38" s="31">
        <v>48580</v>
      </c>
    </row>
    <row r="39" spans="1:17" x14ac:dyDescent="0.2">
      <c r="A39" s="27">
        <v>35</v>
      </c>
      <c r="B39" s="23" t="s">
        <v>95</v>
      </c>
      <c r="C39" s="23" t="s">
        <v>96</v>
      </c>
      <c r="D39" s="23" t="s">
        <v>94</v>
      </c>
      <c r="E39" s="23" t="s">
        <v>19</v>
      </c>
      <c r="F39" s="23" t="s">
        <v>20</v>
      </c>
      <c r="G39" s="19">
        <v>29362.2</v>
      </c>
      <c r="H39" s="4">
        <v>2</v>
      </c>
      <c r="I39" s="4">
        <v>21</v>
      </c>
      <c r="J39" s="31">
        <v>48945</v>
      </c>
    </row>
    <row r="40" spans="1:17" x14ac:dyDescent="0.2">
      <c r="A40" s="27">
        <v>36</v>
      </c>
      <c r="B40" s="23" t="s">
        <v>97</v>
      </c>
      <c r="C40" s="23" t="s">
        <v>98</v>
      </c>
      <c r="D40" s="23" t="s">
        <v>94</v>
      </c>
      <c r="E40" s="23" t="s">
        <v>19</v>
      </c>
      <c r="F40" s="23" t="s">
        <v>15</v>
      </c>
      <c r="G40" s="19">
        <v>29362.2</v>
      </c>
      <c r="H40" s="4">
        <v>4.5</v>
      </c>
      <c r="I40" s="4">
        <v>47.25</v>
      </c>
      <c r="J40" s="31">
        <v>49310</v>
      </c>
    </row>
    <row r="41" spans="1:17" x14ac:dyDescent="0.2">
      <c r="A41" s="27">
        <v>37</v>
      </c>
      <c r="B41" s="23" t="s">
        <v>99</v>
      </c>
      <c r="C41" s="23" t="s">
        <v>100</v>
      </c>
      <c r="D41" s="23" t="s">
        <v>48</v>
      </c>
      <c r="E41" s="23" t="s">
        <v>19</v>
      </c>
      <c r="F41" s="23" t="s">
        <v>15</v>
      </c>
      <c r="G41" s="19">
        <v>24854.2</v>
      </c>
      <c r="H41" s="4">
        <v>4</v>
      </c>
      <c r="I41" s="4">
        <v>42</v>
      </c>
      <c r="J41" s="31">
        <v>49675</v>
      </c>
    </row>
    <row r="42" spans="1:17" x14ac:dyDescent="0.2">
      <c r="A42" s="27">
        <v>38</v>
      </c>
      <c r="B42" s="23" t="s">
        <v>101</v>
      </c>
      <c r="C42" s="23" t="s">
        <v>102</v>
      </c>
      <c r="D42" s="23" t="s">
        <v>18</v>
      </c>
      <c r="E42" s="24" t="s">
        <v>30</v>
      </c>
      <c r="F42" s="23" t="s">
        <v>23</v>
      </c>
      <c r="G42" s="19">
        <v>27081.040000000001</v>
      </c>
      <c r="H42" s="4">
        <v>12</v>
      </c>
      <c r="I42" s="4">
        <v>12.6</v>
      </c>
      <c r="J42" s="31">
        <v>50041</v>
      </c>
    </row>
    <row r="43" spans="1:17" x14ac:dyDescent="0.2">
      <c r="A43" s="27">
        <v>39</v>
      </c>
      <c r="B43" s="23" t="s">
        <v>103</v>
      </c>
      <c r="C43" s="23" t="s">
        <v>104</v>
      </c>
      <c r="D43" s="23" t="s">
        <v>79</v>
      </c>
      <c r="E43" s="24" t="s">
        <v>30</v>
      </c>
      <c r="F43" s="23" t="s">
        <v>20</v>
      </c>
      <c r="G43" s="19">
        <v>28043.68</v>
      </c>
      <c r="H43" s="4">
        <v>3</v>
      </c>
      <c r="I43" s="4">
        <v>31.5</v>
      </c>
      <c r="J43" s="31">
        <v>50406</v>
      </c>
    </row>
    <row r="44" spans="1:17" x14ac:dyDescent="0.2">
      <c r="A44" s="27">
        <v>40</v>
      </c>
      <c r="B44" s="23" t="s">
        <v>105</v>
      </c>
      <c r="C44" s="23" t="s">
        <v>106</v>
      </c>
      <c r="D44" s="23" t="s">
        <v>29</v>
      </c>
      <c r="E44" s="24" t="s">
        <v>30</v>
      </c>
      <c r="F44" s="23" t="s">
        <v>15</v>
      </c>
      <c r="G44" s="19">
        <v>41987.4</v>
      </c>
      <c r="H44" s="4">
        <v>6</v>
      </c>
      <c r="I44" s="4">
        <v>63</v>
      </c>
      <c r="J44" s="31">
        <v>50771</v>
      </c>
    </row>
    <row r="45" spans="1:17" x14ac:dyDescent="0.2">
      <c r="A45" s="27">
        <v>41</v>
      </c>
      <c r="B45" s="23" t="s">
        <v>107</v>
      </c>
      <c r="C45" s="23" t="s">
        <v>108</v>
      </c>
      <c r="D45" s="23" t="s">
        <v>79</v>
      </c>
      <c r="E45" s="23" t="s">
        <v>56</v>
      </c>
      <c r="F45" s="23" t="s">
        <v>20</v>
      </c>
      <c r="G45" s="19">
        <v>28043.68</v>
      </c>
      <c r="H45" s="4">
        <v>20</v>
      </c>
      <c r="I45" s="4">
        <v>21</v>
      </c>
      <c r="J45" s="31">
        <v>51136</v>
      </c>
    </row>
    <row r="46" spans="1:17" x14ac:dyDescent="0.2">
      <c r="A46" s="27">
        <v>42</v>
      </c>
      <c r="B46" s="23" t="s">
        <v>109</v>
      </c>
      <c r="C46" s="23" t="s">
        <v>110</v>
      </c>
      <c r="D46" s="23" t="s">
        <v>79</v>
      </c>
      <c r="E46" s="23" t="s">
        <v>56</v>
      </c>
      <c r="F46" s="23" t="s">
        <v>23</v>
      </c>
      <c r="G46" s="19">
        <v>28043.68</v>
      </c>
      <c r="H46" s="4">
        <v>7.5</v>
      </c>
      <c r="I46" s="4">
        <v>7.75</v>
      </c>
      <c r="J46" s="31">
        <v>51502</v>
      </c>
    </row>
    <row r="47" spans="1:17" x14ac:dyDescent="0.2">
      <c r="A47" s="27">
        <v>43</v>
      </c>
      <c r="B47" s="23" t="s">
        <v>111</v>
      </c>
      <c r="C47" s="23" t="s">
        <v>112</v>
      </c>
      <c r="D47" s="23" t="s">
        <v>33</v>
      </c>
      <c r="E47" s="23" t="s">
        <v>14</v>
      </c>
      <c r="F47" s="23" t="s">
        <v>15</v>
      </c>
      <c r="G47" s="19">
        <v>31539.24</v>
      </c>
      <c r="H47" s="4">
        <v>5</v>
      </c>
      <c r="I47" s="4">
        <v>52.5</v>
      </c>
      <c r="J47" s="31">
        <v>51867</v>
      </c>
    </row>
    <row r="48" spans="1:17" x14ac:dyDescent="0.2">
      <c r="A48" s="27">
        <v>44</v>
      </c>
      <c r="B48" s="24" t="s">
        <v>113</v>
      </c>
      <c r="C48" s="23" t="s">
        <v>114</v>
      </c>
      <c r="D48" s="23" t="s">
        <v>85</v>
      </c>
      <c r="E48" s="23" t="s">
        <v>14</v>
      </c>
      <c r="F48" s="23" t="s">
        <v>23</v>
      </c>
      <c r="G48" s="19">
        <v>27597.85</v>
      </c>
      <c r="H48" s="4">
        <v>10</v>
      </c>
      <c r="I48" s="4">
        <v>10.5</v>
      </c>
      <c r="J48" s="31">
        <v>52232</v>
      </c>
    </row>
    <row r="49" spans="1:10" x14ac:dyDescent="0.2">
      <c r="A49" s="27">
        <v>45</v>
      </c>
      <c r="B49" s="23" t="s">
        <v>115</v>
      </c>
      <c r="C49" s="23" t="s">
        <v>116</v>
      </c>
      <c r="D49" s="23" t="s">
        <v>85</v>
      </c>
      <c r="E49" s="23" t="s">
        <v>14</v>
      </c>
      <c r="F49" s="23" t="s">
        <v>15</v>
      </c>
      <c r="G49" s="19">
        <v>27597.85</v>
      </c>
      <c r="H49" s="4">
        <v>11.25</v>
      </c>
      <c r="I49" s="4">
        <v>11.5</v>
      </c>
      <c r="J49" s="31">
        <v>52597</v>
      </c>
    </row>
    <row r="50" spans="1:10" x14ac:dyDescent="0.2">
      <c r="A50" s="27">
        <v>46</v>
      </c>
      <c r="B50" s="23" t="s">
        <v>117</v>
      </c>
      <c r="C50" s="23" t="s">
        <v>118</v>
      </c>
      <c r="D50" s="23" t="s">
        <v>79</v>
      </c>
      <c r="E50" s="23" t="s">
        <v>14</v>
      </c>
      <c r="F50" s="23" t="s">
        <v>23</v>
      </c>
      <c r="G50" s="19">
        <v>29045.24</v>
      </c>
      <c r="H50" s="4">
        <v>30</v>
      </c>
      <c r="I50" s="4">
        <v>31.5</v>
      </c>
      <c r="J50" s="31">
        <v>52963</v>
      </c>
    </row>
    <row r="51" spans="1:10" x14ac:dyDescent="0.2">
      <c r="A51" s="27">
        <v>47</v>
      </c>
      <c r="B51" s="23" t="s">
        <v>119</v>
      </c>
      <c r="C51" s="23" t="s">
        <v>120</v>
      </c>
      <c r="D51" s="23" t="s">
        <v>121</v>
      </c>
      <c r="E51" s="23" t="s">
        <v>19</v>
      </c>
      <c r="F51" s="23" t="s">
        <v>20</v>
      </c>
      <c r="G51" s="19">
        <v>43394.15</v>
      </c>
      <c r="H51" s="4">
        <v>7.5</v>
      </c>
      <c r="I51" s="4">
        <v>7.5</v>
      </c>
      <c r="J51" s="31">
        <v>53328</v>
      </c>
    </row>
    <row r="52" spans="1:10" x14ac:dyDescent="0.2">
      <c r="A52" s="27">
        <v>48</v>
      </c>
      <c r="B52" s="23" t="s">
        <v>122</v>
      </c>
      <c r="C52" s="23" t="s">
        <v>123</v>
      </c>
      <c r="D52" s="23" t="s">
        <v>26</v>
      </c>
      <c r="E52" s="23" t="s">
        <v>19</v>
      </c>
      <c r="F52" s="23" t="s">
        <v>20</v>
      </c>
      <c r="G52" s="19">
        <v>42872.15</v>
      </c>
      <c r="H52" s="4">
        <v>15</v>
      </c>
      <c r="I52" s="4">
        <v>15.75</v>
      </c>
      <c r="J52" s="31">
        <v>53693</v>
      </c>
    </row>
    <row r="53" spans="1:10" x14ac:dyDescent="0.2">
      <c r="A53" s="27">
        <v>49</v>
      </c>
      <c r="B53" s="23" t="s">
        <v>124</v>
      </c>
      <c r="C53" s="23" t="s">
        <v>69</v>
      </c>
      <c r="D53" s="23" t="s">
        <v>94</v>
      </c>
      <c r="E53" s="23" t="s">
        <v>19</v>
      </c>
      <c r="F53" s="23" t="s">
        <v>23</v>
      </c>
      <c r="G53" s="19">
        <v>30410.85</v>
      </c>
      <c r="H53" s="4">
        <v>2.25</v>
      </c>
      <c r="I53" s="4">
        <v>23.625</v>
      </c>
      <c r="J53" s="31">
        <v>54058</v>
      </c>
    </row>
    <row r="54" spans="1:10" x14ac:dyDescent="0.2">
      <c r="A54" s="27">
        <v>50</v>
      </c>
      <c r="B54" s="23" t="s">
        <v>125</v>
      </c>
      <c r="C54" s="23" t="s">
        <v>126</v>
      </c>
      <c r="D54" s="23" t="s">
        <v>94</v>
      </c>
      <c r="E54" s="23" t="s">
        <v>19</v>
      </c>
      <c r="F54" s="23" t="s">
        <v>20</v>
      </c>
      <c r="G54" s="19">
        <v>30410.85</v>
      </c>
      <c r="H54" s="4">
        <v>6</v>
      </c>
      <c r="I54" s="4">
        <v>6.5</v>
      </c>
      <c r="J54" s="31">
        <v>54424</v>
      </c>
    </row>
    <row r="55" spans="1:10" x14ac:dyDescent="0.2">
      <c r="A55" s="27">
        <v>51</v>
      </c>
      <c r="B55" s="23" t="s">
        <v>127</v>
      </c>
      <c r="C55" s="23" t="s">
        <v>128</v>
      </c>
      <c r="D55" s="23" t="s">
        <v>29</v>
      </c>
      <c r="E55" s="24" t="s">
        <v>30</v>
      </c>
      <c r="F55" s="23" t="s">
        <v>20</v>
      </c>
      <c r="G55" s="19">
        <v>43486.95</v>
      </c>
      <c r="H55" s="4">
        <v>1.5</v>
      </c>
      <c r="I55" s="4">
        <v>15.75</v>
      </c>
      <c r="J55" s="31">
        <v>54789</v>
      </c>
    </row>
    <row r="56" spans="1:10" x14ac:dyDescent="0.2">
      <c r="A56" s="27">
        <v>52</v>
      </c>
      <c r="B56" s="23" t="s">
        <v>129</v>
      </c>
      <c r="C56" s="23" t="s">
        <v>130</v>
      </c>
      <c r="D56" s="23" t="s">
        <v>33</v>
      </c>
      <c r="E56" s="23" t="s">
        <v>14</v>
      </c>
      <c r="F56" s="23" t="s">
        <v>20</v>
      </c>
      <c r="G56" s="19">
        <v>32626.799999999999</v>
      </c>
      <c r="H56" s="4">
        <v>3</v>
      </c>
      <c r="I56" s="4">
        <v>31.5</v>
      </c>
      <c r="J56" s="31">
        <v>55154</v>
      </c>
    </row>
    <row r="57" spans="1:10" x14ac:dyDescent="0.2">
      <c r="A57" s="27">
        <v>53</v>
      </c>
      <c r="B57" s="23" t="s">
        <v>131</v>
      </c>
      <c r="C57" s="23" t="s">
        <v>132</v>
      </c>
      <c r="D57" s="23" t="s">
        <v>85</v>
      </c>
      <c r="E57" s="23" t="s">
        <v>14</v>
      </c>
      <c r="F57" s="23" t="s">
        <v>20</v>
      </c>
      <c r="G57" s="19">
        <v>28549.5</v>
      </c>
      <c r="H57" s="4">
        <v>4.5</v>
      </c>
      <c r="I57" s="4">
        <v>47.25</v>
      </c>
      <c r="J57" s="31">
        <v>55519</v>
      </c>
    </row>
    <row r="58" spans="1:10" x14ac:dyDescent="0.2">
      <c r="A58" s="27">
        <v>54</v>
      </c>
      <c r="B58" s="23" t="s">
        <v>133</v>
      </c>
      <c r="C58" s="23" t="s">
        <v>100</v>
      </c>
      <c r="D58" s="23" t="s">
        <v>134</v>
      </c>
      <c r="E58" s="23" t="s">
        <v>19</v>
      </c>
      <c r="F58" s="23" t="s">
        <v>20</v>
      </c>
      <c r="G58" s="19">
        <v>62589.599999999999</v>
      </c>
      <c r="H58" s="4">
        <v>3</v>
      </c>
      <c r="I58" s="4">
        <v>31.5</v>
      </c>
      <c r="J58" s="31">
        <v>55885</v>
      </c>
    </row>
    <row r="59" spans="1:10" x14ac:dyDescent="0.2">
      <c r="A59" s="27">
        <v>55</v>
      </c>
      <c r="B59" s="23" t="s">
        <v>135</v>
      </c>
      <c r="C59" s="23" t="s">
        <v>136</v>
      </c>
      <c r="D59" s="23" t="s">
        <v>26</v>
      </c>
      <c r="E59" s="23" t="s">
        <v>19</v>
      </c>
      <c r="F59" s="23" t="s">
        <v>15</v>
      </c>
      <c r="G59" s="19">
        <v>44350.5</v>
      </c>
      <c r="H59" s="4">
        <v>12</v>
      </c>
      <c r="I59" s="4">
        <v>12.5</v>
      </c>
      <c r="J59" s="31">
        <v>56250</v>
      </c>
    </row>
    <row r="60" spans="1:10" x14ac:dyDescent="0.2">
      <c r="A60" s="27">
        <v>56</v>
      </c>
      <c r="B60" s="23" t="s">
        <v>137</v>
      </c>
      <c r="C60" s="23" t="s">
        <v>138</v>
      </c>
      <c r="D60" s="23" t="s">
        <v>26</v>
      </c>
      <c r="E60" s="23" t="s">
        <v>19</v>
      </c>
      <c r="F60" s="23" t="s">
        <v>20</v>
      </c>
      <c r="G60" s="19">
        <v>44350.5</v>
      </c>
      <c r="H60" s="4">
        <v>6</v>
      </c>
      <c r="I60" s="4">
        <v>6.5</v>
      </c>
      <c r="J60" s="31">
        <v>56615</v>
      </c>
    </row>
    <row r="61" spans="1:10" x14ac:dyDescent="0.2">
      <c r="A61" s="27">
        <v>57</v>
      </c>
      <c r="B61" s="23" t="s">
        <v>139</v>
      </c>
      <c r="C61" s="23" t="s">
        <v>140</v>
      </c>
      <c r="D61" s="23" t="s">
        <v>18</v>
      </c>
      <c r="E61" s="24" t="s">
        <v>30</v>
      </c>
      <c r="F61" s="23" t="s">
        <v>15</v>
      </c>
      <c r="G61" s="19">
        <v>29015.4</v>
      </c>
      <c r="H61" s="4">
        <v>1</v>
      </c>
      <c r="I61" s="4">
        <v>10.5</v>
      </c>
      <c r="J61" s="31">
        <v>56980</v>
      </c>
    </row>
    <row r="62" spans="1:10" x14ac:dyDescent="0.2">
      <c r="A62" s="27">
        <v>58</v>
      </c>
      <c r="B62" s="23" t="s">
        <v>141</v>
      </c>
      <c r="C62" s="23" t="s">
        <v>142</v>
      </c>
      <c r="D62" s="23" t="s">
        <v>18</v>
      </c>
      <c r="E62" s="23" t="s">
        <v>36</v>
      </c>
      <c r="F62" s="23" t="s">
        <v>20</v>
      </c>
      <c r="G62" s="19">
        <v>29982.58</v>
      </c>
      <c r="H62" s="4">
        <v>0.5</v>
      </c>
      <c r="I62" s="4">
        <v>5.25</v>
      </c>
      <c r="J62" s="31">
        <v>57346</v>
      </c>
    </row>
    <row r="63" spans="1:10" x14ac:dyDescent="0.2">
      <c r="A63" s="27">
        <v>59</v>
      </c>
      <c r="B63" s="23" t="s">
        <v>143</v>
      </c>
      <c r="C63" s="23" t="s">
        <v>144</v>
      </c>
      <c r="D63" s="23" t="s">
        <v>61</v>
      </c>
      <c r="E63" s="24" t="s">
        <v>42</v>
      </c>
      <c r="F63" s="23" t="s">
        <v>20</v>
      </c>
      <c r="G63" s="19">
        <v>35785.47</v>
      </c>
      <c r="H63" s="4">
        <v>2</v>
      </c>
      <c r="I63" s="4">
        <v>21</v>
      </c>
      <c r="J63" s="31">
        <v>57711</v>
      </c>
    </row>
    <row r="64" spans="1:10" x14ac:dyDescent="0.2">
      <c r="A64" s="27">
        <v>60</v>
      </c>
      <c r="B64" s="23" t="s">
        <v>145</v>
      </c>
      <c r="C64" s="23" t="s">
        <v>146</v>
      </c>
      <c r="D64" s="23" t="s">
        <v>18</v>
      </c>
      <c r="E64" s="23" t="s">
        <v>19</v>
      </c>
      <c r="F64" s="23" t="s">
        <v>15</v>
      </c>
      <c r="G64" s="19">
        <v>29982.58</v>
      </c>
      <c r="H64" s="4">
        <v>0.75</v>
      </c>
      <c r="I64" s="4">
        <v>7.875</v>
      </c>
      <c r="J64" s="31">
        <v>58076</v>
      </c>
    </row>
    <row r="65" spans="1:10" x14ac:dyDescent="0.2">
      <c r="A65" s="27">
        <v>61</v>
      </c>
      <c r="B65" s="23" t="s">
        <v>147</v>
      </c>
      <c r="C65" s="23" t="s">
        <v>65</v>
      </c>
      <c r="D65" s="23" t="s">
        <v>18</v>
      </c>
      <c r="E65" s="23" t="s">
        <v>19</v>
      </c>
      <c r="F65" s="23" t="s">
        <v>23</v>
      </c>
      <c r="G65" s="19">
        <v>29982.58</v>
      </c>
      <c r="H65" s="4">
        <v>4</v>
      </c>
      <c r="I65" s="4">
        <v>42</v>
      </c>
      <c r="J65" s="31">
        <v>58441</v>
      </c>
    </row>
    <row r="66" spans="1:10" x14ac:dyDescent="0.2">
      <c r="A66" s="27">
        <v>62</v>
      </c>
      <c r="B66" s="23" t="s">
        <v>148</v>
      </c>
      <c r="C66" s="23" t="s">
        <v>149</v>
      </c>
      <c r="D66" s="23" t="s">
        <v>76</v>
      </c>
      <c r="E66" s="23" t="s">
        <v>19</v>
      </c>
      <c r="F66" s="23" t="s">
        <v>20</v>
      </c>
      <c r="G66" s="19">
        <v>61855.54</v>
      </c>
      <c r="H66" s="4">
        <v>8</v>
      </c>
      <c r="I66" s="4">
        <v>8.5</v>
      </c>
      <c r="J66" s="31">
        <v>58807</v>
      </c>
    </row>
    <row r="67" spans="1:10" x14ac:dyDescent="0.2">
      <c r="A67" s="27">
        <v>63</v>
      </c>
      <c r="B67" s="23" t="s">
        <v>150</v>
      </c>
      <c r="C67" s="23" t="s">
        <v>71</v>
      </c>
      <c r="D67" s="23" t="s">
        <v>121</v>
      </c>
      <c r="E67" s="23" t="s">
        <v>19</v>
      </c>
      <c r="F67" s="23" t="s">
        <v>15</v>
      </c>
      <c r="G67" s="19">
        <v>46386.85</v>
      </c>
      <c r="H67" s="4">
        <v>3</v>
      </c>
      <c r="I67" s="4">
        <v>31.5</v>
      </c>
      <c r="J67" s="31">
        <v>59172</v>
      </c>
    </row>
    <row r="68" spans="1:10" x14ac:dyDescent="0.2">
      <c r="A68" s="27">
        <v>64</v>
      </c>
      <c r="B68" s="23" t="s">
        <v>151</v>
      </c>
      <c r="C68" s="23" t="s">
        <v>108</v>
      </c>
      <c r="D68" s="23" t="s">
        <v>18</v>
      </c>
      <c r="E68" s="24" t="s">
        <v>30</v>
      </c>
      <c r="F68" s="23" t="s">
        <v>20</v>
      </c>
      <c r="G68" s="19">
        <v>29982.58</v>
      </c>
      <c r="H68" s="4">
        <v>2.25</v>
      </c>
      <c r="I68" s="4">
        <v>23.625</v>
      </c>
      <c r="J68" s="31">
        <v>59537</v>
      </c>
    </row>
    <row r="69" spans="1:10" x14ac:dyDescent="0.2">
      <c r="A69" s="27">
        <v>65</v>
      </c>
      <c r="B69" s="23" t="s">
        <v>152</v>
      </c>
      <c r="C69" s="23" t="s">
        <v>153</v>
      </c>
      <c r="D69" s="23" t="s">
        <v>154</v>
      </c>
      <c r="E69" s="24" t="s">
        <v>30</v>
      </c>
      <c r="F69" s="23" t="s">
        <v>20</v>
      </c>
      <c r="G69" s="19">
        <v>77179.149999999994</v>
      </c>
      <c r="H69" s="4">
        <v>3</v>
      </c>
      <c r="I69" s="4">
        <v>31.5</v>
      </c>
      <c r="J69" s="31">
        <v>59902</v>
      </c>
    </row>
    <row r="70" spans="1:10" x14ac:dyDescent="0.2">
      <c r="A70" s="27">
        <v>66</v>
      </c>
      <c r="B70" s="23" t="s">
        <v>155</v>
      </c>
      <c r="C70" s="23" t="s">
        <v>156</v>
      </c>
      <c r="D70" s="23" t="s">
        <v>29</v>
      </c>
      <c r="E70" s="24" t="s">
        <v>30</v>
      </c>
      <c r="F70" s="23" t="s">
        <v>23</v>
      </c>
      <c r="G70" s="19">
        <v>46486.05</v>
      </c>
      <c r="H70" s="4">
        <v>2</v>
      </c>
      <c r="I70" s="4">
        <v>21</v>
      </c>
      <c r="J70" s="31">
        <v>60268</v>
      </c>
    </row>
    <row r="71" spans="1:10" x14ac:dyDescent="0.2">
      <c r="A71" s="27">
        <v>67</v>
      </c>
      <c r="B71" s="23" t="s">
        <v>157</v>
      </c>
      <c r="C71" s="23" t="s">
        <v>158</v>
      </c>
      <c r="D71" s="23" t="s">
        <v>79</v>
      </c>
      <c r="E71" s="23" t="s">
        <v>56</v>
      </c>
      <c r="F71" s="23" t="s">
        <v>15</v>
      </c>
      <c r="G71" s="19">
        <v>31048.36</v>
      </c>
      <c r="H71" s="4">
        <v>1.5</v>
      </c>
      <c r="I71" s="4">
        <v>15.75</v>
      </c>
      <c r="J71" s="31">
        <v>60633</v>
      </c>
    </row>
    <row r="72" spans="1:10" x14ac:dyDescent="0.2">
      <c r="A72" s="27">
        <v>68</v>
      </c>
      <c r="B72" s="23" t="s">
        <v>159</v>
      </c>
      <c r="C72" s="23" t="s">
        <v>160</v>
      </c>
      <c r="D72" s="23" t="s">
        <v>61</v>
      </c>
      <c r="E72" s="24" t="s">
        <v>42</v>
      </c>
      <c r="F72" s="23" t="s">
        <v>23</v>
      </c>
      <c r="G72" s="19">
        <v>36939.839999999997</v>
      </c>
      <c r="H72" s="4">
        <v>6</v>
      </c>
      <c r="I72" s="4">
        <v>7</v>
      </c>
      <c r="J72" s="31">
        <v>60998</v>
      </c>
    </row>
    <row r="73" spans="1:10" x14ac:dyDescent="0.2">
      <c r="A73" s="27">
        <v>69</v>
      </c>
      <c r="B73" s="23" t="s">
        <v>161</v>
      </c>
      <c r="C73" s="23" t="s">
        <v>17</v>
      </c>
      <c r="D73" s="23" t="s">
        <v>121</v>
      </c>
      <c r="E73" s="23" t="s">
        <v>19</v>
      </c>
      <c r="F73" s="23" t="s">
        <v>20</v>
      </c>
      <c r="G73" s="19">
        <v>47883.199999999997</v>
      </c>
      <c r="H73" s="4">
        <v>3.75</v>
      </c>
      <c r="I73" s="4">
        <v>39.375</v>
      </c>
      <c r="J73" s="31">
        <v>61363</v>
      </c>
    </row>
    <row r="74" spans="1:10" x14ac:dyDescent="0.2">
      <c r="A74" s="27">
        <v>70</v>
      </c>
      <c r="B74" s="23" t="s">
        <v>162</v>
      </c>
      <c r="C74" s="23" t="s">
        <v>158</v>
      </c>
      <c r="D74" s="23" t="s">
        <v>48</v>
      </c>
      <c r="E74" s="23" t="s">
        <v>19</v>
      </c>
      <c r="F74" s="23" t="s">
        <v>20</v>
      </c>
      <c r="G74" s="19">
        <v>28404.799999999999</v>
      </c>
      <c r="H74" s="4">
        <v>10</v>
      </c>
      <c r="I74" s="4">
        <v>10.5</v>
      </c>
      <c r="J74" s="31">
        <v>61729</v>
      </c>
    </row>
    <row r="75" spans="1:10" x14ac:dyDescent="0.2">
      <c r="A75" s="27">
        <v>71</v>
      </c>
      <c r="B75" s="23" t="s">
        <v>163</v>
      </c>
      <c r="C75" s="23" t="s">
        <v>73</v>
      </c>
      <c r="D75" s="23" t="s">
        <v>29</v>
      </c>
      <c r="E75" s="24" t="s">
        <v>30</v>
      </c>
      <c r="F75" s="23" t="s">
        <v>23</v>
      </c>
      <c r="G75" s="19">
        <v>47985.599999999999</v>
      </c>
      <c r="H75" s="4">
        <v>2.5</v>
      </c>
      <c r="I75" s="4">
        <v>26.25</v>
      </c>
      <c r="J75" s="31">
        <v>62094</v>
      </c>
    </row>
    <row r="76" spans="1:10" x14ac:dyDescent="0.2">
      <c r="A76" s="27">
        <v>72</v>
      </c>
      <c r="B76" s="23" t="s">
        <v>164</v>
      </c>
      <c r="C76" s="23" t="s">
        <v>158</v>
      </c>
      <c r="D76" s="23" t="s">
        <v>33</v>
      </c>
      <c r="E76" s="23" t="s">
        <v>14</v>
      </c>
      <c r="F76" s="23" t="s">
        <v>23</v>
      </c>
      <c r="G76" s="19">
        <v>35889.480000000003</v>
      </c>
      <c r="H76" s="4">
        <v>5</v>
      </c>
      <c r="I76" s="4">
        <v>52.5</v>
      </c>
      <c r="J76" s="31">
        <v>62459</v>
      </c>
    </row>
    <row r="77" spans="1:10" x14ac:dyDescent="0.2">
      <c r="A77" s="27">
        <v>73</v>
      </c>
      <c r="B77" s="23" t="s">
        <v>165</v>
      </c>
      <c r="C77" s="23" t="s">
        <v>65</v>
      </c>
      <c r="D77" s="23" t="s">
        <v>61</v>
      </c>
      <c r="E77" s="24" t="s">
        <v>42</v>
      </c>
      <c r="F77" s="23" t="s">
        <v>23</v>
      </c>
      <c r="G77" s="19">
        <v>38094.21</v>
      </c>
      <c r="H77" s="4">
        <v>18</v>
      </c>
      <c r="I77" s="4">
        <v>18.899999999999999</v>
      </c>
      <c r="J77" s="31">
        <v>62824</v>
      </c>
    </row>
    <row r="78" spans="1:10" x14ac:dyDescent="0.2">
      <c r="A78" s="27">
        <v>74</v>
      </c>
      <c r="B78" s="23" t="s">
        <v>166</v>
      </c>
      <c r="C78" s="23" t="s">
        <v>167</v>
      </c>
      <c r="D78" s="23" t="s">
        <v>79</v>
      </c>
      <c r="E78" s="23" t="s">
        <v>19</v>
      </c>
      <c r="F78" s="23" t="s">
        <v>15</v>
      </c>
      <c r="G78" s="19">
        <v>33051.480000000003</v>
      </c>
      <c r="H78" s="4">
        <v>4.5</v>
      </c>
      <c r="I78" s="4">
        <v>47.25</v>
      </c>
      <c r="J78" s="31">
        <v>63190</v>
      </c>
    </row>
    <row r="79" spans="1:10" x14ac:dyDescent="0.2">
      <c r="A79" s="27">
        <v>75</v>
      </c>
      <c r="B79" s="23" t="s">
        <v>168</v>
      </c>
      <c r="C79" s="23" t="s">
        <v>169</v>
      </c>
      <c r="D79" s="23" t="s">
        <v>170</v>
      </c>
      <c r="E79" s="23" t="s">
        <v>19</v>
      </c>
      <c r="F79" s="23" t="s">
        <v>23</v>
      </c>
      <c r="G79" s="19">
        <v>50651.37</v>
      </c>
      <c r="H79" s="4">
        <v>10.5</v>
      </c>
      <c r="I79" s="4">
        <v>10.5</v>
      </c>
      <c r="J79" s="31">
        <v>63555</v>
      </c>
    </row>
    <row r="80" spans="1:10" x14ac:dyDescent="0.2">
      <c r="A80" s="27">
        <v>76</v>
      </c>
      <c r="B80" s="23" t="s">
        <v>171</v>
      </c>
      <c r="C80" s="23" t="s">
        <v>172</v>
      </c>
      <c r="D80" s="23" t="s">
        <v>26</v>
      </c>
      <c r="E80" s="23" t="s">
        <v>19</v>
      </c>
      <c r="F80" s="23" t="s">
        <v>23</v>
      </c>
      <c r="G80" s="19">
        <v>48785.55</v>
      </c>
      <c r="H80" s="4">
        <v>9</v>
      </c>
      <c r="I80" s="4">
        <v>9.5</v>
      </c>
      <c r="J80" s="31">
        <v>63920</v>
      </c>
    </row>
    <row r="81" spans="1:10" x14ac:dyDescent="0.2">
      <c r="A81" s="27">
        <v>77</v>
      </c>
      <c r="B81" s="23" t="s">
        <v>173</v>
      </c>
      <c r="C81" s="23" t="s">
        <v>174</v>
      </c>
      <c r="D81" s="23" t="s">
        <v>94</v>
      </c>
      <c r="E81" s="23" t="s">
        <v>19</v>
      </c>
      <c r="F81" s="23" t="s">
        <v>20</v>
      </c>
      <c r="G81" s="19">
        <v>34605.449999999997</v>
      </c>
      <c r="H81" s="4">
        <v>28</v>
      </c>
      <c r="I81" s="4">
        <v>29.5</v>
      </c>
      <c r="J81" s="31">
        <v>64285</v>
      </c>
    </row>
    <row r="82" spans="1:10" x14ac:dyDescent="0.2">
      <c r="A82" s="27">
        <v>78</v>
      </c>
      <c r="B82" s="23" t="s">
        <v>175</v>
      </c>
      <c r="C82" s="23" t="s">
        <v>158</v>
      </c>
      <c r="D82" s="23" t="s">
        <v>18</v>
      </c>
      <c r="E82" s="24" t="s">
        <v>30</v>
      </c>
      <c r="F82" s="23" t="s">
        <v>20</v>
      </c>
      <c r="G82" s="19">
        <v>31916.94</v>
      </c>
      <c r="H82" s="4">
        <v>6.75</v>
      </c>
      <c r="I82" s="4">
        <v>7.5</v>
      </c>
      <c r="J82" s="31">
        <v>64651</v>
      </c>
    </row>
    <row r="83" spans="1:10" x14ac:dyDescent="0.2">
      <c r="A83" s="27">
        <v>79</v>
      </c>
      <c r="B83" s="23" t="s">
        <v>127</v>
      </c>
      <c r="C83" s="23" t="s">
        <v>102</v>
      </c>
      <c r="D83" s="23" t="s">
        <v>79</v>
      </c>
      <c r="E83" s="24" t="s">
        <v>30</v>
      </c>
      <c r="F83" s="23" t="s">
        <v>20</v>
      </c>
      <c r="G83" s="19">
        <v>33051.480000000003</v>
      </c>
      <c r="H83" s="4">
        <v>1</v>
      </c>
      <c r="I83" s="4">
        <v>10.5</v>
      </c>
      <c r="J83" s="31">
        <v>65016</v>
      </c>
    </row>
    <row r="84" spans="1:10" x14ac:dyDescent="0.2">
      <c r="A84" s="27">
        <v>80</v>
      </c>
      <c r="B84" s="23" t="s">
        <v>176</v>
      </c>
      <c r="C84" s="23" t="s">
        <v>106</v>
      </c>
      <c r="D84" s="23" t="s">
        <v>29</v>
      </c>
      <c r="E84" s="24" t="s">
        <v>30</v>
      </c>
      <c r="F84" s="23" t="s">
        <v>20</v>
      </c>
      <c r="G84" s="19">
        <v>49485.15</v>
      </c>
      <c r="H84" s="4">
        <v>14</v>
      </c>
      <c r="I84" s="4">
        <v>14.5</v>
      </c>
      <c r="J84" s="31">
        <v>65381</v>
      </c>
    </row>
    <row r="85" spans="1:10" x14ac:dyDescent="0.2">
      <c r="A85" s="27">
        <v>81</v>
      </c>
      <c r="B85" s="23" t="s">
        <v>177</v>
      </c>
      <c r="C85" s="23" t="s">
        <v>178</v>
      </c>
      <c r="D85" s="23" t="s">
        <v>94</v>
      </c>
      <c r="E85" s="23" t="s">
        <v>56</v>
      </c>
      <c r="F85" s="23" t="s">
        <v>20</v>
      </c>
      <c r="G85" s="19">
        <v>34605.449999999997</v>
      </c>
      <c r="H85" s="4">
        <v>7</v>
      </c>
      <c r="I85" s="4">
        <v>7.5</v>
      </c>
      <c r="J85" s="31">
        <v>65746</v>
      </c>
    </row>
    <row r="86" spans="1:10" x14ac:dyDescent="0.2">
      <c r="A86" s="27">
        <v>82</v>
      </c>
      <c r="B86" s="23" t="s">
        <v>179</v>
      </c>
      <c r="C86" s="23" t="s">
        <v>180</v>
      </c>
      <c r="D86" s="23" t="s">
        <v>18</v>
      </c>
      <c r="E86" s="23" t="s">
        <v>36</v>
      </c>
      <c r="F86" s="23" t="s">
        <v>23</v>
      </c>
      <c r="G86" s="19">
        <v>32884.120000000003</v>
      </c>
      <c r="H86" s="4">
        <v>4</v>
      </c>
      <c r="I86" s="4">
        <v>42</v>
      </c>
      <c r="J86" s="31">
        <v>66112</v>
      </c>
    </row>
    <row r="87" spans="1:10" x14ac:dyDescent="0.2">
      <c r="A87" s="27">
        <v>83</v>
      </c>
      <c r="B87" s="23" t="s">
        <v>181</v>
      </c>
      <c r="C87" s="23" t="s">
        <v>182</v>
      </c>
      <c r="D87" s="23" t="s">
        <v>134</v>
      </c>
      <c r="E87" s="23" t="s">
        <v>19</v>
      </c>
      <c r="F87" s="23" t="s">
        <v>15</v>
      </c>
      <c r="G87" s="19">
        <v>70934.880000000005</v>
      </c>
      <c r="H87" s="4">
        <v>1.5</v>
      </c>
      <c r="I87" s="4">
        <v>15.75</v>
      </c>
      <c r="J87" s="31">
        <v>66477</v>
      </c>
    </row>
    <row r="88" spans="1:10" x14ac:dyDescent="0.2">
      <c r="A88" s="27">
        <v>84</v>
      </c>
      <c r="B88" s="23" t="s">
        <v>183</v>
      </c>
      <c r="C88" s="23" t="s">
        <v>184</v>
      </c>
      <c r="D88" s="23" t="s">
        <v>185</v>
      </c>
      <c r="E88" s="23" t="s">
        <v>56</v>
      </c>
      <c r="F88" s="23" t="s">
        <v>23</v>
      </c>
      <c r="G88" s="19">
        <v>57756.480000000003</v>
      </c>
      <c r="H88" s="4">
        <v>2</v>
      </c>
      <c r="I88" s="4">
        <v>21</v>
      </c>
      <c r="J88" s="31">
        <v>66842</v>
      </c>
    </row>
    <row r="89" spans="1:10" x14ac:dyDescent="0.2">
      <c r="A89" s="27">
        <v>85</v>
      </c>
      <c r="B89" s="23" t="s">
        <v>186</v>
      </c>
      <c r="C89" s="23" t="s">
        <v>187</v>
      </c>
      <c r="D89" s="23" t="s">
        <v>55</v>
      </c>
      <c r="E89" s="23" t="s">
        <v>56</v>
      </c>
      <c r="F89" s="23" t="s">
        <v>20</v>
      </c>
      <c r="G89" s="19">
        <v>53685.32</v>
      </c>
      <c r="H89" s="4">
        <v>10</v>
      </c>
      <c r="I89" s="4">
        <v>10.5</v>
      </c>
      <c r="J89" s="31">
        <v>67207</v>
      </c>
    </row>
    <row r="90" spans="1:10" x14ac:dyDescent="0.2">
      <c r="A90" s="27">
        <v>86</v>
      </c>
      <c r="B90" s="23" t="s">
        <v>188</v>
      </c>
      <c r="C90" s="23" t="s">
        <v>110</v>
      </c>
      <c r="D90" s="23" t="s">
        <v>189</v>
      </c>
      <c r="E90" s="23" t="s">
        <v>36</v>
      </c>
      <c r="F90" s="23" t="s">
        <v>23</v>
      </c>
      <c r="G90" s="19">
        <v>72819.600000000006</v>
      </c>
      <c r="H90" s="4">
        <v>3.75</v>
      </c>
      <c r="I90" s="4">
        <v>39.375</v>
      </c>
      <c r="J90" s="31">
        <v>67573</v>
      </c>
    </row>
    <row r="91" spans="1:10" x14ac:dyDescent="0.2">
      <c r="A91" s="27">
        <v>87</v>
      </c>
      <c r="B91" s="23" t="s">
        <v>190</v>
      </c>
      <c r="C91" s="23" t="s">
        <v>191</v>
      </c>
      <c r="D91" s="23" t="s">
        <v>170</v>
      </c>
      <c r="E91" s="23" t="s">
        <v>19</v>
      </c>
      <c r="F91" s="23" t="s">
        <v>20</v>
      </c>
      <c r="G91" s="19">
        <v>53721.15</v>
      </c>
      <c r="H91" s="4">
        <v>3</v>
      </c>
      <c r="I91" s="4">
        <v>31.5</v>
      </c>
      <c r="J91" s="31">
        <v>67938</v>
      </c>
    </row>
    <row r="92" spans="1:10" x14ac:dyDescent="0.2">
      <c r="A92" s="27">
        <v>88</v>
      </c>
      <c r="B92" s="23" t="s">
        <v>192</v>
      </c>
      <c r="C92" s="23" t="s">
        <v>174</v>
      </c>
      <c r="D92" s="23" t="s">
        <v>48</v>
      </c>
      <c r="E92" s="23" t="s">
        <v>19</v>
      </c>
      <c r="F92" s="23" t="s">
        <v>20</v>
      </c>
      <c r="G92" s="19">
        <v>31067.75</v>
      </c>
      <c r="H92" s="4">
        <v>8</v>
      </c>
      <c r="I92" s="4">
        <v>8.4</v>
      </c>
      <c r="J92" s="31">
        <v>68303</v>
      </c>
    </row>
    <row r="93" spans="1:10" x14ac:dyDescent="0.2">
      <c r="A93" s="27">
        <v>89</v>
      </c>
      <c r="B93" s="23" t="s">
        <v>193</v>
      </c>
      <c r="C93" s="23" t="s">
        <v>194</v>
      </c>
      <c r="D93" s="23" t="s">
        <v>185</v>
      </c>
      <c r="E93" s="23" t="s">
        <v>56</v>
      </c>
      <c r="F93" s="23" t="s">
        <v>20</v>
      </c>
      <c r="G93" s="19">
        <v>59455.199999999997</v>
      </c>
      <c r="H93" s="4">
        <v>5</v>
      </c>
      <c r="I93" s="4">
        <v>52.5</v>
      </c>
      <c r="J93" s="31">
        <v>68668</v>
      </c>
    </row>
    <row r="94" spans="1:10" x14ac:dyDescent="0.2">
      <c r="A94" s="27">
        <v>90</v>
      </c>
      <c r="B94" s="23" t="s">
        <v>195</v>
      </c>
      <c r="C94" s="23" t="s">
        <v>138</v>
      </c>
      <c r="D94" s="23" t="s">
        <v>185</v>
      </c>
      <c r="E94" s="23" t="s">
        <v>56</v>
      </c>
      <c r="F94" s="23" t="s">
        <v>15</v>
      </c>
      <c r="G94" s="19">
        <v>59455.199999999997</v>
      </c>
      <c r="H94" s="4">
        <v>2.5</v>
      </c>
      <c r="I94" s="4">
        <v>26.25</v>
      </c>
      <c r="J94" s="31">
        <v>69034</v>
      </c>
    </row>
    <row r="95" spans="1:10" x14ac:dyDescent="0.2">
      <c r="A95" s="27">
        <v>91</v>
      </c>
      <c r="B95" s="23" t="s">
        <v>196</v>
      </c>
      <c r="C95" s="23" t="s">
        <v>197</v>
      </c>
      <c r="D95" s="23" t="s">
        <v>18</v>
      </c>
      <c r="E95" s="23" t="s">
        <v>36</v>
      </c>
      <c r="F95" s="23" t="s">
        <v>20</v>
      </c>
      <c r="G95" s="19">
        <v>35785.660000000003</v>
      </c>
      <c r="H95" s="4">
        <v>2</v>
      </c>
      <c r="I95" s="4">
        <v>21</v>
      </c>
      <c r="J95" s="31">
        <v>69399</v>
      </c>
    </row>
    <row r="96" spans="1:10" x14ac:dyDescent="0.2">
      <c r="A96" s="27">
        <v>92</v>
      </c>
      <c r="B96" s="23" t="s">
        <v>175</v>
      </c>
      <c r="C96" s="23" t="s">
        <v>198</v>
      </c>
      <c r="D96" s="23" t="s">
        <v>52</v>
      </c>
      <c r="E96" s="24" t="s">
        <v>30</v>
      </c>
      <c r="F96" s="23" t="s">
        <v>20</v>
      </c>
      <c r="G96" s="19">
        <v>51339.72</v>
      </c>
      <c r="H96" s="4">
        <v>4.5</v>
      </c>
      <c r="I96" s="4">
        <v>47.25</v>
      </c>
      <c r="J96" s="31">
        <v>69764</v>
      </c>
    </row>
    <row r="97" spans="1:10" x14ac:dyDescent="0.2">
      <c r="A97" s="27">
        <v>93</v>
      </c>
      <c r="B97" s="23" t="s">
        <v>199</v>
      </c>
      <c r="C97" s="23" t="s">
        <v>200</v>
      </c>
      <c r="D97" s="23" t="s">
        <v>189</v>
      </c>
      <c r="E97" s="23" t="s">
        <v>36</v>
      </c>
      <c r="F97" s="23" t="s">
        <v>20</v>
      </c>
      <c r="G97" s="19">
        <v>79061.279999999999</v>
      </c>
      <c r="H97" s="4">
        <v>4</v>
      </c>
      <c r="I97" s="4">
        <v>42</v>
      </c>
      <c r="J97" s="31">
        <v>70129</v>
      </c>
    </row>
    <row r="98" spans="1:10" x14ac:dyDescent="0.2">
      <c r="A98" s="27">
        <v>94</v>
      </c>
      <c r="B98" s="23" t="s">
        <v>201</v>
      </c>
      <c r="C98" s="23" t="s">
        <v>202</v>
      </c>
      <c r="D98" s="23" t="s">
        <v>134</v>
      </c>
      <c r="E98" s="23" t="s">
        <v>19</v>
      </c>
      <c r="F98" s="23" t="s">
        <v>23</v>
      </c>
      <c r="G98" s="19">
        <v>79280.160000000003</v>
      </c>
      <c r="H98" s="4">
        <v>12</v>
      </c>
      <c r="I98" s="4">
        <v>12.5</v>
      </c>
      <c r="J98" s="31">
        <v>70495</v>
      </c>
    </row>
    <row r="99" spans="1:10" x14ac:dyDescent="0.2">
      <c r="A99" s="27">
        <v>95</v>
      </c>
      <c r="B99" s="23" t="s">
        <v>203</v>
      </c>
      <c r="C99" s="23" t="s">
        <v>204</v>
      </c>
      <c r="D99" s="23" t="s">
        <v>170</v>
      </c>
      <c r="E99" s="23" t="s">
        <v>19</v>
      </c>
      <c r="F99" s="23" t="s">
        <v>20</v>
      </c>
      <c r="G99" s="19">
        <v>58325.82</v>
      </c>
      <c r="H99" s="4">
        <v>3</v>
      </c>
      <c r="I99" s="4">
        <v>31.5</v>
      </c>
      <c r="J99" s="31">
        <v>70860</v>
      </c>
    </row>
    <row r="100" spans="1:10" x14ac:dyDescent="0.2">
      <c r="A100" s="27">
        <v>96</v>
      </c>
      <c r="B100" s="23" t="s">
        <v>205</v>
      </c>
      <c r="C100" s="23" t="s">
        <v>206</v>
      </c>
      <c r="D100" s="23" t="s">
        <v>26</v>
      </c>
      <c r="E100" s="23" t="s">
        <v>19</v>
      </c>
      <c r="F100" s="23" t="s">
        <v>15</v>
      </c>
      <c r="G100" s="19">
        <v>56177.3</v>
      </c>
      <c r="H100" s="4">
        <v>6</v>
      </c>
      <c r="I100" s="4">
        <v>6.5</v>
      </c>
      <c r="J100" s="31">
        <v>71225</v>
      </c>
    </row>
    <row r="101" spans="1:10" x14ac:dyDescent="0.2">
      <c r="A101" s="27">
        <v>97</v>
      </c>
      <c r="B101" s="23" t="s">
        <v>207</v>
      </c>
      <c r="C101" s="23" t="s">
        <v>38</v>
      </c>
      <c r="D101" s="23" t="s">
        <v>26</v>
      </c>
      <c r="E101" s="23" t="s">
        <v>19</v>
      </c>
      <c r="F101" s="23" t="s">
        <v>20</v>
      </c>
      <c r="G101" s="19">
        <v>56177.3</v>
      </c>
      <c r="H101" s="4">
        <v>20</v>
      </c>
      <c r="I101" s="4">
        <v>21</v>
      </c>
      <c r="J101" s="31">
        <v>71590</v>
      </c>
    </row>
    <row r="102" spans="1:10" x14ac:dyDescent="0.2">
      <c r="A102" s="27">
        <v>98</v>
      </c>
      <c r="B102" s="23" t="s">
        <v>208</v>
      </c>
      <c r="C102" s="23" t="s">
        <v>136</v>
      </c>
      <c r="D102" s="23" t="s">
        <v>121</v>
      </c>
      <c r="E102" s="23" t="s">
        <v>19</v>
      </c>
      <c r="F102" s="23" t="s">
        <v>23</v>
      </c>
      <c r="G102" s="19">
        <v>58357.65</v>
      </c>
      <c r="H102" s="4">
        <v>7.5</v>
      </c>
      <c r="I102" s="4">
        <v>7.5</v>
      </c>
      <c r="J102" s="31">
        <v>71956</v>
      </c>
    </row>
    <row r="103" spans="1:10" x14ac:dyDescent="0.2">
      <c r="A103" s="27">
        <v>99</v>
      </c>
      <c r="B103" s="23" t="s">
        <v>209</v>
      </c>
      <c r="C103" s="23" t="s">
        <v>210</v>
      </c>
      <c r="D103" s="23" t="s">
        <v>94</v>
      </c>
      <c r="E103" s="23" t="s">
        <v>19</v>
      </c>
      <c r="F103" s="23" t="s">
        <v>20</v>
      </c>
      <c r="G103" s="19">
        <v>40897.35</v>
      </c>
      <c r="H103" s="4">
        <v>5</v>
      </c>
      <c r="I103" s="4">
        <v>52.5</v>
      </c>
      <c r="J103" s="31">
        <v>72321</v>
      </c>
    </row>
    <row r="104" spans="1:10" x14ac:dyDescent="0.2">
      <c r="A104" s="27">
        <v>100</v>
      </c>
      <c r="B104" s="23" t="s">
        <v>211</v>
      </c>
      <c r="C104" s="23" t="s">
        <v>212</v>
      </c>
      <c r="D104" s="23" t="s">
        <v>154</v>
      </c>
      <c r="E104" s="24" t="s">
        <v>30</v>
      </c>
      <c r="F104" s="23" t="s">
        <v>15</v>
      </c>
      <c r="G104" s="19">
        <v>97096.35</v>
      </c>
      <c r="H104" s="4">
        <v>10</v>
      </c>
      <c r="I104" s="4">
        <v>10.5</v>
      </c>
      <c r="J104" s="31">
        <v>72686</v>
      </c>
    </row>
    <row r="105" spans="1:10" x14ac:dyDescent="0.2">
      <c r="A105" s="27">
        <v>101</v>
      </c>
      <c r="B105" s="23" t="s">
        <v>213</v>
      </c>
      <c r="C105" s="23" t="s">
        <v>214</v>
      </c>
      <c r="D105" s="23" t="s">
        <v>29</v>
      </c>
      <c r="E105" s="24" t="s">
        <v>30</v>
      </c>
      <c r="F105" s="23" t="s">
        <v>20</v>
      </c>
      <c r="G105" s="19">
        <v>58482.45</v>
      </c>
      <c r="H105" s="4">
        <v>11.25</v>
      </c>
      <c r="I105" s="4">
        <v>11.5</v>
      </c>
      <c r="J105" s="31">
        <v>73051</v>
      </c>
    </row>
    <row r="106" spans="1:10" x14ac:dyDescent="0.2">
      <c r="A106" s="27">
        <v>102</v>
      </c>
      <c r="B106" s="23" t="s">
        <v>215</v>
      </c>
      <c r="C106" s="23" t="s">
        <v>12</v>
      </c>
      <c r="D106" s="23" t="s">
        <v>55</v>
      </c>
      <c r="E106" s="23" t="s">
        <v>56</v>
      </c>
      <c r="F106" s="23" t="s">
        <v>20</v>
      </c>
      <c r="G106" s="19">
        <v>64738.18</v>
      </c>
      <c r="H106" s="4">
        <v>30</v>
      </c>
      <c r="I106" s="4">
        <v>31.5</v>
      </c>
      <c r="J106" s="31">
        <v>73416</v>
      </c>
    </row>
    <row r="107" spans="1:10" x14ac:dyDescent="0.2">
      <c r="A107" s="27">
        <v>103</v>
      </c>
      <c r="B107" s="23" t="s">
        <v>216</v>
      </c>
      <c r="C107" s="23" t="s">
        <v>217</v>
      </c>
      <c r="D107" s="23" t="s">
        <v>218</v>
      </c>
      <c r="E107" s="23" t="s">
        <v>36</v>
      </c>
      <c r="F107" s="23" t="s">
        <v>20</v>
      </c>
      <c r="G107" s="19">
        <v>65821.56</v>
      </c>
      <c r="H107" s="4">
        <v>7.5</v>
      </c>
      <c r="I107" s="4">
        <v>78.75</v>
      </c>
      <c r="J107" s="31">
        <v>73781</v>
      </c>
    </row>
    <row r="108" spans="1:10" x14ac:dyDescent="0.2">
      <c r="A108" s="27">
        <v>104</v>
      </c>
      <c r="B108" s="23" t="s">
        <v>219</v>
      </c>
      <c r="C108" s="23" t="s">
        <v>220</v>
      </c>
      <c r="D108" s="23" t="s">
        <v>154</v>
      </c>
      <c r="E108" s="24" t="s">
        <v>30</v>
      </c>
      <c r="F108" s="23" t="s">
        <v>23</v>
      </c>
      <c r="G108" s="19">
        <v>104565.3</v>
      </c>
      <c r="H108" s="4">
        <v>15</v>
      </c>
      <c r="I108" s="4">
        <v>15.5</v>
      </c>
      <c r="J108" s="31">
        <v>74146</v>
      </c>
    </row>
    <row r="109" spans="1:10" x14ac:dyDescent="0.2">
      <c r="A109" s="27">
        <v>105</v>
      </c>
      <c r="B109" s="23" t="s">
        <v>221</v>
      </c>
      <c r="C109" s="23" t="s">
        <v>63</v>
      </c>
      <c r="D109" s="23" t="s">
        <v>29</v>
      </c>
      <c r="E109" s="24" t="s">
        <v>30</v>
      </c>
      <c r="F109" s="23" t="s">
        <v>15</v>
      </c>
      <c r="G109" s="19">
        <v>62981.1</v>
      </c>
      <c r="H109" s="4">
        <v>2.25</v>
      </c>
      <c r="I109" s="4">
        <v>23.625</v>
      </c>
      <c r="J109" s="31">
        <v>74511</v>
      </c>
    </row>
    <row r="110" spans="1:10" x14ac:dyDescent="0.2">
      <c r="A110" s="27">
        <v>106</v>
      </c>
      <c r="B110" s="23" t="s">
        <v>222</v>
      </c>
      <c r="C110" s="23" t="s">
        <v>223</v>
      </c>
      <c r="D110" s="23" t="s">
        <v>52</v>
      </c>
      <c r="E110" s="24" t="s">
        <v>30</v>
      </c>
      <c r="F110" s="23" t="s">
        <v>15</v>
      </c>
      <c r="G110" s="19">
        <v>58277.52</v>
      </c>
      <c r="H110" s="4">
        <v>6</v>
      </c>
      <c r="I110" s="4">
        <v>5.6</v>
      </c>
      <c r="J110" s="31">
        <v>74877</v>
      </c>
    </row>
    <row r="111" spans="1:10" x14ac:dyDescent="0.2">
      <c r="A111" s="27">
        <v>107</v>
      </c>
      <c r="B111" s="23" t="s">
        <v>224</v>
      </c>
      <c r="C111" s="23" t="s">
        <v>67</v>
      </c>
      <c r="D111" s="23" t="s">
        <v>52</v>
      </c>
      <c r="E111" s="24" t="s">
        <v>30</v>
      </c>
      <c r="F111" s="23" t="s">
        <v>20</v>
      </c>
      <c r="G111" s="19">
        <v>58277.52</v>
      </c>
      <c r="H111" s="4">
        <v>1.5</v>
      </c>
      <c r="I111" s="4">
        <v>15.75</v>
      </c>
      <c r="J111" s="31">
        <v>75242</v>
      </c>
    </row>
    <row r="112" spans="1:10" x14ac:dyDescent="0.2">
      <c r="A112" s="27">
        <v>108</v>
      </c>
      <c r="B112" s="23" t="s">
        <v>225</v>
      </c>
      <c r="C112" s="23" t="s">
        <v>226</v>
      </c>
      <c r="D112" s="23" t="s">
        <v>33</v>
      </c>
      <c r="E112" s="23" t="s">
        <v>14</v>
      </c>
      <c r="F112" s="23" t="s">
        <v>23</v>
      </c>
      <c r="G112" s="19">
        <v>47852.639999999999</v>
      </c>
      <c r="H112" s="4">
        <v>3</v>
      </c>
      <c r="I112" s="4">
        <v>31.5</v>
      </c>
      <c r="J112" s="31">
        <v>75607</v>
      </c>
    </row>
    <row r="113" spans="1:10" x14ac:dyDescent="0.2">
      <c r="A113" s="27">
        <v>109</v>
      </c>
      <c r="B113" s="23" t="s">
        <v>227</v>
      </c>
      <c r="C113" s="23" t="s">
        <v>228</v>
      </c>
      <c r="D113" s="23" t="s">
        <v>170</v>
      </c>
      <c r="E113" s="23" t="s">
        <v>19</v>
      </c>
      <c r="F113" s="23" t="s">
        <v>23</v>
      </c>
      <c r="G113" s="19">
        <v>67535.16</v>
      </c>
      <c r="H113" s="4">
        <v>4.5</v>
      </c>
      <c r="I113" s="4">
        <v>47.25</v>
      </c>
      <c r="J113" s="31">
        <v>75972</v>
      </c>
    </row>
    <row r="114" spans="1:10" x14ac:dyDescent="0.2">
      <c r="A114" s="27">
        <v>110</v>
      </c>
      <c r="B114" s="23" t="s">
        <v>229</v>
      </c>
      <c r="C114" s="23" t="s">
        <v>230</v>
      </c>
      <c r="D114" s="23" t="s">
        <v>170</v>
      </c>
      <c r="E114" s="23" t="s">
        <v>19</v>
      </c>
      <c r="F114" s="23" t="s">
        <v>15</v>
      </c>
      <c r="G114" s="19">
        <v>69070.05</v>
      </c>
      <c r="H114" s="4">
        <v>3</v>
      </c>
      <c r="I114" s="4">
        <v>31.5</v>
      </c>
      <c r="J114" s="31">
        <v>76338</v>
      </c>
    </row>
    <row r="115" spans="1:10" x14ac:dyDescent="0.2">
      <c r="A115" s="27">
        <v>111</v>
      </c>
      <c r="B115" s="23" t="s">
        <v>231</v>
      </c>
      <c r="C115" s="23" t="s">
        <v>123</v>
      </c>
      <c r="D115" s="23" t="s">
        <v>52</v>
      </c>
      <c r="E115" s="24" t="s">
        <v>30</v>
      </c>
      <c r="F115" s="23" t="s">
        <v>20</v>
      </c>
      <c r="G115" s="19">
        <v>66602.880000000005</v>
      </c>
      <c r="H115" s="4">
        <v>12</v>
      </c>
      <c r="I115" s="4">
        <v>12.5</v>
      </c>
      <c r="J115" s="31">
        <v>76703</v>
      </c>
    </row>
    <row r="116" spans="1:10" x14ac:dyDescent="0.2">
      <c r="A116" s="27">
        <v>112</v>
      </c>
      <c r="B116" s="23" t="s">
        <v>232</v>
      </c>
      <c r="C116" s="23" t="s">
        <v>233</v>
      </c>
      <c r="D116" s="23" t="s">
        <v>76</v>
      </c>
      <c r="E116" s="23" t="s">
        <v>19</v>
      </c>
      <c r="F116" s="23" t="s">
        <v>15</v>
      </c>
      <c r="G116" s="19">
        <v>105753.02</v>
      </c>
      <c r="H116" s="4">
        <v>6</v>
      </c>
      <c r="I116" s="4">
        <v>7.75</v>
      </c>
      <c r="J116" s="31">
        <v>77068</v>
      </c>
    </row>
    <row r="117" spans="1:10" x14ac:dyDescent="0.2">
      <c r="A117" s="27">
        <v>113</v>
      </c>
      <c r="B117" s="23" t="s">
        <v>234</v>
      </c>
      <c r="C117" s="23" t="s">
        <v>149</v>
      </c>
      <c r="D117" s="23" t="s">
        <v>121</v>
      </c>
      <c r="E117" s="23" t="s">
        <v>19</v>
      </c>
      <c r="F117" s="23" t="s">
        <v>15</v>
      </c>
      <c r="G117" s="19">
        <v>79306.55</v>
      </c>
      <c r="H117" s="4">
        <v>1</v>
      </c>
      <c r="I117" s="4">
        <v>10.5</v>
      </c>
      <c r="J117" s="31">
        <v>77433</v>
      </c>
    </row>
    <row r="118" spans="1:10" x14ac:dyDescent="0.2">
      <c r="A118" s="27">
        <v>114</v>
      </c>
      <c r="B118" s="23" t="s">
        <v>235</v>
      </c>
      <c r="C118" s="23" t="s">
        <v>236</v>
      </c>
      <c r="D118" s="23" t="s">
        <v>189</v>
      </c>
      <c r="E118" s="23" t="s">
        <v>36</v>
      </c>
      <c r="F118" s="23" t="s">
        <v>15</v>
      </c>
      <c r="G118" s="19">
        <v>116511.36</v>
      </c>
      <c r="H118" s="4">
        <v>0.5</v>
      </c>
      <c r="I118" s="4">
        <v>5.25</v>
      </c>
      <c r="J118" s="31">
        <v>77799</v>
      </c>
    </row>
    <row r="119" spans="1:10" x14ac:dyDescent="0.2">
      <c r="A119" s="27">
        <v>115</v>
      </c>
      <c r="B119" s="23" t="s">
        <v>92</v>
      </c>
      <c r="C119" s="23" t="s">
        <v>212</v>
      </c>
      <c r="D119" s="23" t="s">
        <v>185</v>
      </c>
      <c r="E119" s="23" t="s">
        <v>56</v>
      </c>
      <c r="F119" s="23" t="s">
        <v>15</v>
      </c>
      <c r="G119" s="19">
        <v>50000</v>
      </c>
      <c r="H119" s="4">
        <v>10</v>
      </c>
      <c r="I119" s="4">
        <v>10</v>
      </c>
      <c r="J119" s="31">
        <v>78164</v>
      </c>
    </row>
    <row r="120" spans="1:10" x14ac:dyDescent="0.2">
      <c r="A120" s="27">
        <v>116</v>
      </c>
      <c r="B120" s="23" t="s">
        <v>92</v>
      </c>
      <c r="C120" s="23" t="s">
        <v>237</v>
      </c>
      <c r="D120" s="23" t="s">
        <v>18</v>
      </c>
      <c r="E120" s="24" t="s">
        <v>30</v>
      </c>
      <c r="F120" s="23" t="s">
        <v>20</v>
      </c>
      <c r="G120" s="19">
        <v>31916.94</v>
      </c>
      <c r="H120" s="4">
        <v>6.75</v>
      </c>
      <c r="I120" s="4">
        <v>7.5</v>
      </c>
      <c r="J120" s="31">
        <v>78529</v>
      </c>
    </row>
    <row r="121" spans="1:10" x14ac:dyDescent="0.2">
      <c r="A121" s="27">
        <v>117</v>
      </c>
      <c r="B121" s="23" t="s">
        <v>92</v>
      </c>
      <c r="C121" s="23" t="s">
        <v>237</v>
      </c>
      <c r="D121" s="23" t="s">
        <v>29</v>
      </c>
      <c r="E121" s="24" t="s">
        <v>30</v>
      </c>
      <c r="F121" s="23" t="s">
        <v>15</v>
      </c>
      <c r="G121" s="19">
        <v>62981.1</v>
      </c>
      <c r="H121" s="4">
        <v>2.25</v>
      </c>
      <c r="I121" s="4">
        <v>23.625</v>
      </c>
      <c r="J121" s="31">
        <v>78894</v>
      </c>
    </row>
    <row r="122" spans="1:10" x14ac:dyDescent="0.2">
      <c r="A122" s="27">
        <v>118</v>
      </c>
      <c r="B122" s="23" t="s">
        <v>92</v>
      </c>
      <c r="C122" s="23" t="s">
        <v>120</v>
      </c>
      <c r="D122" s="23" t="s">
        <v>170</v>
      </c>
      <c r="E122" s="23" t="s">
        <v>19</v>
      </c>
      <c r="F122" s="23" t="s">
        <v>23</v>
      </c>
      <c r="G122" s="19">
        <v>50651.37</v>
      </c>
      <c r="H122" s="4">
        <v>10.5</v>
      </c>
      <c r="I122" s="4">
        <v>10.5</v>
      </c>
      <c r="J122" s="31">
        <v>79260</v>
      </c>
    </row>
    <row r="123" spans="1:10" x14ac:dyDescent="0.2">
      <c r="A123" s="27">
        <v>119</v>
      </c>
      <c r="B123" s="23" t="s">
        <v>92</v>
      </c>
      <c r="C123" s="23" t="s">
        <v>158</v>
      </c>
      <c r="D123" s="23" t="s">
        <v>18</v>
      </c>
      <c r="E123" s="23" t="s">
        <v>36</v>
      </c>
      <c r="F123" s="23" t="s">
        <v>23</v>
      </c>
      <c r="G123" s="19">
        <v>32884.120000000003</v>
      </c>
      <c r="H123" s="4">
        <v>4</v>
      </c>
      <c r="I123" s="4">
        <v>42</v>
      </c>
      <c r="J123" s="31">
        <v>79625</v>
      </c>
    </row>
    <row r="124" spans="1:10" x14ac:dyDescent="0.2">
      <c r="A124" s="27">
        <v>120</v>
      </c>
      <c r="B124" s="24" t="s">
        <v>238</v>
      </c>
      <c r="C124" s="23" t="s">
        <v>239</v>
      </c>
      <c r="D124" s="23" t="s">
        <v>18</v>
      </c>
      <c r="E124" s="23" t="s">
        <v>19</v>
      </c>
      <c r="F124" s="23" t="s">
        <v>15</v>
      </c>
      <c r="G124" s="19">
        <v>50651.37</v>
      </c>
      <c r="H124" s="4">
        <v>10.5</v>
      </c>
      <c r="I124" s="4">
        <v>10.5</v>
      </c>
      <c r="J124" s="31">
        <v>79990</v>
      </c>
    </row>
    <row r="125" spans="1:10" x14ac:dyDescent="0.2">
      <c r="A125" s="27">
        <v>120</v>
      </c>
      <c r="B125" s="24" t="s">
        <v>238</v>
      </c>
      <c r="C125" s="23" t="s">
        <v>239</v>
      </c>
      <c r="D125" s="23" t="s">
        <v>18</v>
      </c>
      <c r="E125" s="23" t="s">
        <v>19</v>
      </c>
      <c r="F125" s="23" t="s">
        <v>15</v>
      </c>
      <c r="G125" s="19">
        <v>50651.37</v>
      </c>
      <c r="H125" s="4">
        <v>10.5</v>
      </c>
      <c r="I125" s="4">
        <v>10.5</v>
      </c>
      <c r="J125" s="31">
        <v>80355</v>
      </c>
    </row>
    <row r="126" spans="1:10" x14ac:dyDescent="0.2">
      <c r="A126" s="27">
        <v>120</v>
      </c>
      <c r="B126" s="23" t="s">
        <v>238</v>
      </c>
      <c r="C126" s="23" t="s">
        <v>239</v>
      </c>
      <c r="D126" s="23" t="s">
        <v>18</v>
      </c>
      <c r="E126" s="23" t="s">
        <v>19</v>
      </c>
      <c r="F126" s="23" t="s">
        <v>15</v>
      </c>
      <c r="G126" s="19">
        <v>50651.37</v>
      </c>
      <c r="H126" s="4">
        <v>10.5</v>
      </c>
      <c r="I126" s="4">
        <v>10.5</v>
      </c>
      <c r="J126" s="31">
        <v>80355</v>
      </c>
    </row>
    <row r="132" spans="2:4" x14ac:dyDescent="0.2">
      <c r="B132" s="36" t="s">
        <v>240</v>
      </c>
      <c r="C132" t="s">
        <v>241</v>
      </c>
      <c r="D132"/>
    </row>
    <row r="133" spans="2:4" x14ac:dyDescent="0.2">
      <c r="B133" s="37" t="s">
        <v>36</v>
      </c>
      <c r="C133">
        <v>469.45</v>
      </c>
      <c r="D133"/>
    </row>
    <row r="134" spans="2:4" x14ac:dyDescent="0.2">
      <c r="B134" s="37" t="s">
        <v>19</v>
      </c>
      <c r="C134">
        <v>940.9</v>
      </c>
      <c r="D134"/>
    </row>
    <row r="135" spans="2:4" x14ac:dyDescent="0.2">
      <c r="B135" s="37" t="s">
        <v>14</v>
      </c>
      <c r="C135">
        <v>390.625</v>
      </c>
      <c r="D135"/>
    </row>
    <row r="136" spans="2:4" x14ac:dyDescent="0.2">
      <c r="B136" s="37" t="s">
        <v>42</v>
      </c>
      <c r="C136">
        <v>153.65</v>
      </c>
      <c r="D136"/>
    </row>
    <row r="137" spans="2:4" x14ac:dyDescent="0.2">
      <c r="B137" s="37" t="s">
        <v>30</v>
      </c>
      <c r="C137">
        <v>599.30000000000007</v>
      </c>
      <c r="D137"/>
    </row>
    <row r="138" spans="2:4" x14ac:dyDescent="0.2">
      <c r="B138" s="37" t="s">
        <v>56</v>
      </c>
      <c r="C138">
        <v>272</v>
      </c>
      <c r="D138"/>
    </row>
    <row r="139" spans="2:4" x14ac:dyDescent="0.2">
      <c r="B139" s="37" t="s">
        <v>242</v>
      </c>
      <c r="C139">
        <v>2825.9250000000002</v>
      </c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</sheetData>
  <sortState xmlns:xlrd2="http://schemas.microsoft.com/office/spreadsheetml/2017/richdata2" ref="A5:I124">
    <sortCondition ref="A5:A124"/>
  </sortState>
  <mergeCells count="1">
    <mergeCell ref="A2:I2"/>
  </mergeCells>
  <phoneticPr fontId="4" type="noConversion"/>
  <printOptions gridLines="1"/>
  <pageMargins left="0.75" right="0.75" top="1" bottom="1" header="0.5" footer="0.5"/>
  <pageSetup scale="37" orientation="portrait" horizontalDpi="240" verticalDpi="144" r:id="rId2"/>
  <headerFooter alignWithMargins="0">
    <oddHeader>&amp;A</oddHeader>
    <oddFooter>Page &amp;P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5863-E267-4B1B-9992-969387890B52}">
  <sheetPr codeName="Arkusz2"/>
  <dimension ref="B1:M16"/>
  <sheetViews>
    <sheetView zoomScale="130" zoomScaleNormal="130" workbookViewId="0">
      <selection activeCell="C6" sqref="C6"/>
    </sheetView>
  </sheetViews>
  <sheetFormatPr defaultRowHeight="12.75" x14ac:dyDescent="0.2"/>
  <cols>
    <col min="1" max="4" width="9.140625" style="5"/>
    <col min="5" max="5" width="10.140625" style="5" bestFit="1" customWidth="1"/>
    <col min="6" max="6" width="9.140625" style="5"/>
    <col min="7" max="7" width="11" style="5" bestFit="1" customWidth="1"/>
    <col min="8" max="8" width="10.42578125" style="5" bestFit="1" customWidth="1"/>
    <col min="9" max="10" width="9.140625" style="5"/>
    <col min="11" max="11" width="16.28515625" style="5" customWidth="1"/>
    <col min="12" max="16384" width="9.140625" style="5"/>
  </cols>
  <sheetData>
    <row r="1" spans="2:13" x14ac:dyDescent="0.2">
      <c r="K1" s="5" t="s">
        <v>243</v>
      </c>
      <c r="L1" s="5">
        <v>50000</v>
      </c>
    </row>
    <row r="2" spans="2:13" x14ac:dyDescent="0.2">
      <c r="H2" s="7"/>
      <c r="J2" s="8"/>
    </row>
    <row r="3" spans="2:13" x14ac:dyDescent="0.2">
      <c r="J3" s="9"/>
      <c r="K3" s="6" t="s">
        <v>244</v>
      </c>
      <c r="L3" s="17">
        <v>0.2</v>
      </c>
      <c r="M3" s="5">
        <f>$L$1*L3</f>
        <v>10000</v>
      </c>
    </row>
    <row r="4" spans="2:13" x14ac:dyDescent="0.2">
      <c r="H4" s="10"/>
      <c r="J4" s="9"/>
      <c r="K4" s="5" t="s">
        <v>245</v>
      </c>
      <c r="L4" s="17">
        <v>0.15</v>
      </c>
      <c r="M4" s="5">
        <f t="shared" ref="M4:M5" si="0">$L$1*L4</f>
        <v>7500</v>
      </c>
    </row>
    <row r="5" spans="2:13" x14ac:dyDescent="0.2">
      <c r="B5" s="11" t="s">
        <v>1</v>
      </c>
      <c r="C5" s="11" t="s">
        <v>2</v>
      </c>
      <c r="D5" s="11" t="s">
        <v>3</v>
      </c>
      <c r="E5" s="11" t="s">
        <v>5</v>
      </c>
      <c r="F5" s="8" t="s">
        <v>8</v>
      </c>
      <c r="G5" s="14" t="s">
        <v>246</v>
      </c>
      <c r="H5" s="15" t="s">
        <v>247</v>
      </c>
      <c r="J5" s="9"/>
      <c r="K5" s="5" t="s">
        <v>248</v>
      </c>
      <c r="L5" s="17">
        <v>0.1</v>
      </c>
      <c r="M5" s="5">
        <f t="shared" si="0"/>
        <v>5000</v>
      </c>
    </row>
    <row r="6" spans="2:13" x14ac:dyDescent="0.2">
      <c r="B6" s="12">
        <v>1</v>
      </c>
      <c r="C6" s="6" t="s">
        <v>11</v>
      </c>
      <c r="D6" s="6" t="s">
        <v>12</v>
      </c>
      <c r="E6" s="6" t="s">
        <v>14</v>
      </c>
      <c r="F6" s="35">
        <v>1</v>
      </c>
      <c r="G6" s="5" t="str">
        <f>IF(F6&gt;3,"NIE","TAK")</f>
        <v>TAK</v>
      </c>
      <c r="H6" s="16">
        <f>IF(G6="TAK",$L$7/$L$9,0)</f>
        <v>3928.5714285714284</v>
      </c>
      <c r="J6" s="9"/>
    </row>
    <row r="7" spans="2:13" x14ac:dyDescent="0.2">
      <c r="B7" s="12">
        <v>2</v>
      </c>
      <c r="C7" s="6" t="s">
        <v>16</v>
      </c>
      <c r="D7" s="6" t="s">
        <v>17</v>
      </c>
      <c r="E7" s="6" t="s">
        <v>19</v>
      </c>
      <c r="F7" s="35">
        <v>1</v>
      </c>
      <c r="G7" s="5" t="str">
        <f t="shared" ref="G7:G15" si="1">IF(F7&gt;3,"NIE","TAK")</f>
        <v>TAK</v>
      </c>
      <c r="H7" s="16">
        <f t="shared" ref="H7:H15" si="2">IF(G7="TAK",$L$7/$L$9,0)</f>
        <v>3928.5714285714284</v>
      </c>
      <c r="J7" s="9"/>
      <c r="K7" s="5" t="s">
        <v>249</v>
      </c>
      <c r="L7" s="5">
        <f>L1-SUM(M3:M5)</f>
        <v>27500</v>
      </c>
    </row>
    <row r="8" spans="2:13" x14ac:dyDescent="0.2">
      <c r="B8" s="12">
        <v>3</v>
      </c>
      <c r="C8" s="6" t="s">
        <v>21</v>
      </c>
      <c r="D8" s="6" t="s">
        <v>22</v>
      </c>
      <c r="E8" s="6" t="s">
        <v>19</v>
      </c>
      <c r="F8" s="35">
        <v>4</v>
      </c>
      <c r="G8" s="5" t="str">
        <f t="shared" si="1"/>
        <v>NIE</v>
      </c>
      <c r="H8" s="16">
        <f t="shared" si="2"/>
        <v>0</v>
      </c>
      <c r="J8" s="9"/>
    </row>
    <row r="9" spans="2:13" x14ac:dyDescent="0.2">
      <c r="B9" s="12">
        <v>4</v>
      </c>
      <c r="C9" s="6" t="s">
        <v>24</v>
      </c>
      <c r="D9" s="6" t="s">
        <v>25</v>
      </c>
      <c r="E9" s="6" t="s">
        <v>19</v>
      </c>
      <c r="F9" s="35">
        <v>3</v>
      </c>
      <c r="G9" s="5" t="str">
        <f t="shared" si="1"/>
        <v>TAK</v>
      </c>
      <c r="H9" s="16">
        <f t="shared" si="2"/>
        <v>3928.5714285714284</v>
      </c>
      <c r="J9" s="9"/>
      <c r="K9" s="5" t="s">
        <v>250</v>
      </c>
      <c r="L9" s="5">
        <f>COUNTIF(G6:G15,"TAK")</f>
        <v>7</v>
      </c>
    </row>
    <row r="10" spans="2:13" x14ac:dyDescent="0.2">
      <c r="B10" s="12">
        <v>5</v>
      </c>
      <c r="C10" s="6" t="s">
        <v>27</v>
      </c>
      <c r="D10" s="6" t="s">
        <v>28</v>
      </c>
      <c r="E10" s="13" t="s">
        <v>30</v>
      </c>
      <c r="F10" s="35">
        <v>4</v>
      </c>
      <c r="G10" s="5" t="str">
        <f t="shared" si="1"/>
        <v>NIE</v>
      </c>
      <c r="H10" s="16">
        <f t="shared" si="2"/>
        <v>0</v>
      </c>
      <c r="J10" s="9"/>
    </row>
    <row r="11" spans="2:13" x14ac:dyDescent="0.2">
      <c r="B11" s="12">
        <v>6</v>
      </c>
      <c r="C11" s="6" t="s">
        <v>31</v>
      </c>
      <c r="D11" s="6" t="s">
        <v>32</v>
      </c>
      <c r="E11" s="6" t="s">
        <v>14</v>
      </c>
      <c r="F11" s="35">
        <v>8</v>
      </c>
      <c r="G11" s="5" t="str">
        <f t="shared" si="1"/>
        <v>NIE</v>
      </c>
      <c r="H11" s="16">
        <f t="shared" si="2"/>
        <v>0</v>
      </c>
      <c r="J11" s="9"/>
      <c r="K11" s="5" t="s">
        <v>14</v>
      </c>
      <c r="L11" s="5">
        <f>SUMIF(E5:E14,K11,H5:H14)</f>
        <v>3928.5714285714284</v>
      </c>
    </row>
    <row r="12" spans="2:13" x14ac:dyDescent="0.2">
      <c r="B12" s="12">
        <v>7</v>
      </c>
      <c r="C12" s="6" t="s">
        <v>34</v>
      </c>
      <c r="D12" s="6" t="s">
        <v>35</v>
      </c>
      <c r="E12" s="6" t="s">
        <v>36</v>
      </c>
      <c r="F12" s="35">
        <v>3</v>
      </c>
      <c r="G12" s="5" t="str">
        <f t="shared" si="1"/>
        <v>TAK</v>
      </c>
      <c r="H12" s="16">
        <f t="shared" si="2"/>
        <v>3928.5714285714284</v>
      </c>
      <c r="J12" s="9"/>
      <c r="K12" s="6" t="s">
        <v>19</v>
      </c>
      <c r="L12" s="5">
        <f>SUMIF(E6:E15,K12,H6:H15)</f>
        <v>7857.1428571428569</v>
      </c>
    </row>
    <row r="13" spans="2:13" x14ac:dyDescent="0.2">
      <c r="B13" s="12">
        <v>8</v>
      </c>
      <c r="C13" s="6" t="s">
        <v>37</v>
      </c>
      <c r="D13" s="6" t="s">
        <v>38</v>
      </c>
      <c r="E13" s="6" t="s">
        <v>36</v>
      </c>
      <c r="F13" s="35">
        <v>2.25</v>
      </c>
      <c r="G13" s="5" t="str">
        <f t="shared" si="1"/>
        <v>TAK</v>
      </c>
      <c r="H13" s="16">
        <f t="shared" si="2"/>
        <v>3928.5714285714284</v>
      </c>
      <c r="K13" s="5" t="s">
        <v>30</v>
      </c>
      <c r="L13" s="5">
        <f t="shared" ref="L13:L15" si="3">SUMIF(E7:E16,K13,H7:H16)</f>
        <v>0</v>
      </c>
    </row>
    <row r="14" spans="2:13" x14ac:dyDescent="0.2">
      <c r="B14" s="12">
        <v>9</v>
      </c>
      <c r="C14" s="6" t="s">
        <v>39</v>
      </c>
      <c r="D14" s="6" t="s">
        <v>40</v>
      </c>
      <c r="E14" s="13" t="s">
        <v>42</v>
      </c>
      <c r="F14" s="35">
        <v>2</v>
      </c>
      <c r="G14" s="5" t="str">
        <f t="shared" si="1"/>
        <v>TAK</v>
      </c>
      <c r="H14" s="16">
        <f t="shared" si="2"/>
        <v>3928.5714285714284</v>
      </c>
      <c r="K14" s="5" t="s">
        <v>36</v>
      </c>
      <c r="L14" s="5">
        <f t="shared" si="3"/>
        <v>7857.1428571428569</v>
      </c>
    </row>
    <row r="15" spans="2:13" x14ac:dyDescent="0.2">
      <c r="B15" s="12">
        <v>10</v>
      </c>
      <c r="C15" s="6" t="s">
        <v>43</v>
      </c>
      <c r="D15" s="6" t="s">
        <v>17</v>
      </c>
      <c r="E15" s="13" t="s">
        <v>42</v>
      </c>
      <c r="F15" s="35">
        <v>2</v>
      </c>
      <c r="G15" s="5" t="str">
        <f t="shared" si="1"/>
        <v>TAK</v>
      </c>
      <c r="H15" s="16">
        <f t="shared" si="2"/>
        <v>3928.5714285714284</v>
      </c>
      <c r="K15" s="5" t="s">
        <v>42</v>
      </c>
      <c r="L15" s="5">
        <f t="shared" si="3"/>
        <v>7857.1428571428569</v>
      </c>
    </row>
    <row r="16" spans="2:13" x14ac:dyDescent="0.2">
      <c r="H16" s="18"/>
    </row>
  </sheetData>
  <conditionalFormatting sqref="G6:G15">
    <cfRule type="containsText" dxfId="2" priority="1" operator="containsText" text="NIE">
      <formula>NOT(ISERROR(SEARCH("NIE",G6)))</formula>
    </cfRule>
    <cfRule type="containsText" dxfId="1" priority="2" operator="containsText" text="TAK">
      <formula>NOT(ISERROR(SEARCH("TAK",G6)))</formula>
    </cfRule>
    <cfRule type="cellIs" dxfId="0" priority="3" operator="equal">
      <formula>"""TAK"""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72ED-84C3-4684-81BF-601313DC1362}">
  <sheetPr codeName="Arkusz3"/>
  <dimension ref="A1:V16"/>
  <sheetViews>
    <sheetView tabSelected="1" topLeftCell="D1" zoomScale="200" zoomScaleNormal="200" workbookViewId="0">
      <selection activeCell="E8" sqref="E8:G13"/>
    </sheetView>
  </sheetViews>
  <sheetFormatPr defaultRowHeight="12.75" x14ac:dyDescent="0.2"/>
  <cols>
    <col min="1" max="1" width="10.5703125" bestFit="1" customWidth="1"/>
    <col min="2" max="2" width="23.85546875" customWidth="1"/>
    <col min="3" max="3" width="14.140625" customWidth="1"/>
    <col min="4" max="4" width="20.140625" customWidth="1"/>
    <col min="5" max="5" width="16.42578125" customWidth="1"/>
    <col min="6" max="6" width="8.42578125" customWidth="1"/>
    <col min="7" max="7" width="11.42578125" customWidth="1"/>
    <col min="9" max="9" width="12.28515625" customWidth="1"/>
    <col min="10" max="10" width="15.28515625" customWidth="1"/>
    <col min="11" max="11" width="20.85546875" bestFit="1" customWidth="1"/>
  </cols>
  <sheetData>
    <row r="1" spans="1:22" x14ac:dyDescent="0.2">
      <c r="B1" s="33">
        <v>1.3</v>
      </c>
      <c r="C1" s="40">
        <v>1.26</v>
      </c>
      <c r="D1" s="41">
        <f>ROUND(C1,1)</f>
        <v>1.3</v>
      </c>
    </row>
    <row r="2" spans="1:22" x14ac:dyDescent="0.2">
      <c r="B2" s="34">
        <v>1.6</v>
      </c>
      <c r="C2" s="41">
        <v>1.56</v>
      </c>
      <c r="D2" s="41">
        <f t="shared" ref="D2:D3" si="0">ROUND(C2,1)</f>
        <v>1.6</v>
      </c>
      <c r="E2" s="43">
        <v>2.3252299999999999</v>
      </c>
      <c r="F2" s="44">
        <f>ROUND(E2,2)</f>
        <v>2.33</v>
      </c>
      <c r="G2" s="30"/>
    </row>
    <row r="3" spans="1:22" x14ac:dyDescent="0.2">
      <c r="B3" s="34">
        <v>1.1000000000000001</v>
      </c>
      <c r="C3" s="41">
        <v>1.1200000000000001</v>
      </c>
      <c r="D3" s="41">
        <f t="shared" si="0"/>
        <v>1.1000000000000001</v>
      </c>
      <c r="E3" s="42">
        <v>4.9832532</v>
      </c>
    </row>
    <row r="4" spans="1:22" x14ac:dyDescent="0.2">
      <c r="B4" s="34">
        <f>SUM(B1:B3)</f>
        <v>4</v>
      </c>
      <c r="C4" s="41">
        <f>SUM(C1:C3)</f>
        <v>3.9400000000000004</v>
      </c>
      <c r="D4" s="41">
        <f>SUM(D1:D3)</f>
        <v>4</v>
      </c>
      <c r="E4" s="32"/>
      <c r="I4" s="38" t="s">
        <v>252</v>
      </c>
    </row>
    <row r="5" spans="1:22" x14ac:dyDescent="0.2">
      <c r="I5" s="45">
        <v>-5</v>
      </c>
      <c r="J5" s="46">
        <v>-5</v>
      </c>
      <c r="K5" s="45"/>
    </row>
    <row r="6" spans="1:22" x14ac:dyDescent="0.2">
      <c r="I6" s="47">
        <v>5</v>
      </c>
      <c r="M6">
        <v>1</v>
      </c>
      <c r="N6">
        <v>2</v>
      </c>
      <c r="O6">
        <v>3</v>
      </c>
      <c r="P6">
        <v>4</v>
      </c>
      <c r="Q6">
        <v>5</v>
      </c>
      <c r="R6">
        <v>6</v>
      </c>
      <c r="S6">
        <v>7</v>
      </c>
      <c r="T6">
        <v>8</v>
      </c>
      <c r="U6">
        <v>9</v>
      </c>
      <c r="V6">
        <v>10</v>
      </c>
    </row>
    <row r="7" spans="1:22" x14ac:dyDescent="0.2">
      <c r="L7">
        <v>1</v>
      </c>
      <c r="M7">
        <f>M$6*$L7</f>
        <v>1</v>
      </c>
      <c r="N7">
        <f t="shared" ref="N7:V7" si="1">N$6*$L7</f>
        <v>2</v>
      </c>
      <c r="O7">
        <f t="shared" si="1"/>
        <v>3</v>
      </c>
      <c r="P7">
        <f t="shared" si="1"/>
        <v>4</v>
      </c>
      <c r="Q7">
        <f t="shared" si="1"/>
        <v>5</v>
      </c>
      <c r="R7">
        <f t="shared" si="1"/>
        <v>6</v>
      </c>
      <c r="S7">
        <f t="shared" si="1"/>
        <v>7</v>
      </c>
      <c r="T7">
        <f t="shared" si="1"/>
        <v>8</v>
      </c>
      <c r="U7">
        <f t="shared" si="1"/>
        <v>9</v>
      </c>
      <c r="V7">
        <f t="shared" si="1"/>
        <v>10</v>
      </c>
    </row>
    <row r="8" spans="1:22" x14ac:dyDescent="0.2">
      <c r="A8" s="31"/>
      <c r="B8" s="31">
        <v>95102580471</v>
      </c>
      <c r="D8" s="38">
        <v>95102580471</v>
      </c>
      <c r="E8" t="str">
        <f>MID(D8,10,1)</f>
        <v>7</v>
      </c>
      <c r="F8">
        <f>MOD(E8,2)</f>
        <v>1</v>
      </c>
      <c r="G8" s="29" t="str">
        <f>IF(F8=1,"M","K")</f>
        <v>M</v>
      </c>
      <c r="H8" s="29"/>
      <c r="I8" s="29"/>
      <c r="L8">
        <v>2</v>
      </c>
      <c r="M8">
        <f t="shared" ref="M8:V16" si="2">M$6*$L8</f>
        <v>2</v>
      </c>
      <c r="N8">
        <f t="shared" si="2"/>
        <v>4</v>
      </c>
      <c r="O8">
        <f t="shared" si="2"/>
        <v>6</v>
      </c>
      <c r="P8">
        <f t="shared" si="2"/>
        <v>8</v>
      </c>
      <c r="Q8">
        <f t="shared" si="2"/>
        <v>10</v>
      </c>
      <c r="R8">
        <f t="shared" si="2"/>
        <v>12</v>
      </c>
      <c r="S8">
        <f t="shared" si="2"/>
        <v>14</v>
      </c>
      <c r="T8">
        <f t="shared" si="2"/>
        <v>16</v>
      </c>
      <c r="U8">
        <f t="shared" si="2"/>
        <v>18</v>
      </c>
      <c r="V8">
        <f t="shared" si="2"/>
        <v>20</v>
      </c>
    </row>
    <row r="9" spans="1:22" x14ac:dyDescent="0.2">
      <c r="B9">
        <v>83102313391</v>
      </c>
      <c r="D9" s="38">
        <v>83102313391</v>
      </c>
      <c r="E9" t="str">
        <f t="shared" ref="E9:E13" si="3">MID(D9,10,1)</f>
        <v>9</v>
      </c>
      <c r="F9">
        <f t="shared" ref="F9:F13" si="4">MOD(E9,2)</f>
        <v>1</v>
      </c>
      <c r="G9" s="29" t="str">
        <f t="shared" ref="G9:G13" si="5">IF(F9=1,"M","K")</f>
        <v>M</v>
      </c>
      <c r="L9">
        <v>3</v>
      </c>
      <c r="M9">
        <f t="shared" si="2"/>
        <v>3</v>
      </c>
      <c r="N9">
        <f t="shared" si="2"/>
        <v>6</v>
      </c>
      <c r="O9">
        <f t="shared" si="2"/>
        <v>9</v>
      </c>
      <c r="P9">
        <f t="shared" si="2"/>
        <v>12</v>
      </c>
      <c r="Q9">
        <f t="shared" si="2"/>
        <v>15</v>
      </c>
      <c r="R9">
        <f t="shared" si="2"/>
        <v>18</v>
      </c>
      <c r="S9">
        <f t="shared" si="2"/>
        <v>21</v>
      </c>
      <c r="T9">
        <f t="shared" si="2"/>
        <v>24</v>
      </c>
      <c r="U9">
        <f t="shared" si="2"/>
        <v>27</v>
      </c>
      <c r="V9">
        <f t="shared" si="2"/>
        <v>30</v>
      </c>
    </row>
    <row r="10" spans="1:22" x14ac:dyDescent="0.2">
      <c r="B10">
        <v>60040135238</v>
      </c>
      <c r="D10" s="38">
        <v>60040135238</v>
      </c>
      <c r="E10" t="str">
        <f t="shared" si="3"/>
        <v>3</v>
      </c>
      <c r="F10">
        <f t="shared" si="4"/>
        <v>1</v>
      </c>
      <c r="G10" s="29" t="str">
        <f t="shared" si="5"/>
        <v>M</v>
      </c>
      <c r="L10">
        <v>4</v>
      </c>
      <c r="M10">
        <f t="shared" si="2"/>
        <v>4</v>
      </c>
      <c r="N10">
        <f t="shared" si="2"/>
        <v>8</v>
      </c>
      <c r="O10">
        <f t="shared" si="2"/>
        <v>12</v>
      </c>
      <c r="P10">
        <f t="shared" si="2"/>
        <v>16</v>
      </c>
      <c r="Q10">
        <f t="shared" si="2"/>
        <v>20</v>
      </c>
      <c r="R10">
        <f t="shared" si="2"/>
        <v>24</v>
      </c>
      <c r="S10">
        <f t="shared" si="2"/>
        <v>28</v>
      </c>
      <c r="T10">
        <f t="shared" si="2"/>
        <v>32</v>
      </c>
      <c r="U10">
        <f t="shared" si="2"/>
        <v>36</v>
      </c>
      <c r="V10">
        <f t="shared" si="2"/>
        <v>40</v>
      </c>
    </row>
    <row r="11" spans="1:22" x14ac:dyDescent="0.2">
      <c r="B11">
        <v>74051531840</v>
      </c>
      <c r="D11" s="38">
        <v>74051531840</v>
      </c>
      <c r="E11" t="str">
        <f t="shared" si="3"/>
        <v>4</v>
      </c>
      <c r="F11">
        <f t="shared" si="4"/>
        <v>0</v>
      </c>
      <c r="G11" s="29" t="str">
        <f t="shared" si="5"/>
        <v>K</v>
      </c>
      <c r="L11">
        <v>5</v>
      </c>
      <c r="M11">
        <f t="shared" si="2"/>
        <v>5</v>
      </c>
      <c r="N11">
        <f t="shared" si="2"/>
        <v>10</v>
      </c>
      <c r="O11">
        <f t="shared" si="2"/>
        <v>15</v>
      </c>
      <c r="P11">
        <f t="shared" si="2"/>
        <v>20</v>
      </c>
      <c r="Q11">
        <f t="shared" si="2"/>
        <v>25</v>
      </c>
      <c r="R11">
        <f t="shared" si="2"/>
        <v>30</v>
      </c>
      <c r="S11">
        <f t="shared" si="2"/>
        <v>35</v>
      </c>
      <c r="T11">
        <f t="shared" si="2"/>
        <v>40</v>
      </c>
      <c r="U11">
        <f t="shared" si="2"/>
        <v>45</v>
      </c>
      <c r="V11">
        <f t="shared" si="2"/>
        <v>50</v>
      </c>
    </row>
    <row r="12" spans="1:22" x14ac:dyDescent="0.2">
      <c r="B12">
        <v>74051531840</v>
      </c>
      <c r="D12" s="38">
        <v>74051531840</v>
      </c>
      <c r="E12" t="str">
        <f t="shared" si="3"/>
        <v>4</v>
      </c>
      <c r="F12">
        <f t="shared" si="4"/>
        <v>0</v>
      </c>
      <c r="G12" s="29" t="str">
        <f t="shared" si="5"/>
        <v>K</v>
      </c>
      <c r="L12">
        <v>6</v>
      </c>
      <c r="M12">
        <f t="shared" si="2"/>
        <v>6</v>
      </c>
      <c r="N12">
        <f t="shared" si="2"/>
        <v>12</v>
      </c>
      <c r="O12">
        <f t="shared" si="2"/>
        <v>18</v>
      </c>
      <c r="P12">
        <f t="shared" si="2"/>
        <v>24</v>
      </c>
      <c r="Q12">
        <f t="shared" si="2"/>
        <v>30</v>
      </c>
      <c r="R12">
        <f t="shared" si="2"/>
        <v>36</v>
      </c>
      <c r="S12">
        <f t="shared" si="2"/>
        <v>42</v>
      </c>
      <c r="T12">
        <f t="shared" si="2"/>
        <v>48</v>
      </c>
      <c r="U12">
        <f t="shared" si="2"/>
        <v>54</v>
      </c>
      <c r="V12">
        <f t="shared" si="2"/>
        <v>60</v>
      </c>
    </row>
    <row r="13" spans="1:22" x14ac:dyDescent="0.2">
      <c r="B13">
        <v>70296806</v>
      </c>
      <c r="D13" s="38" t="s">
        <v>251</v>
      </c>
      <c r="E13" t="str">
        <f t="shared" si="3"/>
        <v>0</v>
      </c>
      <c r="F13">
        <f t="shared" si="4"/>
        <v>0</v>
      </c>
      <c r="G13" s="29" t="str">
        <f t="shared" si="5"/>
        <v>K</v>
      </c>
      <c r="L13">
        <v>7</v>
      </c>
      <c r="M13">
        <f t="shared" si="2"/>
        <v>7</v>
      </c>
      <c r="N13">
        <f t="shared" si="2"/>
        <v>14</v>
      </c>
      <c r="O13">
        <f t="shared" si="2"/>
        <v>21</v>
      </c>
      <c r="P13">
        <f t="shared" si="2"/>
        <v>28</v>
      </c>
      <c r="Q13">
        <f t="shared" si="2"/>
        <v>35</v>
      </c>
      <c r="R13">
        <f t="shared" si="2"/>
        <v>42</v>
      </c>
      <c r="S13">
        <f t="shared" si="2"/>
        <v>49</v>
      </c>
      <c r="T13">
        <f t="shared" si="2"/>
        <v>56</v>
      </c>
      <c r="U13">
        <f t="shared" si="2"/>
        <v>63</v>
      </c>
      <c r="V13">
        <f t="shared" si="2"/>
        <v>70</v>
      </c>
    </row>
    <row r="14" spans="1:22" x14ac:dyDescent="0.2">
      <c r="L14">
        <v>8</v>
      </c>
      <c r="M14">
        <f t="shared" si="2"/>
        <v>8</v>
      </c>
      <c r="N14">
        <f t="shared" si="2"/>
        <v>16</v>
      </c>
      <c r="O14">
        <f t="shared" si="2"/>
        <v>24</v>
      </c>
      <c r="P14">
        <f t="shared" si="2"/>
        <v>32</v>
      </c>
      <c r="Q14">
        <f t="shared" si="2"/>
        <v>40</v>
      </c>
      <c r="R14">
        <f t="shared" si="2"/>
        <v>48</v>
      </c>
      <c r="S14">
        <f t="shared" si="2"/>
        <v>56</v>
      </c>
      <c r="T14">
        <f t="shared" si="2"/>
        <v>64</v>
      </c>
      <c r="U14">
        <f t="shared" si="2"/>
        <v>72</v>
      </c>
      <c r="V14">
        <f t="shared" si="2"/>
        <v>80</v>
      </c>
    </row>
    <row r="15" spans="1:22" x14ac:dyDescent="0.2">
      <c r="L15">
        <v>9</v>
      </c>
      <c r="M15">
        <f t="shared" si="2"/>
        <v>9</v>
      </c>
      <c r="N15">
        <f t="shared" si="2"/>
        <v>18</v>
      </c>
      <c r="O15">
        <f t="shared" si="2"/>
        <v>27</v>
      </c>
      <c r="P15">
        <f t="shared" si="2"/>
        <v>36</v>
      </c>
      <c r="Q15">
        <f t="shared" si="2"/>
        <v>45</v>
      </c>
      <c r="R15">
        <f t="shared" si="2"/>
        <v>54</v>
      </c>
      <c r="S15">
        <f t="shared" si="2"/>
        <v>63</v>
      </c>
      <c r="T15">
        <f t="shared" si="2"/>
        <v>72</v>
      </c>
      <c r="U15">
        <f t="shared" si="2"/>
        <v>81</v>
      </c>
      <c r="V15">
        <f t="shared" si="2"/>
        <v>90</v>
      </c>
    </row>
    <row r="16" spans="1:22" x14ac:dyDescent="0.2">
      <c r="L16">
        <v>10</v>
      </c>
      <c r="M16">
        <f t="shared" si="2"/>
        <v>10</v>
      </c>
      <c r="N16">
        <f t="shared" si="2"/>
        <v>20</v>
      </c>
      <c r="O16">
        <f t="shared" si="2"/>
        <v>30</v>
      </c>
      <c r="P16">
        <f t="shared" si="2"/>
        <v>40</v>
      </c>
      <c r="Q16">
        <f t="shared" si="2"/>
        <v>50</v>
      </c>
      <c r="R16">
        <f t="shared" si="2"/>
        <v>60</v>
      </c>
      <c r="S16">
        <f t="shared" si="2"/>
        <v>70</v>
      </c>
      <c r="T16">
        <f t="shared" si="2"/>
        <v>80</v>
      </c>
      <c r="U16">
        <f t="shared" si="2"/>
        <v>90</v>
      </c>
      <c r="V16">
        <f t="shared" si="2"/>
        <v>100</v>
      </c>
    </row>
  </sheetData>
  <pageMargins left="0.7" right="0.7" top="0.75" bottom="0.75" header="0.3" footer="0.3"/>
  <ignoredErrors>
    <ignoredError sqref="D1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Y 7 9 R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G O / U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v 1 F X t o O k 8 g 0 B A A B s A Q A A E w A c A E Z v c m 1 1 b G F z L 1 N l Y 3 R p b 2 4 x L m 0 g o h g A K K A U A A A A A A A A A A A A A A A A A A A A A A A A A A A A b V A 9 a 8 N A D N 0 N / g / i s t h g x 0 7 H h i 5 N x x I C D Q R a O s i 2 m p j Y d 8 e d g r G N l / 6 l T p 1 L / l f v m q Z T t e j x 9 P G e Z K n k W k l 4 u u T F M g z C w B 7 Q U A U z s e u b u h y U R O h g f b + B k h x c w B 6 G 8 7 t i h K g D b b 4 + i p p g k e d 5 D N F N L O A O G u I w A B f n T 1 e u X L M j d 1 T M N 7 i n y I O V k k y S b S Q O z N r e Z p k s 9 F w 3 m W X k 3 n J / x L R O r T b Y q a H C z r m w Z X Y 8 G d t n 3 k U 6 N M 5 A J u I 4 u S g 9 I G P u V P 4 U x 3 x 6 8 e T r b 8 N M P L c 1 S X e k A u 6 1 t 7 n F o q H 5 1 q C 0 b 8 q 0 K 9 W c W r n t N d n o Z 1 0 y j s I D k f g J g g q Z p g R G s f J / i D a P 6 / h a k q e 2 I D N N c R j U 8 n / B 5 T d Q S w E C L Q A U A A I A C A B j v 1 F X I v W E n a I A A A D 2 A A A A E g A A A A A A A A A A A A A A A A A A A A A A Q 2 9 u Z m l n L 1 B h Y 2 t h Z 2 U u e G 1 s U E s B A i 0 A F A A C A A g A Y 7 9 R V w / K 6 a u k A A A A 6 Q A A A B M A A A A A A A A A A A A A A A A A 7 g A A A F t D b 2 5 0 Z W 5 0 X 1 R 5 c G V z X S 5 4 b W x Q S w E C L Q A U A A I A C A B j v 1 F X t o O k 8 g 0 B A A B s A Q A A E w A A A A A A A A A A A A A A A A D f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g A A A A A A A L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e W x p Y 3 p v b m E l M j B 3 J T I w T k J Q J T I w Y 2 V u Y S U y M D E l M j B n J T I w e i V D N S U 4 M m 9 0 Y S U y M C h 3 J T I w c H I l Q z M l Q j N i a W U l M j A x M D A w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5 b G l j e m 9 u Y S B 3 I E 5 C U C B j Z W 5 h I D E g Z y B 6 x Y J v d G E g K H c g c H L D s 2 J p Z S A x M D A w K S A o M i k v Q X V 0 b 1 J l b W 9 2 Z W R D b 2 x 1 b W 5 z M S 5 7 R G F 0 Y S w w f S Z x d W 9 0 O y w m c X V v d D t T Z W N 0 a W 9 u M S 9 X e W x p Y 3 p v b m E g d y B O Q l A g Y 2 V u Y S A x I G c g e s W C b 3 R h I C h 3 I H B y w 7 N i a W U g M T A w M C k g K D I p L 0 F 1 d G 9 S Z W 1 v d m V k Q 2 9 s d W 1 u c z E u e 0 N l b m E g K F B M T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3 l s a W N 6 b 2 5 h I H c g T k J Q I G N l b m E g M S B n I H r F g m 9 0 Y S A o d y B w c s O z Y m l l I D E w M D A p I C g y K S 9 B d X R v U m V t b 3 Z l Z E N v b H V t b n M x L n t E Y X R h L D B 9 J n F 1 b 3 Q 7 L C Z x d W 9 0 O 1 N l Y 3 R p b 2 4 x L 1 d 5 b G l j e m 9 u Y S B 3 I E 5 C U C B j Z W 5 h I D E g Z y B 6 x Y J v d G E g K H c g c H L D s 2 J p Z S A x M D A w K S A o M i k v Q X V 0 b 1 J l b W 9 2 Z W R D b 2 x 1 b W 5 z M S 5 7 Q 2 V u Y S A o U E x O K S w x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E Y X R h J n F 1 b 3 Q 7 L C Z x d W 9 0 O 0 N l b m E g K F B M T i k m c X V v d D t d I i A v P j x F b n R y e S B U e X B l P S J G a W x s Q 2 9 s d W 1 u V H l w Z X M i I F Z h b H V l P S J z Q 1 F V P S I g L z 4 8 R W 5 0 c n k g V H l w Z T 0 i R m l s b E x h c 3 R V c G R h d G V k I i B W Y W x 1 Z T 0 i Z D I w M j M t M T A t M T d U M j E 6 N T c 6 N T Y u N D c 2 O T A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e W x p Y 3 p v b m E l M j B 3 J T I w T k J Q J T I w Y 2 V u Y S U y M D E l M j B n J T I w e i V D N S U 4 M m 9 0 Y S U y M C h 3 J T I w c H I l Q z M l Q j N i a W U l M j A x M D A w K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e W x p Y 3 p v b m E l M j B 3 J T I w T k J Q J T I w Y 2 V u Y S U y M D E l M j B n J T I w e i V D N S U 4 M m 9 0 Y S U y M C h 3 J T I w c H I l Q z M l Q j N i a W U l M j A x M D A w K S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5 b G l j e m 9 u Y S U y M H c l M j B O Q l A l M j B j Z W 5 h J T I w M S U y M G c l M j B 6 J U M 1 J T g y b 3 R h J T I w K H c l M j B w c i V D M y V C M 2 J p Z S U y M D E w M D A p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2 v j W y / 0 + S q y J K v f P g r J w A A A A A A I A A A A A A B B m A A A A A Q A A I A A A A D y a A x e / z p R w A i h H N u b K 2 O t f u l A 1 4 e k Y k C 4 1 d E z L 1 X 0 p A A A A A A 6 A A A A A A g A A I A A A A L / e g g s s S t E W t B d y G B U w f s J 5 w V A x P W D w L x m 1 f 8 h d O j l D U A A A A D n / 8 3 B k T 4 V j j u J D 7 q x 8 K e 6 t T U V M w J j x K B R m Y i b a 4 J U A E 9 e E 1 j S d u k R 5 f 1 1 9 q N R q l g C J c b r u t E 3 G f f 2 9 x S p U 0 S Z s k j V / 1 z 2 5 N C O o A C B 1 e g l 0 Q A A A A E c H j g U A o 9 m + + 4 H g + D 1 s f g i j o E z D F 7 L Z q V I 9 1 b P 2 n 5 A i R p Q O C N d W Q f i G X n v h C n r F h / z 9 b g L y U W k Q P B Q z c 2 X n / 8 Y = < / D a t a M a s h u p > 
</file>

<file path=customXml/itemProps1.xml><?xml version="1.0" encoding="utf-8"?>
<ds:datastoreItem xmlns:ds="http://schemas.openxmlformats.org/officeDocument/2006/customXml" ds:itemID="{08813667-6937-4C0C-AB23-061E4F332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Lista personalna</vt:lpstr>
      <vt:lpstr>Premie</vt:lpstr>
      <vt:lpstr>Arkusz2</vt:lpstr>
    </vt:vector>
  </TitlesOfParts>
  <Manager/>
  <Company>AGH WWNiG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Zbyszek</dc:creator>
  <cp:keywords/>
  <dc:description/>
  <cp:lastModifiedBy>Artur Petrusiewicz</cp:lastModifiedBy>
  <cp:revision/>
  <dcterms:created xsi:type="dcterms:W3CDTF">2007-10-22T10:45:29Z</dcterms:created>
  <dcterms:modified xsi:type="dcterms:W3CDTF">2024-10-20T15:57:30Z</dcterms:modified>
  <cp:category/>
  <cp:contentStatus/>
</cp:coreProperties>
</file>