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Exercicio_1" sheetId="1" state="visible" r:id="rId1"/>
    <sheet name="Exercicio_2" sheetId="2" state="visible" r:id="rId2"/>
    <sheet name="Exercicio_3" sheetId="3" state="visible" r:id="rId3"/>
    <sheet name="Exercicio_4" sheetId="4" state="visible" r:id="rId4"/>
    <sheet name="Exercicio_5" sheetId="5" state="visible" r:id="rId5"/>
    <sheet name="Exercicio_6" sheetId="6" state="visible" r:id="rId6"/>
    <sheet name="Exercicio_7" sheetId="7" state="visible" r:id="rId7"/>
  </sheets>
  <definedNames>
    <definedName name="_xlnm.Print_Area" localSheetId="4" hidden="0">Exercicio_5!$N$25</definedName>
  </definedNames>
  <calcPr/>
</workbook>
</file>

<file path=xl/sharedStrings.xml><?xml version="1.0" encoding="utf-8"?>
<sst xmlns="http://schemas.openxmlformats.org/spreadsheetml/2006/main" count="108" uniqueCount="108">
  <si>
    <t xml:space="preserve">Loja XYZ Ltda.</t>
  </si>
  <si>
    <t xml:space="preserve">Rendimento do 1° Semestre de 2017</t>
  </si>
  <si>
    <t>Mês</t>
  </si>
  <si>
    <t>Faturamento</t>
  </si>
  <si>
    <t>Despesas</t>
  </si>
  <si>
    <t>Lucro</t>
  </si>
  <si>
    <t>Janeiro</t>
  </si>
  <si>
    <t>Fevereiro</t>
  </si>
  <si>
    <t>Março</t>
  </si>
  <si>
    <t>Abril</t>
  </si>
  <si>
    <t>Maio</t>
  </si>
  <si>
    <t>Junho</t>
  </si>
  <si>
    <t>TOTAIS</t>
  </si>
  <si>
    <t>FILMES</t>
  </si>
  <si>
    <t>Comédia</t>
  </si>
  <si>
    <t>Suspense</t>
  </si>
  <si>
    <t>Terror</t>
  </si>
  <si>
    <t>Romance</t>
  </si>
  <si>
    <t>Totais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</si>
  <si>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</si>
  <si>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</si>
  <si>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</si>
  <si>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</si>
  <si>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</si>
  <si>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</si>
  <si>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</si>
  <si>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</si>
  <si>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</si>
  <si>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</si>
  <si>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</si>
  <si>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</si>
  <si>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 xml:space="preserve">Média de Filmes de Terror</t>
  </si>
  <si>
    <t xml:space="preserve">Média de Filmes de Junho</t>
  </si>
  <si>
    <t xml:space="preserve">Numero de Reclamações por Filial</t>
  </si>
  <si>
    <t xml:space="preserve">Filial 1</t>
  </si>
  <si>
    <t xml:space="preserve">Filial 2</t>
  </si>
  <si>
    <t xml:space="preserve"> Filias 3</t>
  </si>
  <si>
    <t xml:space="preserve">Filial 4</t>
  </si>
  <si>
    <t xml:space="preserve">Filial 5</t>
  </si>
  <si>
    <t>Abirl</t>
  </si>
  <si>
    <t xml:space="preserve">Media Mensal de Reclamações</t>
  </si>
  <si>
    <t xml:space="preserve">Menor numero de reclamações no semestre</t>
  </si>
  <si>
    <t xml:space="preserve">Maior numero de reclamações no semestre</t>
  </si>
  <si>
    <t xml:space="preserve">Venda fisica (quantidades em litros)</t>
  </si>
  <si>
    <t xml:space="preserve">Preço por Litro</t>
  </si>
  <si>
    <t>MARCA</t>
  </si>
  <si>
    <t>OUT</t>
  </si>
  <si>
    <t>NOV</t>
  </si>
  <si>
    <t>DEZ</t>
  </si>
  <si>
    <t>PREÇO</t>
  </si>
  <si>
    <t>Ballantines</t>
  </si>
  <si>
    <t>Grants</t>
  </si>
  <si>
    <t xml:space="preserve">Chivas Regal</t>
  </si>
  <si>
    <t xml:space="preserve">Cutt Sark</t>
  </si>
  <si>
    <t>JB</t>
  </si>
  <si>
    <t xml:space="preserve">Venda financeira (em reais)</t>
  </si>
  <si>
    <t xml:space="preserve">MERCEARIA MANOEL'S LTDA</t>
  </si>
  <si>
    <t>Produtos</t>
  </si>
  <si>
    <t xml:space="preserve">R$ Unit.</t>
  </si>
  <si>
    <t>Qt.</t>
  </si>
  <si>
    <t xml:space="preserve">Preço Total</t>
  </si>
  <si>
    <t xml:space="preserve">Tx. Entrega</t>
  </si>
  <si>
    <t>Subtotal</t>
  </si>
  <si>
    <t xml:space="preserve">Desconto à vista de 5%</t>
  </si>
  <si>
    <t xml:space="preserve">Total c/ desc</t>
  </si>
  <si>
    <t>Arroz</t>
  </si>
  <si>
    <t>Feijão</t>
  </si>
  <si>
    <t>Macarrão</t>
  </si>
  <si>
    <t>Óleo</t>
  </si>
  <si>
    <t>Sal</t>
  </si>
  <si>
    <t>Açúcar</t>
  </si>
  <si>
    <t>Biscoito</t>
  </si>
  <si>
    <t xml:space="preserve">Sabão de coco</t>
  </si>
  <si>
    <t>Amaciante</t>
  </si>
  <si>
    <t>Detergente</t>
  </si>
  <si>
    <t xml:space="preserve">Creme dental</t>
  </si>
  <si>
    <t>Sabonete</t>
  </si>
  <si>
    <t xml:space="preserve">Papel higiênico</t>
  </si>
  <si>
    <t xml:space="preserve">Empresa Nacional S/A</t>
  </si>
  <si>
    <t>Código</t>
  </si>
  <si>
    <t>Produto</t>
  </si>
  <si>
    <t xml:space="preserve">Total 1º Trim.</t>
  </si>
  <si>
    <t>Máximo</t>
  </si>
  <si>
    <t>Mínimo</t>
  </si>
  <si>
    <t>Média</t>
  </si>
  <si>
    <t>Porca</t>
  </si>
  <si>
    <t>Parafuso</t>
  </si>
  <si>
    <t>Arruela</t>
  </si>
  <si>
    <t>Prego</t>
  </si>
  <si>
    <t>Alicate</t>
  </si>
  <si>
    <t>Martelo</t>
  </si>
  <si>
    <t xml:space="preserve">Totais Mensais</t>
  </si>
  <si>
    <r>
      <rPr>
        <b/>
        <sz val="11"/>
        <rFont val="Arial"/>
      </rPr>
      <t xml:space="preserve">PAPELARIA </t>
    </r>
    <r>
      <rPr>
        <b/>
        <sz val="11"/>
        <color rgb="FFC00000"/>
        <rFont val="Arial"/>
      </rPr>
      <t>KA</t>
    </r>
    <r>
      <rPr>
        <b/>
        <sz val="11"/>
        <color theme="4" tint="-0.499984740745262"/>
        <rFont val="Arial"/>
      </rPr>
      <t>TUN</t>
    </r>
    <r>
      <rPr>
        <b/>
        <sz val="11"/>
        <color theme="5" tint="0"/>
        <rFont val="Arial"/>
      </rPr>
      <t>GA</t>
    </r>
  </si>
  <si>
    <t xml:space="preserve">Preço de Custo</t>
  </si>
  <si>
    <t xml:space="preserve">Preço de Venda à vista</t>
  </si>
  <si>
    <t xml:space="preserve">Lucro a vista</t>
  </si>
  <si>
    <t xml:space="preserve">Preço de Venda à prazo</t>
  </si>
  <si>
    <t xml:space="preserve">Lucro à prazo</t>
  </si>
  <si>
    <t xml:space="preserve">Caneta Bic - Cx 50</t>
  </si>
  <si>
    <t xml:space="preserve">Caneta Bic - Cx 12</t>
  </si>
  <si>
    <t xml:space="preserve">Caneta Bic - Cx 4</t>
  </si>
  <si>
    <t xml:space="preserve">Borracha Branca - 2</t>
  </si>
  <si>
    <t xml:space="preserve">Borracha Ponteira - 6</t>
  </si>
  <si>
    <t xml:space="preserve">Caderno 100 fls</t>
  </si>
  <si>
    <t xml:space="preserve">Caderno 48 fls</t>
  </si>
  <si>
    <t xml:space="preserve">Caderno 10x1 - 200 fls</t>
  </si>
  <si>
    <t xml:space="preserve">Caderno 10x1 - 300 fls</t>
  </si>
  <si>
    <t xml:space="preserve">Estojo escolar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</si>
</sst>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-[$R$-416]\ * #,##0.00_-;\-[$R$-416]\ * #,##0.00_-;_-[$R$-416]\ * &quot;-&quot;??_-;_-@_-"/>
  </numFmts>
  <fonts count="18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Arial"/>
      <b/>
      <color theme="1"/>
      <sz val="11.000000"/>
    </font>
    <font>
      <name val="Arial"/>
      <b/>
      <i/>
      <color theme="1"/>
      <sz val="11.000000"/>
    </font>
    <font>
      <name val="Arial"/>
      <color theme="1"/>
      <sz val="11.000000"/>
    </font>
    <font>
      <name val="Arial"/>
      <color rgb="FFC00000"/>
      <sz val="11.000000"/>
    </font>
    <font>
      <name val="Arial"/>
      <i/>
      <color theme="1"/>
      <sz val="11.000000"/>
    </font>
    <font>
      <name val="Arial"/>
      <color theme="9" tint="-0.499984740745262"/>
      <sz val="11.000000"/>
    </font>
    <font>
      <name val="Arial"/>
      <color indexed="2"/>
      <sz val="11.000000"/>
    </font>
    <font>
      <name val="Calibri"/>
      <b/>
      <color theme="1"/>
      <sz val="11.000000"/>
      <scheme val="minor"/>
    </font>
    <font>
      <name val="Calibri"/>
      <i/>
      <color theme="1"/>
      <sz val="11.000000"/>
      <scheme val="minor"/>
    </font>
    <font>
      <name val="Calibri"/>
      <b/>
      <color theme="0" tint="0"/>
      <sz val="11.000000"/>
      <scheme val="minor"/>
    </font>
    <font>
      <name val="Calibri"/>
      <color rgb="FFC00000"/>
      <sz val="11.000000"/>
      <scheme val="minor"/>
    </font>
    <font>
      <name val="Calibri"/>
      <color theme="9" tint="-0.499984740745262"/>
      <sz val="11.000000"/>
      <scheme val="minor"/>
    </font>
    <font>
      <name val="Calibri"/>
      <color theme="5" tint="-0.499984740745262"/>
      <sz val="11.000000"/>
      <scheme val="minor"/>
    </font>
    <font>
      <name val="Calibri"/>
      <color rgb="FF574900"/>
      <sz val="11.000000"/>
      <scheme val="minor"/>
    </font>
    <font>
      <name val="Calibri"/>
      <color theme="1" tint="0.049989318521683403"/>
      <sz val="11.000000"/>
      <scheme val="minor"/>
    </font>
    <font>
      <name val="Calibri"/>
      <color theme="4" tint="-0.499984740745262"/>
      <sz val="11.000000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/>
    <fill>
      <patternFill patternType="solid">
        <fgColor theme="2" tint="-0.249977111117893"/>
        <bgColor theme="2" tint="-0.249977111117893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-0.89999084444715716"/>
        <bgColor theme="2" tint="-0.89999084444715716"/>
      </patternFill>
    </fill>
    <fill>
      <patternFill patternType="solid">
        <fgColor theme="9" tint="0"/>
        <bgColor theme="9" tint="0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44" applyNumberFormat="1" applyFont="0" applyFill="0" applyBorder="0"/>
  </cellStyleXfs>
  <cellXfs count="85">
    <xf fontId="0" fillId="0" borderId="0" numFmtId="0" xfId="0"/>
    <xf fontId="2" fillId="4" borderId="1" numFmtId="0" xfId="0" applyFont="1" applyFill="1" applyBorder="1" applyAlignment="1">
      <alignment horizontal="center"/>
    </xf>
    <xf fontId="3" fillId="4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4" fillId="0" borderId="1" numFmtId="0" xfId="0" applyFont="1" applyBorder="1" applyAlignment="1">
      <alignment horizontal="left"/>
    </xf>
    <xf fontId="4" fillId="0" borderId="1" numFmtId="160" xfId="0" applyNumberFormat="1" applyFont="1" applyBorder="1" applyAlignment="1">
      <alignment horizontal="right"/>
    </xf>
    <xf fontId="4" fillId="0" borderId="2" numFmtId="160" xfId="2" applyNumberFormat="1" applyFont="1" applyBorder="1" applyAlignment="1">
      <alignment horizontal="right"/>
    </xf>
    <xf fontId="4" fillId="0" borderId="3" numFmtId="160" xfId="2" applyNumberFormat="1" applyFont="1" applyBorder="1" applyAlignment="1">
      <alignment horizontal="right"/>
    </xf>
    <xf fontId="5" fillId="0" borderId="1" numFmtId="160" xfId="0" applyNumberFormat="1" applyFont="1" applyBorder="1" applyAlignment="1">
      <alignment horizontal="right"/>
    </xf>
    <xf fontId="4" fillId="0" borderId="1" numFmtId="160" xfId="2" applyNumberFormat="1" applyFont="1" applyBorder="1" applyAlignment="1">
      <alignment horizontal="right"/>
    </xf>
    <xf fontId="6" fillId="4" borderId="1" numFmtId="0" xfId="0" applyFont="1" applyFill="1" applyBorder="1" applyAlignment="1">
      <alignment horizontal="left"/>
    </xf>
    <xf fontId="7" fillId="4" borderId="1" numFmtId="160" xfId="0" applyNumberFormat="1" applyFont="1" applyFill="1" applyBorder="1" applyAlignment="1">
      <alignment horizontal="center"/>
    </xf>
    <xf fontId="7" fillId="4" borderId="1" numFmtId="0" xfId="0" applyFont="1" applyFill="1" applyBorder="1" applyAlignment="1">
      <alignment horizontal="center"/>
    </xf>
    <xf fontId="5" fillId="4" borderId="1" numFmtId="160" xfId="0" applyNumberFormat="1" applyFont="1" applyFill="1" applyBorder="1" applyAlignment="1">
      <alignment horizontal="center"/>
    </xf>
    <xf fontId="5" fillId="4" borderId="1" numFmtId="0" xfId="0" applyFont="1" applyFill="1" applyBorder="1" applyAlignment="1">
      <alignment horizontal="center"/>
    </xf>
    <xf fontId="8" fillId="4" borderId="1" numFmtId="160" xfId="0" applyNumberFormat="1" applyFont="1" applyFill="1" applyBorder="1" applyAlignment="1">
      <alignment horizontal="right"/>
    </xf>
    <xf fontId="0" fillId="0" borderId="0" numFmtId="0" xfId="0"/>
    <xf fontId="3" fillId="4" borderId="4" numFmtId="0" xfId="0" applyFont="1" applyFill="1" applyBorder="1" applyAlignment="1">
      <alignment horizontal="center"/>
    </xf>
    <xf fontId="2" fillId="4" borderId="5" numFmtId="0" xfId="0" applyFont="1" applyFill="1" applyBorder="1" applyAlignment="1">
      <alignment horizontal="center"/>
    </xf>
    <xf fontId="2" fillId="4" borderId="6" numFmtId="0" xfId="0" applyFont="1" applyFill="1" applyBorder="1" applyAlignment="1">
      <alignment horizontal="center"/>
    </xf>
    <xf fontId="2" fillId="0" borderId="7" numFmtId="0" xfId="0" applyFont="1" applyBorder="1"/>
    <xf fontId="4" fillId="0" borderId="8" numFmtId="0" xfId="0" applyFont="1" applyBorder="1"/>
    <xf fontId="4" fillId="0" borderId="9" numFmtId="0" xfId="0" applyFont="1" applyBorder="1"/>
    <xf fontId="2" fillId="0" borderId="10" numFmtId="0" xfId="0" applyFont="1" applyBorder="1"/>
    <xf fontId="4" fillId="0" borderId="1" numFmtId="0" xfId="0" applyFont="1" applyBorder="1"/>
    <xf fontId="4" fillId="0" borderId="11" numFmtId="0" xfId="0" applyFont="1" applyBorder="1"/>
    <xf fontId="2" fillId="5" borderId="12" numFmtId="0" xfId="0" applyFont="1" applyFill="1" applyBorder="1"/>
    <xf fontId="4" fillId="0" borderId="13" numFmtId="0" xfId="0" applyFont="1" applyBorder="1"/>
    <xf fontId="4" fillId="0" borderId="14" numFmtId="0" xfId="0" applyFont="1" applyBorder="1"/>
    <xf fontId="4" fillId="0" borderId="0" numFmtId="0" xfId="0" applyFont="1"/>
    <xf fontId="0" fillId="3" borderId="0" numFmtId="0" xfId="0" applyFill="1"/>
    <xf fontId="2" fillId="6" borderId="15" numFmtId="0" xfId="0" applyFont="1" applyFill="1" applyBorder="1" applyAlignment="1">
      <alignment horizontal="center"/>
    </xf>
    <xf fontId="2" fillId="0" borderId="15" numFmtId="0" xfId="0" applyFont="1" applyBorder="1"/>
    <xf fontId="2" fillId="5" borderId="15" numFmtId="0" xfId="0" applyFont="1" applyFill="1" applyBorder="1" applyAlignment="1">
      <alignment horizontal="center"/>
    </xf>
    <xf fontId="2" fillId="5" borderId="1" numFmtId="0" xfId="0" applyFont="1" applyFill="1" applyBorder="1" applyAlignment="1">
      <alignment horizontal="center"/>
    </xf>
    <xf fontId="2" fillId="5" borderId="2" numFmtId="0" xfId="0" applyFont="1" applyFill="1" applyBorder="1" applyAlignment="1">
      <alignment horizontal="center"/>
    </xf>
    <xf fontId="4" fillId="0" borderId="15" numFmtId="0" xfId="0" applyFont="1" applyBorder="1"/>
    <xf fontId="2" fillId="0" borderId="1" numFmtId="0" xfId="0" applyFont="1" applyBorder="1"/>
    <xf fontId="4" fillId="0" borderId="16" numFmtId="0" xfId="0" applyFont="1" applyBorder="1"/>
    <xf fontId="2" fillId="0" borderId="16" numFmtId="0" xfId="0" applyFont="1" applyBorder="1"/>
    <xf fontId="4" fillId="0" borderId="17" numFmtId="0" xfId="0" applyFont="1" applyBorder="1"/>
    <xf fontId="4" fillId="0" borderId="3" numFmtId="0" xfId="0" applyFont="1" applyBorder="1"/>
    <xf fontId="4" fillId="0" borderId="2" numFmtId="0" xfId="0" applyFont="1" applyBorder="1"/>
    <xf fontId="4" fillId="5" borderId="18" numFmtId="0" xfId="0" applyFont="1" applyFill="1" applyBorder="1"/>
    <xf fontId="4" fillId="0" borderId="1" numFmtId="0" xfId="0" applyFont="1" applyBorder="1" applyAlignment="1">
      <alignment horizontal="center"/>
    </xf>
    <xf fontId="4" fillId="0" borderId="1" numFmtId="1" xfId="0" applyNumberFormat="1" applyFont="1" applyBorder="1" applyAlignment="1">
      <alignment horizontal="center"/>
    </xf>
    <xf fontId="4" fillId="0" borderId="0" numFmtId="0" xfId="0" applyFont="1" applyAlignment="1">
      <alignment horizontal="center"/>
    </xf>
    <xf fontId="3" fillId="5" borderId="1" numFmtId="0" xfId="0" applyFont="1" applyFill="1" applyBorder="1" applyAlignment="1">
      <alignment horizontal="center"/>
    </xf>
    <xf fontId="6" fillId="0" borderId="1" numFmtId="0" xfId="0" applyFont="1" applyBorder="1"/>
    <xf fontId="4" fillId="5" borderId="1" numFmtId="0" xfId="0" applyFont="1" applyFill="1" applyBorder="1"/>
    <xf fontId="4" fillId="5" borderId="16" numFmtId="0" xfId="0" applyFont="1" applyFill="1" applyBorder="1"/>
    <xf fontId="7" fillId="5" borderId="15" numFmtId="0" xfId="0" applyFont="1" applyFill="1" applyBorder="1"/>
    <xf fontId="4" fillId="0" borderId="1" numFmtId="160" xfId="2" applyNumberFormat="1" applyFont="1" applyBorder="1"/>
    <xf fontId="4" fillId="5" borderId="1" numFmtId="160" xfId="2" applyNumberFormat="1" applyFont="1" applyFill="1" applyBorder="1"/>
    <xf fontId="4" fillId="5" borderId="16" numFmtId="160" xfId="2" applyNumberFormat="1" applyFont="1" applyFill="1" applyBorder="1"/>
    <xf fontId="4" fillId="0" borderId="2" numFmtId="160" xfId="2" applyNumberFormat="1" applyFont="1" applyBorder="1"/>
    <xf fontId="7" fillId="5" borderId="15" numFmtId="160" xfId="0" applyNumberFormat="1" applyFont="1" applyFill="1" applyBorder="1"/>
    <xf fontId="9" fillId="7" borderId="1" numFmtId="0" xfId="0" applyFont="1" applyFill="1" applyBorder="1" applyAlignment="1">
      <alignment horizontal="center" vertical="center"/>
    </xf>
    <xf fontId="0" fillId="0" borderId="0" numFmtId="0" xfId="0"/>
    <xf fontId="0" fillId="0" borderId="1" numFmtId="0" xfId="0" applyBorder="1"/>
    <xf fontId="0" fillId="0" borderId="1" numFmtId="160" xfId="0" applyNumberFormat="1" applyBorder="1"/>
    <xf fontId="0" fillId="0" borderId="1" numFmtId="160" xfId="2" applyNumberFormat="1" applyBorder="1"/>
    <xf fontId="10" fillId="0" borderId="1" numFmtId="160" xfId="2" applyNumberFormat="1" applyFont="1" applyBorder="1"/>
    <xf fontId="9" fillId="0" borderId="1" numFmtId="160" xfId="0" applyNumberFormat="1" applyFont="1" applyBorder="1"/>
    <xf fontId="0" fillId="0" borderId="0" numFmtId="160" xfId="2" applyNumberFormat="1"/>
    <xf fontId="0" fillId="0" borderId="0" numFmtId="22" xfId="0" applyNumberFormat="1"/>
    <xf fontId="0" fillId="8" borderId="0" numFmtId="0" xfId="0" applyFill="1"/>
    <xf fontId="11" fillId="9" borderId="1" numFmtId="0" xfId="0" applyFont="1" applyFill="1" applyBorder="1" applyAlignment="1">
      <alignment horizontal="left" vertical="center"/>
    </xf>
    <xf fontId="11" fillId="9" borderId="1" numFmtId="0" xfId="0" applyFont="1" applyFill="1" applyBorder="1" applyAlignment="1">
      <alignment horizontal="center" vertical="center"/>
    </xf>
    <xf fontId="12" fillId="8" borderId="1" numFmtId="0" xfId="0" applyFont="1" applyFill="1" applyBorder="1" applyAlignment="1">
      <alignment horizontal="center" vertical="center"/>
    </xf>
    <xf fontId="0" fillId="8" borderId="1" numFmtId="0" xfId="0" applyFill="1" applyBorder="1" applyAlignment="1">
      <alignment horizontal="center" vertical="center"/>
    </xf>
    <xf fontId="0" fillId="8" borderId="1" numFmtId="160" xfId="2" applyNumberFormat="1" applyFill="1" applyBorder="1" applyAlignment="1">
      <alignment horizontal="center" vertical="center"/>
    </xf>
    <xf fontId="0" fillId="8" borderId="1" numFmtId="160" xfId="0" applyNumberFormat="1" applyFill="1" applyBorder="1" applyAlignment="1">
      <alignment horizontal="center" vertical="center"/>
    </xf>
    <xf fontId="13" fillId="8" borderId="1" numFmtId="160" xfId="0" applyNumberFormat="1" applyFont="1" applyFill="1" applyBorder="1" applyAlignment="1">
      <alignment horizontal="center" vertical="center"/>
    </xf>
    <xf fontId="14" fillId="8" borderId="1" numFmtId="160" xfId="0" applyNumberFormat="1" applyFont="1" applyFill="1" applyBorder="1" applyAlignment="1">
      <alignment horizontal="center" vertical="center"/>
    </xf>
    <xf fontId="0" fillId="8" borderId="1" numFmtId="0" xfId="0" applyFill="1" applyBorder="1" applyAlignment="1">
      <alignment horizontal="center"/>
    </xf>
    <xf fontId="0" fillId="8" borderId="1" numFmtId="160" xfId="0" applyNumberFormat="1" applyFill="1" applyBorder="1"/>
    <xf fontId="2" fillId="10" borderId="1" numFmtId="0" xfId="0" applyFont="1" applyFill="1" applyBorder="1" applyAlignment="1">
      <alignment horizontal="center" vertical="center"/>
    </xf>
    <xf fontId="9" fillId="11" borderId="1" numFmtId="0" xfId="0" applyFont="1" applyFill="1" applyBorder="1" applyAlignment="1">
      <alignment horizontal="center" vertical="center"/>
    </xf>
    <xf fontId="0" fillId="12" borderId="1" numFmtId="0" xfId="0" applyFill="1" applyBorder="1" applyAlignment="1">
      <alignment horizontal="center" vertical="center"/>
    </xf>
    <xf fontId="0" fillId="12" borderId="1" numFmtId="0" xfId="0" applyFill="1" applyBorder="1" applyAlignment="1">
      <alignment horizontal="left" vertical="center"/>
    </xf>
    <xf fontId="15" fillId="12" borderId="1" numFmtId="160" xfId="2" applyNumberFormat="1" applyFont="1" applyFill="1" applyBorder="1" applyAlignment="1">
      <alignment horizontal="center" vertical="center"/>
    </xf>
    <xf fontId="16" fillId="12" borderId="1" numFmtId="160" xfId="0" applyNumberFormat="1" applyFont="1" applyFill="1" applyBorder="1" applyAlignment="1">
      <alignment horizontal="center" vertical="center"/>
    </xf>
    <xf fontId="17" fillId="12" borderId="1" numFmtId="160" xfId="0" applyNumberFormat="1" applyFont="1" applyFill="1" applyBorder="1" applyAlignment="1">
      <alignment horizontal="center" vertical="center"/>
    </xf>
    <xf fontId="0" fillId="12" borderId="1" numFmtId="160" xfId="0" applyNumberFormat="1" applyFill="1" applyBorder="1" applyAlignment="1">
      <alignment horizontal="center" vertical="center"/>
    </xf>
  </cellXfs>
  <cellStyles count="3">
    <cellStyle name="Normal" xfId="0" builtinId="0"/>
    <cellStyle name="Neutral" xfId="1" builtinId="28"/>
    <cellStyle name="Currenc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7" max="7" width="17.421875"/>
  </cols>
  <sheetData>
    <row r="1" ht="14.25">
      <c r="A1" s="1" t="s">
        <v>0</v>
      </c>
      <c r="B1" s="1"/>
      <c r="C1" s="1"/>
      <c r="D1" s="1"/>
      <c r="E1" s="1"/>
      <c r="F1" s="1"/>
      <c r="G1" s="1"/>
    </row>
    <row r="2" ht="14.25">
      <c r="A2" s="2" t="s">
        <v>1</v>
      </c>
      <c r="B2" s="2"/>
      <c r="C2" s="2"/>
      <c r="D2" s="2"/>
      <c r="E2" s="2"/>
      <c r="F2" s="2"/>
      <c r="G2" s="2"/>
    </row>
    <row r="3" ht="14.25">
      <c r="A3" s="3" t="s">
        <v>2</v>
      </c>
      <c r="B3" s="3"/>
      <c r="C3" s="3" t="s">
        <v>3</v>
      </c>
      <c r="D3" s="3"/>
      <c r="E3" s="3" t="s">
        <v>4</v>
      </c>
      <c r="F3" s="3"/>
      <c r="G3" s="3" t="s">
        <v>5</v>
      </c>
    </row>
    <row r="4" ht="14.25">
      <c r="A4" s="4" t="s">
        <v>6</v>
      </c>
      <c r="B4" s="4"/>
      <c r="C4" s="5">
        <v>115262.5</v>
      </c>
      <c r="D4" s="5"/>
      <c r="E4" s="6">
        <v>57987</v>
      </c>
      <c r="F4" s="7"/>
      <c r="G4" s="5">
        <f t="shared" ref="G4:G9" si="0">C4-E4</f>
        <v>57275.5</v>
      </c>
    </row>
    <row r="5" ht="14.25">
      <c r="A5" s="4" t="s">
        <v>7</v>
      </c>
      <c r="B5" s="4"/>
      <c r="C5" s="5">
        <v>213462.35000000001</v>
      </c>
      <c r="D5" s="5"/>
      <c r="E5" s="6">
        <v>654308.58999999997</v>
      </c>
      <c r="F5" s="7"/>
      <c r="G5" s="8">
        <f t="shared" si="0"/>
        <v>-440846.23999999999</v>
      </c>
    </row>
    <row r="6" ht="14.25">
      <c r="A6" s="4" t="s">
        <v>8</v>
      </c>
      <c r="B6" s="4"/>
      <c r="C6" s="5">
        <v>412254.14000000001</v>
      </c>
      <c r="D6" s="5"/>
      <c r="E6" s="6">
        <v>84702.729999999996</v>
      </c>
      <c r="F6" s="7"/>
      <c r="G6" s="5">
        <f t="shared" si="0"/>
        <v>327551.41000000003</v>
      </c>
    </row>
    <row r="7" ht="14.25">
      <c r="A7" s="4" t="s">
        <v>9</v>
      </c>
      <c r="B7" s="4"/>
      <c r="C7" s="5">
        <v>245145.78</v>
      </c>
      <c r="D7" s="5"/>
      <c r="E7" s="6">
        <v>888000</v>
      </c>
      <c r="F7" s="7"/>
      <c r="G7" s="8">
        <f t="shared" si="0"/>
        <v>-642854.21999999997</v>
      </c>
    </row>
    <row r="8" ht="14.25">
      <c r="A8" s="4" t="s">
        <v>10</v>
      </c>
      <c r="B8" s="4"/>
      <c r="C8" s="5">
        <v>567876</v>
      </c>
      <c r="D8" s="5"/>
      <c r="E8" s="6">
        <v>765059.82999999996</v>
      </c>
      <c r="F8" s="7"/>
      <c r="G8" s="8">
        <f t="shared" si="0"/>
        <v>-197183.82999999996</v>
      </c>
    </row>
    <row r="9" ht="14.25">
      <c r="A9" s="4" t="s">
        <v>11</v>
      </c>
      <c r="B9" s="4"/>
      <c r="C9" s="5">
        <v>786908.90000000002</v>
      </c>
      <c r="D9" s="5"/>
      <c r="E9" s="9">
        <v>725058.72999999998</v>
      </c>
      <c r="F9" s="9"/>
      <c r="G9" s="5">
        <f t="shared" si="0"/>
        <v>61850.170000000042</v>
      </c>
    </row>
    <row r="10" ht="14.25">
      <c r="A10" s="10" t="s">
        <v>12</v>
      </c>
      <c r="B10" s="10"/>
      <c r="C10" s="11">
        <f>SUM(C4:D9)</f>
        <v>2340909.6699999999</v>
      </c>
      <c r="D10" s="12"/>
      <c r="E10" s="13">
        <f>SUM(E4:F9)</f>
        <v>3175116.8799999999</v>
      </c>
      <c r="F10" s="14"/>
      <c r="G10" s="15">
        <f>C10-E10</f>
        <v>-834207.20999999996</v>
      </c>
    </row>
    <row r="14" ht="14.25">
      <c r="E14" s="16"/>
      <c r="F14" s="16"/>
    </row>
  </sheetData>
  <mergeCells count="26">
    <mergeCell ref="A1:G1"/>
    <mergeCell ref="A2:G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</mergeCells>
  <printOptions headings="0" gridLines="0"/>
  <pageMargins left="0.511811024" right="0.511811024" top="0.78740157500000008" bottom="0.78740157500000008" header="0.31496062000000014" footer="0.31496062000000014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6" max="6" width="10.140625"/>
    <col customWidth="1" min="7" max="7" width="10.8515625"/>
    <col customWidth="1" min="8" max="8" width="8.00390625"/>
    <col customWidth="1" min="9" max="9" width="10.28125"/>
    <col customWidth="1" min="10" max="10" width="8.140625"/>
  </cols>
  <sheetData>
    <row r="2" ht="14.25">
      <c r="E2" s="17" t="s">
        <v>13</v>
      </c>
      <c r="F2" s="18" t="s">
        <v>14</v>
      </c>
      <c r="G2" s="18" t="s">
        <v>15</v>
      </c>
      <c r="H2" s="18" t="s">
        <v>16</v>
      </c>
      <c r="I2" s="18" t="s">
        <v>17</v>
      </c>
      <c r="J2" s="19" t="s">
        <v>18</v>
      </c>
    </row>
    <row r="3" ht="14.25">
      <c r="E3" s="20" t="s">
        <v>19</v>
      </c>
      <c r="F3" s="21">
        <v>10</v>
      </c>
      <c r="G3" s="21">
        <v>29</v>
      </c>
      <c r="H3" s="21">
        <v>33</v>
      </c>
      <c r="I3" s="21">
        <v>25</v>
      </c>
      <c r="J3" s="22">
        <f t="shared" ref="J3:J9" si="1">SUM(F3:I3)</f>
        <v>97</v>
      </c>
    </row>
    <row r="4" ht="14.25">
      <c r="E4" s="23" t="s">
        <v>20</v>
      </c>
      <c r="F4" s="24">
        <v>14</v>
      </c>
      <c r="G4" s="24">
        <v>30</v>
      </c>
      <c r="H4" s="24">
        <v>12</v>
      </c>
      <c r="I4" s="24">
        <v>29</v>
      </c>
      <c r="J4" s="22">
        <f t="shared" si="1"/>
        <v>85</v>
      </c>
    </row>
    <row r="5" ht="14.25">
      <c r="E5" s="23" t="s">
        <v>21</v>
      </c>
      <c r="F5" s="24">
        <v>23</v>
      </c>
      <c r="G5" s="24">
        <v>11</v>
      </c>
      <c r="H5" s="24">
        <v>17</v>
      </c>
      <c r="I5" s="24">
        <v>12</v>
      </c>
      <c r="J5" s="22">
        <f t="shared" si="1"/>
        <v>63</v>
      </c>
    </row>
    <row r="6" ht="14.25">
      <c r="E6" s="23" t="s">
        <v>22</v>
      </c>
      <c r="F6" s="24">
        <v>31</v>
      </c>
      <c r="G6" s="24">
        <v>42</v>
      </c>
      <c r="H6" s="24">
        <v>21</v>
      </c>
      <c r="I6" s="24">
        <v>36</v>
      </c>
      <c r="J6" s="22">
        <f t="shared" si="1"/>
        <v>130</v>
      </c>
    </row>
    <row r="7" ht="14.25">
      <c r="E7" s="23" t="s">
        <v>23</v>
      </c>
      <c r="F7" s="24">
        <v>21</v>
      </c>
      <c r="G7" s="24">
        <v>33</v>
      </c>
      <c r="H7" s="24">
        <v>28</v>
      </c>
      <c r="I7" s="24">
        <v>43</v>
      </c>
      <c r="J7" s="22">
        <f t="shared" si="1"/>
        <v>125</v>
      </c>
    </row>
    <row r="8" ht="14.25">
      <c r="E8" s="23" t="s">
        <v>24</v>
      </c>
      <c r="F8" s="24">
        <v>32</v>
      </c>
      <c r="G8" s="24">
        <v>23</v>
      </c>
      <c r="H8" s="24">
        <v>20</v>
      </c>
      <c r="I8" s="24">
        <v>23</v>
      </c>
      <c r="J8" s="22">
        <f t="shared" si="1"/>
        <v>98</v>
      </c>
    </row>
    <row r="9" ht="14.25">
      <c r="E9" s="23" t="s">
        <v>25</v>
      </c>
      <c r="F9" s="24">
        <v>24</v>
      </c>
      <c r="G9" s="24">
        <v>41</v>
      </c>
      <c r="H9" s="24">
        <v>22</v>
      </c>
      <c r="I9" s="24">
        <v>11</v>
      </c>
      <c r="J9" s="22">
        <f t="shared" si="1"/>
        <v>98</v>
      </c>
    </row>
    <row r="10" ht="14.25">
      <c r="E10" s="23" t="s">
        <v>26</v>
      </c>
      <c r="F10" s="24">
        <v>41</v>
      </c>
      <c r="G10" s="24">
        <v>32</v>
      </c>
      <c r="H10" s="24">
        <v>5</v>
      </c>
      <c r="I10" s="24">
        <v>19</v>
      </c>
      <c r="J10" s="22">
        <f t="shared" ref="J10:J14" si="2">SUM(F10:I10)</f>
        <v>97</v>
      </c>
    </row>
    <row r="11" ht="14.25">
      <c r="E11" s="23" t="s">
        <v>27</v>
      </c>
      <c r="F11" s="24">
        <v>15</v>
      </c>
      <c r="G11" s="24">
        <v>21</v>
      </c>
      <c r="H11" s="24">
        <v>13</v>
      </c>
      <c r="I11" s="24">
        <v>10</v>
      </c>
      <c r="J11" s="22">
        <f t="shared" si="2"/>
        <v>59</v>
      </c>
    </row>
    <row r="12" ht="14.25">
      <c r="E12" s="23" t="s">
        <v>28</v>
      </c>
      <c r="F12" s="24">
        <v>44</v>
      </c>
      <c r="G12" s="24">
        <v>14</v>
      </c>
      <c r="H12" s="24">
        <v>36</v>
      </c>
      <c r="I12" s="24">
        <v>9</v>
      </c>
      <c r="J12" s="22">
        <f t="shared" si="2"/>
        <v>103</v>
      </c>
    </row>
    <row r="13" ht="14.25">
      <c r="E13" s="23" t="s">
        <v>29</v>
      </c>
      <c r="F13" s="24">
        <v>34</v>
      </c>
      <c r="G13" s="24">
        <v>12</v>
      </c>
      <c r="H13" s="24">
        <v>31</v>
      </c>
      <c r="I13" s="24">
        <v>21</v>
      </c>
      <c r="J13" s="22">
        <f t="shared" si="2"/>
        <v>98</v>
      </c>
    </row>
    <row r="14" ht="14.25">
      <c r="E14" s="23" t="s">
        <v>30</v>
      </c>
      <c r="F14" s="24">
        <v>22</v>
      </c>
      <c r="G14" s="24">
        <v>43</v>
      </c>
      <c r="H14" s="24">
        <v>34</v>
      </c>
      <c r="I14" s="24">
        <v>25</v>
      </c>
      <c r="J14" s="25">
        <f t="shared" si="2"/>
        <v>124</v>
      </c>
    </row>
    <row r="15" ht="14.25">
      <c r="E15" s="26" t="s">
        <v>18</v>
      </c>
      <c r="F15" s="27">
        <f>SUM(F3:F14)</f>
        <v>311</v>
      </c>
      <c r="G15" s="27">
        <f>SUM(G3:G14)</f>
        <v>331</v>
      </c>
      <c r="H15" s="27">
        <f>SUM(H3:H14)</f>
        <v>272</v>
      </c>
      <c r="I15" s="28">
        <f>SUM(I3:I14)</f>
        <v>263</v>
      </c>
      <c r="J15" s="29"/>
    </row>
    <row r="16" ht="14.25">
      <c r="E16" s="30"/>
      <c r="F16" s="30"/>
      <c r="G16" s="30"/>
      <c r="H16" s="30"/>
      <c r="I16" s="30"/>
      <c r="J16" s="16"/>
    </row>
    <row r="19" ht="14.25">
      <c r="G19" s="31" t="s">
        <v>31</v>
      </c>
      <c r="H19" s="31"/>
      <c r="I19" s="31"/>
    </row>
    <row r="20" ht="14.25">
      <c r="H20" s="32">
        <f>AVERAGE(H3:H14)</f>
        <v>22.666666666666668</v>
      </c>
    </row>
    <row r="22" ht="14.25">
      <c r="G22" s="31" t="s">
        <v>32</v>
      </c>
      <c r="H22" s="31"/>
      <c r="I22" s="31"/>
    </row>
    <row r="23" ht="14.25">
      <c r="H23" s="32">
        <f>AVERAGE(F8:I8)</f>
        <v>24.5</v>
      </c>
    </row>
  </sheetData>
  <mergeCells count="2">
    <mergeCell ref="G19:I19"/>
    <mergeCell ref="G22:I2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4" max="4" width="8.00390625"/>
    <col customWidth="1" min="5" max="5" width="11.140625"/>
  </cols>
  <sheetData>
    <row r="3" ht="14.25">
      <c r="E3" s="33" t="s">
        <v>33</v>
      </c>
      <c r="F3" s="33"/>
      <c r="G3" s="33"/>
      <c r="H3" s="33"/>
      <c r="I3" s="33"/>
      <c r="J3" s="33"/>
      <c r="K3" s="33"/>
    </row>
    <row r="4" ht="14.25">
      <c r="E4" s="29"/>
      <c r="F4" s="29"/>
      <c r="G4" s="29"/>
      <c r="H4" s="29"/>
      <c r="I4" s="29"/>
      <c r="J4" s="29"/>
      <c r="K4" s="29"/>
    </row>
    <row r="5" ht="14.25">
      <c r="E5" s="29"/>
      <c r="F5" s="34" t="s">
        <v>34</v>
      </c>
      <c r="G5" s="34" t="s">
        <v>35</v>
      </c>
      <c r="H5" s="34" t="s">
        <v>36</v>
      </c>
      <c r="I5" s="34" t="s">
        <v>37</v>
      </c>
      <c r="J5" s="35" t="s">
        <v>38</v>
      </c>
      <c r="K5" s="36" t="s">
        <v>12</v>
      </c>
    </row>
    <row r="6" ht="14.25">
      <c r="E6" s="37" t="s">
        <v>6</v>
      </c>
      <c r="F6" s="24">
        <v>57</v>
      </c>
      <c r="G6" s="24">
        <v>38</v>
      </c>
      <c r="H6" s="24">
        <v>167</v>
      </c>
      <c r="I6" s="24">
        <v>74</v>
      </c>
      <c r="J6" s="24">
        <v>31</v>
      </c>
      <c r="K6" s="21">
        <f t="shared" ref="K6:K9" si="3">SUM(F6:J6)</f>
        <v>367</v>
      </c>
    </row>
    <row r="7" ht="14.25">
      <c r="E7" s="37" t="s">
        <v>7</v>
      </c>
      <c r="F7" s="24">
        <v>40</v>
      </c>
      <c r="G7" s="24">
        <v>51</v>
      </c>
      <c r="H7" s="24">
        <v>215</v>
      </c>
      <c r="I7" s="24">
        <v>85</v>
      </c>
      <c r="J7" s="24">
        <v>90</v>
      </c>
      <c r="K7" s="24">
        <f t="shared" si="3"/>
        <v>481</v>
      </c>
    </row>
    <row r="8" ht="14.25">
      <c r="E8" s="37" t="s">
        <v>8</v>
      </c>
      <c r="F8" s="24">
        <v>43</v>
      </c>
      <c r="G8" s="24">
        <v>46</v>
      </c>
      <c r="H8" s="24">
        <v>183</v>
      </c>
      <c r="I8" s="24">
        <v>150</v>
      </c>
      <c r="J8" s="24">
        <v>113</v>
      </c>
      <c r="K8" s="24">
        <f t="shared" si="3"/>
        <v>535</v>
      </c>
    </row>
    <row r="9" ht="14.25">
      <c r="E9" s="37" t="s">
        <v>39</v>
      </c>
      <c r="F9" s="24">
        <v>30</v>
      </c>
      <c r="G9" s="24">
        <v>54</v>
      </c>
      <c r="H9" s="24">
        <v>69</v>
      </c>
      <c r="I9" s="24">
        <v>80</v>
      </c>
      <c r="J9" s="24">
        <v>48</v>
      </c>
      <c r="K9" s="24">
        <f t="shared" si="3"/>
        <v>281</v>
      </c>
    </row>
    <row r="10" ht="14.25">
      <c r="E10" s="37" t="s">
        <v>10</v>
      </c>
      <c r="F10" s="24">
        <v>25</v>
      </c>
      <c r="G10" s="24">
        <v>20</v>
      </c>
      <c r="H10" s="24">
        <v>65</v>
      </c>
      <c r="I10" s="24">
        <v>97</v>
      </c>
      <c r="J10" s="24">
        <v>27</v>
      </c>
      <c r="K10" s="38">
        <f t="shared" ref="K10:K11" si="4">SUM(F10:J10)</f>
        <v>234</v>
      </c>
    </row>
    <row r="11" ht="14.25">
      <c r="E11" s="39" t="s">
        <v>11</v>
      </c>
      <c r="F11" s="24">
        <v>12</v>
      </c>
      <c r="G11" s="24">
        <v>19</v>
      </c>
      <c r="H11" s="24">
        <v>13</v>
      </c>
      <c r="I11" s="24">
        <v>61</v>
      </c>
      <c r="J11" s="40">
        <v>33</v>
      </c>
      <c r="K11" s="38">
        <f t="shared" si="4"/>
        <v>138</v>
      </c>
    </row>
    <row r="12" ht="14.25">
      <c r="E12" s="36" t="s">
        <v>12</v>
      </c>
      <c r="F12" s="41">
        <f>SUM(F6:F11)</f>
        <v>207</v>
      </c>
      <c r="G12" s="24">
        <f>SUM(G6:G11)</f>
        <v>228</v>
      </c>
      <c r="H12" s="24">
        <f>SUM(H6:H11)</f>
        <v>712</v>
      </c>
      <c r="I12" s="42">
        <f>SUM(I6:I11)</f>
        <v>547</v>
      </c>
      <c r="J12" s="42">
        <f>SUM(J6:J11)</f>
        <v>342</v>
      </c>
      <c r="K12" s="43"/>
    </row>
    <row r="13" ht="14.25">
      <c r="E13" s="29"/>
      <c r="F13" s="29"/>
      <c r="G13" s="29"/>
      <c r="H13" s="29"/>
      <c r="I13" s="29"/>
      <c r="J13" s="29"/>
      <c r="K13" s="29"/>
    </row>
    <row r="14" ht="14.25">
      <c r="E14" s="44" t="s">
        <v>40</v>
      </c>
      <c r="F14" s="44"/>
      <c r="G14" s="44"/>
      <c r="H14" s="44"/>
      <c r="I14" s="44"/>
      <c r="J14" s="44"/>
      <c r="K14" s="29"/>
    </row>
    <row r="15" ht="14.25">
      <c r="E15" s="29"/>
      <c r="F15" s="29"/>
      <c r="G15" s="45">
        <f>AVERAGE(K6:K11)</f>
        <v>339.33333333333331</v>
      </c>
      <c r="H15" s="45"/>
      <c r="I15" s="29"/>
      <c r="J15" s="29"/>
      <c r="K15" s="29"/>
    </row>
    <row r="16" ht="14.25">
      <c r="E16" s="29"/>
      <c r="F16" s="29"/>
      <c r="G16" s="29"/>
      <c r="H16" s="29"/>
      <c r="I16" s="29"/>
      <c r="J16" s="29"/>
      <c r="K16" s="29"/>
    </row>
    <row r="17" ht="14.25">
      <c r="E17" s="44" t="s">
        <v>41</v>
      </c>
      <c r="F17" s="44"/>
      <c r="G17" s="44"/>
      <c r="H17" s="44"/>
      <c r="I17" s="44"/>
      <c r="J17" s="44"/>
      <c r="K17" s="29"/>
    </row>
    <row r="18" ht="14.25">
      <c r="E18" s="29"/>
      <c r="F18" s="29"/>
      <c r="G18" s="44">
        <f>MIN(F12:J12)</f>
        <v>207</v>
      </c>
      <c r="H18" s="44"/>
      <c r="I18" s="29"/>
      <c r="J18" s="29"/>
      <c r="K18" s="29"/>
    </row>
    <row r="19" ht="14.25">
      <c r="E19" s="29"/>
      <c r="F19" s="29"/>
      <c r="G19" s="29"/>
      <c r="H19" s="29"/>
      <c r="I19" s="29"/>
      <c r="J19" s="29"/>
      <c r="K19" s="29"/>
    </row>
    <row r="20" ht="14.25">
      <c r="E20" s="44" t="s">
        <v>42</v>
      </c>
      <c r="F20" s="44"/>
      <c r="G20" s="44"/>
      <c r="H20" s="44"/>
      <c r="I20" s="44"/>
      <c r="J20" s="44"/>
      <c r="K20" s="29"/>
    </row>
    <row r="21" ht="14.25">
      <c r="E21" s="29"/>
      <c r="F21" s="29"/>
      <c r="G21" s="44">
        <f>MAX(F12:J12)</f>
        <v>712</v>
      </c>
      <c r="H21" s="44"/>
      <c r="I21" s="29"/>
      <c r="J21" s="29"/>
      <c r="K21" s="29"/>
    </row>
  </sheetData>
  <mergeCells count="7">
    <mergeCell ref="E3:K3"/>
    <mergeCell ref="E14:J14"/>
    <mergeCell ref="G15:H15"/>
    <mergeCell ref="E17:J17"/>
    <mergeCell ref="G18:H18"/>
    <mergeCell ref="E20:J20"/>
    <mergeCell ref="G21:H2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15.00390625"/>
    <col bestFit="1" min="4" max="5" width="14.57421875"/>
    <col customWidth="1" min="6" max="6" width="15.00390625"/>
    <col bestFit="1" min="7" max="7" width="15.7109375"/>
    <col customWidth="1" min="10" max="10" width="14.57421875"/>
    <col bestFit="1" min="11" max="11" width="10.57421875"/>
  </cols>
  <sheetData>
    <row r="3" ht="14.25">
      <c r="C3" s="29"/>
      <c r="D3" s="29"/>
      <c r="E3" s="29"/>
      <c r="F3" s="29"/>
      <c r="G3" s="29"/>
      <c r="H3" s="29"/>
      <c r="I3" s="29"/>
      <c r="J3" s="29"/>
      <c r="K3" s="29"/>
    </row>
    <row r="4" ht="14.25">
      <c r="C4" s="46" t="s">
        <v>43</v>
      </c>
      <c r="D4" s="46"/>
      <c r="E4" s="46"/>
      <c r="F4" s="29"/>
      <c r="G4" s="29"/>
      <c r="H4" s="29"/>
      <c r="I4" s="29"/>
      <c r="J4" s="46" t="s">
        <v>44</v>
      </c>
      <c r="K4" s="46"/>
    </row>
    <row r="5" ht="14.25">
      <c r="C5" s="47" t="s">
        <v>45</v>
      </c>
      <c r="D5" s="47" t="s">
        <v>46</v>
      </c>
      <c r="E5" s="47" t="s">
        <v>47</v>
      </c>
      <c r="F5" s="47" t="s">
        <v>48</v>
      </c>
      <c r="G5" s="47" t="s">
        <v>12</v>
      </c>
      <c r="H5" s="29"/>
      <c r="I5" s="29"/>
      <c r="J5" s="47" t="s">
        <v>45</v>
      </c>
      <c r="K5" s="47" t="s">
        <v>49</v>
      </c>
    </row>
    <row r="6" ht="14.25">
      <c r="C6" s="48" t="s">
        <v>50</v>
      </c>
      <c r="D6" s="24">
        <v>856</v>
      </c>
      <c r="E6" s="24">
        <v>488</v>
      </c>
      <c r="F6" s="24">
        <v>380</v>
      </c>
      <c r="G6" s="49">
        <f t="shared" ref="G6:G9" si="5">SUM(D6:F6)</f>
        <v>1724</v>
      </c>
      <c r="H6" s="29"/>
      <c r="I6" s="29"/>
      <c r="J6" s="37" t="s">
        <v>50</v>
      </c>
      <c r="K6" s="5">
        <v>23.899999999999999</v>
      </c>
    </row>
    <row r="7" ht="14.25">
      <c r="C7" s="48" t="s">
        <v>51</v>
      </c>
      <c r="D7" s="24">
        <v>595</v>
      </c>
      <c r="E7" s="24">
        <v>562</v>
      </c>
      <c r="F7" s="24">
        <v>416</v>
      </c>
      <c r="G7" s="49">
        <f t="shared" si="5"/>
        <v>1573</v>
      </c>
      <c r="H7" s="29"/>
      <c r="I7" s="29"/>
      <c r="J7" s="37" t="s">
        <v>51</v>
      </c>
      <c r="K7" s="5">
        <v>18.5</v>
      </c>
    </row>
    <row r="8" ht="14.25">
      <c r="C8" s="48" t="s">
        <v>52</v>
      </c>
      <c r="D8" s="24">
        <v>322</v>
      </c>
      <c r="E8" s="24">
        <v>187</v>
      </c>
      <c r="F8" s="24">
        <v>567</v>
      </c>
      <c r="G8" s="49">
        <f t="shared" si="5"/>
        <v>1076</v>
      </c>
      <c r="H8" s="29"/>
      <c r="I8" s="29"/>
      <c r="J8" s="37" t="s">
        <v>52</v>
      </c>
      <c r="K8" s="5">
        <v>22</v>
      </c>
    </row>
    <row r="9" ht="14.25">
      <c r="C9" s="48" t="s">
        <v>53</v>
      </c>
      <c r="D9" s="24">
        <v>611</v>
      </c>
      <c r="E9" s="24">
        <v>873</v>
      </c>
      <c r="F9" s="24">
        <v>741</v>
      </c>
      <c r="G9" s="49">
        <f t="shared" si="5"/>
        <v>2225</v>
      </c>
      <c r="H9" s="29"/>
      <c r="I9" s="29"/>
      <c r="J9" s="37" t="s">
        <v>53</v>
      </c>
      <c r="K9" s="5">
        <v>19.25</v>
      </c>
    </row>
    <row r="10" ht="14.25">
      <c r="C10" s="48" t="s">
        <v>54</v>
      </c>
      <c r="D10" s="24">
        <v>160</v>
      </c>
      <c r="E10" s="24">
        <v>172</v>
      </c>
      <c r="F10" s="24">
        <v>155</v>
      </c>
      <c r="G10" s="50">
        <f t="shared" ref="G10:G21" si="6">SUM(D10:F10)</f>
        <v>487</v>
      </c>
      <c r="H10" s="29"/>
      <c r="I10" s="29"/>
      <c r="J10" s="37" t="s">
        <v>54</v>
      </c>
      <c r="K10" s="5">
        <v>17.699999999999999</v>
      </c>
    </row>
    <row r="11" ht="14.25">
      <c r="C11" s="37" t="s">
        <v>12</v>
      </c>
      <c r="D11" s="24">
        <f>SUM(D6:D10)</f>
        <v>2544</v>
      </c>
      <c r="E11" s="24">
        <f>SUM(E6:E10)</f>
        <v>2282</v>
      </c>
      <c r="F11" s="42">
        <f>SUM(F6:F10)</f>
        <v>2259</v>
      </c>
      <c r="G11" s="51">
        <f t="shared" si="6"/>
        <v>7085</v>
      </c>
      <c r="H11" s="29"/>
      <c r="I11" s="29"/>
      <c r="J11" s="29"/>
      <c r="K11" s="29"/>
    </row>
    <row r="12" ht="14.25">
      <c r="C12" s="29"/>
      <c r="D12" s="29"/>
      <c r="E12" s="29"/>
      <c r="F12" s="29"/>
      <c r="G12" s="29"/>
      <c r="H12" s="29"/>
      <c r="I12" s="29"/>
      <c r="J12" s="29"/>
      <c r="K12" s="29"/>
    </row>
    <row r="13" ht="14.25">
      <c r="C13" s="29"/>
      <c r="D13" s="29"/>
      <c r="E13" s="29"/>
      <c r="F13" s="29"/>
      <c r="G13" s="29"/>
      <c r="H13" s="29"/>
      <c r="I13" s="29"/>
      <c r="J13" s="29"/>
      <c r="K13" s="29"/>
    </row>
    <row r="14" ht="14.25">
      <c r="C14" s="46" t="s">
        <v>55</v>
      </c>
      <c r="D14" s="46"/>
      <c r="E14" s="46"/>
      <c r="F14" s="29"/>
      <c r="G14" s="29"/>
      <c r="H14" s="29"/>
      <c r="I14" s="29"/>
      <c r="J14" s="29"/>
      <c r="K14" s="29"/>
    </row>
    <row r="15" ht="14.25">
      <c r="C15" s="47" t="s">
        <v>45</v>
      </c>
      <c r="D15" s="47" t="s">
        <v>46</v>
      </c>
      <c r="E15" s="47" t="s">
        <v>47</v>
      </c>
      <c r="F15" s="47" t="s">
        <v>48</v>
      </c>
      <c r="G15" s="47" t="s">
        <v>12</v>
      </c>
      <c r="H15" s="29"/>
      <c r="I15" s="29"/>
      <c r="J15" s="29"/>
      <c r="K15" s="29"/>
    </row>
    <row r="16" ht="14.25">
      <c r="C16" s="48" t="s">
        <v>50</v>
      </c>
      <c r="D16" s="52">
        <f t="shared" ref="D16:D19" si="7">D6*K6</f>
        <v>20458.399999999998</v>
      </c>
      <c r="E16" s="52">
        <f t="shared" ref="E16:E19" si="8">E6*K6</f>
        <v>11663.199999999999</v>
      </c>
      <c r="F16" s="52">
        <f t="shared" ref="F16:F19" si="9">F6*K6</f>
        <v>9082</v>
      </c>
      <c r="G16" s="53">
        <f t="shared" si="6"/>
        <v>41203.599999999999</v>
      </c>
      <c r="H16" s="29"/>
      <c r="I16" s="29"/>
      <c r="J16" s="29"/>
      <c r="K16" s="29"/>
    </row>
    <row r="17" ht="14.25">
      <c r="C17" s="48" t="s">
        <v>51</v>
      </c>
      <c r="D17" s="52">
        <f t="shared" si="7"/>
        <v>11007.5</v>
      </c>
      <c r="E17" s="52">
        <f t="shared" si="8"/>
        <v>10397</v>
      </c>
      <c r="F17" s="52">
        <f t="shared" si="9"/>
        <v>7696</v>
      </c>
      <c r="G17" s="53">
        <f t="shared" si="6"/>
        <v>29100.5</v>
      </c>
      <c r="H17" s="29"/>
      <c r="I17" s="29"/>
      <c r="J17" s="29"/>
      <c r="K17" s="29"/>
    </row>
    <row r="18" ht="14.25">
      <c r="C18" s="48" t="s">
        <v>52</v>
      </c>
      <c r="D18" s="52">
        <f t="shared" si="7"/>
        <v>7084</v>
      </c>
      <c r="E18" s="52">
        <f t="shared" si="8"/>
        <v>4114</v>
      </c>
      <c r="F18" s="52">
        <f t="shared" si="9"/>
        <v>12474</v>
      </c>
      <c r="G18" s="53">
        <f t="shared" si="6"/>
        <v>23672</v>
      </c>
      <c r="H18" s="29"/>
      <c r="I18" s="29"/>
      <c r="J18" s="29"/>
      <c r="K18" s="29"/>
    </row>
    <row r="19" ht="14.25">
      <c r="C19" s="48" t="s">
        <v>53</v>
      </c>
      <c r="D19" s="52">
        <f t="shared" si="7"/>
        <v>11761.75</v>
      </c>
      <c r="E19" s="52">
        <f t="shared" si="8"/>
        <v>16805.25</v>
      </c>
      <c r="F19" s="52">
        <f t="shared" si="9"/>
        <v>14264.25</v>
      </c>
      <c r="G19" s="53">
        <f t="shared" si="6"/>
        <v>42831.25</v>
      </c>
      <c r="H19" s="29"/>
      <c r="I19" s="29"/>
      <c r="J19" s="29"/>
      <c r="K19" s="29"/>
    </row>
    <row r="20" ht="14.25">
      <c r="C20" s="48" t="s">
        <v>54</v>
      </c>
      <c r="D20" s="52">
        <f>D10*K10</f>
        <v>2832</v>
      </c>
      <c r="E20" s="52">
        <f>E10*K10</f>
        <v>3044.4000000000001</v>
      </c>
      <c r="F20" s="52">
        <f>F10*K10</f>
        <v>2743.5</v>
      </c>
      <c r="G20" s="54">
        <f t="shared" si="6"/>
        <v>8619.8999999999996</v>
      </c>
      <c r="H20" s="29"/>
      <c r="I20" s="29"/>
      <c r="J20" s="29"/>
      <c r="K20" s="29"/>
    </row>
    <row r="21" ht="14.25">
      <c r="C21" s="37" t="s">
        <v>12</v>
      </c>
      <c r="D21" s="52">
        <f>SUM(D16:D20)</f>
        <v>53143.649999999994</v>
      </c>
      <c r="E21" s="52">
        <f>SUM(E16:E20)</f>
        <v>46023.849999999999</v>
      </c>
      <c r="F21" s="55">
        <f>SUM(F16:F20)</f>
        <v>46259.75</v>
      </c>
      <c r="G21" s="56">
        <f t="shared" si="6"/>
        <v>145427.25</v>
      </c>
      <c r="H21" s="29"/>
      <c r="I21" s="29"/>
      <c r="J21" s="29"/>
      <c r="K21" s="29"/>
    </row>
  </sheetData>
  <mergeCells count="3">
    <mergeCell ref="C4:E4"/>
    <mergeCell ref="J4:K4"/>
    <mergeCell ref="C14:E14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15.00390625"/>
    <col customWidth="1" min="2" max="2" width="9.8515625"/>
    <col customWidth="1" min="3" max="3" width="4.28125"/>
    <col customWidth="1" min="4" max="4" width="12.00390625"/>
    <col customWidth="1" min="5" max="5" width="11.421875"/>
    <col customWidth="1" min="7" max="7" width="20.57421875"/>
    <col customWidth="1" min="8" max="8" width="13.00390625"/>
    <col bestFit="1" min="12" max="12" width="15.421875"/>
  </cols>
  <sheetData>
    <row r="2" ht="9.75" customHeight="1"/>
    <row r="3" ht="21.75" customHeight="1">
      <c r="A3" s="57" t="s">
        <v>56</v>
      </c>
      <c r="B3" s="57"/>
      <c r="C3" s="57"/>
      <c r="D3" s="57"/>
      <c r="E3" s="57"/>
      <c r="F3" s="57"/>
      <c r="G3" s="57"/>
      <c r="H3" s="57"/>
    </row>
    <row r="4">
      <c r="A4" s="58"/>
      <c r="B4" s="58"/>
      <c r="C4" s="58"/>
      <c r="D4" s="58"/>
      <c r="E4" s="58"/>
      <c r="F4" s="58"/>
      <c r="G4" s="58"/>
      <c r="H4" s="58"/>
    </row>
    <row r="5" ht="36" customHeight="1">
      <c r="A5" s="57" t="s">
        <v>57</v>
      </c>
      <c r="B5" s="57" t="s">
        <v>58</v>
      </c>
      <c r="C5" s="57" t="s">
        <v>59</v>
      </c>
      <c r="D5" s="57" t="s">
        <v>60</v>
      </c>
      <c r="E5" s="57" t="s">
        <v>61</v>
      </c>
      <c r="F5" s="57" t="s">
        <v>62</v>
      </c>
      <c r="G5" s="57" t="s">
        <v>63</v>
      </c>
      <c r="H5" s="57" t="s">
        <v>64</v>
      </c>
    </row>
    <row r="6">
      <c r="A6" s="59" t="s">
        <v>65</v>
      </c>
      <c r="B6" s="60">
        <v>3.5</v>
      </c>
      <c r="C6" s="59">
        <v>10</v>
      </c>
      <c r="D6" s="61">
        <f>B6*C6</f>
        <v>35</v>
      </c>
      <c r="E6" s="61">
        <v>2.25</v>
      </c>
      <c r="F6" s="60">
        <f>SUM(D6,E6)</f>
        <v>37.25</v>
      </c>
      <c r="G6" s="62">
        <f>F6*0.05</f>
        <v>1.8625</v>
      </c>
      <c r="H6" s="63">
        <f>F6-G6</f>
        <v>35.387500000000003</v>
      </c>
    </row>
    <row r="7">
      <c r="A7" s="59" t="s">
        <v>66</v>
      </c>
      <c r="B7" s="60">
        <v>2.2000000000000002</v>
      </c>
      <c r="C7" s="59">
        <v>15</v>
      </c>
      <c r="D7" s="61">
        <f>B7*C7</f>
        <v>33</v>
      </c>
      <c r="E7" s="61">
        <v>2.25</v>
      </c>
      <c r="F7" s="60">
        <f>SUM(D7,E7)</f>
        <v>35.25</v>
      </c>
      <c r="G7" s="62">
        <f>F7*0.05</f>
        <v>1.7625000000000002</v>
      </c>
      <c r="H7" s="63">
        <f>F7-G7</f>
        <v>33.487499999999997</v>
      </c>
      <c r="I7" s="64"/>
    </row>
    <row r="8">
      <c r="A8" s="59" t="s">
        <v>67</v>
      </c>
      <c r="B8" s="60">
        <v>0.90000000000000002</v>
      </c>
      <c r="C8" s="59">
        <v>8</v>
      </c>
      <c r="D8" s="61">
        <f>B8*C8</f>
        <v>7.2000000000000002</v>
      </c>
      <c r="E8" s="61">
        <v>2.25</v>
      </c>
      <c r="F8" s="60">
        <f>SUM(D8,E8)</f>
        <v>9.4499999999999993</v>
      </c>
      <c r="G8" s="62">
        <f>F8*0.05</f>
        <v>0.47249999999999998</v>
      </c>
      <c r="H8" s="63">
        <f>F8-G8</f>
        <v>8.9774999999999991</v>
      </c>
    </row>
    <row r="9">
      <c r="A9" s="59" t="s">
        <v>68</v>
      </c>
      <c r="B9" s="60">
        <v>0.5</v>
      </c>
      <c r="C9" s="59">
        <v>5</v>
      </c>
      <c r="D9" s="61">
        <f>B9*C9</f>
        <v>2.5</v>
      </c>
      <c r="E9" s="61">
        <v>2.25</v>
      </c>
      <c r="F9" s="60">
        <f>SUM(D9,E9)</f>
        <v>4.75</v>
      </c>
      <c r="G9" s="62">
        <f>F9*0.05</f>
        <v>0.23750000000000002</v>
      </c>
      <c r="H9" s="63">
        <f>F9-G9</f>
        <v>4.5125000000000002</v>
      </c>
    </row>
    <row r="10">
      <c r="A10" s="59" t="s">
        <v>69</v>
      </c>
      <c r="B10" s="60">
        <v>0.84999999999999998</v>
      </c>
      <c r="C10" s="59">
        <v>3</v>
      </c>
      <c r="D10" s="61">
        <f>B10*C10</f>
        <v>2.5499999999999998</v>
      </c>
      <c r="E10" s="61">
        <v>2.25</v>
      </c>
      <c r="F10" s="60">
        <f>SUM(D10,E10)</f>
        <v>4.7999999999999998</v>
      </c>
      <c r="G10" s="62">
        <f>F10*0.05</f>
        <v>0.23999999999999999</v>
      </c>
      <c r="H10" s="63">
        <f>F10-G10</f>
        <v>4.5599999999999996</v>
      </c>
    </row>
    <row r="11">
      <c r="A11" s="59" t="s">
        <v>70</v>
      </c>
      <c r="B11" s="60">
        <v>1</v>
      </c>
      <c r="C11" s="59">
        <v>6</v>
      </c>
      <c r="D11" s="61">
        <f>B11*C11</f>
        <v>6</v>
      </c>
      <c r="E11" s="61">
        <v>2.25</v>
      </c>
      <c r="F11" s="60">
        <f>SUM(D11,E11)</f>
        <v>8.25</v>
      </c>
      <c r="G11" s="62">
        <f>F11*0.05</f>
        <v>0.41250000000000003</v>
      </c>
      <c r="H11" s="63">
        <f>F11-G11</f>
        <v>7.8375000000000004</v>
      </c>
      <c r="L11" s="65"/>
    </row>
    <row r="12">
      <c r="A12" s="59" t="s">
        <v>71</v>
      </c>
      <c r="B12" s="60">
        <v>1.1000000000000001</v>
      </c>
      <c r="C12" s="59">
        <v>4</v>
      </c>
      <c r="D12" s="61">
        <f>B12*C12</f>
        <v>4.4000000000000004</v>
      </c>
      <c r="E12" s="61">
        <v>2.25</v>
      </c>
      <c r="F12" s="60">
        <f>SUM(D12,E12)</f>
        <v>6.6500000000000004</v>
      </c>
      <c r="G12" s="62">
        <f>F12*0.05</f>
        <v>0.33250000000000002</v>
      </c>
      <c r="H12" s="63">
        <f>F12-G12</f>
        <v>6.3175000000000008</v>
      </c>
    </row>
    <row r="13">
      <c r="A13" s="59" t="s">
        <v>72</v>
      </c>
      <c r="B13" s="60">
        <v>1.2</v>
      </c>
      <c r="C13" s="59">
        <v>7</v>
      </c>
      <c r="D13" s="61">
        <f>B13*C13</f>
        <v>8.4000000000000004</v>
      </c>
      <c r="E13" s="61">
        <v>2.25</v>
      </c>
      <c r="F13" s="60">
        <f>SUM(D13,E13)</f>
        <v>10.65</v>
      </c>
      <c r="G13" s="62">
        <f>F13*0.05</f>
        <v>0.53250000000000008</v>
      </c>
      <c r="H13" s="63">
        <f>F13-G13</f>
        <v>10.1175</v>
      </c>
    </row>
    <row r="14">
      <c r="A14" s="59" t="s">
        <v>73</v>
      </c>
      <c r="B14" s="60">
        <v>3.6000000000000001</v>
      </c>
      <c r="C14" s="59">
        <v>9</v>
      </c>
      <c r="D14" s="61">
        <f>B14*C14</f>
        <v>32.399999999999999</v>
      </c>
      <c r="E14" s="61">
        <v>2.25</v>
      </c>
      <c r="F14" s="60">
        <f>SUM(D14,E14)</f>
        <v>34.649999999999999</v>
      </c>
      <c r="G14" s="62">
        <f>F14*0.05</f>
        <v>1.7324999999999999</v>
      </c>
      <c r="H14" s="63">
        <f>F14-G14</f>
        <v>32.917499999999997</v>
      </c>
    </row>
    <row r="15">
      <c r="A15" s="59" t="s">
        <v>74</v>
      </c>
      <c r="B15" s="60">
        <v>0.59999999999999998</v>
      </c>
      <c r="C15" s="59">
        <v>5</v>
      </c>
      <c r="D15" s="61">
        <f>B15*C15</f>
        <v>3</v>
      </c>
      <c r="E15" s="61">
        <v>2.25</v>
      </c>
      <c r="F15" s="60">
        <f>SUM(D15,E15)</f>
        <v>5.25</v>
      </c>
      <c r="G15" s="62">
        <f>F15*0.05</f>
        <v>0.26250000000000001</v>
      </c>
      <c r="H15" s="63">
        <f>F15-G15</f>
        <v>4.9874999999999998</v>
      </c>
    </row>
    <row r="16">
      <c r="A16" s="59" t="s">
        <v>75</v>
      </c>
      <c r="B16" s="60">
        <v>3</v>
      </c>
      <c r="C16" s="59">
        <v>3</v>
      </c>
      <c r="D16" s="61">
        <f>B16*C16</f>
        <v>9</v>
      </c>
      <c r="E16" s="61">
        <v>2.25</v>
      </c>
      <c r="F16" s="60">
        <f>SUM(D16,E16)</f>
        <v>11.25</v>
      </c>
      <c r="G16" s="62">
        <f>F16*0.05</f>
        <v>0.5625</v>
      </c>
      <c r="H16" s="63">
        <f>F16-G16</f>
        <v>10.6875</v>
      </c>
    </row>
    <row r="17">
      <c r="A17" s="59" t="s">
        <v>76</v>
      </c>
      <c r="B17" s="60">
        <v>0.94999999999999996</v>
      </c>
      <c r="C17" s="59">
        <v>6</v>
      </c>
      <c r="D17" s="61">
        <f>B17*C17</f>
        <v>5.6999999999999993</v>
      </c>
      <c r="E17" s="61">
        <v>2.25</v>
      </c>
      <c r="F17" s="60">
        <f>SUM(D17,E17)</f>
        <v>7.9499999999999993</v>
      </c>
      <c r="G17" s="62">
        <f>F17*0.05</f>
        <v>0.39749999999999996</v>
      </c>
      <c r="H17" s="63">
        <f>F17-G17</f>
        <v>7.5524999999999993</v>
      </c>
    </row>
    <row r="18">
      <c r="A18" s="59" t="s">
        <v>77</v>
      </c>
      <c r="B18" s="60">
        <v>2.3999999999999999</v>
      </c>
      <c r="C18" s="59">
        <v>8</v>
      </c>
      <c r="D18" s="61">
        <f>B18*C18</f>
        <v>19.199999999999999</v>
      </c>
      <c r="E18" s="61">
        <v>2.25</v>
      </c>
      <c r="F18" s="60">
        <f>SUM(D18,E18)</f>
        <v>21.449999999999999</v>
      </c>
      <c r="G18" s="62">
        <f>F18*0.05</f>
        <v>1.0725</v>
      </c>
      <c r="H18" s="63">
        <f>F18-G18</f>
        <v>20.377499999999998</v>
      </c>
    </row>
  </sheetData>
  <mergeCells count="1">
    <mergeCell ref="A3:H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3" max="3" width="12.57421875"/>
    <col customWidth="1" min="4" max="4" width="14.00390625"/>
    <col bestFit="1" min="5" max="5" width="12.57421875"/>
    <col customWidth="1" min="6" max="6" width="13.8515625"/>
    <col customWidth="1" min="7" max="7" width="13.7109375"/>
    <col bestFit="1" min="8" max="9" width="11.57421875"/>
  </cols>
  <sheetData>
    <row r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ht="21" customHeight="1">
      <c r="A4" s="67" t="s">
        <v>78</v>
      </c>
      <c r="B4" s="67"/>
      <c r="C4" s="67"/>
      <c r="D4" s="67"/>
      <c r="E4" s="67"/>
      <c r="F4" s="67"/>
      <c r="G4" s="67"/>
      <c r="H4" s="67"/>
      <c r="I4" s="67"/>
      <c r="J4" s="66"/>
      <c r="K4" s="66"/>
      <c r="L4" s="66"/>
      <c r="M4" s="66"/>
      <c r="N4" s="66"/>
    </row>
    <row r="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</row>
    <row r="6" ht="24.75" customHeight="1">
      <c r="A6" s="68" t="s">
        <v>79</v>
      </c>
      <c r="B6" s="68" t="s">
        <v>80</v>
      </c>
      <c r="C6" s="68" t="s">
        <v>19</v>
      </c>
      <c r="D6" s="68" t="s">
        <v>20</v>
      </c>
      <c r="E6" s="68" t="s">
        <v>21</v>
      </c>
      <c r="F6" s="68" t="s">
        <v>81</v>
      </c>
      <c r="G6" s="68" t="s">
        <v>82</v>
      </c>
      <c r="H6" s="68" t="s">
        <v>83</v>
      </c>
      <c r="I6" s="68" t="s">
        <v>84</v>
      </c>
      <c r="J6" s="66"/>
      <c r="K6" s="66"/>
      <c r="L6" s="66"/>
      <c r="M6" s="66"/>
      <c r="N6" s="66"/>
    </row>
    <row r="7">
      <c r="A7" s="69">
        <v>1</v>
      </c>
      <c r="B7" s="70" t="s">
        <v>85</v>
      </c>
      <c r="C7" s="71">
        <v>4500</v>
      </c>
      <c r="D7" s="71">
        <v>5040</v>
      </c>
      <c r="E7" s="71">
        <v>5696</v>
      </c>
      <c r="F7" s="72">
        <f>SUM(C7:E7)</f>
        <v>15236</v>
      </c>
      <c r="G7" s="73">
        <f>MAX(C7:E7)</f>
        <v>5696</v>
      </c>
      <c r="H7" s="74">
        <f>MIN(C7:E7)</f>
        <v>4500</v>
      </c>
      <c r="I7" s="72">
        <f>AVERAGE(C7:E7)</f>
        <v>5078.666666666667</v>
      </c>
      <c r="J7" s="66"/>
      <c r="K7" s="66"/>
      <c r="L7" s="66"/>
      <c r="M7" s="66"/>
      <c r="N7" s="66"/>
    </row>
    <row r="8">
      <c r="A8" s="69">
        <v>2</v>
      </c>
      <c r="B8" s="70" t="s">
        <v>86</v>
      </c>
      <c r="C8" s="71">
        <v>6250</v>
      </c>
      <c r="D8" s="71">
        <v>7000</v>
      </c>
      <c r="E8" s="71">
        <v>7910</v>
      </c>
      <c r="F8" s="72">
        <f>SUM(C8:E8)</f>
        <v>21160</v>
      </c>
      <c r="G8" s="73">
        <f>MAX(C8:E8)</f>
        <v>7910</v>
      </c>
      <c r="H8" s="74">
        <f>MIN(C8:E8)</f>
        <v>6250</v>
      </c>
      <c r="I8" s="72">
        <f>AVERAGE(C8:E8)</f>
        <v>7053.333333333333</v>
      </c>
      <c r="J8" s="66"/>
      <c r="K8" s="66"/>
      <c r="L8" s="66"/>
      <c r="M8" s="66"/>
      <c r="N8" s="66"/>
    </row>
    <row r="9">
      <c r="A9" s="69">
        <v>3</v>
      </c>
      <c r="B9" s="70" t="s">
        <v>87</v>
      </c>
      <c r="C9" s="71">
        <v>3300</v>
      </c>
      <c r="D9" s="71">
        <v>3696</v>
      </c>
      <c r="E9" s="71">
        <v>4176</v>
      </c>
      <c r="F9" s="72">
        <f>SUM(C9:E9)</f>
        <v>11172</v>
      </c>
      <c r="G9" s="73">
        <f>MAX(C9:E9)</f>
        <v>4176</v>
      </c>
      <c r="H9" s="74">
        <f>MIN(C9:E9)</f>
        <v>3300</v>
      </c>
      <c r="I9" s="72">
        <f>AVERAGE(C9:E9)</f>
        <v>3724</v>
      </c>
      <c r="J9" s="66"/>
      <c r="K9" s="66"/>
      <c r="L9" s="66"/>
      <c r="M9" s="66"/>
      <c r="N9" s="66"/>
    </row>
    <row r="10">
      <c r="A10" s="69">
        <v>4</v>
      </c>
      <c r="B10" s="70" t="s">
        <v>88</v>
      </c>
      <c r="C10" s="71">
        <v>8000</v>
      </c>
      <c r="D10" s="71">
        <v>8690</v>
      </c>
      <c r="E10" s="71">
        <v>10125</v>
      </c>
      <c r="F10" s="72">
        <f>SUM(C10:E10)</f>
        <v>26815</v>
      </c>
      <c r="G10" s="73">
        <f>MAX(C10:E10)</f>
        <v>10125</v>
      </c>
      <c r="H10" s="74">
        <f>MIN(C10:E10)</f>
        <v>8000</v>
      </c>
      <c r="I10" s="72">
        <f>AVERAGE(C10:E10)</f>
        <v>8938.3333333333339</v>
      </c>
      <c r="J10" s="66"/>
      <c r="K10" s="66"/>
      <c r="L10" s="66"/>
      <c r="M10" s="66"/>
      <c r="N10" s="66"/>
    </row>
    <row r="11">
      <c r="A11" s="69">
        <v>5</v>
      </c>
      <c r="B11" s="70" t="s">
        <v>89</v>
      </c>
      <c r="C11" s="71">
        <v>4557</v>
      </c>
      <c r="D11" s="71">
        <v>5104</v>
      </c>
      <c r="E11" s="71">
        <v>5676</v>
      </c>
      <c r="F11" s="72">
        <f>SUM(C11:E11)</f>
        <v>15337</v>
      </c>
      <c r="G11" s="73">
        <f>MAX(C11:E11)</f>
        <v>5676</v>
      </c>
      <c r="H11" s="74">
        <f>MIN(C11:E11)</f>
        <v>4557</v>
      </c>
      <c r="I11" s="72">
        <f>AVERAGE(C11:E11)</f>
        <v>5112.333333333333</v>
      </c>
      <c r="J11" s="66"/>
      <c r="K11" s="66"/>
      <c r="L11" s="66"/>
      <c r="M11" s="66"/>
      <c r="N11" s="66"/>
    </row>
    <row r="12">
      <c r="A12" s="69">
        <v>6</v>
      </c>
      <c r="B12" s="70" t="s">
        <v>90</v>
      </c>
      <c r="C12" s="71">
        <v>3260</v>
      </c>
      <c r="D12" s="71">
        <v>3640</v>
      </c>
      <c r="E12" s="71">
        <v>4113</v>
      </c>
      <c r="F12" s="72">
        <f>SUM(C12:E12)</f>
        <v>11013</v>
      </c>
      <c r="G12" s="73">
        <f>MAX(C12:E12)</f>
        <v>4113</v>
      </c>
      <c r="H12" s="74">
        <f>MIN(C12:E12)</f>
        <v>3260</v>
      </c>
      <c r="I12" s="72">
        <f>AVERAGE(C12:E12)</f>
        <v>3671</v>
      </c>
      <c r="J12" s="66"/>
      <c r="K12" s="66"/>
      <c r="L12" s="66"/>
      <c r="M12" s="66"/>
      <c r="N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>
      <c r="A15" s="75" t="s">
        <v>91</v>
      </c>
      <c r="B15" s="75"/>
      <c r="C15" s="76">
        <f>SUM(C7:C12)</f>
        <v>29867</v>
      </c>
      <c r="D15" s="76">
        <f>SUM(D7:D12)</f>
        <v>33170</v>
      </c>
      <c r="E15" s="76">
        <f>SUM(E7:E12)</f>
        <v>37696</v>
      </c>
      <c r="F15" s="66"/>
      <c r="G15" s="66"/>
      <c r="H15" s="66"/>
      <c r="I15" s="66"/>
      <c r="J15" s="66"/>
      <c r="K15" s="66"/>
      <c r="L15" s="66"/>
      <c r="M15" s="66"/>
      <c r="N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</row>
  </sheetData>
  <mergeCells count="2">
    <mergeCell ref="A4:I4"/>
    <mergeCell ref="A15:B1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4" max="4" width="20.8515625"/>
    <col customWidth="1" min="5" max="5" width="13.7109375"/>
    <col customWidth="1" min="6" max="6" width="20.28125"/>
    <col customWidth="1" min="7" max="7" width="14.57421875"/>
    <col customWidth="1" min="8" max="8" width="21.8515625"/>
    <col customWidth="1" min="9" max="9" width="16.00390625"/>
    <col customWidth="1" min="10" max="10" width="23.28125"/>
    <col customWidth="1" min="11" max="11" width="14.28125"/>
  </cols>
  <sheetData>
    <row r="1" ht="14.25"/>
    <row r="3" ht="14.25">
      <c r="C3" s="77" t="s">
        <v>92</v>
      </c>
      <c r="D3" s="77"/>
      <c r="E3" s="77"/>
      <c r="F3" s="77"/>
      <c r="G3" s="77"/>
      <c r="H3" s="77"/>
      <c r="I3" s="77"/>
    </row>
    <row r="4" ht="14.25">
      <c r="C4" s="78" t="s">
        <v>79</v>
      </c>
      <c r="D4" s="78" t="s">
        <v>57</v>
      </c>
      <c r="E4" s="78" t="s">
        <v>93</v>
      </c>
      <c r="F4" s="78" t="s">
        <v>94</v>
      </c>
      <c r="G4" s="78" t="s">
        <v>95</v>
      </c>
      <c r="H4" s="78" t="s">
        <v>96</v>
      </c>
      <c r="I4" s="78" t="s">
        <v>97</v>
      </c>
    </row>
    <row r="5" ht="14.25">
      <c r="C5" s="79">
        <v>100211</v>
      </c>
      <c r="D5" s="80" t="s">
        <v>98</v>
      </c>
      <c r="E5" s="81">
        <v>34.100000000000001</v>
      </c>
      <c r="F5" s="82">
        <f>E5*0.65+E5</f>
        <v>56.265000000000001</v>
      </c>
      <c r="G5" s="83">
        <f>F5-E5</f>
        <v>22.164999999999999</v>
      </c>
      <c r="H5" s="84">
        <f>E5*0.85+E5</f>
        <v>63.085000000000001</v>
      </c>
      <c r="I5" s="83">
        <f>H5-E5</f>
        <v>28.984999999999999</v>
      </c>
    </row>
    <row r="6" ht="14.25">
      <c r="C6" s="79">
        <v>100212</v>
      </c>
      <c r="D6" s="80" t="s">
        <v>99</v>
      </c>
      <c r="E6" s="81">
        <v>10.9</v>
      </c>
      <c r="F6" s="82">
        <f>E6*0.65+E6</f>
        <v>17.984999999999999</v>
      </c>
      <c r="G6" s="83">
        <f>F6-E6</f>
        <v>7.0849999999999991</v>
      </c>
      <c r="H6" s="84">
        <f>E6*0.85+E6</f>
        <v>20.164999999999999</v>
      </c>
      <c r="I6" s="83">
        <f>H6-E6</f>
        <v>9.2649999999999988</v>
      </c>
    </row>
    <row r="7" ht="14.25">
      <c r="C7" s="79">
        <v>100213</v>
      </c>
      <c r="D7" s="80" t="s">
        <v>100</v>
      </c>
      <c r="E7" s="81">
        <v>5.2999999999999998</v>
      </c>
      <c r="F7" s="82">
        <f>E7*0.65+E7</f>
        <v>8.7449999999999992</v>
      </c>
      <c r="G7" s="83">
        <f>F7-E7</f>
        <v>3.4449999999999994</v>
      </c>
      <c r="H7" s="84">
        <f>E7*0.85+E7</f>
        <v>9.8049999999999997</v>
      </c>
      <c r="I7" s="83">
        <f>H7-E7</f>
        <v>4.5049999999999999</v>
      </c>
    </row>
    <row r="8" ht="14.25">
      <c r="C8" s="79">
        <v>100214</v>
      </c>
      <c r="D8" s="80" t="s">
        <v>101</v>
      </c>
      <c r="E8" s="81">
        <v>6.7000000000000002</v>
      </c>
      <c r="F8" s="82">
        <f>E8*0.65+E8</f>
        <v>11.055</v>
      </c>
      <c r="G8" s="83">
        <f>F8-E8</f>
        <v>4.3549999999999995</v>
      </c>
      <c r="H8" s="84">
        <f>E8*0.85+E8</f>
        <v>12.395</v>
      </c>
      <c r="I8" s="83">
        <f>H8-E8</f>
        <v>5.6949999999999994</v>
      </c>
    </row>
    <row r="9" ht="14.25">
      <c r="C9" s="79">
        <v>200215</v>
      </c>
      <c r="D9" s="80" t="s">
        <v>102</v>
      </c>
      <c r="E9" s="81">
        <v>2.1000000000000001</v>
      </c>
      <c r="F9" s="82">
        <f>E9*0.65+E9</f>
        <v>3.4650000000000003</v>
      </c>
      <c r="G9" s="83">
        <f>F9-E9</f>
        <v>1.3650000000000002</v>
      </c>
      <c r="H9" s="84">
        <f>E9*0.85+E9</f>
        <v>3.8849999999999998</v>
      </c>
      <c r="I9" s="83">
        <f>H9-E9</f>
        <v>1.7849999999999997</v>
      </c>
    </row>
    <row r="10" ht="14.25">
      <c r="C10" s="79">
        <v>100216</v>
      </c>
      <c r="D10" s="80" t="s">
        <v>103</v>
      </c>
      <c r="E10" s="81">
        <v>8.9000000000000004</v>
      </c>
      <c r="F10" s="82">
        <f>E10*0.65+E10</f>
        <v>14.685</v>
      </c>
      <c r="G10" s="83">
        <f>F10-E10</f>
        <v>5.7850000000000001</v>
      </c>
      <c r="H10" s="84">
        <f>E10*0.85+E10</f>
        <v>16.465</v>
      </c>
      <c r="I10" s="83">
        <f>H10-E10</f>
        <v>7.5649999999999995</v>
      </c>
    </row>
    <row r="11" ht="14.25">
      <c r="C11" s="79">
        <v>100217</v>
      </c>
      <c r="D11" s="80" t="s">
        <v>104</v>
      </c>
      <c r="E11" s="81">
        <v>2.5</v>
      </c>
      <c r="F11" s="82">
        <f>E11*0.65+E11</f>
        <v>4.125</v>
      </c>
      <c r="G11" s="83">
        <f>F11-E11</f>
        <v>1.625</v>
      </c>
      <c r="H11" s="84">
        <f>E11*0.85+E11</f>
        <v>4.625</v>
      </c>
      <c r="I11" s="83">
        <f>H11-E11</f>
        <v>2.125</v>
      </c>
    </row>
    <row r="12" ht="14.25">
      <c r="C12" s="79">
        <v>100218</v>
      </c>
      <c r="D12" s="80" t="s">
        <v>105</v>
      </c>
      <c r="E12" s="81">
        <v>10.9</v>
      </c>
      <c r="F12" s="82">
        <f>E12*0.65+E12</f>
        <v>17.984999999999999</v>
      </c>
      <c r="G12" s="83">
        <f>F12-E12</f>
        <v>7.0849999999999991</v>
      </c>
      <c r="H12" s="84">
        <f>E12*0.85+E12</f>
        <v>20.164999999999999</v>
      </c>
      <c r="I12" s="83">
        <f>H12-E12</f>
        <v>9.2649999999999988</v>
      </c>
    </row>
    <row r="13" ht="14.25">
      <c r="C13" s="79">
        <v>100219</v>
      </c>
      <c r="D13" s="80" t="s">
        <v>106</v>
      </c>
      <c r="E13" s="81">
        <v>16.199999999999999</v>
      </c>
      <c r="F13" s="82">
        <f>E13*0.65+E13</f>
        <v>26.729999999999997</v>
      </c>
      <c r="G13" s="83">
        <f>F13-E13</f>
        <v>10.529999999999998</v>
      </c>
      <c r="H13" s="84">
        <f>E13*0.85+E13</f>
        <v>29.969999999999999</v>
      </c>
      <c r="I13" s="83">
        <f>H13-E13</f>
        <v>13.77</v>
      </c>
    </row>
    <row r="14" ht="14.25">
      <c r="C14" s="79">
        <v>100220</v>
      </c>
      <c r="D14" s="80" t="s">
        <v>107</v>
      </c>
      <c r="E14" s="81">
        <v>11.9</v>
      </c>
      <c r="F14" s="82">
        <f>E14*0.65+E14</f>
        <v>19.635000000000002</v>
      </c>
      <c r="G14" s="83">
        <f>F14-E14</f>
        <v>7.7350000000000012</v>
      </c>
      <c r="H14" s="84">
        <f>E14*0.85+E14</f>
        <v>22.015000000000001</v>
      </c>
      <c r="I14" s="83">
        <f>H14-E14</f>
        <v>10.115</v>
      </c>
    </row>
  </sheetData>
  <mergeCells count="1">
    <mergeCell ref="C3:I3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2022-05-06T23:57:40Z</dcterms:modified>
</cp:coreProperties>
</file>