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15" windowWidth="20730" windowHeight="9720" firstSheet="5" activeTab="10"/>
  </bookViews>
  <sheets>
    <sheet name="Exercicio_1" sheetId="1" r:id="rId1"/>
    <sheet name="Exercicio_2" sheetId="2" r:id="rId2"/>
    <sheet name="Exercicio_3" sheetId="3" r:id="rId3"/>
    <sheet name="Exercicio_4" sheetId="4" r:id="rId4"/>
    <sheet name="Exercicio_5" sheetId="5" r:id="rId5"/>
    <sheet name="Exercicio_6" sheetId="6" r:id="rId6"/>
    <sheet name="Exercicio_7" sheetId="7" r:id="rId7"/>
    <sheet name="Exercicio_8" sheetId="8" r:id="rId8"/>
    <sheet name="Exercicio_9" sheetId="9" r:id="rId9"/>
    <sheet name="Exercicio_10" sheetId="11" r:id="rId10"/>
    <sheet name="Exercicio_11" sheetId="12" r:id="rId11"/>
  </sheets>
  <definedNames>
    <definedName name="_xlnm.Print_Area" localSheetId="4">Exercicio_5!$N$25</definedName>
  </definedNames>
  <calcPr calcId="145621"/>
</workbook>
</file>

<file path=xl/calcChain.xml><?xml version="1.0" encoding="utf-8"?>
<calcChain xmlns="http://schemas.openxmlformats.org/spreadsheetml/2006/main">
  <c r="H17" i="12" l="1"/>
  <c r="H14" i="12"/>
  <c r="H11" i="12"/>
  <c r="H8" i="12"/>
  <c r="H5" i="12"/>
  <c r="I18" i="11"/>
  <c r="G18" i="11"/>
  <c r="G17" i="11"/>
  <c r="H16" i="11"/>
  <c r="I16" i="11"/>
  <c r="J16" i="11"/>
  <c r="K16" i="11"/>
  <c r="L16" i="11"/>
  <c r="G16" i="11"/>
  <c r="H15" i="11"/>
  <c r="I15" i="11"/>
  <c r="J15" i="11"/>
  <c r="K15" i="11"/>
  <c r="L15" i="11"/>
  <c r="G15" i="11"/>
  <c r="L7" i="11"/>
  <c r="L8" i="11"/>
  <c r="L9" i="11"/>
  <c r="L10" i="11"/>
  <c r="L11" i="11"/>
  <c r="L12" i="11"/>
  <c r="L13" i="11"/>
  <c r="L6" i="11"/>
  <c r="J13" i="11"/>
  <c r="J7" i="11"/>
  <c r="J8" i="11"/>
  <c r="J9" i="11"/>
  <c r="J10" i="11"/>
  <c r="J11" i="11"/>
  <c r="J12" i="11"/>
  <c r="J6" i="11"/>
  <c r="H7" i="11"/>
  <c r="H8" i="11"/>
  <c r="H9" i="11"/>
  <c r="H10" i="11"/>
  <c r="H11" i="11"/>
  <c r="H12" i="11"/>
  <c r="H13" i="11"/>
  <c r="H6" i="11"/>
  <c r="G9" i="9"/>
  <c r="G8" i="9"/>
  <c r="G7" i="9"/>
  <c r="G6" i="9"/>
  <c r="G18" i="9"/>
  <c r="G17" i="9"/>
  <c r="G16" i="9"/>
  <c r="G15" i="9"/>
  <c r="I20" i="9"/>
  <c r="I19" i="9"/>
  <c r="I18" i="9"/>
  <c r="I17" i="9"/>
  <c r="I16" i="9"/>
  <c r="I15" i="9"/>
  <c r="I11" i="9"/>
  <c r="I10" i="9"/>
  <c r="I9" i="9"/>
  <c r="I8" i="9"/>
  <c r="I7" i="9"/>
  <c r="I6" i="9"/>
  <c r="L14" i="8"/>
  <c r="K14" i="8"/>
  <c r="M14" i="8" s="1"/>
  <c r="L13" i="8"/>
  <c r="K13" i="8"/>
  <c r="L12" i="8"/>
  <c r="K12" i="8"/>
  <c r="L11" i="8"/>
  <c r="K11" i="8"/>
  <c r="L10" i="8"/>
  <c r="K10" i="8"/>
  <c r="M9" i="8"/>
  <c r="L9" i="8"/>
  <c r="K9" i="8"/>
  <c r="L8" i="8"/>
  <c r="K8" i="8"/>
  <c r="L7" i="8"/>
  <c r="K7" i="8"/>
  <c r="M7" i="8" s="1"/>
  <c r="H14" i="7"/>
  <c r="I14" i="7" s="1"/>
  <c r="F14" i="7"/>
  <c r="G14" i="7" s="1"/>
  <c r="H13" i="7"/>
  <c r="I13" i="7" s="1"/>
  <c r="F13" i="7"/>
  <c r="G13" i="7" s="1"/>
  <c r="H12" i="7"/>
  <c r="I12" i="7" s="1"/>
  <c r="F12" i="7"/>
  <c r="G12" i="7" s="1"/>
  <c r="H11" i="7"/>
  <c r="I11" i="7" s="1"/>
  <c r="F11" i="7"/>
  <c r="G11" i="7" s="1"/>
  <c r="H10" i="7"/>
  <c r="I10" i="7" s="1"/>
  <c r="F10" i="7"/>
  <c r="G10" i="7" s="1"/>
  <c r="H9" i="7"/>
  <c r="I9" i="7" s="1"/>
  <c r="F9" i="7"/>
  <c r="G9" i="7" s="1"/>
  <c r="H8" i="7"/>
  <c r="I8" i="7" s="1"/>
  <c r="F8" i="7"/>
  <c r="G8" i="7" s="1"/>
  <c r="H7" i="7"/>
  <c r="I7" i="7" s="1"/>
  <c r="F7" i="7"/>
  <c r="G7" i="7" s="1"/>
  <c r="H6" i="7"/>
  <c r="I6" i="7" s="1"/>
  <c r="F6" i="7"/>
  <c r="G6" i="7" s="1"/>
  <c r="H5" i="7"/>
  <c r="I5" i="7" s="1"/>
  <c r="F5" i="7"/>
  <c r="G5" i="7" s="1"/>
  <c r="E15" i="6"/>
  <c r="D15" i="6"/>
  <c r="C15" i="6"/>
  <c r="I12" i="6"/>
  <c r="H12" i="6"/>
  <c r="G12" i="6"/>
  <c r="F12" i="6"/>
  <c r="I11" i="6"/>
  <c r="H11" i="6"/>
  <c r="G11" i="6"/>
  <c r="F11" i="6"/>
  <c r="I10" i="6"/>
  <c r="H10" i="6"/>
  <c r="G10" i="6"/>
  <c r="F10" i="6"/>
  <c r="I9" i="6"/>
  <c r="H9" i="6"/>
  <c r="G9" i="6"/>
  <c r="F9" i="6"/>
  <c r="I8" i="6"/>
  <c r="H8" i="6"/>
  <c r="G8" i="6"/>
  <c r="F8" i="6"/>
  <c r="I7" i="6"/>
  <c r="H7" i="6"/>
  <c r="G7" i="6"/>
  <c r="F7" i="6"/>
  <c r="F18" i="5"/>
  <c r="G18" i="5" s="1"/>
  <c r="H18" i="5" s="1"/>
  <c r="D18" i="5"/>
  <c r="F17" i="5"/>
  <c r="G17" i="5" s="1"/>
  <c r="H17" i="5" s="1"/>
  <c r="D17" i="5"/>
  <c r="F16" i="5"/>
  <c r="G16" i="5" s="1"/>
  <c r="H16" i="5" s="1"/>
  <c r="D16" i="5"/>
  <c r="F15" i="5"/>
  <c r="G15" i="5" s="1"/>
  <c r="H15" i="5" s="1"/>
  <c r="D15" i="5"/>
  <c r="F14" i="5"/>
  <c r="G14" i="5" s="1"/>
  <c r="H14" i="5" s="1"/>
  <c r="D14" i="5"/>
  <c r="F13" i="5"/>
  <c r="G13" i="5" s="1"/>
  <c r="H13" i="5" s="1"/>
  <c r="D13" i="5"/>
  <c r="F12" i="5"/>
  <c r="G12" i="5" s="1"/>
  <c r="H12" i="5" s="1"/>
  <c r="D12" i="5"/>
  <c r="F11" i="5"/>
  <c r="G11" i="5" s="1"/>
  <c r="H11" i="5" s="1"/>
  <c r="D11" i="5"/>
  <c r="F10" i="5"/>
  <c r="G10" i="5" s="1"/>
  <c r="H10" i="5" s="1"/>
  <c r="D10" i="5"/>
  <c r="F9" i="5"/>
  <c r="G9" i="5" s="1"/>
  <c r="H9" i="5" s="1"/>
  <c r="D9" i="5"/>
  <c r="F8" i="5"/>
  <c r="G8" i="5" s="1"/>
  <c r="H8" i="5" s="1"/>
  <c r="D8" i="5"/>
  <c r="F7" i="5"/>
  <c r="G7" i="5" s="1"/>
  <c r="H7" i="5" s="1"/>
  <c r="D7" i="5"/>
  <c r="F6" i="5"/>
  <c r="G6" i="5" s="1"/>
  <c r="H6" i="5" s="1"/>
  <c r="D6" i="5"/>
  <c r="G20" i="4"/>
  <c r="F20" i="4"/>
  <c r="E20" i="4"/>
  <c r="D20" i="4"/>
  <c r="G19" i="4"/>
  <c r="F19" i="4"/>
  <c r="E19" i="4"/>
  <c r="D19" i="4"/>
  <c r="G18" i="4"/>
  <c r="F18" i="4"/>
  <c r="E18" i="4"/>
  <c r="D18" i="4"/>
  <c r="G17" i="4"/>
  <c r="F17" i="4"/>
  <c r="E17" i="4"/>
  <c r="D17" i="4"/>
  <c r="G16" i="4"/>
  <c r="F16" i="4"/>
  <c r="F21" i="4" s="1"/>
  <c r="E16" i="4"/>
  <c r="E21" i="4" s="1"/>
  <c r="D16" i="4"/>
  <c r="D21" i="4" s="1"/>
  <c r="G11" i="4"/>
  <c r="F11" i="4"/>
  <c r="E11" i="4"/>
  <c r="D11" i="4"/>
  <c r="G10" i="4"/>
  <c r="G9" i="4"/>
  <c r="G8" i="4"/>
  <c r="G7" i="4"/>
  <c r="G6" i="4"/>
  <c r="J12" i="3"/>
  <c r="I12" i="3"/>
  <c r="H12" i="3"/>
  <c r="G12" i="3"/>
  <c r="F12" i="3"/>
  <c r="G21" i="3" s="1"/>
  <c r="K11" i="3"/>
  <c r="K10" i="3"/>
  <c r="K9" i="3"/>
  <c r="K8" i="3"/>
  <c r="K7" i="3"/>
  <c r="K6" i="3"/>
  <c r="G15" i="3" s="1"/>
  <c r="H23" i="2"/>
  <c r="H20" i="2"/>
  <c r="I15" i="2"/>
  <c r="H15" i="2"/>
  <c r="G15" i="2"/>
  <c r="F15" i="2"/>
  <c r="J14" i="2"/>
  <c r="J13" i="2"/>
  <c r="J12" i="2"/>
  <c r="J11" i="2"/>
  <c r="J10" i="2"/>
  <c r="J9" i="2"/>
  <c r="J8" i="2"/>
  <c r="J7" i="2"/>
  <c r="J6" i="2"/>
  <c r="J5" i="2"/>
  <c r="J4" i="2"/>
  <c r="J3" i="2"/>
  <c r="E10" i="1"/>
  <c r="G10" i="1" s="1"/>
  <c r="C10" i="1"/>
  <c r="G9" i="1"/>
  <c r="G8" i="1"/>
  <c r="G7" i="1"/>
  <c r="G6" i="1"/>
  <c r="G5" i="1"/>
  <c r="G4" i="1"/>
  <c r="M13" i="8" l="1"/>
  <c r="M12" i="8"/>
  <c r="M8" i="8"/>
  <c r="M10" i="8"/>
  <c r="M11" i="8"/>
  <c r="G21" i="4"/>
  <c r="G18" i="3"/>
</calcChain>
</file>

<file path=xl/sharedStrings.xml><?xml version="1.0" encoding="utf-8"?>
<sst xmlns="http://schemas.openxmlformats.org/spreadsheetml/2006/main" count="235" uniqueCount="184">
  <si>
    <t>Loja XYZ Ltda.</t>
  </si>
  <si>
    <t>Rendimento do 1° Semestre de 2017</t>
  </si>
  <si>
    <t>Mês</t>
  </si>
  <si>
    <t>Faturamento</t>
  </si>
  <si>
    <t>Despesas</t>
  </si>
  <si>
    <t>Lucro</t>
  </si>
  <si>
    <t>Janeiro</t>
  </si>
  <si>
    <t>Fevereiro</t>
  </si>
  <si>
    <t>Março</t>
  </si>
  <si>
    <t>Abril</t>
  </si>
  <si>
    <t>Maio</t>
  </si>
  <si>
    <t>Junho</t>
  </si>
  <si>
    <t>TOTAIS</t>
  </si>
  <si>
    <t>FILMES</t>
  </si>
  <si>
    <t>Comédia</t>
  </si>
  <si>
    <t>Suspense</t>
  </si>
  <si>
    <t>Terror</t>
  </si>
  <si>
    <t>Romance</t>
  </si>
  <si>
    <t>Totais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</si>
  <si>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</si>
  <si>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</si>
  <si>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</si>
  <si>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</si>
  <si>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</si>
  <si>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</si>
  <si>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</si>
  <si>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</si>
  <si>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</si>
  <si>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</si>
  <si>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</si>
  <si>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</si>
  <si>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Média de Filmes de Terror</t>
  </si>
  <si>
    <t>Média de Filmes de Junho</t>
  </si>
  <si>
    <t>Numero de Reclamações por Filial</t>
  </si>
  <si>
    <t>Filial 1</t>
  </si>
  <si>
    <t>Filial 2</t>
  </si>
  <si>
    <t xml:space="preserve"> Filias 3</t>
  </si>
  <si>
    <t>Filial 4</t>
  </si>
  <si>
    <t>Filial 5</t>
  </si>
  <si>
    <t>Abirl</t>
  </si>
  <si>
    <t>Media Mensal de Reclamações</t>
  </si>
  <si>
    <t>Menor numero de reclamações no semestre</t>
  </si>
  <si>
    <t>Maior numero de reclamações no semestre</t>
  </si>
  <si>
    <t>Venda fisica (quantidades em litros)</t>
  </si>
  <si>
    <t>Preço por Litro</t>
  </si>
  <si>
    <t>MARCA</t>
  </si>
  <si>
    <t>OUT</t>
  </si>
  <si>
    <t>NOV</t>
  </si>
  <si>
    <t>DEZ</t>
  </si>
  <si>
    <t>PREÇO</t>
  </si>
  <si>
    <t>Ballantines</t>
  </si>
  <si>
    <t>Grants</t>
  </si>
  <si>
    <t>Chivas Regal</t>
  </si>
  <si>
    <t>Cutt Sark</t>
  </si>
  <si>
    <t>JB</t>
  </si>
  <si>
    <t>Venda financeira (em reais)</t>
  </si>
  <si>
    <t>MERCEARIA MANOEL'S LTDA</t>
  </si>
  <si>
    <t>Produtos</t>
  </si>
  <si>
    <t>R$ Unit.</t>
  </si>
  <si>
    <t>Qt.</t>
  </si>
  <si>
    <t>Preço Total</t>
  </si>
  <si>
    <t>Tx. Entrega</t>
  </si>
  <si>
    <t>Subtotal</t>
  </si>
  <si>
    <t>Desconto à vista de 5%</t>
  </si>
  <si>
    <t>Total c/ desc</t>
  </si>
  <si>
    <t>Arroz</t>
  </si>
  <si>
    <t>Feijão</t>
  </si>
  <si>
    <t>Macarrão</t>
  </si>
  <si>
    <t>Óleo</t>
  </si>
  <si>
    <t>Sal</t>
  </si>
  <si>
    <t>Açúcar</t>
  </si>
  <si>
    <t>Biscoito</t>
  </si>
  <si>
    <t>Sabão de coco</t>
  </si>
  <si>
    <t>Amaciante</t>
  </si>
  <si>
    <t>Detergente</t>
  </si>
  <si>
    <t>Creme dental</t>
  </si>
  <si>
    <t>Sabonete</t>
  </si>
  <si>
    <t>Papel higiênico</t>
  </si>
  <si>
    <t>Empresa Nacional S/A</t>
  </si>
  <si>
    <t>Código</t>
  </si>
  <si>
    <t>Produto</t>
  </si>
  <si>
    <t>Total 1º Trim.</t>
  </si>
  <si>
    <t>Máximo</t>
  </si>
  <si>
    <t>Mínimo</t>
  </si>
  <si>
    <t>Média</t>
  </si>
  <si>
    <t>Porca</t>
  </si>
  <si>
    <t>Parafuso</t>
  </si>
  <si>
    <t>Arruela</t>
  </si>
  <si>
    <t>Prego</t>
  </si>
  <si>
    <t>Alicate</t>
  </si>
  <si>
    <t>Martelo</t>
  </si>
  <si>
    <t>Totais Mensais</t>
  </si>
  <si>
    <r>
      <rPr>
        <b/>
        <sz val="11"/>
        <rFont val="Arial"/>
        <family val="2"/>
      </rPr>
      <t xml:space="preserve">PAPELARIA </t>
    </r>
    <r>
      <rPr>
        <b/>
        <sz val="11"/>
        <color rgb="FFC00000"/>
        <rFont val="Arial"/>
        <family val="2"/>
      </rPr>
      <t>KA</t>
    </r>
    <r>
      <rPr>
        <b/>
        <sz val="11"/>
        <color theme="4" tint="-0.499984740745262"/>
        <rFont val="Arial"/>
        <family val="2"/>
      </rPr>
      <t>TUN</t>
    </r>
    <r>
      <rPr>
        <b/>
        <sz val="11"/>
        <color theme="5"/>
        <rFont val="Arial"/>
        <family val="2"/>
      </rPr>
      <t>GA</t>
    </r>
  </si>
  <si>
    <t>Preço de Custo</t>
  </si>
  <si>
    <t>Preço de Venda à vista</t>
  </si>
  <si>
    <t>Lucro a vista</t>
  </si>
  <si>
    <t>Preço de Venda à prazo</t>
  </si>
  <si>
    <t>Lucro à prazo</t>
  </si>
  <si>
    <t>Caneta Bic - Cx 50</t>
  </si>
  <si>
    <t>Caneta Bic - Cx 12</t>
  </si>
  <si>
    <t>Caneta Bic - Cx 4</t>
  </si>
  <si>
    <t>Borracha Branca - 2</t>
  </si>
  <si>
    <t>Borracha Ponteira - 6</t>
  </si>
  <si>
    <t>Caderno 100 fls</t>
  </si>
  <si>
    <t>Caderno 48 fls</t>
  </si>
  <si>
    <t>Caderno 10x1 - 200 fls</t>
  </si>
  <si>
    <t>Caderno 10x1 - 300 fls</t>
  </si>
  <si>
    <t>Estojo escolar pvc</t>
  </si>
  <si>
    <t>Araras informatica - Hardware e software                                                                                                                               Rua São Francisco de Assis, 123 - Araras - SP</t>
  </si>
  <si>
    <t>Funcionário</t>
  </si>
  <si>
    <t>Salário Bruto</t>
  </si>
  <si>
    <t>INSS</t>
  </si>
  <si>
    <t>Gratificação</t>
  </si>
  <si>
    <t>INSS R$</t>
  </si>
  <si>
    <t>Gratificação R$</t>
  </si>
  <si>
    <t>Salário líquido</t>
  </si>
  <si>
    <t>Eduardo</t>
  </si>
  <si>
    <t>MaRIA</t>
  </si>
  <si>
    <t>Helena</t>
  </si>
  <si>
    <t>Gabriela</t>
  </si>
  <si>
    <t>Edson</t>
  </si>
  <si>
    <t>Elisangela</t>
  </si>
  <si>
    <t>Regina</t>
  </si>
  <si>
    <t>Paulo</t>
  </si>
  <si>
    <t>Atacado Bem Karoo</t>
  </si>
  <si>
    <t>Preço Unitário</t>
  </si>
  <si>
    <t>Peso</t>
  </si>
  <si>
    <t>Feijão Ouro</t>
  </si>
  <si>
    <t>Arroz Tiozão</t>
  </si>
  <si>
    <t>Açúcar do Barro</t>
  </si>
  <si>
    <t>Frango Caipira</t>
  </si>
  <si>
    <t>Alcatra</t>
  </si>
  <si>
    <t>Pão de queijo</t>
  </si>
  <si>
    <t>Pão de batata</t>
  </si>
  <si>
    <t>Requeijão Vigor</t>
  </si>
  <si>
    <t>Requeijão da Mimi</t>
  </si>
  <si>
    <t>Queijo Prato Mimi</t>
  </si>
  <si>
    <t>130g</t>
  </si>
  <si>
    <t>1 kg</t>
  </si>
  <si>
    <t>10 kg</t>
  </si>
  <si>
    <t>200 g</t>
  </si>
  <si>
    <t>400 g</t>
  </si>
  <si>
    <t>130 g</t>
  </si>
  <si>
    <t>Capital-&gt;</t>
  </si>
  <si>
    <t>Valor Pago</t>
  </si>
  <si>
    <t>Quantidade</t>
  </si>
  <si>
    <t>Total de compras do João</t>
  </si>
  <si>
    <t>Troco-&gt;</t>
  </si>
  <si>
    <t>Lista do João</t>
  </si>
  <si>
    <t>Lista da Antônia</t>
  </si>
  <si>
    <t>Total de compras da Antônia</t>
  </si>
  <si>
    <t>Clientes</t>
  </si>
  <si>
    <t>Saldo Anterior</t>
  </si>
  <si>
    <t>Previsão de Rendimentos</t>
  </si>
  <si>
    <t>Depositos</t>
  </si>
  <si>
    <t>Retiradas</t>
  </si>
  <si>
    <t>Saldo Atual</t>
  </si>
  <si>
    <t>Alex</t>
  </si>
  <si>
    <t>Ana</t>
  </si>
  <si>
    <t>Carlos</t>
  </si>
  <si>
    <t>Sueli</t>
  </si>
  <si>
    <t>Everton</t>
  </si>
  <si>
    <t>Manoel</t>
  </si>
  <si>
    <t>Maria</t>
  </si>
  <si>
    <t>CONTROLE BANCÁRIO</t>
  </si>
  <si>
    <t>Total</t>
  </si>
  <si>
    <t>Maior saldo atual</t>
  </si>
  <si>
    <t>Menor saldo atual</t>
  </si>
  <si>
    <t>Data Atual</t>
  </si>
  <si>
    <t>José</t>
  </si>
  <si>
    <t>Tabela de Vendas</t>
  </si>
  <si>
    <t>Meses</t>
  </si>
  <si>
    <t>Valores</t>
  </si>
  <si>
    <t>Julho</t>
  </si>
  <si>
    <t>Agosto</t>
  </si>
  <si>
    <t>Setembro</t>
  </si>
  <si>
    <t>Novembro</t>
  </si>
  <si>
    <t>Outubro</t>
  </si>
  <si>
    <t>Dezembro</t>
  </si>
  <si>
    <t>Total de Vendas</t>
  </si>
  <si>
    <t>Média 1º Semestre</t>
  </si>
  <si>
    <t>Média 2º Semestre</t>
  </si>
  <si>
    <t>Maior valor de venda</t>
  </si>
  <si>
    <t>Menor valor de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</si>
</sst>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2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C00000"/>
      <name val="Arial"/>
      <family val="2"/>
    </font>
    <font>
      <i/>
      <sz val="11"/>
      <color theme="1"/>
      <name val="Arial"/>
      <family val="2"/>
    </font>
    <font>
      <sz val="11"/>
      <color theme="9" tint="-0.499984740745262"/>
      <name val="Arial"/>
      <family val="2"/>
    </font>
    <font>
      <sz val="11"/>
      <color indexed="2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5749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rgb="FFC00000"/>
      <name val="Arial"/>
      <family val="2"/>
    </font>
    <font>
      <b/>
      <sz val="11"/>
      <color theme="4" tint="-0.499984740745262"/>
      <name val="Arial"/>
      <family val="2"/>
    </font>
    <font>
      <b/>
      <sz val="11"/>
      <color theme="5"/>
      <name val="Arial"/>
      <family val="2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4"/>
      <color rgb="FF0070C0"/>
      <name val="Arial Black"/>
      <family val="2"/>
    </font>
    <font>
      <sz val="11"/>
      <color theme="9" tint="-0.249977111117893"/>
      <name val="Arial"/>
      <family val="2"/>
    </font>
    <font>
      <sz val="11"/>
      <color theme="1"/>
      <name val="Calibri Light"/>
      <family val="2"/>
      <scheme val="major"/>
    </font>
  </fonts>
  <fills count="21">
    <fill>
      <patternFill patternType="none"/>
    </fill>
    <fill>
      <patternFill patternType="gray125"/>
    </fill>
    <fill>
      <patternFill patternType="none">
        <fgColor auto="1"/>
        <bgColor auto="1"/>
      </patternFill>
    </fill>
    <fill>
      <patternFill patternType="solid">
        <fgColor theme="2" tint="-0.249977111117893"/>
        <bgColor theme="2" tint="-0.249977111117893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2" tint="-0.89999084444715716"/>
        <bgColor theme="2" tint="-0.89999084444715716"/>
      </patternFill>
    </fill>
    <fill>
      <patternFill patternType="solid">
        <fgColor theme="9"/>
        <bgColor theme="9"/>
      </patternFill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8" fillId="2" borderId="0" applyFont="0" applyFill="0" applyBorder="0"/>
    <xf numFmtId="9" fontId="18" fillId="0" borderId="0" applyFont="0" applyFill="0" applyBorder="0" applyAlignment="0" applyProtection="0"/>
  </cellStyleXfs>
  <cellXfs count="137">
    <xf numFmtId="0" fontId="0" fillId="0" borderId="0" xfId="0"/>
    <xf numFmtId="0" fontId="2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right"/>
    </xf>
    <xf numFmtId="164" fontId="5" fillId="0" borderId="1" xfId="0" applyNumberFormat="1" applyFont="1" applyBorder="1" applyAlignment="1">
      <alignment horizontal="right"/>
    </xf>
    <xf numFmtId="164" fontId="8" fillId="3" borderId="1" xfId="0" applyNumberFormat="1" applyFont="1" applyFill="1" applyBorder="1" applyAlignment="1">
      <alignment horizontal="right"/>
    </xf>
    <xf numFmtId="0" fontId="0" fillId="0" borderId="0" xfId="0"/>
    <xf numFmtId="0" fontId="3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4" fillId="0" borderId="1" xfId="0" applyFont="1" applyBorder="1"/>
    <xf numFmtId="0" fontId="4" fillId="0" borderId="11" xfId="0" applyFont="1" applyBorder="1"/>
    <xf numFmtId="0" fontId="2" fillId="4" borderId="12" xfId="0" applyFont="1" applyFill="1" applyBorder="1"/>
    <xf numFmtId="0" fontId="4" fillId="0" borderId="13" xfId="0" applyFont="1" applyBorder="1"/>
    <xf numFmtId="0" fontId="4" fillId="0" borderId="14" xfId="0" applyFont="1" applyBorder="1"/>
    <xf numFmtId="0" fontId="4" fillId="0" borderId="0" xfId="0" applyFont="1"/>
    <xf numFmtId="0" fontId="0" fillId="2" borderId="0" xfId="0" applyFill="1"/>
    <xf numFmtId="0" fontId="2" fillId="0" borderId="15" xfId="0" applyFont="1" applyBorder="1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4" fillId="0" borderId="15" xfId="0" applyFont="1" applyBorder="1"/>
    <xf numFmtId="0" fontId="2" fillId="0" borderId="1" xfId="0" applyFont="1" applyBorder="1"/>
    <xf numFmtId="0" fontId="4" fillId="0" borderId="16" xfId="0" applyFont="1" applyBorder="1"/>
    <xf numFmtId="0" fontId="2" fillId="0" borderId="16" xfId="0" applyFont="1" applyBorder="1"/>
    <xf numFmtId="0" fontId="4" fillId="0" borderId="17" xfId="0" applyFont="1" applyBorder="1"/>
    <xf numFmtId="0" fontId="4" fillId="0" borderId="3" xfId="0" applyFont="1" applyBorder="1"/>
    <xf numFmtId="0" fontId="4" fillId="0" borderId="2" xfId="0" applyFont="1" applyBorder="1"/>
    <xf numFmtId="0" fontId="4" fillId="4" borderId="18" xfId="0" applyFont="1" applyFill="1" applyBorder="1"/>
    <xf numFmtId="0" fontId="3" fillId="4" borderId="1" xfId="0" applyFont="1" applyFill="1" applyBorder="1" applyAlignment="1">
      <alignment horizontal="center"/>
    </xf>
    <xf numFmtId="0" fontId="6" fillId="0" borderId="1" xfId="0" applyFont="1" applyBorder="1"/>
    <xf numFmtId="0" fontId="4" fillId="4" borderId="1" xfId="0" applyFont="1" applyFill="1" applyBorder="1"/>
    <xf numFmtId="0" fontId="4" fillId="4" borderId="16" xfId="0" applyFont="1" applyFill="1" applyBorder="1"/>
    <xf numFmtId="0" fontId="7" fillId="4" borderId="15" xfId="0" applyFont="1" applyFill="1" applyBorder="1"/>
    <xf numFmtId="164" fontId="4" fillId="0" borderId="1" xfId="1" applyNumberFormat="1" applyFont="1" applyFill="1" applyBorder="1"/>
    <xf numFmtId="164" fontId="4" fillId="4" borderId="1" xfId="1" applyNumberFormat="1" applyFont="1" applyFill="1" applyBorder="1"/>
    <xf numFmtId="164" fontId="4" fillId="4" borderId="16" xfId="1" applyNumberFormat="1" applyFont="1" applyFill="1" applyBorder="1"/>
    <xf numFmtId="164" fontId="4" fillId="0" borderId="2" xfId="1" applyNumberFormat="1" applyFont="1" applyFill="1" applyBorder="1"/>
    <xf numFmtId="164" fontId="7" fillId="4" borderId="15" xfId="0" applyNumberFormat="1" applyFont="1" applyFill="1" applyBorder="1"/>
    <xf numFmtId="0" fontId="9" fillId="6" borderId="1" xfId="0" applyFont="1" applyFill="1" applyBorder="1" applyAlignment="1">
      <alignment horizontal="center" vertical="center"/>
    </xf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1" xfId="1" applyNumberFormat="1" applyFill="1" applyBorder="1"/>
    <xf numFmtId="164" fontId="10" fillId="0" borderId="1" xfId="1" applyNumberFormat="1" applyFont="1" applyFill="1" applyBorder="1"/>
    <xf numFmtId="164" fontId="9" fillId="0" borderId="1" xfId="0" applyNumberFormat="1" applyFont="1" applyBorder="1"/>
    <xf numFmtId="164" fontId="0" fillId="0" borderId="0" xfId="1" applyNumberFormat="1" applyFill="1"/>
    <xf numFmtId="22" fontId="0" fillId="0" borderId="0" xfId="0" applyNumberFormat="1"/>
    <xf numFmtId="0" fontId="0" fillId="7" borderId="0" xfId="0" applyFill="1"/>
    <xf numFmtId="0" fontId="11" fillId="8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4" fontId="0" fillId="7" borderId="1" xfId="1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64" fontId="13" fillId="7" borderId="1" xfId="0" applyNumberFormat="1" applyFont="1" applyFill="1" applyBorder="1" applyAlignment="1">
      <alignment horizontal="center" vertical="center"/>
    </xf>
    <xf numFmtId="164" fontId="14" fillId="7" borderId="1" xfId="0" applyNumberFormat="1" applyFont="1" applyFill="1" applyBorder="1" applyAlignment="1">
      <alignment horizontal="center" vertical="center"/>
    </xf>
    <xf numFmtId="164" fontId="0" fillId="7" borderId="1" xfId="0" applyNumberFormat="1" applyFill="1" applyBorder="1"/>
    <xf numFmtId="0" fontId="9" fillId="10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164" fontId="15" fillId="11" borderId="1" xfId="1" applyNumberFormat="1" applyFont="1" applyFill="1" applyBorder="1" applyAlignment="1">
      <alignment horizontal="center" vertical="center"/>
    </xf>
    <xf numFmtId="164" fontId="16" fillId="11" borderId="1" xfId="0" applyNumberFormat="1" applyFont="1" applyFill="1" applyBorder="1" applyAlignment="1">
      <alignment horizontal="center" vertical="center"/>
    </xf>
    <xf numFmtId="164" fontId="17" fillId="11" borderId="1" xfId="0" applyNumberFormat="1" applyFont="1" applyFill="1" applyBorder="1" applyAlignment="1">
      <alignment horizontal="center" vertical="center"/>
    </xf>
    <xf numFmtId="164" fontId="0" fillId="11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64" fontId="4" fillId="0" borderId="2" xfId="1" applyNumberFormat="1" applyFont="1" applyFill="1" applyBorder="1" applyAlignment="1">
      <alignment horizontal="right"/>
    </xf>
    <xf numFmtId="164" fontId="4" fillId="0" borderId="3" xfId="1" applyNumberFormat="1" applyFont="1" applyFill="1" applyBorder="1" applyAlignment="1">
      <alignment horizontal="right"/>
    </xf>
    <xf numFmtId="164" fontId="4" fillId="0" borderId="1" xfId="1" applyNumberFormat="1" applyFont="1" applyFill="1" applyBorder="1" applyAlignment="1">
      <alignment horizontal="right"/>
    </xf>
    <xf numFmtId="0" fontId="6" fillId="3" borderId="1" xfId="0" applyFont="1" applyFill="1" applyBorder="1" applyAlignment="1">
      <alignment horizontal="left"/>
    </xf>
    <xf numFmtId="164" fontId="7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9" fillId="6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24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164" fontId="23" fillId="0" borderId="1" xfId="0" applyNumberFormat="1" applyFont="1" applyBorder="1" applyAlignment="1">
      <alignment horizontal="center" vertical="center"/>
    </xf>
    <xf numFmtId="164" fontId="25" fillId="0" borderId="1" xfId="0" applyNumberFormat="1" applyFon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8" xfId="0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44" fontId="0" fillId="0" borderId="1" xfId="0" applyNumberFormat="1" applyBorder="1" applyAlignment="1">
      <alignment vertical="center"/>
    </xf>
    <xf numFmtId="0" fontId="11" fillId="14" borderId="1" xfId="0" applyFont="1" applyFill="1" applyBorder="1" applyAlignment="1">
      <alignment horizontal="center" vertical="center"/>
    </xf>
    <xf numFmtId="44" fontId="11" fillId="14" borderId="1" xfId="1" applyFont="1" applyFill="1" applyBorder="1"/>
    <xf numFmtId="0" fontId="9" fillId="15" borderId="1" xfId="0" applyFont="1" applyFill="1" applyBorder="1" applyAlignment="1">
      <alignment horizontal="right" vertical="center"/>
    </xf>
    <xf numFmtId="44" fontId="9" fillId="15" borderId="1" xfId="0" applyNumberFormat="1" applyFont="1" applyFill="1" applyBorder="1" applyAlignment="1">
      <alignment vertical="center"/>
    </xf>
    <xf numFmtId="0" fontId="9" fillId="15" borderId="1" xfId="0" applyFont="1" applyFill="1" applyBorder="1" applyAlignment="1">
      <alignment horizontal="right" vertical="center"/>
    </xf>
    <xf numFmtId="0" fontId="9" fillId="15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 vertical="center"/>
    </xf>
    <xf numFmtId="49" fontId="1" fillId="0" borderId="1" xfId="0" applyNumberFormat="1" applyFont="1" applyBorder="1"/>
    <xf numFmtId="49" fontId="1" fillId="0" borderId="1" xfId="0" applyNumberFormat="1" applyFont="1" applyBorder="1" applyAlignment="1">
      <alignment vertical="center"/>
    </xf>
    <xf numFmtId="0" fontId="26" fillId="16" borderId="2" xfId="0" applyFont="1" applyFill="1" applyBorder="1" applyAlignment="1">
      <alignment horizontal="center" vertical="center"/>
    </xf>
    <xf numFmtId="0" fontId="26" fillId="16" borderId="19" xfId="0" applyFont="1" applyFill="1" applyBorder="1" applyAlignment="1">
      <alignment horizontal="center" vertical="center"/>
    </xf>
    <xf numFmtId="0" fontId="26" fillId="16" borderId="3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wrapText="1"/>
    </xf>
    <xf numFmtId="49" fontId="4" fillId="18" borderId="1" xfId="0" applyNumberFormat="1" applyFont="1" applyFill="1" applyBorder="1" applyAlignment="1">
      <alignment wrapText="1"/>
    </xf>
    <xf numFmtId="44" fontId="4" fillId="18" borderId="1" xfId="1" applyFont="1" applyFill="1" applyBorder="1"/>
    <xf numFmtId="0" fontId="4" fillId="18" borderId="0" xfId="0" applyFont="1" applyFill="1"/>
    <xf numFmtId="0" fontId="4" fillId="18" borderId="1" xfId="0" applyFont="1" applyFill="1" applyBorder="1" applyAlignment="1">
      <alignment vertical="center"/>
    </xf>
    <xf numFmtId="44" fontId="4" fillId="18" borderId="1" xfId="0" applyNumberFormat="1" applyFont="1" applyFill="1" applyBorder="1"/>
    <xf numFmtId="0" fontId="4" fillId="18" borderId="1" xfId="0" applyFont="1" applyFill="1" applyBorder="1" applyAlignment="1">
      <alignment horizontal="center" vertical="center"/>
    </xf>
    <xf numFmtId="44" fontId="27" fillId="18" borderId="1" xfId="1" applyFont="1" applyFill="1" applyBorder="1"/>
    <xf numFmtId="14" fontId="4" fillId="18" borderId="1" xfId="0" applyNumberFormat="1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left" vertical="center"/>
    </xf>
    <xf numFmtId="0" fontId="2" fillId="18" borderId="1" xfId="0" applyFont="1" applyFill="1" applyBorder="1" applyAlignment="1">
      <alignment horizontal="left"/>
    </xf>
    <xf numFmtId="44" fontId="28" fillId="18" borderId="1" xfId="1" applyFont="1" applyFill="1" applyBorder="1"/>
    <xf numFmtId="44" fontId="28" fillId="18" borderId="2" xfId="0" applyNumberFormat="1" applyFont="1" applyFill="1" applyBorder="1" applyAlignment="1">
      <alignment horizontal="center"/>
    </xf>
    <xf numFmtId="0" fontId="28" fillId="18" borderId="3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/>
    </xf>
    <xf numFmtId="0" fontId="2" fillId="19" borderId="2" xfId="0" applyFont="1" applyFill="1" applyBorder="1" applyAlignment="1">
      <alignment horizontal="center"/>
    </xf>
    <xf numFmtId="0" fontId="2" fillId="19" borderId="3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7" sqref="E7:F7"/>
    </sheetView>
  </sheetViews>
  <sheetFormatPr defaultRowHeight="15" x14ac:dyDescent="0.25"/>
  <cols>
    <col min="7" max="7" width="17.42578125" bestFit="1"/>
  </cols>
  <sheetData>
    <row r="1" spans="1:7" x14ac:dyDescent="0.25">
      <c r="A1" s="66" t="s">
        <v>0</v>
      </c>
      <c r="B1" s="66"/>
      <c r="C1" s="66"/>
      <c r="D1" s="66"/>
      <c r="E1" s="66"/>
      <c r="F1" s="66"/>
      <c r="G1" s="66"/>
    </row>
    <row r="2" spans="1:7" x14ac:dyDescent="0.25">
      <c r="A2" s="67" t="s">
        <v>1</v>
      </c>
      <c r="B2" s="67"/>
      <c r="C2" s="67"/>
      <c r="D2" s="67"/>
      <c r="E2" s="67"/>
      <c r="F2" s="67"/>
      <c r="G2" s="67"/>
    </row>
    <row r="3" spans="1:7" x14ac:dyDescent="0.25">
      <c r="A3" s="68" t="s">
        <v>2</v>
      </c>
      <c r="B3" s="68"/>
      <c r="C3" s="68" t="s">
        <v>3</v>
      </c>
      <c r="D3" s="68"/>
      <c r="E3" s="68" t="s">
        <v>4</v>
      </c>
      <c r="F3" s="68"/>
      <c r="G3" s="1" t="s">
        <v>5</v>
      </c>
    </row>
    <row r="4" spans="1:7" x14ac:dyDescent="0.25">
      <c r="A4" s="69" t="s">
        <v>6</v>
      </c>
      <c r="B4" s="69"/>
      <c r="C4" s="70">
        <v>115262.5</v>
      </c>
      <c r="D4" s="70"/>
      <c r="E4" s="71">
        <v>57987</v>
      </c>
      <c r="F4" s="72"/>
      <c r="G4" s="2">
        <f t="shared" ref="G4:G9" si="0">C4-E4</f>
        <v>57275.5</v>
      </c>
    </row>
    <row r="5" spans="1:7" x14ac:dyDescent="0.25">
      <c r="A5" s="69" t="s">
        <v>7</v>
      </c>
      <c r="B5" s="69"/>
      <c r="C5" s="70">
        <v>213462.35</v>
      </c>
      <c r="D5" s="70"/>
      <c r="E5" s="71">
        <v>654308.59</v>
      </c>
      <c r="F5" s="72"/>
      <c r="G5" s="3">
        <f t="shared" si="0"/>
        <v>-440846.24</v>
      </c>
    </row>
    <row r="6" spans="1:7" x14ac:dyDescent="0.25">
      <c r="A6" s="69" t="s">
        <v>8</v>
      </c>
      <c r="B6" s="69"/>
      <c r="C6" s="70">
        <v>412254.14</v>
      </c>
      <c r="D6" s="70"/>
      <c r="E6" s="71">
        <v>84702.73</v>
      </c>
      <c r="F6" s="72"/>
      <c r="G6" s="2">
        <f t="shared" si="0"/>
        <v>327551.41000000003</v>
      </c>
    </row>
    <row r="7" spans="1:7" x14ac:dyDescent="0.25">
      <c r="A7" s="69" t="s">
        <v>9</v>
      </c>
      <c r="B7" s="69"/>
      <c r="C7" s="70">
        <v>245145.78</v>
      </c>
      <c r="D7" s="70"/>
      <c r="E7" s="71">
        <v>888000</v>
      </c>
      <c r="F7" s="72"/>
      <c r="G7" s="3">
        <f t="shared" si="0"/>
        <v>-642854.22</v>
      </c>
    </row>
    <row r="8" spans="1:7" x14ac:dyDescent="0.25">
      <c r="A8" s="69" t="s">
        <v>10</v>
      </c>
      <c r="B8" s="69"/>
      <c r="C8" s="70">
        <v>567876</v>
      </c>
      <c r="D8" s="70"/>
      <c r="E8" s="71">
        <v>765059.83</v>
      </c>
      <c r="F8" s="72"/>
      <c r="G8" s="3">
        <f t="shared" si="0"/>
        <v>-197183.82999999996</v>
      </c>
    </row>
    <row r="9" spans="1:7" x14ac:dyDescent="0.25">
      <c r="A9" s="69" t="s">
        <v>11</v>
      </c>
      <c r="B9" s="69"/>
      <c r="C9" s="70">
        <v>786908.9</v>
      </c>
      <c r="D9" s="70"/>
      <c r="E9" s="73">
        <v>725058.73</v>
      </c>
      <c r="F9" s="73"/>
      <c r="G9" s="2">
        <f t="shared" si="0"/>
        <v>61850.170000000042</v>
      </c>
    </row>
    <row r="10" spans="1:7" x14ac:dyDescent="0.25">
      <c r="A10" s="74" t="s">
        <v>12</v>
      </c>
      <c r="B10" s="74"/>
      <c r="C10" s="75">
        <f>SUM(C4:D9)</f>
        <v>2340909.67</v>
      </c>
      <c r="D10" s="76"/>
      <c r="E10" s="77">
        <f>SUM(E4:F9)</f>
        <v>3175116.88</v>
      </c>
      <c r="F10" s="78"/>
      <c r="G10" s="4">
        <f>C10-E10</f>
        <v>-834207.21</v>
      </c>
    </row>
    <row r="14" spans="1:7" x14ac:dyDescent="0.25">
      <c r="E14" s="5"/>
      <c r="F14" s="5"/>
    </row>
  </sheetData>
  <mergeCells count="26">
    <mergeCell ref="A10:B10"/>
    <mergeCell ref="C10:D10"/>
    <mergeCell ref="E10:F10"/>
    <mergeCell ref="A8:B8"/>
    <mergeCell ref="C8:D8"/>
    <mergeCell ref="E8:F8"/>
    <mergeCell ref="A9:B9"/>
    <mergeCell ref="C9:D9"/>
    <mergeCell ref="E9:F9"/>
    <mergeCell ref="A6:B6"/>
    <mergeCell ref="C6:D6"/>
    <mergeCell ref="E6:F6"/>
    <mergeCell ref="A7:B7"/>
    <mergeCell ref="C7:D7"/>
    <mergeCell ref="E7:F7"/>
    <mergeCell ref="A4:B4"/>
    <mergeCell ref="C4:D4"/>
    <mergeCell ref="E4:F4"/>
    <mergeCell ref="A5:B5"/>
    <mergeCell ref="C5:D5"/>
    <mergeCell ref="E5:F5"/>
    <mergeCell ref="A1:G1"/>
    <mergeCell ref="A2:G2"/>
    <mergeCell ref="A3:B3"/>
    <mergeCell ref="C3:D3"/>
    <mergeCell ref="E3:F3"/>
  </mergeCells>
  <pageMargins left="0.511811024" right="0.511811024" top="0.78740157500000008" bottom="0.78740157500000008" header="0.31496062000000014" footer="0.31496062000000014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L19"/>
  <sheetViews>
    <sheetView workbookViewId="0">
      <selection activeCell="I21" sqref="I21"/>
    </sheetView>
  </sheetViews>
  <sheetFormatPr defaultRowHeight="15" x14ac:dyDescent="0.25"/>
  <cols>
    <col min="6" max="6" width="17.28515625" customWidth="1"/>
    <col min="7" max="7" width="14.42578125" customWidth="1"/>
    <col min="8" max="8" width="14.85546875" customWidth="1"/>
    <col min="9" max="9" width="15.5703125" customWidth="1"/>
    <col min="10" max="10" width="14.5703125" customWidth="1"/>
    <col min="11" max="11" width="14.140625" customWidth="1"/>
    <col min="12" max="12" width="14.7109375" customWidth="1"/>
  </cols>
  <sheetData>
    <row r="4" spans="6:12" ht="22.5" x14ac:dyDescent="0.25">
      <c r="F4" s="115" t="s">
        <v>164</v>
      </c>
      <c r="G4" s="116"/>
      <c r="H4" s="116"/>
      <c r="I4" s="116"/>
      <c r="J4" s="116"/>
      <c r="K4" s="116"/>
      <c r="L4" s="117"/>
    </row>
    <row r="5" spans="6:12" ht="31.5" customHeight="1" x14ac:dyDescent="0.25">
      <c r="F5" s="118" t="s">
        <v>151</v>
      </c>
      <c r="G5" s="118" t="s">
        <v>152</v>
      </c>
      <c r="H5" s="118" t="s">
        <v>153</v>
      </c>
      <c r="I5" s="118" t="s">
        <v>154</v>
      </c>
      <c r="J5" s="118" t="s">
        <v>62</v>
      </c>
      <c r="K5" s="118" t="s">
        <v>155</v>
      </c>
      <c r="L5" s="118" t="s">
        <v>156</v>
      </c>
    </row>
    <row r="6" spans="6:12" x14ac:dyDescent="0.25">
      <c r="F6" s="119" t="s">
        <v>163</v>
      </c>
      <c r="G6" s="120">
        <v>1000</v>
      </c>
      <c r="H6" s="125">
        <f>G6*0.015</f>
        <v>15</v>
      </c>
      <c r="I6" s="120">
        <v>200</v>
      </c>
      <c r="J6" s="120">
        <f>G6+H6+I6</f>
        <v>1215</v>
      </c>
      <c r="K6" s="120">
        <v>55.25</v>
      </c>
      <c r="L6" s="120">
        <f>J6-K6</f>
        <v>1159.75</v>
      </c>
    </row>
    <row r="7" spans="6:12" x14ac:dyDescent="0.25">
      <c r="F7" s="119" t="s">
        <v>162</v>
      </c>
      <c r="G7" s="120">
        <v>1200</v>
      </c>
      <c r="H7" s="125">
        <f t="shared" ref="H7:H13" si="0">G7*0.015</f>
        <v>18</v>
      </c>
      <c r="I7" s="120">
        <v>500</v>
      </c>
      <c r="J7" s="120">
        <f t="shared" ref="J7:J12" si="1">G7+H7+I7</f>
        <v>1718</v>
      </c>
      <c r="K7" s="120">
        <v>126.08</v>
      </c>
      <c r="L7" s="120">
        <f t="shared" ref="L7:L13" si="2">J7-K7</f>
        <v>1591.92</v>
      </c>
    </row>
    <row r="8" spans="6:12" x14ac:dyDescent="0.25">
      <c r="F8" s="119" t="s">
        <v>169</v>
      </c>
      <c r="G8" s="120">
        <v>985</v>
      </c>
      <c r="H8" s="125">
        <f t="shared" si="0"/>
        <v>14.774999999999999</v>
      </c>
      <c r="I8" s="120">
        <v>0</v>
      </c>
      <c r="J8" s="120">
        <f t="shared" si="1"/>
        <v>999.77499999999998</v>
      </c>
      <c r="K8" s="120">
        <v>40</v>
      </c>
      <c r="L8" s="120">
        <f t="shared" si="2"/>
        <v>959.77499999999998</v>
      </c>
    </row>
    <row r="9" spans="6:12" x14ac:dyDescent="0.25">
      <c r="F9" s="119" t="s">
        <v>161</v>
      </c>
      <c r="G9" s="120">
        <v>654</v>
      </c>
      <c r="H9" s="125">
        <f t="shared" si="0"/>
        <v>9.81</v>
      </c>
      <c r="I9" s="120">
        <v>100</v>
      </c>
      <c r="J9" s="120">
        <f t="shared" si="1"/>
        <v>763.81</v>
      </c>
      <c r="K9" s="120">
        <v>0</v>
      </c>
      <c r="L9" s="120">
        <f t="shared" si="2"/>
        <v>763.81</v>
      </c>
    </row>
    <row r="10" spans="6:12" x14ac:dyDescent="0.25">
      <c r="F10" s="119" t="s">
        <v>160</v>
      </c>
      <c r="G10" s="120">
        <v>789</v>
      </c>
      <c r="H10" s="125">
        <f t="shared" si="0"/>
        <v>11.834999999999999</v>
      </c>
      <c r="I10" s="120">
        <v>150</v>
      </c>
      <c r="J10" s="120">
        <f t="shared" si="1"/>
        <v>950.83500000000004</v>
      </c>
      <c r="K10" s="120">
        <v>0</v>
      </c>
      <c r="L10" s="120">
        <f t="shared" si="2"/>
        <v>950.83500000000004</v>
      </c>
    </row>
    <row r="11" spans="6:12" x14ac:dyDescent="0.25">
      <c r="F11" s="119" t="s">
        <v>159</v>
      </c>
      <c r="G11" s="120">
        <v>1478</v>
      </c>
      <c r="H11" s="125">
        <f t="shared" si="0"/>
        <v>22.169999999999998</v>
      </c>
      <c r="I11" s="120">
        <v>50</v>
      </c>
      <c r="J11" s="120">
        <f t="shared" si="1"/>
        <v>1550.17</v>
      </c>
      <c r="K11" s="120">
        <v>0</v>
      </c>
      <c r="L11" s="120">
        <f t="shared" si="2"/>
        <v>1550.17</v>
      </c>
    </row>
    <row r="12" spans="6:12" x14ac:dyDescent="0.25">
      <c r="F12" s="119" t="s">
        <v>158</v>
      </c>
      <c r="G12" s="120">
        <v>2000</v>
      </c>
      <c r="H12" s="125">
        <f t="shared" si="0"/>
        <v>30</v>
      </c>
      <c r="I12" s="120">
        <v>100</v>
      </c>
      <c r="J12" s="120">
        <f t="shared" si="1"/>
        <v>2130</v>
      </c>
      <c r="K12" s="120">
        <v>0</v>
      </c>
      <c r="L12" s="120">
        <f t="shared" si="2"/>
        <v>2130</v>
      </c>
    </row>
    <row r="13" spans="6:12" x14ac:dyDescent="0.25">
      <c r="F13" s="119" t="s">
        <v>157</v>
      </c>
      <c r="G13" s="120">
        <v>258</v>
      </c>
      <c r="H13" s="125">
        <f t="shared" si="0"/>
        <v>3.8699999999999997</v>
      </c>
      <c r="I13" s="120">
        <v>1000</v>
      </c>
      <c r="J13" s="120">
        <f>G13+H13+I13</f>
        <v>1261.8699999999999</v>
      </c>
      <c r="K13" s="120">
        <v>0</v>
      </c>
      <c r="L13" s="120">
        <f t="shared" si="2"/>
        <v>1261.8699999999999</v>
      </c>
    </row>
    <row r="14" spans="6:12" x14ac:dyDescent="0.25">
      <c r="F14" s="121"/>
      <c r="G14" s="121"/>
      <c r="H14" s="121"/>
      <c r="I14" s="121"/>
      <c r="J14" s="121"/>
      <c r="K14" s="121"/>
      <c r="L14" s="121"/>
    </row>
    <row r="15" spans="6:12" x14ac:dyDescent="0.25">
      <c r="F15" s="122" t="s">
        <v>165</v>
      </c>
      <c r="G15" s="123">
        <f>SUM(G6:G13)</f>
        <v>8364</v>
      </c>
      <c r="H15" s="123">
        <f t="shared" ref="H15:L15" si="3">SUM(H6:H13)</f>
        <v>125.46000000000001</v>
      </c>
      <c r="I15" s="123">
        <f t="shared" si="3"/>
        <v>2100</v>
      </c>
      <c r="J15" s="123">
        <f t="shared" si="3"/>
        <v>10589.46</v>
      </c>
      <c r="K15" s="123">
        <f t="shared" si="3"/>
        <v>221.32999999999998</v>
      </c>
      <c r="L15" s="123">
        <f t="shared" si="3"/>
        <v>10368.130000000001</v>
      </c>
    </row>
    <row r="16" spans="6:12" x14ac:dyDescent="0.25">
      <c r="F16" s="122" t="s">
        <v>84</v>
      </c>
      <c r="G16" s="123">
        <f>AVERAGE(G6:G13)</f>
        <v>1045.5</v>
      </c>
      <c r="H16" s="123">
        <f t="shared" ref="H16:L16" si="4">AVERAGE(H6:H13)</f>
        <v>15.682500000000001</v>
      </c>
      <c r="I16" s="123">
        <f t="shared" si="4"/>
        <v>262.5</v>
      </c>
      <c r="J16" s="123">
        <f t="shared" si="4"/>
        <v>1323.6824999999999</v>
      </c>
      <c r="K16" s="123">
        <f t="shared" si="4"/>
        <v>27.666249999999998</v>
      </c>
      <c r="L16" s="123">
        <f t="shared" si="4"/>
        <v>1296.0162500000001</v>
      </c>
    </row>
    <row r="17" spans="6:12" x14ac:dyDescent="0.25">
      <c r="F17" s="122" t="s">
        <v>166</v>
      </c>
      <c r="G17" s="123">
        <f>MAX(G6:G13)</f>
        <v>2000</v>
      </c>
      <c r="H17" s="121"/>
      <c r="I17" s="124" t="s">
        <v>168</v>
      </c>
      <c r="J17" s="121"/>
      <c r="K17" s="121"/>
      <c r="L17" s="121"/>
    </row>
    <row r="18" spans="6:12" x14ac:dyDescent="0.25">
      <c r="F18" s="122" t="s">
        <v>167</v>
      </c>
      <c r="G18" s="123">
        <f>MIN(G6:G13)</f>
        <v>258</v>
      </c>
      <c r="H18" s="121"/>
      <c r="I18" s="126">
        <f ca="1">TODAY()</f>
        <v>44694</v>
      </c>
      <c r="J18" s="121"/>
      <c r="K18" s="121"/>
      <c r="L18" s="121"/>
    </row>
    <row r="19" spans="6:12" x14ac:dyDescent="0.25">
      <c r="F19" s="18"/>
      <c r="G19" s="18"/>
      <c r="H19" s="18"/>
      <c r="I19" s="18"/>
      <c r="J19" s="18"/>
      <c r="K19" s="18"/>
      <c r="L19" s="18"/>
    </row>
  </sheetData>
  <mergeCells count="1">
    <mergeCell ref="F4:L4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I17"/>
  <sheetViews>
    <sheetView tabSelected="1" workbookViewId="0">
      <selection activeCell="H17" sqref="H17:I17"/>
    </sheetView>
  </sheetViews>
  <sheetFormatPr defaultRowHeight="15" x14ac:dyDescent="0.25"/>
  <cols>
    <col min="5" max="5" width="12.7109375" customWidth="1"/>
    <col min="6" max="6" width="17.42578125" customWidth="1"/>
    <col min="9" max="9" width="14.7109375" customWidth="1"/>
  </cols>
  <sheetData>
    <row r="4" spans="5:9" x14ac:dyDescent="0.25">
      <c r="E4" s="132" t="s">
        <v>170</v>
      </c>
      <c r="F4" s="132"/>
      <c r="G4" s="121"/>
      <c r="H4" s="134" t="s">
        <v>179</v>
      </c>
      <c r="I4" s="134"/>
    </row>
    <row r="5" spans="5:9" x14ac:dyDescent="0.25">
      <c r="E5" s="133" t="s">
        <v>171</v>
      </c>
      <c r="F5" s="133" t="s">
        <v>172</v>
      </c>
      <c r="G5" s="121"/>
      <c r="H5" s="130">
        <f>SUM(F6:F17)</f>
        <v>111856</v>
      </c>
      <c r="I5" s="131"/>
    </row>
    <row r="6" spans="5:9" x14ac:dyDescent="0.25">
      <c r="E6" s="127" t="s">
        <v>6</v>
      </c>
      <c r="F6" s="129">
        <v>6500</v>
      </c>
      <c r="G6" s="121"/>
      <c r="H6" s="121"/>
      <c r="I6" s="121"/>
    </row>
    <row r="7" spans="5:9" x14ac:dyDescent="0.25">
      <c r="E7" s="127" t="s">
        <v>7</v>
      </c>
      <c r="F7" s="129">
        <v>12300</v>
      </c>
      <c r="G7" s="121"/>
      <c r="H7" s="134" t="s">
        <v>180</v>
      </c>
      <c r="I7" s="134"/>
    </row>
    <row r="8" spans="5:9" x14ac:dyDescent="0.25">
      <c r="E8" s="127" t="s">
        <v>8</v>
      </c>
      <c r="F8" s="129">
        <v>8650</v>
      </c>
      <c r="G8" s="121"/>
      <c r="H8" s="130">
        <f>AVERAGE(F6:F11)</f>
        <v>9250</v>
      </c>
      <c r="I8" s="131"/>
    </row>
    <row r="9" spans="5:9" x14ac:dyDescent="0.25">
      <c r="E9" s="127" t="s">
        <v>9</v>
      </c>
      <c r="F9" s="129">
        <v>9700</v>
      </c>
      <c r="G9" s="121"/>
      <c r="H9" s="121"/>
      <c r="I9" s="121"/>
    </row>
    <row r="10" spans="5:9" x14ac:dyDescent="0.25">
      <c r="E10" s="127" t="s">
        <v>10</v>
      </c>
      <c r="F10" s="129">
        <v>6850</v>
      </c>
      <c r="G10" s="121"/>
      <c r="H10" s="135" t="s">
        <v>181</v>
      </c>
      <c r="I10" s="136"/>
    </row>
    <row r="11" spans="5:9" x14ac:dyDescent="0.25">
      <c r="E11" s="127" t="s">
        <v>11</v>
      </c>
      <c r="F11" s="129">
        <v>11500</v>
      </c>
      <c r="G11" s="121"/>
      <c r="H11" s="130">
        <f>AVERAGE(F12:F17)</f>
        <v>9392.6666666666661</v>
      </c>
      <c r="I11" s="131"/>
    </row>
    <row r="12" spans="5:9" x14ac:dyDescent="0.25">
      <c r="E12" s="127" t="s">
        <v>173</v>
      </c>
      <c r="F12" s="129">
        <v>10500</v>
      </c>
      <c r="G12" s="121"/>
      <c r="H12" s="121"/>
      <c r="I12" s="121"/>
    </row>
    <row r="13" spans="5:9" x14ac:dyDescent="0.25">
      <c r="E13" s="127" t="s">
        <v>174</v>
      </c>
      <c r="F13" s="129">
        <v>8900</v>
      </c>
      <c r="G13" s="121"/>
      <c r="H13" s="135" t="s">
        <v>182</v>
      </c>
      <c r="I13" s="136"/>
    </row>
    <row r="14" spans="5:9" x14ac:dyDescent="0.25">
      <c r="E14" s="127" t="s">
        <v>175</v>
      </c>
      <c r="F14" s="129">
        <v>7200</v>
      </c>
      <c r="G14" s="121"/>
      <c r="H14" s="130">
        <f>MAX(F6:F17)</f>
        <v>13000</v>
      </c>
      <c r="I14" s="131"/>
    </row>
    <row r="15" spans="5:9" x14ac:dyDescent="0.25">
      <c r="E15" s="127" t="s">
        <v>177</v>
      </c>
      <c r="F15" s="129">
        <v>13000</v>
      </c>
      <c r="G15" s="121"/>
      <c r="H15" s="121"/>
      <c r="I15" s="121"/>
    </row>
    <row r="16" spans="5:9" x14ac:dyDescent="0.25">
      <c r="E16" s="127" t="s">
        <v>176</v>
      </c>
      <c r="F16" s="129">
        <v>7000</v>
      </c>
      <c r="G16" s="121"/>
      <c r="H16" s="135" t="s">
        <v>183</v>
      </c>
      <c r="I16" s="136"/>
    </row>
    <row r="17" spans="5:9" x14ac:dyDescent="0.25">
      <c r="E17" s="128" t="s">
        <v>178</v>
      </c>
      <c r="F17" s="129">
        <v>9756</v>
      </c>
      <c r="G17" s="121"/>
      <c r="H17" s="130">
        <f>MIN(F6:F17)</f>
        <v>6500</v>
      </c>
      <c r="I17" s="131"/>
    </row>
  </sheetData>
  <mergeCells count="11">
    <mergeCell ref="H16:I16"/>
    <mergeCell ref="H5:I5"/>
    <mergeCell ref="H8:I8"/>
    <mergeCell ref="H11:I11"/>
    <mergeCell ref="H14:I14"/>
    <mergeCell ref="H17:I17"/>
    <mergeCell ref="E4:F4"/>
    <mergeCell ref="H4:I4"/>
    <mergeCell ref="H7:I7"/>
    <mergeCell ref="H10:I10"/>
    <mergeCell ref="H13:I1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J23"/>
  <sheetViews>
    <sheetView workbookViewId="0"/>
  </sheetViews>
  <sheetFormatPr defaultRowHeight="15" x14ac:dyDescent="0.25"/>
  <cols>
    <col min="6" max="6" width="10.140625" customWidth="1"/>
    <col min="7" max="7" width="10.85546875" customWidth="1"/>
    <col min="8" max="8" width="8" customWidth="1"/>
    <col min="9" max="9" width="10.28515625" customWidth="1"/>
    <col min="10" max="10" width="8.140625" customWidth="1"/>
  </cols>
  <sheetData>
    <row r="2" spans="5:10" x14ac:dyDescent="0.25">
      <c r="E2" s="6" t="s">
        <v>13</v>
      </c>
      <c r="F2" s="7" t="s">
        <v>14</v>
      </c>
      <c r="G2" s="7" t="s">
        <v>15</v>
      </c>
      <c r="H2" s="7" t="s">
        <v>16</v>
      </c>
      <c r="I2" s="7" t="s">
        <v>17</v>
      </c>
      <c r="J2" s="8" t="s">
        <v>18</v>
      </c>
    </row>
    <row r="3" spans="5:10" x14ac:dyDescent="0.25">
      <c r="E3" s="9" t="s">
        <v>19</v>
      </c>
      <c r="F3" s="10">
        <v>10</v>
      </c>
      <c r="G3" s="10">
        <v>29</v>
      </c>
      <c r="H3" s="10">
        <v>33</v>
      </c>
      <c r="I3" s="10">
        <v>25</v>
      </c>
      <c r="J3" s="11">
        <f t="shared" ref="J3:J9" si="0">SUM(F3:I3)</f>
        <v>97</v>
      </c>
    </row>
    <row r="4" spans="5:10" x14ac:dyDescent="0.25">
      <c r="E4" s="12" t="s">
        <v>20</v>
      </c>
      <c r="F4" s="13">
        <v>14</v>
      </c>
      <c r="G4" s="13">
        <v>30</v>
      </c>
      <c r="H4" s="13">
        <v>12</v>
      </c>
      <c r="I4" s="13">
        <v>29</v>
      </c>
      <c r="J4" s="11">
        <f t="shared" si="0"/>
        <v>85</v>
      </c>
    </row>
    <row r="5" spans="5:10" x14ac:dyDescent="0.25">
      <c r="E5" s="12" t="s">
        <v>21</v>
      </c>
      <c r="F5" s="13">
        <v>23</v>
      </c>
      <c r="G5" s="13">
        <v>11</v>
      </c>
      <c r="H5" s="13">
        <v>17</v>
      </c>
      <c r="I5" s="13">
        <v>12</v>
      </c>
      <c r="J5" s="11">
        <f t="shared" si="0"/>
        <v>63</v>
      </c>
    </row>
    <row r="6" spans="5:10" x14ac:dyDescent="0.25">
      <c r="E6" s="12" t="s">
        <v>22</v>
      </c>
      <c r="F6" s="13">
        <v>31</v>
      </c>
      <c r="G6" s="13">
        <v>42</v>
      </c>
      <c r="H6" s="13">
        <v>21</v>
      </c>
      <c r="I6" s="13">
        <v>36</v>
      </c>
      <c r="J6" s="11">
        <f t="shared" si="0"/>
        <v>130</v>
      </c>
    </row>
    <row r="7" spans="5:10" x14ac:dyDescent="0.25">
      <c r="E7" s="12" t="s">
        <v>23</v>
      </c>
      <c r="F7" s="13">
        <v>21</v>
      </c>
      <c r="G7" s="13">
        <v>33</v>
      </c>
      <c r="H7" s="13">
        <v>28</v>
      </c>
      <c r="I7" s="13">
        <v>43</v>
      </c>
      <c r="J7" s="11">
        <f t="shared" si="0"/>
        <v>125</v>
      </c>
    </row>
    <row r="8" spans="5:10" x14ac:dyDescent="0.25">
      <c r="E8" s="12" t="s">
        <v>24</v>
      </c>
      <c r="F8" s="13">
        <v>32</v>
      </c>
      <c r="G8" s="13">
        <v>23</v>
      </c>
      <c r="H8" s="13">
        <v>20</v>
      </c>
      <c r="I8" s="13">
        <v>23</v>
      </c>
      <c r="J8" s="11">
        <f t="shared" si="0"/>
        <v>98</v>
      </c>
    </row>
    <row r="9" spans="5:10" x14ac:dyDescent="0.25">
      <c r="E9" s="12" t="s">
        <v>25</v>
      </c>
      <c r="F9" s="13">
        <v>24</v>
      </c>
      <c r="G9" s="13">
        <v>41</v>
      </c>
      <c r="H9" s="13">
        <v>22</v>
      </c>
      <c r="I9" s="13">
        <v>11</v>
      </c>
      <c r="J9" s="11">
        <f t="shared" si="0"/>
        <v>98</v>
      </c>
    </row>
    <row r="10" spans="5:10" x14ac:dyDescent="0.25">
      <c r="E10" s="12" t="s">
        <v>26</v>
      </c>
      <c r="F10" s="13">
        <v>41</v>
      </c>
      <c r="G10" s="13">
        <v>32</v>
      </c>
      <c r="H10" s="13">
        <v>5</v>
      </c>
      <c r="I10" s="13">
        <v>19</v>
      </c>
      <c r="J10" s="11">
        <f t="shared" ref="J10:J14" si="1">SUM(F10:I10)</f>
        <v>97</v>
      </c>
    </row>
    <row r="11" spans="5:10" x14ac:dyDescent="0.25">
      <c r="E11" s="12" t="s">
        <v>27</v>
      </c>
      <c r="F11" s="13">
        <v>15</v>
      </c>
      <c r="G11" s="13">
        <v>21</v>
      </c>
      <c r="H11" s="13">
        <v>13</v>
      </c>
      <c r="I11" s="13">
        <v>10</v>
      </c>
      <c r="J11" s="11">
        <f t="shared" si="1"/>
        <v>59</v>
      </c>
    </row>
    <row r="12" spans="5:10" x14ac:dyDescent="0.25">
      <c r="E12" s="12" t="s">
        <v>28</v>
      </c>
      <c r="F12" s="13">
        <v>44</v>
      </c>
      <c r="G12" s="13">
        <v>14</v>
      </c>
      <c r="H12" s="13">
        <v>36</v>
      </c>
      <c r="I12" s="13">
        <v>9</v>
      </c>
      <c r="J12" s="11">
        <f t="shared" si="1"/>
        <v>103</v>
      </c>
    </row>
    <row r="13" spans="5:10" x14ac:dyDescent="0.25">
      <c r="E13" s="12" t="s">
        <v>29</v>
      </c>
      <c r="F13" s="13">
        <v>34</v>
      </c>
      <c r="G13" s="13">
        <v>12</v>
      </c>
      <c r="H13" s="13">
        <v>31</v>
      </c>
      <c r="I13" s="13">
        <v>21</v>
      </c>
      <c r="J13" s="11">
        <f t="shared" si="1"/>
        <v>98</v>
      </c>
    </row>
    <row r="14" spans="5:10" x14ac:dyDescent="0.25">
      <c r="E14" s="12" t="s">
        <v>30</v>
      </c>
      <c r="F14" s="13">
        <v>22</v>
      </c>
      <c r="G14" s="13">
        <v>43</v>
      </c>
      <c r="H14" s="13">
        <v>34</v>
      </c>
      <c r="I14" s="13">
        <v>25</v>
      </c>
      <c r="J14" s="14">
        <f t="shared" si="1"/>
        <v>124</v>
      </c>
    </row>
    <row r="15" spans="5:10" x14ac:dyDescent="0.25">
      <c r="E15" s="15" t="s">
        <v>18</v>
      </c>
      <c r="F15" s="16">
        <f>SUM(F3:F14)</f>
        <v>311</v>
      </c>
      <c r="G15" s="16">
        <f>SUM(G3:G14)</f>
        <v>331</v>
      </c>
      <c r="H15" s="16">
        <f>SUM(H3:H14)</f>
        <v>272</v>
      </c>
      <c r="I15" s="17">
        <f>SUM(I3:I14)</f>
        <v>263</v>
      </c>
      <c r="J15" s="18"/>
    </row>
    <row r="16" spans="5:10" x14ac:dyDescent="0.25">
      <c r="E16" s="19"/>
      <c r="F16" s="19"/>
      <c r="G16" s="19"/>
      <c r="H16" s="19"/>
      <c r="I16" s="19"/>
      <c r="J16" s="5"/>
    </row>
    <row r="19" spans="7:9" x14ac:dyDescent="0.25">
      <c r="G19" s="79" t="s">
        <v>31</v>
      </c>
      <c r="H19" s="79"/>
      <c r="I19" s="79"/>
    </row>
    <row r="20" spans="7:9" x14ac:dyDescent="0.25">
      <c r="H20" s="20">
        <f>AVERAGE(H3:H14)</f>
        <v>22.666666666666668</v>
      </c>
    </row>
    <row r="22" spans="7:9" x14ac:dyDescent="0.25">
      <c r="G22" s="79" t="s">
        <v>32</v>
      </c>
      <c r="H22" s="79"/>
      <c r="I22" s="79"/>
    </row>
    <row r="23" spans="7:9" x14ac:dyDescent="0.25">
      <c r="H23" s="20">
        <f>AVERAGE(F8:I8)</f>
        <v>24.5</v>
      </c>
    </row>
  </sheetData>
  <mergeCells count="2">
    <mergeCell ref="G19:I19"/>
    <mergeCell ref="G22:I22"/>
  </mergeCells>
  <pageMargins left="0.70078740157480324" right="0.70078740157480324" top="0.75196850393700787" bottom="0.75196850393700787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K21"/>
  <sheetViews>
    <sheetView workbookViewId="0"/>
  </sheetViews>
  <sheetFormatPr defaultRowHeight="15" x14ac:dyDescent="0.25"/>
  <cols>
    <col min="4" max="4" width="8" customWidth="1"/>
    <col min="5" max="5" width="11.140625" customWidth="1"/>
  </cols>
  <sheetData>
    <row r="3" spans="5:11" x14ac:dyDescent="0.25">
      <c r="E3" s="80" t="s">
        <v>33</v>
      </c>
      <c r="F3" s="80"/>
      <c r="G3" s="80"/>
      <c r="H3" s="80"/>
      <c r="I3" s="80"/>
      <c r="J3" s="80"/>
      <c r="K3" s="80"/>
    </row>
    <row r="4" spans="5:11" x14ac:dyDescent="0.25">
      <c r="E4" s="18"/>
      <c r="F4" s="18"/>
      <c r="G4" s="18"/>
      <c r="H4" s="18"/>
      <c r="I4" s="18"/>
      <c r="J4" s="18"/>
      <c r="K4" s="18"/>
    </row>
    <row r="5" spans="5:11" x14ac:dyDescent="0.25">
      <c r="E5" s="18"/>
      <c r="F5" s="21" t="s">
        <v>34</v>
      </c>
      <c r="G5" s="21" t="s">
        <v>35</v>
      </c>
      <c r="H5" s="21" t="s">
        <v>36</v>
      </c>
      <c r="I5" s="21" t="s">
        <v>37</v>
      </c>
      <c r="J5" s="22" t="s">
        <v>38</v>
      </c>
      <c r="K5" s="23" t="s">
        <v>12</v>
      </c>
    </row>
    <row r="6" spans="5:11" x14ac:dyDescent="0.25">
      <c r="E6" s="24" t="s">
        <v>6</v>
      </c>
      <c r="F6" s="13">
        <v>57</v>
      </c>
      <c r="G6" s="13">
        <v>38</v>
      </c>
      <c r="H6" s="13">
        <v>167</v>
      </c>
      <c r="I6" s="13">
        <v>74</v>
      </c>
      <c r="J6" s="13">
        <v>31</v>
      </c>
      <c r="K6" s="10">
        <f t="shared" ref="K6:K9" si="0">SUM(F6:J6)</f>
        <v>367</v>
      </c>
    </row>
    <row r="7" spans="5:11" x14ac:dyDescent="0.25">
      <c r="E7" s="24" t="s">
        <v>7</v>
      </c>
      <c r="F7" s="13">
        <v>40</v>
      </c>
      <c r="G7" s="13">
        <v>51</v>
      </c>
      <c r="H7" s="13">
        <v>215</v>
      </c>
      <c r="I7" s="13">
        <v>85</v>
      </c>
      <c r="J7" s="13">
        <v>90</v>
      </c>
      <c r="K7" s="13">
        <f t="shared" si="0"/>
        <v>481</v>
      </c>
    </row>
    <row r="8" spans="5:11" x14ac:dyDescent="0.25">
      <c r="E8" s="24" t="s">
        <v>8</v>
      </c>
      <c r="F8" s="13">
        <v>43</v>
      </c>
      <c r="G8" s="13">
        <v>46</v>
      </c>
      <c r="H8" s="13">
        <v>183</v>
      </c>
      <c r="I8" s="13">
        <v>150</v>
      </c>
      <c r="J8" s="13">
        <v>113</v>
      </c>
      <c r="K8" s="13">
        <f t="shared" si="0"/>
        <v>535</v>
      </c>
    </row>
    <row r="9" spans="5:11" x14ac:dyDescent="0.25">
      <c r="E9" s="24" t="s">
        <v>39</v>
      </c>
      <c r="F9" s="13">
        <v>30</v>
      </c>
      <c r="G9" s="13">
        <v>54</v>
      </c>
      <c r="H9" s="13">
        <v>69</v>
      </c>
      <c r="I9" s="13">
        <v>80</v>
      </c>
      <c r="J9" s="13">
        <v>48</v>
      </c>
      <c r="K9" s="13">
        <f t="shared" si="0"/>
        <v>281</v>
      </c>
    </row>
    <row r="10" spans="5:11" x14ac:dyDescent="0.25">
      <c r="E10" s="24" t="s">
        <v>10</v>
      </c>
      <c r="F10" s="13">
        <v>25</v>
      </c>
      <c r="G10" s="13">
        <v>20</v>
      </c>
      <c r="H10" s="13">
        <v>65</v>
      </c>
      <c r="I10" s="13">
        <v>97</v>
      </c>
      <c r="J10" s="13">
        <v>27</v>
      </c>
      <c r="K10" s="25">
        <f t="shared" ref="K10:K11" si="1">SUM(F10:J10)</f>
        <v>234</v>
      </c>
    </row>
    <row r="11" spans="5:11" x14ac:dyDescent="0.25">
      <c r="E11" s="26" t="s">
        <v>11</v>
      </c>
      <c r="F11" s="13">
        <v>12</v>
      </c>
      <c r="G11" s="13">
        <v>19</v>
      </c>
      <c r="H11" s="13">
        <v>13</v>
      </c>
      <c r="I11" s="13">
        <v>61</v>
      </c>
      <c r="J11" s="27">
        <v>33</v>
      </c>
      <c r="K11" s="25">
        <f t="shared" si="1"/>
        <v>138</v>
      </c>
    </row>
    <row r="12" spans="5:11" x14ac:dyDescent="0.25">
      <c r="E12" s="23" t="s">
        <v>12</v>
      </c>
      <c r="F12" s="28">
        <f>SUM(F6:F11)</f>
        <v>207</v>
      </c>
      <c r="G12" s="13">
        <f>SUM(G6:G11)</f>
        <v>228</v>
      </c>
      <c r="H12" s="13">
        <f>SUM(H6:H11)</f>
        <v>712</v>
      </c>
      <c r="I12" s="29">
        <f>SUM(I6:I11)</f>
        <v>547</v>
      </c>
      <c r="J12" s="29">
        <f>SUM(J6:J11)</f>
        <v>342</v>
      </c>
      <c r="K12" s="30"/>
    </row>
    <row r="13" spans="5:11" x14ac:dyDescent="0.25">
      <c r="E13" s="18"/>
      <c r="F13" s="18"/>
      <c r="G13" s="18"/>
      <c r="H13" s="18"/>
      <c r="I13" s="18"/>
      <c r="J13" s="18"/>
      <c r="K13" s="18"/>
    </row>
    <row r="14" spans="5:11" x14ac:dyDescent="0.25">
      <c r="E14" s="81" t="s">
        <v>40</v>
      </c>
      <c r="F14" s="81"/>
      <c r="G14" s="81"/>
      <c r="H14" s="81"/>
      <c r="I14" s="81"/>
      <c r="J14" s="81"/>
      <c r="K14" s="18"/>
    </row>
    <row r="15" spans="5:11" x14ac:dyDescent="0.25">
      <c r="E15" s="18"/>
      <c r="F15" s="18"/>
      <c r="G15" s="82">
        <f>AVERAGE(K6:K11)</f>
        <v>339.33333333333331</v>
      </c>
      <c r="H15" s="82"/>
      <c r="I15" s="18"/>
      <c r="J15" s="18"/>
      <c r="K15" s="18"/>
    </row>
    <row r="16" spans="5:11" x14ac:dyDescent="0.25">
      <c r="E16" s="18"/>
      <c r="F16" s="18"/>
      <c r="G16" s="18"/>
      <c r="H16" s="18"/>
      <c r="I16" s="18"/>
      <c r="J16" s="18"/>
      <c r="K16" s="18"/>
    </row>
    <row r="17" spans="5:11" x14ac:dyDescent="0.25">
      <c r="E17" s="81" t="s">
        <v>41</v>
      </c>
      <c r="F17" s="81"/>
      <c r="G17" s="81"/>
      <c r="H17" s="81"/>
      <c r="I17" s="81"/>
      <c r="J17" s="81"/>
      <c r="K17" s="18"/>
    </row>
    <row r="18" spans="5:11" x14ac:dyDescent="0.25">
      <c r="E18" s="18"/>
      <c r="F18" s="18"/>
      <c r="G18" s="81">
        <f>MIN(F12:J12)</f>
        <v>207</v>
      </c>
      <c r="H18" s="81"/>
      <c r="I18" s="18"/>
      <c r="J18" s="18"/>
      <c r="K18" s="18"/>
    </row>
    <row r="19" spans="5:11" x14ac:dyDescent="0.25">
      <c r="E19" s="18"/>
      <c r="F19" s="18"/>
      <c r="G19" s="18"/>
      <c r="H19" s="18"/>
      <c r="I19" s="18"/>
      <c r="J19" s="18"/>
      <c r="K19" s="18"/>
    </row>
    <row r="20" spans="5:11" x14ac:dyDescent="0.25">
      <c r="E20" s="81" t="s">
        <v>42</v>
      </c>
      <c r="F20" s="81"/>
      <c r="G20" s="81"/>
      <c r="H20" s="81"/>
      <c r="I20" s="81"/>
      <c r="J20" s="81"/>
      <c r="K20" s="18"/>
    </row>
    <row r="21" spans="5:11" x14ac:dyDescent="0.25">
      <c r="E21" s="18"/>
      <c r="F21" s="18"/>
      <c r="G21" s="81">
        <f>MAX(F12:J12)</f>
        <v>712</v>
      </c>
      <c r="H21" s="81"/>
      <c r="I21" s="18"/>
      <c r="J21" s="18"/>
      <c r="K21" s="18"/>
    </row>
  </sheetData>
  <mergeCells count="7">
    <mergeCell ref="E20:J20"/>
    <mergeCell ref="G21:H21"/>
    <mergeCell ref="E3:K3"/>
    <mergeCell ref="E14:J14"/>
    <mergeCell ref="G15:H15"/>
    <mergeCell ref="E17:J17"/>
    <mergeCell ref="G18:H18"/>
  </mergeCells>
  <pageMargins left="0.70078740157480324" right="0.70078740157480324" top="0.75196850393700787" bottom="0.75196850393700787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21"/>
  <sheetViews>
    <sheetView workbookViewId="0">
      <selection activeCell="F19" sqref="F19"/>
    </sheetView>
  </sheetViews>
  <sheetFormatPr defaultRowHeight="15" x14ac:dyDescent="0.25"/>
  <cols>
    <col min="3" max="3" width="15" customWidth="1"/>
    <col min="4" max="5" width="14.5703125" bestFit="1"/>
    <col min="6" max="6" width="15" customWidth="1"/>
    <col min="7" max="7" width="15.7109375" bestFit="1"/>
    <col min="10" max="10" width="14.5703125" customWidth="1"/>
    <col min="11" max="11" width="10.5703125" bestFit="1"/>
  </cols>
  <sheetData>
    <row r="3" spans="3:11" x14ac:dyDescent="0.25">
      <c r="C3" s="18"/>
      <c r="D3" s="18"/>
      <c r="E3" s="18"/>
      <c r="F3" s="18"/>
      <c r="G3" s="18"/>
      <c r="H3" s="18"/>
      <c r="I3" s="18"/>
      <c r="J3" s="18"/>
      <c r="K3" s="18"/>
    </row>
    <row r="4" spans="3:11" x14ac:dyDescent="0.25">
      <c r="C4" s="83" t="s">
        <v>43</v>
      </c>
      <c r="D4" s="83"/>
      <c r="E4" s="83"/>
      <c r="F4" s="18"/>
      <c r="G4" s="18"/>
      <c r="H4" s="18"/>
      <c r="I4" s="18"/>
      <c r="J4" s="83" t="s">
        <v>44</v>
      </c>
      <c r="K4" s="83"/>
    </row>
    <row r="5" spans="3:11" x14ac:dyDescent="0.25">
      <c r="C5" s="31" t="s">
        <v>45</v>
      </c>
      <c r="D5" s="31" t="s">
        <v>46</v>
      </c>
      <c r="E5" s="31" t="s">
        <v>47</v>
      </c>
      <c r="F5" s="31" t="s">
        <v>48</v>
      </c>
      <c r="G5" s="31" t="s">
        <v>12</v>
      </c>
      <c r="H5" s="18"/>
      <c r="I5" s="18"/>
      <c r="J5" s="31" t="s">
        <v>45</v>
      </c>
      <c r="K5" s="31" t="s">
        <v>49</v>
      </c>
    </row>
    <row r="6" spans="3:11" x14ac:dyDescent="0.25">
      <c r="C6" s="32" t="s">
        <v>50</v>
      </c>
      <c r="D6" s="13">
        <v>856</v>
      </c>
      <c r="E6" s="13">
        <v>488</v>
      </c>
      <c r="F6" s="13">
        <v>380</v>
      </c>
      <c r="G6" s="33">
        <f t="shared" ref="G6:G9" si="0">SUM(D6:F6)</f>
        <v>1724</v>
      </c>
      <c r="H6" s="18"/>
      <c r="I6" s="18"/>
      <c r="J6" s="24" t="s">
        <v>50</v>
      </c>
      <c r="K6" s="2">
        <v>23.9</v>
      </c>
    </row>
    <row r="7" spans="3:11" x14ac:dyDescent="0.25">
      <c r="C7" s="32" t="s">
        <v>51</v>
      </c>
      <c r="D7" s="13">
        <v>595</v>
      </c>
      <c r="E7" s="13">
        <v>562</v>
      </c>
      <c r="F7" s="13">
        <v>416</v>
      </c>
      <c r="G7" s="33">
        <f t="shared" si="0"/>
        <v>1573</v>
      </c>
      <c r="H7" s="18"/>
      <c r="I7" s="18"/>
      <c r="J7" s="24" t="s">
        <v>51</v>
      </c>
      <c r="K7" s="2">
        <v>18.5</v>
      </c>
    </row>
    <row r="8" spans="3:11" x14ac:dyDescent="0.25">
      <c r="C8" s="32" t="s">
        <v>52</v>
      </c>
      <c r="D8" s="13">
        <v>322</v>
      </c>
      <c r="E8" s="13">
        <v>187</v>
      </c>
      <c r="F8" s="13">
        <v>567</v>
      </c>
      <c r="G8" s="33">
        <f t="shared" si="0"/>
        <v>1076</v>
      </c>
      <c r="H8" s="18"/>
      <c r="I8" s="18"/>
      <c r="J8" s="24" t="s">
        <v>52</v>
      </c>
      <c r="K8" s="2">
        <v>22</v>
      </c>
    </row>
    <row r="9" spans="3:11" x14ac:dyDescent="0.25">
      <c r="C9" s="32" t="s">
        <v>53</v>
      </c>
      <c r="D9" s="13">
        <v>611</v>
      </c>
      <c r="E9" s="13">
        <v>873</v>
      </c>
      <c r="F9" s="13">
        <v>741</v>
      </c>
      <c r="G9" s="33">
        <f t="shared" si="0"/>
        <v>2225</v>
      </c>
      <c r="H9" s="18"/>
      <c r="I9" s="18"/>
      <c r="J9" s="24" t="s">
        <v>53</v>
      </c>
      <c r="K9" s="2">
        <v>19.25</v>
      </c>
    </row>
    <row r="10" spans="3:11" x14ac:dyDescent="0.25">
      <c r="C10" s="32" t="s">
        <v>54</v>
      </c>
      <c r="D10" s="13">
        <v>160</v>
      </c>
      <c r="E10" s="13">
        <v>172</v>
      </c>
      <c r="F10" s="13">
        <v>155</v>
      </c>
      <c r="G10" s="34">
        <f t="shared" ref="G10:G21" si="1">SUM(D10:F10)</f>
        <v>487</v>
      </c>
      <c r="H10" s="18"/>
      <c r="I10" s="18"/>
      <c r="J10" s="24" t="s">
        <v>54</v>
      </c>
      <c r="K10" s="2">
        <v>17.7</v>
      </c>
    </row>
    <row r="11" spans="3:11" x14ac:dyDescent="0.25">
      <c r="C11" s="24" t="s">
        <v>12</v>
      </c>
      <c r="D11" s="13">
        <f>SUM(D6:D10)</f>
        <v>2544</v>
      </c>
      <c r="E11" s="13">
        <f>SUM(E6:E10)</f>
        <v>2282</v>
      </c>
      <c r="F11" s="29">
        <f>SUM(F6:F10)</f>
        <v>2259</v>
      </c>
      <c r="G11" s="35">
        <f t="shared" si="1"/>
        <v>7085</v>
      </c>
      <c r="H11" s="18"/>
      <c r="I11" s="18"/>
      <c r="J11" s="18"/>
      <c r="K11" s="18"/>
    </row>
    <row r="12" spans="3:11" x14ac:dyDescent="0.25">
      <c r="C12" s="18"/>
      <c r="D12" s="18"/>
      <c r="E12" s="18"/>
      <c r="F12" s="18"/>
      <c r="G12" s="18"/>
      <c r="H12" s="18"/>
      <c r="I12" s="18"/>
      <c r="J12" s="18"/>
      <c r="K12" s="18"/>
    </row>
    <row r="13" spans="3:11" x14ac:dyDescent="0.25">
      <c r="C13" s="18"/>
      <c r="D13" s="18"/>
      <c r="E13" s="18"/>
      <c r="F13" s="18"/>
      <c r="G13" s="18"/>
      <c r="H13" s="18"/>
      <c r="I13" s="18"/>
      <c r="J13" s="18"/>
      <c r="K13" s="18"/>
    </row>
    <row r="14" spans="3:11" x14ac:dyDescent="0.25">
      <c r="C14" s="83" t="s">
        <v>55</v>
      </c>
      <c r="D14" s="83"/>
      <c r="E14" s="83"/>
      <c r="F14" s="18"/>
      <c r="G14" s="18"/>
      <c r="H14" s="18"/>
      <c r="I14" s="18"/>
      <c r="J14" s="18"/>
      <c r="K14" s="18"/>
    </row>
    <row r="15" spans="3:11" x14ac:dyDescent="0.25">
      <c r="C15" s="31" t="s">
        <v>45</v>
      </c>
      <c r="D15" s="31" t="s">
        <v>46</v>
      </c>
      <c r="E15" s="31" t="s">
        <v>47</v>
      </c>
      <c r="F15" s="31" t="s">
        <v>48</v>
      </c>
      <c r="G15" s="31" t="s">
        <v>12</v>
      </c>
      <c r="H15" s="18"/>
      <c r="I15" s="18"/>
      <c r="J15" s="18"/>
      <c r="K15" s="18"/>
    </row>
    <row r="16" spans="3:11" x14ac:dyDescent="0.25">
      <c r="C16" s="32" t="s">
        <v>50</v>
      </c>
      <c r="D16" s="36">
        <f t="shared" ref="D16:D19" si="2">D6*K6</f>
        <v>20458.399999999998</v>
      </c>
      <c r="E16" s="36">
        <f t="shared" ref="E16:E19" si="3">E6*K6</f>
        <v>11663.199999999999</v>
      </c>
      <c r="F16" s="36">
        <f t="shared" ref="F16:F19" si="4">F6*K6</f>
        <v>9082</v>
      </c>
      <c r="G16" s="37">
        <f t="shared" si="1"/>
        <v>41203.599999999999</v>
      </c>
      <c r="H16" s="18"/>
      <c r="I16" s="18"/>
      <c r="J16" s="18"/>
      <c r="K16" s="18"/>
    </row>
    <row r="17" spans="3:11" x14ac:dyDescent="0.25">
      <c r="C17" s="32" t="s">
        <v>51</v>
      </c>
      <c r="D17" s="36">
        <f t="shared" si="2"/>
        <v>11007.5</v>
      </c>
      <c r="E17" s="36">
        <f t="shared" si="3"/>
        <v>10397</v>
      </c>
      <c r="F17" s="36">
        <f t="shared" si="4"/>
        <v>7696</v>
      </c>
      <c r="G17" s="37">
        <f t="shared" si="1"/>
        <v>29100.5</v>
      </c>
      <c r="H17" s="18"/>
      <c r="I17" s="18"/>
      <c r="J17" s="18"/>
      <c r="K17" s="18"/>
    </row>
    <row r="18" spans="3:11" x14ac:dyDescent="0.25">
      <c r="C18" s="32" t="s">
        <v>52</v>
      </c>
      <c r="D18" s="36">
        <f t="shared" si="2"/>
        <v>7084</v>
      </c>
      <c r="E18" s="36">
        <f t="shared" si="3"/>
        <v>4114</v>
      </c>
      <c r="F18" s="36">
        <f t="shared" si="4"/>
        <v>12474</v>
      </c>
      <c r="G18" s="37">
        <f t="shared" si="1"/>
        <v>23672</v>
      </c>
      <c r="H18" s="18"/>
      <c r="I18" s="18"/>
      <c r="J18" s="18"/>
      <c r="K18" s="18"/>
    </row>
    <row r="19" spans="3:11" x14ac:dyDescent="0.25">
      <c r="C19" s="32" t="s">
        <v>53</v>
      </c>
      <c r="D19" s="36">
        <f t="shared" si="2"/>
        <v>11761.75</v>
      </c>
      <c r="E19" s="36">
        <f t="shared" si="3"/>
        <v>16805.25</v>
      </c>
      <c r="F19" s="36">
        <f t="shared" si="4"/>
        <v>14264.25</v>
      </c>
      <c r="G19" s="37">
        <f t="shared" si="1"/>
        <v>42831.25</v>
      </c>
      <c r="H19" s="18"/>
      <c r="I19" s="18"/>
      <c r="J19" s="18"/>
      <c r="K19" s="18"/>
    </row>
    <row r="20" spans="3:11" x14ac:dyDescent="0.25">
      <c r="C20" s="32" t="s">
        <v>54</v>
      </c>
      <c r="D20" s="36">
        <f>D10*K10</f>
        <v>2832</v>
      </c>
      <c r="E20" s="36">
        <f>E10*K10</f>
        <v>3044.4</v>
      </c>
      <c r="F20" s="36">
        <f>F10*K10</f>
        <v>2743.5</v>
      </c>
      <c r="G20" s="38">
        <f t="shared" si="1"/>
        <v>8619.9</v>
      </c>
      <c r="H20" s="18"/>
      <c r="I20" s="18"/>
      <c r="J20" s="18"/>
      <c r="K20" s="18"/>
    </row>
    <row r="21" spans="3:11" x14ac:dyDescent="0.25">
      <c r="C21" s="24" t="s">
        <v>12</v>
      </c>
      <c r="D21" s="36">
        <f>SUM(D16:D20)</f>
        <v>53143.649999999994</v>
      </c>
      <c r="E21" s="36">
        <f>SUM(E16:E20)</f>
        <v>46023.85</v>
      </c>
      <c r="F21" s="39">
        <f>SUM(F16:F20)</f>
        <v>46259.75</v>
      </c>
      <c r="G21" s="40">
        <f t="shared" si="1"/>
        <v>145427.25</v>
      </c>
      <c r="H21" s="18"/>
      <c r="I21" s="18"/>
      <c r="J21" s="18"/>
      <c r="K21" s="18"/>
    </row>
  </sheetData>
  <mergeCells count="3">
    <mergeCell ref="C4:E4"/>
    <mergeCell ref="J4:K4"/>
    <mergeCell ref="C14:E14"/>
  </mergeCells>
  <pageMargins left="0.70078740157480324" right="0.70078740157480324" top="0.75196850393700787" bottom="0.75196850393700787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8"/>
  <sheetViews>
    <sheetView workbookViewId="0">
      <selection activeCell="B9" sqref="B9"/>
    </sheetView>
  </sheetViews>
  <sheetFormatPr defaultRowHeight="15" x14ac:dyDescent="0.25"/>
  <cols>
    <col min="1" max="1" width="15" customWidth="1"/>
    <col min="2" max="2" width="9.85546875" customWidth="1"/>
    <col min="3" max="3" width="4.28515625" customWidth="1"/>
    <col min="4" max="4" width="12" customWidth="1"/>
    <col min="5" max="5" width="11.42578125" customWidth="1"/>
    <col min="6" max="6" width="11.85546875" customWidth="1"/>
    <col min="7" max="7" width="20.5703125" customWidth="1"/>
    <col min="8" max="8" width="13" customWidth="1"/>
    <col min="12" max="12" width="15.42578125" bestFit="1"/>
  </cols>
  <sheetData>
    <row r="2" spans="1:12" ht="9.75" customHeight="1" x14ac:dyDescent="0.25"/>
    <row r="3" spans="1:12" ht="21.75" customHeight="1" x14ac:dyDescent="0.25">
      <c r="A3" s="84" t="s">
        <v>56</v>
      </c>
      <c r="B3" s="84"/>
      <c r="C3" s="84"/>
      <c r="D3" s="84"/>
      <c r="E3" s="84"/>
      <c r="F3" s="84"/>
      <c r="G3" s="84"/>
      <c r="H3" s="84"/>
    </row>
    <row r="4" spans="1:12" x14ac:dyDescent="0.25">
      <c r="A4" s="42"/>
      <c r="B4" s="42"/>
      <c r="C4" s="42"/>
      <c r="D4" s="42"/>
      <c r="E4" s="42"/>
      <c r="F4" s="42"/>
      <c r="G4" s="42"/>
      <c r="H4" s="42"/>
    </row>
    <row r="5" spans="1:12" ht="36" customHeight="1" x14ac:dyDescent="0.25">
      <c r="A5" s="41" t="s">
        <v>57</v>
      </c>
      <c r="B5" s="41" t="s">
        <v>58</v>
      </c>
      <c r="C5" s="41" t="s">
        <v>59</v>
      </c>
      <c r="D5" s="41" t="s">
        <v>60</v>
      </c>
      <c r="E5" s="41" t="s">
        <v>61</v>
      </c>
      <c r="F5" s="41" t="s">
        <v>62</v>
      </c>
      <c r="G5" s="41" t="s">
        <v>63</v>
      </c>
      <c r="H5" s="41" t="s">
        <v>64</v>
      </c>
    </row>
    <row r="6" spans="1:12" x14ac:dyDescent="0.25">
      <c r="A6" s="43" t="s">
        <v>65</v>
      </c>
      <c r="B6" s="44">
        <v>3.5</v>
      </c>
      <c r="C6" s="43">
        <v>10</v>
      </c>
      <c r="D6" s="45">
        <f t="shared" ref="D6:D18" si="0">B6*C6</f>
        <v>35</v>
      </c>
      <c r="E6" s="45">
        <v>2.25</v>
      </c>
      <c r="F6" s="44">
        <f t="shared" ref="F6:F18" si="1">SUM(D6,E6)</f>
        <v>37.25</v>
      </c>
      <c r="G6" s="46">
        <f t="shared" ref="G6:G18" si="2">F6*0.05</f>
        <v>1.8625</v>
      </c>
      <c r="H6" s="47">
        <f t="shared" ref="H6:H18" si="3">F6-G6</f>
        <v>35.387500000000003</v>
      </c>
    </row>
    <row r="7" spans="1:12" x14ac:dyDescent="0.25">
      <c r="A7" s="43" t="s">
        <v>66</v>
      </c>
      <c r="B7" s="44">
        <v>2.2000000000000002</v>
      </c>
      <c r="C7" s="43">
        <v>15</v>
      </c>
      <c r="D7" s="45">
        <f t="shared" si="0"/>
        <v>33</v>
      </c>
      <c r="E7" s="45">
        <v>2.25</v>
      </c>
      <c r="F7" s="44">
        <f t="shared" si="1"/>
        <v>35.25</v>
      </c>
      <c r="G7" s="46">
        <f t="shared" si="2"/>
        <v>1.7625000000000002</v>
      </c>
      <c r="H7" s="47">
        <f t="shared" si="3"/>
        <v>33.487499999999997</v>
      </c>
      <c r="I7" s="48"/>
    </row>
    <row r="8" spans="1:12" x14ac:dyDescent="0.25">
      <c r="A8" s="43" t="s">
        <v>67</v>
      </c>
      <c r="B8" s="44">
        <v>0.9</v>
      </c>
      <c r="C8" s="43">
        <v>8</v>
      </c>
      <c r="D8" s="45">
        <f t="shared" si="0"/>
        <v>7.2</v>
      </c>
      <c r="E8" s="45">
        <v>2.25</v>
      </c>
      <c r="F8" s="44">
        <f t="shared" si="1"/>
        <v>9.4499999999999993</v>
      </c>
      <c r="G8" s="46">
        <f t="shared" si="2"/>
        <v>0.47249999999999998</v>
      </c>
      <c r="H8" s="47">
        <f t="shared" si="3"/>
        <v>8.9774999999999991</v>
      </c>
    </row>
    <row r="9" spans="1:12" x14ac:dyDescent="0.25">
      <c r="A9" s="43" t="s">
        <v>68</v>
      </c>
      <c r="B9" s="44">
        <v>0.5</v>
      </c>
      <c r="C9" s="43">
        <v>5</v>
      </c>
      <c r="D9" s="45">
        <f t="shared" si="0"/>
        <v>2.5</v>
      </c>
      <c r="E9" s="45">
        <v>2.25</v>
      </c>
      <c r="F9" s="44">
        <f t="shared" si="1"/>
        <v>4.75</v>
      </c>
      <c r="G9" s="46">
        <f t="shared" si="2"/>
        <v>0.23750000000000002</v>
      </c>
      <c r="H9" s="47">
        <f t="shared" si="3"/>
        <v>4.5125000000000002</v>
      </c>
    </row>
    <row r="10" spans="1:12" x14ac:dyDescent="0.25">
      <c r="A10" s="43" t="s">
        <v>69</v>
      </c>
      <c r="B10" s="44">
        <v>0.85</v>
      </c>
      <c r="C10" s="43">
        <v>3</v>
      </c>
      <c r="D10" s="45">
        <f t="shared" si="0"/>
        <v>2.5499999999999998</v>
      </c>
      <c r="E10" s="45">
        <v>2.25</v>
      </c>
      <c r="F10" s="44">
        <f t="shared" si="1"/>
        <v>4.8</v>
      </c>
      <c r="G10" s="46">
        <f t="shared" si="2"/>
        <v>0.24</v>
      </c>
      <c r="H10" s="47">
        <f t="shared" si="3"/>
        <v>4.5599999999999996</v>
      </c>
    </row>
    <row r="11" spans="1:12" x14ac:dyDescent="0.25">
      <c r="A11" s="43" t="s">
        <v>70</v>
      </c>
      <c r="B11" s="44">
        <v>1</v>
      </c>
      <c r="C11" s="43">
        <v>6</v>
      </c>
      <c r="D11" s="45">
        <f t="shared" si="0"/>
        <v>6</v>
      </c>
      <c r="E11" s="45">
        <v>2.25</v>
      </c>
      <c r="F11" s="44">
        <f t="shared" si="1"/>
        <v>8.25</v>
      </c>
      <c r="G11" s="46">
        <f t="shared" si="2"/>
        <v>0.41250000000000003</v>
      </c>
      <c r="H11" s="47">
        <f t="shared" si="3"/>
        <v>7.8375000000000004</v>
      </c>
      <c r="L11" s="49"/>
    </row>
    <row r="12" spans="1:12" x14ac:dyDescent="0.25">
      <c r="A12" s="43" t="s">
        <v>71</v>
      </c>
      <c r="B12" s="44">
        <v>1.1000000000000001</v>
      </c>
      <c r="C12" s="43">
        <v>4</v>
      </c>
      <c r="D12" s="45">
        <f t="shared" si="0"/>
        <v>4.4000000000000004</v>
      </c>
      <c r="E12" s="45">
        <v>2.25</v>
      </c>
      <c r="F12" s="44">
        <f t="shared" si="1"/>
        <v>6.65</v>
      </c>
      <c r="G12" s="46">
        <f t="shared" si="2"/>
        <v>0.33250000000000002</v>
      </c>
      <c r="H12" s="47">
        <f t="shared" si="3"/>
        <v>6.3175000000000008</v>
      </c>
    </row>
    <row r="13" spans="1:12" x14ac:dyDescent="0.25">
      <c r="A13" s="43" t="s">
        <v>72</v>
      </c>
      <c r="B13" s="44">
        <v>1.2</v>
      </c>
      <c r="C13" s="43">
        <v>7</v>
      </c>
      <c r="D13" s="45">
        <f t="shared" si="0"/>
        <v>8.4</v>
      </c>
      <c r="E13" s="45">
        <v>2.25</v>
      </c>
      <c r="F13" s="44">
        <f t="shared" si="1"/>
        <v>10.65</v>
      </c>
      <c r="G13" s="46">
        <f t="shared" si="2"/>
        <v>0.53250000000000008</v>
      </c>
      <c r="H13" s="47">
        <f t="shared" si="3"/>
        <v>10.1175</v>
      </c>
    </row>
    <row r="14" spans="1:12" x14ac:dyDescent="0.25">
      <c r="A14" s="43" t="s">
        <v>73</v>
      </c>
      <c r="B14" s="44">
        <v>3.6</v>
      </c>
      <c r="C14" s="43">
        <v>9</v>
      </c>
      <c r="D14" s="45">
        <f t="shared" si="0"/>
        <v>32.4</v>
      </c>
      <c r="E14" s="45">
        <v>2.25</v>
      </c>
      <c r="F14" s="44">
        <f t="shared" si="1"/>
        <v>34.65</v>
      </c>
      <c r="G14" s="46">
        <f t="shared" si="2"/>
        <v>1.7324999999999999</v>
      </c>
      <c r="H14" s="47">
        <f t="shared" si="3"/>
        <v>32.917499999999997</v>
      </c>
    </row>
    <row r="15" spans="1:12" x14ac:dyDescent="0.25">
      <c r="A15" s="43" t="s">
        <v>74</v>
      </c>
      <c r="B15" s="44">
        <v>0.6</v>
      </c>
      <c r="C15" s="43">
        <v>5</v>
      </c>
      <c r="D15" s="45">
        <f t="shared" si="0"/>
        <v>3</v>
      </c>
      <c r="E15" s="45">
        <v>2.25</v>
      </c>
      <c r="F15" s="44">
        <f t="shared" si="1"/>
        <v>5.25</v>
      </c>
      <c r="G15" s="46">
        <f t="shared" si="2"/>
        <v>0.26250000000000001</v>
      </c>
      <c r="H15" s="47">
        <f t="shared" si="3"/>
        <v>4.9874999999999998</v>
      </c>
    </row>
    <row r="16" spans="1:12" x14ac:dyDescent="0.25">
      <c r="A16" s="43" t="s">
        <v>75</v>
      </c>
      <c r="B16" s="44">
        <v>3</v>
      </c>
      <c r="C16" s="43">
        <v>3</v>
      </c>
      <c r="D16" s="45">
        <f t="shared" si="0"/>
        <v>9</v>
      </c>
      <c r="E16" s="45">
        <v>2.25</v>
      </c>
      <c r="F16" s="44">
        <f t="shared" si="1"/>
        <v>11.25</v>
      </c>
      <c r="G16" s="46">
        <f t="shared" si="2"/>
        <v>0.5625</v>
      </c>
      <c r="H16" s="47">
        <f t="shared" si="3"/>
        <v>10.6875</v>
      </c>
    </row>
    <row r="17" spans="1:8" x14ac:dyDescent="0.25">
      <c r="A17" s="43" t="s">
        <v>76</v>
      </c>
      <c r="B17" s="44">
        <v>0.95</v>
      </c>
      <c r="C17" s="43">
        <v>6</v>
      </c>
      <c r="D17" s="45">
        <f t="shared" si="0"/>
        <v>5.6999999999999993</v>
      </c>
      <c r="E17" s="45">
        <v>2.25</v>
      </c>
      <c r="F17" s="44">
        <f t="shared" si="1"/>
        <v>7.9499999999999993</v>
      </c>
      <c r="G17" s="46">
        <f t="shared" si="2"/>
        <v>0.39749999999999996</v>
      </c>
      <c r="H17" s="47">
        <f t="shared" si="3"/>
        <v>7.5524999999999993</v>
      </c>
    </row>
    <row r="18" spans="1:8" x14ac:dyDescent="0.25">
      <c r="A18" s="43" t="s">
        <v>77</v>
      </c>
      <c r="B18" s="44">
        <v>2.4</v>
      </c>
      <c r="C18" s="43">
        <v>8</v>
      </c>
      <c r="D18" s="45">
        <f t="shared" si="0"/>
        <v>19.2</v>
      </c>
      <c r="E18" s="45">
        <v>2.25</v>
      </c>
      <c r="F18" s="44">
        <f t="shared" si="1"/>
        <v>21.45</v>
      </c>
      <c r="G18" s="46">
        <f t="shared" si="2"/>
        <v>1.0725</v>
      </c>
      <c r="H18" s="47">
        <f t="shared" si="3"/>
        <v>20.377499999999998</v>
      </c>
    </row>
  </sheetData>
  <mergeCells count="1">
    <mergeCell ref="A3:H3"/>
  </mergeCells>
  <pageMargins left="0.70078740157480324" right="0.70078740157480324" top="0.75196850393700787" bottom="0.75196850393700787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C15" sqref="C15"/>
    </sheetView>
  </sheetViews>
  <sheetFormatPr defaultRowHeight="15" x14ac:dyDescent="0.25"/>
  <cols>
    <col min="3" max="3" width="14.7109375" customWidth="1"/>
    <col min="4" max="4" width="14" customWidth="1"/>
    <col min="5" max="5" width="15.140625" customWidth="1"/>
    <col min="6" max="6" width="13.85546875" customWidth="1"/>
    <col min="7" max="7" width="13.7109375" customWidth="1"/>
    <col min="8" max="8" width="13.28515625" customWidth="1"/>
    <col min="9" max="9" width="13.85546875" customWidth="1"/>
  </cols>
  <sheetData>
    <row r="1" spans="1:14" x14ac:dyDescent="0.2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2" spans="1:14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</row>
    <row r="3" spans="1:14" x14ac:dyDescent="0.25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</row>
    <row r="4" spans="1:14" ht="21" customHeight="1" x14ac:dyDescent="0.25">
      <c r="A4" s="85" t="s">
        <v>78</v>
      </c>
      <c r="B4" s="85"/>
      <c r="C4" s="85"/>
      <c r="D4" s="85"/>
      <c r="E4" s="85"/>
      <c r="F4" s="85"/>
      <c r="G4" s="85"/>
      <c r="H4" s="85"/>
      <c r="I4" s="85"/>
      <c r="J4" s="50"/>
      <c r="K4" s="50"/>
      <c r="L4" s="50"/>
      <c r="M4" s="50"/>
      <c r="N4" s="50"/>
    </row>
    <row r="5" spans="1:14" x14ac:dyDescent="0.25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</row>
    <row r="6" spans="1:14" ht="24.75" customHeight="1" x14ac:dyDescent="0.25">
      <c r="A6" s="51" t="s">
        <v>79</v>
      </c>
      <c r="B6" s="51" t="s">
        <v>80</v>
      </c>
      <c r="C6" s="51" t="s">
        <v>19</v>
      </c>
      <c r="D6" s="51" t="s">
        <v>20</v>
      </c>
      <c r="E6" s="51" t="s">
        <v>21</v>
      </c>
      <c r="F6" s="51" t="s">
        <v>81</v>
      </c>
      <c r="G6" s="51" t="s">
        <v>82</v>
      </c>
      <c r="H6" s="51" t="s">
        <v>83</v>
      </c>
      <c r="I6" s="51" t="s">
        <v>84</v>
      </c>
      <c r="J6" s="50"/>
      <c r="K6" s="50"/>
      <c r="L6" s="50"/>
      <c r="M6" s="50"/>
      <c r="N6" s="50"/>
    </row>
    <row r="7" spans="1:14" x14ac:dyDescent="0.25">
      <c r="A7" s="52">
        <v>1</v>
      </c>
      <c r="B7" s="53" t="s">
        <v>85</v>
      </c>
      <c r="C7" s="54">
        <v>4500</v>
      </c>
      <c r="D7" s="54">
        <v>5040</v>
      </c>
      <c r="E7" s="54">
        <v>5696</v>
      </c>
      <c r="F7" s="55">
        <f t="shared" ref="F7:F12" si="0">SUM(C7:E7)</f>
        <v>15236</v>
      </c>
      <c r="G7" s="56">
        <f t="shared" ref="G7:G12" si="1">MAX(C7:E7)</f>
        <v>5696</v>
      </c>
      <c r="H7" s="57">
        <f t="shared" ref="H7:H12" si="2">MIN(C7:E7)</f>
        <v>4500</v>
      </c>
      <c r="I7" s="55">
        <f t="shared" ref="I7:I12" si="3">AVERAGE(C7:E7)</f>
        <v>5078.666666666667</v>
      </c>
      <c r="J7" s="50"/>
      <c r="K7" s="50"/>
      <c r="L7" s="50"/>
      <c r="M7" s="50"/>
      <c r="N7" s="50"/>
    </row>
    <row r="8" spans="1:14" x14ac:dyDescent="0.25">
      <c r="A8" s="52">
        <v>2</v>
      </c>
      <c r="B8" s="53" t="s">
        <v>86</v>
      </c>
      <c r="C8" s="54">
        <v>6250</v>
      </c>
      <c r="D8" s="54">
        <v>7000</v>
      </c>
      <c r="E8" s="54">
        <v>7910</v>
      </c>
      <c r="F8" s="55">
        <f t="shared" si="0"/>
        <v>21160</v>
      </c>
      <c r="G8" s="56">
        <f t="shared" si="1"/>
        <v>7910</v>
      </c>
      <c r="H8" s="57">
        <f t="shared" si="2"/>
        <v>6250</v>
      </c>
      <c r="I8" s="55">
        <f t="shared" si="3"/>
        <v>7053.333333333333</v>
      </c>
      <c r="J8" s="50"/>
      <c r="K8" s="50"/>
      <c r="L8" s="50"/>
      <c r="M8" s="50"/>
      <c r="N8" s="50"/>
    </row>
    <row r="9" spans="1:14" x14ac:dyDescent="0.25">
      <c r="A9" s="52">
        <v>3</v>
      </c>
      <c r="B9" s="53" t="s">
        <v>87</v>
      </c>
      <c r="C9" s="54">
        <v>3300</v>
      </c>
      <c r="D9" s="54">
        <v>3696</v>
      </c>
      <c r="E9" s="54">
        <v>4176</v>
      </c>
      <c r="F9" s="55">
        <f t="shared" si="0"/>
        <v>11172</v>
      </c>
      <c r="G9" s="56">
        <f t="shared" si="1"/>
        <v>4176</v>
      </c>
      <c r="H9" s="57">
        <f t="shared" si="2"/>
        <v>3300</v>
      </c>
      <c r="I9" s="55">
        <f t="shared" si="3"/>
        <v>3724</v>
      </c>
      <c r="J9" s="50"/>
      <c r="K9" s="50"/>
      <c r="L9" s="50"/>
      <c r="M9" s="50"/>
      <c r="N9" s="50"/>
    </row>
    <row r="10" spans="1:14" x14ac:dyDescent="0.25">
      <c r="A10" s="52">
        <v>4</v>
      </c>
      <c r="B10" s="53" t="s">
        <v>88</v>
      </c>
      <c r="C10" s="54">
        <v>8000</v>
      </c>
      <c r="D10" s="54">
        <v>8690</v>
      </c>
      <c r="E10" s="54">
        <v>10125</v>
      </c>
      <c r="F10" s="55">
        <f t="shared" si="0"/>
        <v>26815</v>
      </c>
      <c r="G10" s="56">
        <f t="shared" si="1"/>
        <v>10125</v>
      </c>
      <c r="H10" s="57">
        <f t="shared" si="2"/>
        <v>8000</v>
      </c>
      <c r="I10" s="55">
        <f t="shared" si="3"/>
        <v>8938.3333333333339</v>
      </c>
      <c r="J10" s="50"/>
      <c r="K10" s="50"/>
      <c r="L10" s="50"/>
      <c r="M10" s="50"/>
      <c r="N10" s="50"/>
    </row>
    <row r="11" spans="1:14" x14ac:dyDescent="0.25">
      <c r="A11" s="52">
        <v>5</v>
      </c>
      <c r="B11" s="53" t="s">
        <v>89</v>
      </c>
      <c r="C11" s="54">
        <v>4557</v>
      </c>
      <c r="D11" s="54">
        <v>5104</v>
      </c>
      <c r="E11" s="54">
        <v>5676</v>
      </c>
      <c r="F11" s="55">
        <f t="shared" si="0"/>
        <v>15337</v>
      </c>
      <c r="G11" s="56">
        <f t="shared" si="1"/>
        <v>5676</v>
      </c>
      <c r="H11" s="57">
        <f t="shared" si="2"/>
        <v>4557</v>
      </c>
      <c r="I11" s="55">
        <f t="shared" si="3"/>
        <v>5112.333333333333</v>
      </c>
      <c r="J11" s="50"/>
      <c r="K11" s="50"/>
      <c r="L11" s="50"/>
      <c r="M11" s="50"/>
      <c r="N11" s="50"/>
    </row>
    <row r="12" spans="1:14" x14ac:dyDescent="0.25">
      <c r="A12" s="52">
        <v>6</v>
      </c>
      <c r="B12" s="53" t="s">
        <v>90</v>
      </c>
      <c r="C12" s="54">
        <v>3260</v>
      </c>
      <c r="D12" s="54">
        <v>3640</v>
      </c>
      <c r="E12" s="54">
        <v>4113</v>
      </c>
      <c r="F12" s="55">
        <f t="shared" si="0"/>
        <v>11013</v>
      </c>
      <c r="G12" s="56">
        <f t="shared" si="1"/>
        <v>4113</v>
      </c>
      <c r="H12" s="57">
        <f t="shared" si="2"/>
        <v>3260</v>
      </c>
      <c r="I12" s="55">
        <f t="shared" si="3"/>
        <v>3671</v>
      </c>
      <c r="J12" s="50"/>
      <c r="K12" s="50"/>
      <c r="L12" s="50"/>
      <c r="M12" s="50"/>
      <c r="N12" s="50"/>
    </row>
    <row r="13" spans="1:14" x14ac:dyDescent="0.25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</row>
    <row r="14" spans="1:14" x14ac:dyDescent="0.25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</row>
    <row r="15" spans="1:14" x14ac:dyDescent="0.25">
      <c r="A15" s="86" t="s">
        <v>91</v>
      </c>
      <c r="B15" s="86"/>
      <c r="C15" s="58">
        <f>SUM(C7:C12)</f>
        <v>29867</v>
      </c>
      <c r="D15" s="58">
        <f>SUM(D7:D12)</f>
        <v>33170</v>
      </c>
      <c r="E15" s="58">
        <f>SUM(E7:E12)</f>
        <v>37696</v>
      </c>
      <c r="F15" s="50"/>
      <c r="G15" s="50"/>
      <c r="H15" s="50"/>
      <c r="I15" s="50"/>
      <c r="J15" s="50"/>
      <c r="K15" s="50"/>
      <c r="L15" s="50"/>
      <c r="M15" s="50"/>
      <c r="N15" s="50"/>
    </row>
    <row r="16" spans="1:14" x14ac:dyDescent="0.25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</row>
    <row r="17" spans="1:14" x14ac:dyDescent="0.25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</row>
    <row r="18" spans="1:14" x14ac:dyDescent="0.25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</row>
    <row r="19" spans="1:14" x14ac:dyDescent="0.25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</row>
    <row r="20" spans="1:14" x14ac:dyDescent="0.25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</row>
    <row r="21" spans="1:14" x14ac:dyDescent="0.25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</row>
    <row r="22" spans="1:14" x14ac:dyDescent="0.25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</row>
    <row r="23" spans="1:14" x14ac:dyDescent="0.25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</row>
    <row r="24" spans="1:14" x14ac:dyDescent="0.25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</row>
    <row r="25" spans="1:14" x14ac:dyDescent="0.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</row>
  </sheetData>
  <mergeCells count="2">
    <mergeCell ref="A4:I4"/>
    <mergeCell ref="A15:B15"/>
  </mergeCells>
  <pageMargins left="0.70078740157480324" right="0.70078740157480324" top="0.75196850393700787" bottom="0.75196850393700787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4"/>
  <sheetViews>
    <sheetView workbookViewId="0"/>
  </sheetViews>
  <sheetFormatPr defaultRowHeight="15" x14ac:dyDescent="0.25"/>
  <cols>
    <col min="4" max="4" width="20.85546875" customWidth="1"/>
    <col min="5" max="5" width="13.7109375" customWidth="1"/>
    <col min="6" max="6" width="20.28515625" customWidth="1"/>
    <col min="7" max="7" width="14.5703125" customWidth="1"/>
    <col min="8" max="8" width="21.85546875" customWidth="1"/>
    <col min="9" max="9" width="16" customWidth="1"/>
    <col min="10" max="10" width="23.28515625" customWidth="1"/>
    <col min="11" max="11" width="14.28515625" customWidth="1"/>
  </cols>
  <sheetData>
    <row r="3" spans="3:9" x14ac:dyDescent="0.25">
      <c r="C3" s="87" t="s">
        <v>92</v>
      </c>
      <c r="D3" s="87"/>
      <c r="E3" s="87"/>
      <c r="F3" s="87"/>
      <c r="G3" s="87"/>
      <c r="H3" s="87"/>
      <c r="I3" s="87"/>
    </row>
    <row r="4" spans="3:9" x14ac:dyDescent="0.25">
      <c r="C4" s="59" t="s">
        <v>79</v>
      </c>
      <c r="D4" s="59" t="s">
        <v>57</v>
      </c>
      <c r="E4" s="59" t="s">
        <v>93</v>
      </c>
      <c r="F4" s="59" t="s">
        <v>94</v>
      </c>
      <c r="G4" s="59" t="s">
        <v>95</v>
      </c>
      <c r="H4" s="59" t="s">
        <v>96</v>
      </c>
      <c r="I4" s="59" t="s">
        <v>97</v>
      </c>
    </row>
    <row r="5" spans="3:9" x14ac:dyDescent="0.25">
      <c r="C5" s="60">
        <v>100211</v>
      </c>
      <c r="D5" s="61" t="s">
        <v>98</v>
      </c>
      <c r="E5" s="62">
        <v>34.1</v>
      </c>
      <c r="F5" s="63">
        <f t="shared" ref="F5:F14" si="0">E5*0.65+E5</f>
        <v>56.265000000000001</v>
      </c>
      <c r="G5" s="64">
        <f t="shared" ref="G5:G14" si="1">F5-E5</f>
        <v>22.164999999999999</v>
      </c>
      <c r="H5" s="65">
        <f t="shared" ref="H5:H14" si="2">E5*0.85+E5</f>
        <v>63.085000000000001</v>
      </c>
      <c r="I5" s="64">
        <f t="shared" ref="I5:I14" si="3">H5-E5</f>
        <v>28.984999999999999</v>
      </c>
    </row>
    <row r="6" spans="3:9" x14ac:dyDescent="0.25">
      <c r="C6" s="60">
        <v>100212</v>
      </c>
      <c r="D6" s="61" t="s">
        <v>99</v>
      </c>
      <c r="E6" s="62">
        <v>10.9</v>
      </c>
      <c r="F6" s="63">
        <f t="shared" si="0"/>
        <v>17.984999999999999</v>
      </c>
      <c r="G6" s="64">
        <f t="shared" si="1"/>
        <v>7.0849999999999991</v>
      </c>
      <c r="H6" s="65">
        <f t="shared" si="2"/>
        <v>20.164999999999999</v>
      </c>
      <c r="I6" s="64">
        <f t="shared" si="3"/>
        <v>9.2649999999999988</v>
      </c>
    </row>
    <row r="7" spans="3:9" x14ac:dyDescent="0.25">
      <c r="C7" s="60">
        <v>100213</v>
      </c>
      <c r="D7" s="61" t="s">
        <v>100</v>
      </c>
      <c r="E7" s="62">
        <v>5.3</v>
      </c>
      <c r="F7" s="63">
        <f t="shared" si="0"/>
        <v>8.7449999999999992</v>
      </c>
      <c r="G7" s="64">
        <f t="shared" si="1"/>
        <v>3.4449999999999994</v>
      </c>
      <c r="H7" s="65">
        <f t="shared" si="2"/>
        <v>9.8049999999999997</v>
      </c>
      <c r="I7" s="64">
        <f t="shared" si="3"/>
        <v>4.5049999999999999</v>
      </c>
    </row>
    <row r="8" spans="3:9" x14ac:dyDescent="0.25">
      <c r="C8" s="60">
        <v>100214</v>
      </c>
      <c r="D8" s="61" t="s">
        <v>101</v>
      </c>
      <c r="E8" s="62">
        <v>6.7</v>
      </c>
      <c r="F8" s="63">
        <f t="shared" si="0"/>
        <v>11.055</v>
      </c>
      <c r="G8" s="64">
        <f t="shared" si="1"/>
        <v>4.3549999999999995</v>
      </c>
      <c r="H8" s="65">
        <f t="shared" si="2"/>
        <v>12.395</v>
      </c>
      <c r="I8" s="64">
        <f t="shared" si="3"/>
        <v>5.6949999999999994</v>
      </c>
    </row>
    <row r="9" spans="3:9" x14ac:dyDescent="0.25">
      <c r="C9" s="60">
        <v>200215</v>
      </c>
      <c r="D9" s="61" t="s">
        <v>102</v>
      </c>
      <c r="E9" s="62">
        <v>2.1</v>
      </c>
      <c r="F9" s="63">
        <f t="shared" si="0"/>
        <v>3.4650000000000003</v>
      </c>
      <c r="G9" s="64">
        <f t="shared" si="1"/>
        <v>1.3650000000000002</v>
      </c>
      <c r="H9" s="65">
        <f t="shared" si="2"/>
        <v>3.8849999999999998</v>
      </c>
      <c r="I9" s="64">
        <f t="shared" si="3"/>
        <v>1.7849999999999997</v>
      </c>
    </row>
    <row r="10" spans="3:9" x14ac:dyDescent="0.25">
      <c r="C10" s="60">
        <v>100216</v>
      </c>
      <c r="D10" s="61" t="s">
        <v>103</v>
      </c>
      <c r="E10" s="62">
        <v>8.9</v>
      </c>
      <c r="F10" s="63">
        <f t="shared" si="0"/>
        <v>14.685</v>
      </c>
      <c r="G10" s="64">
        <f t="shared" si="1"/>
        <v>5.7850000000000001</v>
      </c>
      <c r="H10" s="65">
        <f t="shared" si="2"/>
        <v>16.465</v>
      </c>
      <c r="I10" s="64">
        <f t="shared" si="3"/>
        <v>7.5649999999999995</v>
      </c>
    </row>
    <row r="11" spans="3:9" x14ac:dyDescent="0.25">
      <c r="C11" s="60">
        <v>100217</v>
      </c>
      <c r="D11" s="61" t="s">
        <v>104</v>
      </c>
      <c r="E11" s="62">
        <v>2.5</v>
      </c>
      <c r="F11" s="63">
        <f t="shared" si="0"/>
        <v>4.125</v>
      </c>
      <c r="G11" s="64">
        <f t="shared" si="1"/>
        <v>1.625</v>
      </c>
      <c r="H11" s="65">
        <f t="shared" si="2"/>
        <v>4.625</v>
      </c>
      <c r="I11" s="64">
        <f t="shared" si="3"/>
        <v>2.125</v>
      </c>
    </row>
    <row r="12" spans="3:9" x14ac:dyDescent="0.25">
      <c r="C12" s="60">
        <v>100218</v>
      </c>
      <c r="D12" s="61" t="s">
        <v>105</v>
      </c>
      <c r="E12" s="62">
        <v>10.9</v>
      </c>
      <c r="F12" s="63">
        <f t="shared" si="0"/>
        <v>17.984999999999999</v>
      </c>
      <c r="G12" s="64">
        <f t="shared" si="1"/>
        <v>7.0849999999999991</v>
      </c>
      <c r="H12" s="65">
        <f t="shared" si="2"/>
        <v>20.164999999999999</v>
      </c>
      <c r="I12" s="64">
        <f t="shared" si="3"/>
        <v>9.2649999999999988</v>
      </c>
    </row>
    <row r="13" spans="3:9" x14ac:dyDescent="0.25">
      <c r="C13" s="60">
        <v>100219</v>
      </c>
      <c r="D13" s="61" t="s">
        <v>106</v>
      </c>
      <c r="E13" s="62">
        <v>16.2</v>
      </c>
      <c r="F13" s="63">
        <f t="shared" si="0"/>
        <v>26.729999999999997</v>
      </c>
      <c r="G13" s="64">
        <f t="shared" si="1"/>
        <v>10.529999999999998</v>
      </c>
      <c r="H13" s="65">
        <f t="shared" si="2"/>
        <v>29.97</v>
      </c>
      <c r="I13" s="64">
        <f t="shared" si="3"/>
        <v>13.77</v>
      </c>
    </row>
    <row r="14" spans="3:9" x14ac:dyDescent="0.25">
      <c r="C14" s="60">
        <v>100220</v>
      </c>
      <c r="D14" s="61" t="s">
        <v>107</v>
      </c>
      <c r="E14" s="62">
        <v>11.9</v>
      </c>
      <c r="F14" s="63">
        <f t="shared" si="0"/>
        <v>19.635000000000002</v>
      </c>
      <c r="G14" s="64">
        <f t="shared" si="1"/>
        <v>7.7350000000000012</v>
      </c>
      <c r="H14" s="65">
        <f t="shared" si="2"/>
        <v>22.015000000000001</v>
      </c>
      <c r="I14" s="64">
        <f t="shared" si="3"/>
        <v>10.115</v>
      </c>
    </row>
  </sheetData>
  <mergeCells count="1">
    <mergeCell ref="C3:I3"/>
  </mergeCells>
  <pageMargins left="0.70078740157480324" right="0.70078740157480324" top="0.75196850393700787" bottom="0.75196850393700787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O14"/>
  <sheetViews>
    <sheetView workbookViewId="0">
      <selection activeCell="C12" sqref="C12"/>
    </sheetView>
  </sheetViews>
  <sheetFormatPr defaultRowHeight="15" x14ac:dyDescent="0.25"/>
  <cols>
    <col min="7" max="7" width="13.140625" customWidth="1"/>
    <col min="8" max="8" width="11.5703125" customWidth="1"/>
    <col min="11" max="11" width="11.5703125" customWidth="1"/>
    <col min="12" max="12" width="13" customWidth="1"/>
    <col min="13" max="13" width="11.7109375" customWidth="1"/>
  </cols>
  <sheetData>
    <row r="3" spans="7:15" x14ac:dyDescent="0.25">
      <c r="G3" s="98" t="s">
        <v>108</v>
      </c>
      <c r="H3" s="99"/>
      <c r="I3" s="99"/>
      <c r="J3" s="99"/>
      <c r="K3" s="99"/>
      <c r="L3" s="99"/>
      <c r="M3" s="99"/>
    </row>
    <row r="4" spans="7:15" x14ac:dyDescent="0.25">
      <c r="G4" s="99"/>
      <c r="H4" s="99"/>
      <c r="I4" s="99"/>
      <c r="J4" s="99"/>
      <c r="K4" s="99"/>
      <c r="L4" s="99"/>
      <c r="M4" s="99"/>
    </row>
    <row r="5" spans="7:15" x14ac:dyDescent="0.25">
      <c r="J5" s="95"/>
      <c r="K5" s="95"/>
      <c r="L5" s="95"/>
      <c r="M5" s="95"/>
    </row>
    <row r="6" spans="7:15" ht="30" x14ac:dyDescent="0.25">
      <c r="G6" s="96" t="s">
        <v>109</v>
      </c>
      <c r="H6" s="96" t="s">
        <v>110</v>
      </c>
      <c r="I6" s="96" t="s">
        <v>111</v>
      </c>
      <c r="J6" s="97" t="s">
        <v>112</v>
      </c>
      <c r="K6" s="97" t="s">
        <v>113</v>
      </c>
      <c r="L6" s="97" t="s">
        <v>114</v>
      </c>
      <c r="M6" s="97" t="s">
        <v>115</v>
      </c>
      <c r="N6" s="94"/>
      <c r="O6" s="94"/>
    </row>
    <row r="7" spans="7:15" x14ac:dyDescent="0.25">
      <c r="G7" s="88" t="s">
        <v>116</v>
      </c>
      <c r="H7" s="89">
        <v>853</v>
      </c>
      <c r="I7" s="90">
        <v>0.1</v>
      </c>
      <c r="J7" s="91">
        <v>0.09</v>
      </c>
      <c r="K7" s="92">
        <f>H7*I7</f>
        <v>85.300000000000011</v>
      </c>
      <c r="L7" s="93">
        <f>H7*J7</f>
        <v>76.77</v>
      </c>
      <c r="M7" s="89">
        <f>H7-K7+L7</f>
        <v>844.47</v>
      </c>
      <c r="N7" s="95"/>
      <c r="O7" s="95"/>
    </row>
    <row r="8" spans="7:15" x14ac:dyDescent="0.25">
      <c r="G8" s="88" t="s">
        <v>117</v>
      </c>
      <c r="H8" s="89">
        <v>951</v>
      </c>
      <c r="I8" s="90">
        <v>9.9900000000000003E-2</v>
      </c>
      <c r="J8" s="91">
        <v>0.08</v>
      </c>
      <c r="K8" s="92">
        <f t="shared" ref="K8:K14" si="0">H8*I8</f>
        <v>95.004900000000006</v>
      </c>
      <c r="L8" s="93">
        <f t="shared" ref="L8:L14" si="1">H8*J8</f>
        <v>76.08</v>
      </c>
      <c r="M8" s="89">
        <f t="shared" ref="M8:M14" si="2">H8-K8+L8</f>
        <v>932.07510000000002</v>
      </c>
      <c r="N8" s="95"/>
      <c r="O8" s="95"/>
    </row>
    <row r="9" spans="7:15" x14ac:dyDescent="0.25">
      <c r="G9" s="88" t="s">
        <v>118</v>
      </c>
      <c r="H9" s="89">
        <v>456</v>
      </c>
      <c r="I9" s="90">
        <v>8.6400000000000005E-2</v>
      </c>
      <c r="J9" s="91">
        <v>0.06</v>
      </c>
      <c r="K9" s="92">
        <f t="shared" si="0"/>
        <v>39.398400000000002</v>
      </c>
      <c r="L9" s="93">
        <f t="shared" si="1"/>
        <v>27.36</v>
      </c>
      <c r="M9" s="89">
        <f t="shared" si="2"/>
        <v>443.96160000000003</v>
      </c>
      <c r="N9" s="42"/>
      <c r="O9" s="42"/>
    </row>
    <row r="10" spans="7:15" x14ac:dyDescent="0.25">
      <c r="G10" s="88" t="s">
        <v>119</v>
      </c>
      <c r="H10" s="89">
        <v>500</v>
      </c>
      <c r="I10" s="90">
        <v>8.5000000000000006E-2</v>
      </c>
      <c r="J10" s="91">
        <v>0.06</v>
      </c>
      <c r="K10" s="92">
        <f t="shared" si="0"/>
        <v>42.5</v>
      </c>
      <c r="L10" s="93">
        <f t="shared" si="1"/>
        <v>30</v>
      </c>
      <c r="M10" s="89">
        <f t="shared" si="2"/>
        <v>487.5</v>
      </c>
      <c r="N10" s="42"/>
      <c r="O10" s="42"/>
    </row>
    <row r="11" spans="7:15" x14ac:dyDescent="0.25">
      <c r="G11" s="88" t="s">
        <v>120</v>
      </c>
      <c r="H11" s="89">
        <v>850</v>
      </c>
      <c r="I11" s="90">
        <v>8.9899999999999994E-2</v>
      </c>
      <c r="J11" s="91">
        <v>7.0000000000000007E-2</v>
      </c>
      <c r="K11" s="92">
        <f t="shared" si="0"/>
        <v>76.414999999999992</v>
      </c>
      <c r="L11" s="93">
        <f t="shared" si="1"/>
        <v>59.500000000000007</v>
      </c>
      <c r="M11" s="89">
        <f t="shared" si="2"/>
        <v>833.08500000000004</v>
      </c>
    </row>
    <row r="12" spans="7:15" x14ac:dyDescent="0.25">
      <c r="G12" s="88" t="s">
        <v>121</v>
      </c>
      <c r="H12" s="89">
        <v>459</v>
      </c>
      <c r="I12" s="90">
        <v>6.25E-2</v>
      </c>
      <c r="J12" s="91">
        <v>0.05</v>
      </c>
      <c r="K12" s="92">
        <f t="shared" si="0"/>
        <v>28.6875</v>
      </c>
      <c r="L12" s="93">
        <f t="shared" si="1"/>
        <v>22.950000000000003</v>
      </c>
      <c r="M12" s="89">
        <f t="shared" si="2"/>
        <v>453.26249999999999</v>
      </c>
    </row>
    <row r="13" spans="7:15" x14ac:dyDescent="0.25">
      <c r="G13" s="88" t="s">
        <v>122</v>
      </c>
      <c r="H13" s="89">
        <v>478</v>
      </c>
      <c r="I13" s="90">
        <v>7.1199999999999999E-2</v>
      </c>
      <c r="J13" s="91">
        <v>0.05</v>
      </c>
      <c r="K13" s="92">
        <f t="shared" si="0"/>
        <v>34.0336</v>
      </c>
      <c r="L13" s="93">
        <f t="shared" si="1"/>
        <v>23.900000000000002</v>
      </c>
      <c r="M13" s="89">
        <f t="shared" si="2"/>
        <v>467.8664</v>
      </c>
    </row>
    <row r="14" spans="7:15" x14ac:dyDescent="0.25">
      <c r="G14" s="88" t="s">
        <v>123</v>
      </c>
      <c r="H14" s="89">
        <v>658</v>
      </c>
      <c r="I14" s="90">
        <v>5.9900000000000002E-2</v>
      </c>
      <c r="J14" s="91">
        <v>0.04</v>
      </c>
      <c r="K14" s="92">
        <f t="shared" si="0"/>
        <v>39.414200000000001</v>
      </c>
      <c r="L14" s="93">
        <f t="shared" si="1"/>
        <v>26.32</v>
      </c>
      <c r="M14" s="89">
        <f t="shared" si="2"/>
        <v>644.9058</v>
      </c>
    </row>
  </sheetData>
  <mergeCells count="1">
    <mergeCell ref="G3:M4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20"/>
  <sheetViews>
    <sheetView workbookViewId="0">
      <selection activeCell="N13" sqref="N13"/>
    </sheetView>
  </sheetViews>
  <sheetFormatPr defaultRowHeight="15" x14ac:dyDescent="0.25"/>
  <cols>
    <col min="3" max="3" width="18.28515625" customWidth="1"/>
    <col min="4" max="4" width="13.28515625" customWidth="1"/>
    <col min="5" max="5" width="7.42578125" customWidth="1"/>
    <col min="7" max="7" width="17.85546875" customWidth="1"/>
    <col min="8" max="8" width="11.7109375" customWidth="1"/>
    <col min="9" max="9" width="11" customWidth="1"/>
  </cols>
  <sheetData>
    <row r="4" spans="3:9" x14ac:dyDescent="0.25">
      <c r="C4" s="111" t="s">
        <v>124</v>
      </c>
      <c r="D4" s="111"/>
      <c r="E4" s="111"/>
      <c r="G4" s="105" t="s">
        <v>148</v>
      </c>
      <c r="H4" s="105" t="s">
        <v>143</v>
      </c>
      <c r="I4" s="106">
        <v>110</v>
      </c>
    </row>
    <row r="5" spans="3:9" x14ac:dyDescent="0.25">
      <c r="C5" s="112" t="s">
        <v>57</v>
      </c>
      <c r="D5" s="112" t="s">
        <v>125</v>
      </c>
      <c r="E5" s="112" t="s">
        <v>126</v>
      </c>
      <c r="G5" s="110" t="s">
        <v>57</v>
      </c>
      <c r="H5" s="110" t="s">
        <v>145</v>
      </c>
      <c r="I5" s="110" t="s">
        <v>144</v>
      </c>
    </row>
    <row r="6" spans="3:9" x14ac:dyDescent="0.25">
      <c r="C6" s="113" t="s">
        <v>127</v>
      </c>
      <c r="D6" s="101">
        <v>12</v>
      </c>
      <c r="E6" s="100" t="s">
        <v>138</v>
      </c>
      <c r="G6" s="114" t="str">
        <f>C7</f>
        <v>Arroz Tiozão</v>
      </c>
      <c r="H6" s="102">
        <v>2</v>
      </c>
      <c r="I6" s="104">
        <f>D7*H6</f>
        <v>22</v>
      </c>
    </row>
    <row r="7" spans="3:9" x14ac:dyDescent="0.25">
      <c r="C7" s="113" t="s">
        <v>128</v>
      </c>
      <c r="D7" s="101">
        <v>11</v>
      </c>
      <c r="E7" s="100" t="s">
        <v>139</v>
      </c>
      <c r="G7" s="114" t="str">
        <f>C8</f>
        <v>Açúcar do Barro</v>
      </c>
      <c r="H7" s="102">
        <v>4</v>
      </c>
      <c r="I7" s="104">
        <f>D8*H7</f>
        <v>7.96</v>
      </c>
    </row>
    <row r="8" spans="3:9" x14ac:dyDescent="0.25">
      <c r="C8" s="113" t="s">
        <v>129</v>
      </c>
      <c r="D8" s="101">
        <v>1.99</v>
      </c>
      <c r="E8" s="100" t="s">
        <v>138</v>
      </c>
      <c r="G8" s="114" t="str">
        <f>C10</f>
        <v>Alcatra</v>
      </c>
      <c r="H8" s="102">
        <v>2</v>
      </c>
      <c r="I8" s="104">
        <f>D10*H8</f>
        <v>31.8</v>
      </c>
    </row>
    <row r="9" spans="3:9" x14ac:dyDescent="0.25">
      <c r="C9" s="113" t="s">
        <v>130</v>
      </c>
      <c r="D9" s="101">
        <v>5.9</v>
      </c>
      <c r="E9" s="100" t="s">
        <v>138</v>
      </c>
      <c r="G9" s="114" t="str">
        <f>C12</f>
        <v>Pão de batata</v>
      </c>
      <c r="H9" s="102">
        <v>3</v>
      </c>
      <c r="I9" s="104">
        <f>D12*H9</f>
        <v>21</v>
      </c>
    </row>
    <row r="10" spans="3:9" x14ac:dyDescent="0.25">
      <c r="C10" s="113" t="s">
        <v>131</v>
      </c>
      <c r="D10" s="101">
        <v>15.9</v>
      </c>
      <c r="E10" s="100" t="s">
        <v>138</v>
      </c>
      <c r="G10" s="107" t="s">
        <v>146</v>
      </c>
      <c r="H10" s="107"/>
      <c r="I10" s="108">
        <f>SUM(I6:I9)</f>
        <v>82.76</v>
      </c>
    </row>
    <row r="11" spans="3:9" x14ac:dyDescent="0.25">
      <c r="C11" s="113" t="s">
        <v>132</v>
      </c>
      <c r="D11" s="101">
        <v>4.99</v>
      </c>
      <c r="E11" s="100" t="s">
        <v>140</v>
      </c>
      <c r="G11" s="103"/>
      <c r="H11" s="109" t="s">
        <v>147</v>
      </c>
      <c r="I11" s="108">
        <f>I4-I10</f>
        <v>27.239999999999995</v>
      </c>
    </row>
    <row r="12" spans="3:9" x14ac:dyDescent="0.25">
      <c r="C12" s="113" t="s">
        <v>133</v>
      </c>
      <c r="D12" s="101">
        <v>7</v>
      </c>
      <c r="E12" s="100" t="s">
        <v>141</v>
      </c>
    </row>
    <row r="13" spans="3:9" x14ac:dyDescent="0.25">
      <c r="C13" s="113" t="s">
        <v>134</v>
      </c>
      <c r="D13" s="101">
        <v>5.45</v>
      </c>
      <c r="E13" s="100" t="s">
        <v>137</v>
      </c>
      <c r="G13" s="105" t="s">
        <v>149</v>
      </c>
      <c r="H13" s="105" t="s">
        <v>143</v>
      </c>
      <c r="I13" s="106">
        <v>95</v>
      </c>
    </row>
    <row r="14" spans="3:9" x14ac:dyDescent="0.25">
      <c r="C14" s="113" t="s">
        <v>135</v>
      </c>
      <c r="D14" s="101">
        <v>2.9</v>
      </c>
      <c r="E14" s="100" t="s">
        <v>142</v>
      </c>
      <c r="G14" s="110" t="s">
        <v>57</v>
      </c>
      <c r="H14" s="110" t="s">
        <v>145</v>
      </c>
      <c r="I14" s="110" t="s">
        <v>144</v>
      </c>
    </row>
    <row r="15" spans="3:9" x14ac:dyDescent="0.25">
      <c r="C15" s="113" t="s">
        <v>136</v>
      </c>
      <c r="D15" s="101">
        <v>21</v>
      </c>
      <c r="E15" s="100" t="s">
        <v>138</v>
      </c>
      <c r="G15" s="114" t="str">
        <f>C15</f>
        <v>Queijo Prato Mimi</v>
      </c>
      <c r="H15" s="102">
        <v>0.5</v>
      </c>
      <c r="I15" s="104">
        <f>D15*H15</f>
        <v>10.5</v>
      </c>
    </row>
    <row r="16" spans="3:9" x14ac:dyDescent="0.25">
      <c r="G16" s="114" t="str">
        <f>C11</f>
        <v>Pão de queijo</v>
      </c>
      <c r="H16" s="102">
        <v>5</v>
      </c>
      <c r="I16" s="104">
        <f>D11*H16</f>
        <v>24.950000000000003</v>
      </c>
    </row>
    <row r="17" spans="7:9" x14ac:dyDescent="0.25">
      <c r="G17" s="114" t="str">
        <f>C6</f>
        <v>Feijão Ouro</v>
      </c>
      <c r="H17" s="102">
        <v>2</v>
      </c>
      <c r="I17" s="104">
        <f>D6*H17</f>
        <v>24</v>
      </c>
    </row>
    <row r="18" spans="7:9" x14ac:dyDescent="0.25">
      <c r="G18" s="114" t="str">
        <f>C9</f>
        <v>Frango Caipira</v>
      </c>
      <c r="H18" s="102">
        <v>3</v>
      </c>
      <c r="I18" s="104">
        <f>D9*H18</f>
        <v>17.700000000000003</v>
      </c>
    </row>
    <row r="19" spans="7:9" x14ac:dyDescent="0.25">
      <c r="G19" s="107" t="s">
        <v>150</v>
      </c>
      <c r="H19" s="107"/>
      <c r="I19" s="108">
        <f>SUM(I15:I18)</f>
        <v>77.150000000000006</v>
      </c>
    </row>
    <row r="20" spans="7:9" x14ac:dyDescent="0.25">
      <c r="G20" s="103"/>
      <c r="H20" s="109" t="s">
        <v>147</v>
      </c>
      <c r="I20" s="108">
        <f>I13-I19</f>
        <v>17.849999999999994</v>
      </c>
    </row>
  </sheetData>
  <mergeCells count="3">
    <mergeCell ref="C4:E4"/>
    <mergeCell ref="G10:H10"/>
    <mergeCell ref="G19:H1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1</vt:i4>
      </vt:variant>
    </vt:vector>
  </HeadingPairs>
  <TitlesOfParts>
    <vt:vector size="12" baseType="lpstr">
      <vt:lpstr>Exercicio_1</vt:lpstr>
      <vt:lpstr>Exercicio_2</vt:lpstr>
      <vt:lpstr>Exercicio_3</vt:lpstr>
      <vt:lpstr>Exercicio_4</vt:lpstr>
      <vt:lpstr>Exercicio_5</vt:lpstr>
      <vt:lpstr>Exercicio_6</vt:lpstr>
      <vt:lpstr>Exercicio_7</vt:lpstr>
      <vt:lpstr>Exercicio_8</vt:lpstr>
      <vt:lpstr>Exercicio_9</vt:lpstr>
      <vt:lpstr>Exercicio_10</vt:lpstr>
      <vt:lpstr>Exercicio_11</vt:lpstr>
      <vt:lpstr>Exercicio_5!Area_de_impressao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Aluno Informática</cp:lastModifiedBy>
  <cp:revision>2</cp:revision>
  <dcterms:created xsi:type="dcterms:W3CDTF">2017-12-12T08:29:17Z</dcterms:created>
  <dcterms:modified xsi:type="dcterms:W3CDTF">2022-05-13T23:54:50Z</dcterms:modified>
</cp:coreProperties>
</file>