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<sst xmlns="http://schemas.openxmlformats.org/spreadsheetml/2006/main" count="292" uniqueCount="115">
  <si>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</si>
  <si>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</si>
  <si>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</si>
  <si>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</si>
  <si>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</si>
  <si>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</si>
  <si>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</si>
  <si>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</si>
  <si>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</si>
  <si>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</si>
  <si>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</si>
  <si>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</si>
  <si>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</si>
  <si>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C103 C104</t>
  </si>
  <si>
    <t>1uF</t>
  </si>
  <si>
    <t>C_0402_1005Metric</t>
  </si>
  <si>
    <t>102</t>
  </si>
  <si>
    <t xml:space="preserve"> </t>
  </si>
  <si>
    <t>https://media.digikey.com/pdf/Data%20Sheets/Samsung%20PDFs/CL_Series_MLCC_ds.pdf</t>
  </si>
  <si>
    <t>https://www.digikey.ch/de/products/detail/samsung-electro-mechanics/CL05A105KP5NNNC/3886734</t>
  </si>
  <si>
    <t>2</t>
  </si>
  <si>
    <t>C_Small</t>
  </si>
  <si>
    <t>C101 C102 C105 C106</t>
  </si>
  <si>
    <t>10uF</t>
  </si>
  <si>
    <t>4</t>
  </si>
  <si>
    <t>~</t>
  </si>
  <si>
    <t>3</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</si>
  <si>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</si>
  <si>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</si>
  <si>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</si>
  <si>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</si>
  <si>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98</t>
  </si>
  <si>
    <t>https://mm.digikey.com/Volume0/opasdata/d220001/medias/docus/2384/CL05A105KP5NNN_Specsheet%20(1).pdf</t>
  </si>
  <si>
    <t>https://www.digikey.ch/en/products/detail/adafruit-industries-llc/4492/11569136</t>
  </si>
  <si>
    <t>OLED-128O064D</t>
  </si>
  <si>
    <t>DS1 DS2</t>
  </si>
  <si>
    <t>https://www.vishay.com/docs/37902/oled128o064dbpp3n00000.pdf</t>
  </si>
  <si>
    <t>5</t>
  </si>
  <si>
    <t>Conn_01x03_Pin</t>
  </si>
  <si>
    <t>J1</t>
  </si>
  <si>
    <t>JST_PH_B3B-PH-SM4-TB_1x03-1MP_P2.00mm_Vertical</t>
  </si>
  <si>
    <t>6</t>
  </si>
  <si>
    <t>Conn_01x04_Pin</t>
  </si>
  <si>
    <t>J3</t>
  </si>
  <si>
    <t>OLED STEMMA</t>
  </si>
  <si>
    <t>7</t>
  </si>
  <si>
    <t>R</t>
  </si>
  <si>
    <t>R1</t>
  </si>
  <si>
    <t>330</t>
  </si>
  <si>
    <t>R_0402_1005Metric</t>
  </si>
  <si>
    <t>https://www.passivecomponent.com/wp-content/uploads/chipR/ASC_WR.pdf</t>
  </si>
  <si>
    <t>https://www.digikey.ch/en/products/detail/walsin-technology-corporation/WR04X3300FTL/13239224</t>
  </si>
  <si>
    <t>8</t>
  </si>
  <si>
    <t>R2</t>
  </si>
  <si>
    <t>10K</t>
  </si>
  <si>
    <t>9</t>
  </si>
  <si>
    <t>R3 R5</t>
  </si>
  <si>
    <t>390K</t>
  </si>
  <si>
    <t>10</t>
  </si>
  <si>
    <t>TLV810EA29DBZ</t>
  </si>
  <si>
    <t>U1</t>
  </si>
  <si>
    <t>SOT-23</t>
  </si>
  <si>
    <t>https://www.ti.com/lit/ds/symlink/tlv803e.pdf</t>
  </si>
  <si>
    <t>KiBot Bill of Materials</t>
  </si>
  <si>
    <t>Schematic:</t>
  </si>
  <si>
    <t>pedalboard-display</t>
  </si>
  <si>
    <t>Variant:</t>
  </si>
  <si>
    <t>default</t>
  </si>
  <si>
    <t>Revision:</t>
  </si>
  <si>
    <t>0.0.0-RC1</t>
  </si>
  <si>
    <t>Date:</t>
  </si>
  <si>
    <t>2024-10-04</t>
  </si>
  <si>
    <t>KiCad Version:</t>
  </si>
  <si>
    <t>8.0.4+1</t>
  </si>
  <si>
    <t>Component Groups:</t>
  </si>
  <si>
    <t>Component Count:</t>
  </si>
  <si>
    <t>216 (205 SMD/ 0 THT)</t>
  </si>
  <si>
    <t>Fitted Components:</t>
  </si>
  <si>
    <t>213 (204 SMD/ 0 THT)</t>
  </si>
  <si>
    <t>Number of PCBs:</t>
  </si>
  <si>
    <t>Total Components:</t>
  </si>
  <si>
    <t>J2</t>
  </si>
  <si>
    <t xml:space="preserve"> (DNF)</t>
  </si>
  <si>
    <t>R6 R7</t>
  </si>
  <si>
    <t>Global Part Info</t>
  </si>
  <si>
    <t>Manf#</t>
  </si>
  <si>
    <t>Build Quantity</t>
  </si>
  <si>
    <t>Unit$</t>
  </si>
  <si>
    <t>Ext$</t>
  </si>
  <si>
    <t>Unpolarized capacitor, small symbol</t>
  </si>
  <si>
    <t>OLED display 128x64</t>
  </si>
  <si>
    <t>Generic connector, single row, 01x04, script generated</t>
  </si>
  <si>
    <t>Resistor</t>
  </si>
  <si>
    <t>push-pull, active-high, 200mS reset delay, 2.93V threshold voltage, SOT-23</t>
  </si>
  <si>
    <t>Board Qty:</t>
  </si>
  <si>
    <t>Total Cost:</t>
  </si>
  <si>
    <t>Unit Cost:</t>
  </si>
  <si>
    <t>Created:</t>
  </si>
  <si>
    <t>2024-10-05 16:27:13</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</si>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</sst>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8">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0" borderId="0" xfId="0" applyFill="1"/>
    <xf numFmtId="0" fontId="0" fillId="11" borderId="0" xfId="0" applyFill="1"/>
    <xf numFmtId="0" fontId="10" fillId="12" borderId="0" xfId="0" applyFont="1" applyFill="1"/>
    <xf numFmtId="0" fontId="10" fillId="13" borderId="0" xfId="0" applyFont="1" applyFill="1"/>
    <xf numFmtId="0" fontId="0" fillId="14" borderId="0" xfId="0" applyFill="1"/>
    <xf numFmtId="0" fontId="11" fillId="15" borderId="0" xfId="0" applyFont="1" applyFill="1"/>
    <xf numFmtId="0" fontId="0" fillId="16" borderId="0" xfId="0" applyFill="1"/>
    <xf numFmtId="0" fontId="0" fillId="17"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483309</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vishay.com/docs/37902/oled128o064dbpp3n00000.pdf" TargetMode="External"/><Relationship Id="rId4" Type="http://schemas.openxmlformats.org/officeDocument/2006/relationships/hyperlink" Target="https://www.passivecomponent.com/wp-content/uploads/chipR/ASC_WR.pdf" TargetMode="External"/><Relationship Id="rId5" Type="http://schemas.openxmlformats.org/officeDocument/2006/relationships/hyperlink" Target="https://www.ti.com/lit/ds/symlink/tlv803e.pdf" TargetMode="External"/><Relationship Id="rId6" Type="http://schemas.openxmlformats.org/officeDocument/2006/relationships/drawing" Target="../drawings/drawing3.xml"/><Relationship Id="rId7" Type="http://schemas.openxmlformats.org/officeDocument/2006/relationships/vmlDrawing" Target="../drawings/vmlDrawing1.vml"/><Relationship Id="rId8"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8"/>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63</v>
      </c>
      <c r="D1" s="1"/>
      <c r="E1" s="1"/>
      <c r="F1" s="1"/>
      <c r="G1" s="1"/>
      <c r="H1" s="1"/>
      <c r="I1" s="1"/>
      <c r="J1" s="1"/>
    </row>
    <row r="2" spans="1:10">
      <c r="C2" s="2" t="s">
        <v>64</v>
      </c>
      <c r="D2" s="3" t="s">
        <v>65</v>
      </c>
      <c r="E2" s="2" t="s">
        <v>74</v>
      </c>
      <c r="F2" s="3">
        <v>12</v>
      </c>
    </row>
    <row r="3" spans="1:10">
      <c r="C3" s="2" t="s">
        <v>66</v>
      </c>
      <c r="D3" s="3" t="s">
        <v>67</v>
      </c>
      <c r="E3" s="2" t="s">
        <v>75</v>
      </c>
      <c r="F3" s="3" t="s">
        <v>76</v>
      </c>
    </row>
    <row r="4" spans="1:10">
      <c r="C4" s="2" t="s">
        <v>68</v>
      </c>
      <c r="D4" s="3" t="s">
        <v>69</v>
      </c>
      <c r="E4" s="2" t="s">
        <v>77</v>
      </c>
      <c r="F4" s="3" t="s">
        <v>78</v>
      </c>
    </row>
    <row r="5" spans="1:10">
      <c r="C5" s="2" t="s">
        <v>70</v>
      </c>
      <c r="D5" s="3" t="s">
        <v>71</v>
      </c>
      <c r="E5" s="2" t="s">
        <v>79</v>
      </c>
      <c r="F5" s="3">
        <v>1</v>
      </c>
    </row>
    <row r="6" spans="1:10">
      <c r="C6" s="2" t="s">
        <v>72</v>
      </c>
      <c r="D6" s="3" t="s">
        <v>73</v>
      </c>
      <c r="E6" s="2" t="s">
        <v>80</v>
      </c>
      <c r="F6" s="3">
        <v>213</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c r="A10" s="9" t="s">
        <v>20</v>
      </c>
      <c r="B10" s="10" t="s">
        <v>11</v>
      </c>
      <c r="C10" s="11" t="s">
        <v>21</v>
      </c>
      <c r="D10" s="11" t="s">
        <v>22</v>
      </c>
      <c r="E10" s="11" t="s">
        <v>23</v>
      </c>
      <c r="F10" s="10" t="s">
        <v>11</v>
      </c>
      <c r="G10" s="9" t="s">
        <v>24</v>
      </c>
      <c r="H10" s="9" t="s">
        <v>17</v>
      </c>
      <c r="I10" s="10" t="s">
        <v>25</v>
      </c>
      <c r="J10" s="10" t="s">
        <v>11</v>
      </c>
    </row>
    <row r="11" spans="1:10" ht="105" customHeight="1">
      <c r="A11" s="5" t="s">
        <v>26</v>
      </c>
      <c r="B11" s="6" t="s">
        <v>11</v>
      </c>
      <c r="C11" s="7" t="s">
        <v>27</v>
      </c>
      <c r="D11" s="7" t="s">
        <v>28</v>
      </c>
      <c r="E11" s="7" t="s">
        <v>29</v>
      </c>
      <c r="F11" s="7" t="s">
        <v>30</v>
      </c>
      <c r="G11" s="5" t="s">
        <v>31</v>
      </c>
      <c r="H11" s="5" t="s">
        <v>17</v>
      </c>
      <c r="I11" s="7" t="s">
        <v>32</v>
      </c>
      <c r="J11" s="8" t="s">
        <v>33</v>
      </c>
    </row>
    <row r="12" spans="1:10">
      <c r="A12" s="9" t="s">
        <v>24</v>
      </c>
      <c r="B12" s="10" t="s">
        <v>11</v>
      </c>
      <c r="C12" s="11" t="s">
        <v>34</v>
      </c>
      <c r="D12" s="11" t="s">
        <v>35</v>
      </c>
      <c r="E12" s="11" t="s">
        <v>34</v>
      </c>
      <c r="F12" s="11" t="s">
        <v>34</v>
      </c>
      <c r="G12" s="9" t="s">
        <v>20</v>
      </c>
      <c r="H12" s="9" t="s">
        <v>17</v>
      </c>
      <c r="I12" s="11" t="s">
        <v>36</v>
      </c>
      <c r="J12" s="10" t="s">
        <v>11</v>
      </c>
    </row>
    <row r="13" spans="1:10">
      <c r="A13" s="5" t="s">
        <v>37</v>
      </c>
      <c r="B13" s="6" t="s">
        <v>11</v>
      </c>
      <c r="C13" s="7" t="s">
        <v>38</v>
      </c>
      <c r="D13" s="7" t="s">
        <v>39</v>
      </c>
      <c r="E13" s="7" t="s">
        <v>38</v>
      </c>
      <c r="F13" s="7" t="s">
        <v>40</v>
      </c>
      <c r="G13" s="5" t="s">
        <v>10</v>
      </c>
      <c r="H13" s="5" t="s">
        <v>17</v>
      </c>
      <c r="I13" s="6" t="s">
        <v>25</v>
      </c>
      <c r="J13" s="6" t="s">
        <v>11</v>
      </c>
    </row>
    <row r="14" spans="1:10">
      <c r="A14" s="9" t="s">
        <v>41</v>
      </c>
      <c r="B14" s="10" t="s">
        <v>11</v>
      </c>
      <c r="C14" s="11" t="s">
        <v>42</v>
      </c>
      <c r="D14" s="11" t="s">
        <v>43</v>
      </c>
      <c r="E14" s="11" t="s">
        <v>44</v>
      </c>
      <c r="F14" s="10" t="s">
        <v>11</v>
      </c>
      <c r="G14" s="9" t="s">
        <v>10</v>
      </c>
      <c r="H14" s="9" t="s">
        <v>17</v>
      </c>
      <c r="I14" s="10" t="s">
        <v>25</v>
      </c>
      <c r="J14" s="10" t="s">
        <v>11</v>
      </c>
    </row>
    <row r="15" spans="1:10" ht="30" customHeight="1">
      <c r="A15" s="5" t="s">
        <v>45</v>
      </c>
      <c r="B15" s="6" t="s">
        <v>11</v>
      </c>
      <c r="C15" s="7" t="s">
        <v>46</v>
      </c>
      <c r="D15" s="7" t="s">
        <v>47</v>
      </c>
      <c r="E15" s="7" t="s">
        <v>48</v>
      </c>
      <c r="F15" s="7" t="s">
        <v>49</v>
      </c>
      <c r="G15" s="5" t="s">
        <v>10</v>
      </c>
      <c r="H15" s="5" t="s">
        <v>17</v>
      </c>
      <c r="I15" s="7" t="s">
        <v>50</v>
      </c>
      <c r="J15" s="8" t="s">
        <v>51</v>
      </c>
    </row>
    <row r="16" spans="1:10">
      <c r="A16" s="9" t="s">
        <v>52</v>
      </c>
      <c r="B16" s="10" t="s">
        <v>11</v>
      </c>
      <c r="C16" s="11" t="s">
        <v>46</v>
      </c>
      <c r="D16" s="11" t="s">
        <v>53</v>
      </c>
      <c r="E16" s="11" t="s">
        <v>54</v>
      </c>
      <c r="F16" s="10" t="s">
        <v>11</v>
      </c>
      <c r="G16" s="9" t="s">
        <v>10</v>
      </c>
      <c r="H16" s="9" t="s">
        <v>17</v>
      </c>
      <c r="I16" s="10" t="s">
        <v>25</v>
      </c>
      <c r="J16" s="10" t="s">
        <v>11</v>
      </c>
    </row>
    <row r="17" spans="1:10">
      <c r="A17" s="5" t="s">
        <v>55</v>
      </c>
      <c r="B17" s="6" t="s">
        <v>11</v>
      </c>
      <c r="C17" s="7" t="s">
        <v>46</v>
      </c>
      <c r="D17" s="7" t="s">
        <v>56</v>
      </c>
      <c r="E17" s="7" t="s">
        <v>57</v>
      </c>
      <c r="F17" s="6" t="s">
        <v>11</v>
      </c>
      <c r="G17" s="5" t="s">
        <v>20</v>
      </c>
      <c r="H17" s="5" t="s">
        <v>17</v>
      </c>
      <c r="I17" s="6" t="s">
        <v>25</v>
      </c>
      <c r="J17" s="6" t="s">
        <v>11</v>
      </c>
    </row>
    <row r="18" spans="1:10">
      <c r="A18" s="9" t="s">
        <v>58</v>
      </c>
      <c r="B18" s="10" t="s">
        <v>11</v>
      </c>
      <c r="C18" s="11" t="s">
        <v>59</v>
      </c>
      <c r="D18" s="11" t="s">
        <v>60</v>
      </c>
      <c r="E18" s="11" t="s">
        <v>59</v>
      </c>
      <c r="F18" s="11" t="s">
        <v>61</v>
      </c>
      <c r="G18" s="9" t="s">
        <v>10</v>
      </c>
      <c r="H18" s="9" t="s">
        <v>17</v>
      </c>
      <c r="I18" s="11" t="s">
        <v>62</v>
      </c>
      <c r="J18"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63</v>
      </c>
      <c r="D1" s="1"/>
      <c r="E1" s="1"/>
      <c r="F1" s="1"/>
      <c r="G1" s="1"/>
      <c r="H1" s="1"/>
      <c r="I1" s="1"/>
      <c r="J1" s="1"/>
    </row>
    <row r="2" spans="1:10">
      <c r="C2" s="2" t="s">
        <v>64</v>
      </c>
      <c r="D2" s="3" t="s">
        <v>65</v>
      </c>
      <c r="E2" s="2" t="s">
        <v>74</v>
      </c>
      <c r="F2" s="3">
        <v>12</v>
      </c>
    </row>
    <row r="3" spans="1:10">
      <c r="C3" s="2" t="s">
        <v>66</v>
      </c>
      <c r="D3" s="3" t="s">
        <v>67</v>
      </c>
      <c r="E3" s="2" t="s">
        <v>75</v>
      </c>
      <c r="F3" s="3" t="s">
        <v>76</v>
      </c>
    </row>
    <row r="4" spans="1:10">
      <c r="C4" s="2" t="s">
        <v>68</v>
      </c>
      <c r="D4" s="3" t="s">
        <v>69</v>
      </c>
      <c r="E4" s="2" t="s">
        <v>77</v>
      </c>
      <c r="F4" s="3" t="s">
        <v>78</v>
      </c>
    </row>
    <row r="5" spans="1:10">
      <c r="C5" s="2" t="s">
        <v>70</v>
      </c>
      <c r="D5" s="3" t="s">
        <v>71</v>
      </c>
      <c r="E5" s="2" t="s">
        <v>79</v>
      </c>
      <c r="F5" s="3">
        <v>1</v>
      </c>
    </row>
    <row r="6" spans="1:10">
      <c r="C6" s="2" t="s">
        <v>72</v>
      </c>
      <c r="D6" s="3" t="s">
        <v>73</v>
      </c>
      <c r="E6" s="2" t="s">
        <v>80</v>
      </c>
      <c r="F6" s="3">
        <v>213</v>
      </c>
    </row>
    <row r="8" spans="1:10">
      <c r="A8" s="4" t="s">
        <v>0</v>
      </c>
      <c r="B8" s="4" t="s">
        <v>1</v>
      </c>
      <c r="C8" s="4" t="s">
        <v>2</v>
      </c>
      <c r="D8" s="4" t="s">
        <v>3</v>
      </c>
      <c r="E8" s="4" t="s">
        <v>4</v>
      </c>
      <c r="F8" s="4" t="s">
        <v>5</v>
      </c>
      <c r="G8" s="4" t="s">
        <v>6</v>
      </c>
      <c r="H8" s="4" t="s">
        <v>7</v>
      </c>
      <c r="I8" s="4" t="s">
        <v>8</v>
      </c>
      <c r="J8" s="4" t="s">
        <v>9</v>
      </c>
    </row>
    <row r="9" spans="1:10">
      <c r="A9" s="5" t="s">
        <v>10</v>
      </c>
      <c r="B9" s="6" t="s">
        <v>11</v>
      </c>
      <c r="C9" s="7" t="s">
        <v>38</v>
      </c>
      <c r="D9" s="7" t="s">
        <v>81</v>
      </c>
      <c r="E9" s="7" t="s">
        <v>38</v>
      </c>
      <c r="F9" s="7" t="s">
        <v>40</v>
      </c>
      <c r="G9" s="5" t="s">
        <v>10</v>
      </c>
      <c r="H9" s="5" t="s">
        <v>82</v>
      </c>
      <c r="I9" s="6" t="s">
        <v>25</v>
      </c>
      <c r="J9" s="6" t="s">
        <v>11</v>
      </c>
    </row>
    <row r="10" spans="1:10">
      <c r="A10" s="9" t="s">
        <v>20</v>
      </c>
      <c r="B10" s="10" t="s">
        <v>11</v>
      </c>
      <c r="C10" s="11" t="s">
        <v>46</v>
      </c>
      <c r="D10" s="11" t="s">
        <v>83</v>
      </c>
      <c r="E10" s="11" t="s">
        <v>54</v>
      </c>
      <c r="F10" s="10" t="s">
        <v>11</v>
      </c>
      <c r="G10" s="9" t="s">
        <v>20</v>
      </c>
      <c r="H10" s="9" t="s">
        <v>82</v>
      </c>
      <c r="I10" s="10" t="s">
        <v>25</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23"/>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5.7109375" customWidth="1"/>
    <col min="3" max="3" width="59.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63</v>
      </c>
      <c r="E1" s="1"/>
      <c r="F1" s="1"/>
      <c r="G1" s="1"/>
      <c r="H1" s="1"/>
    </row>
    <row r="2" spans="1:8">
      <c r="D2" s="2" t="s">
        <v>64</v>
      </c>
      <c r="E2" s="3" t="s">
        <v>65</v>
      </c>
      <c r="G2" s="12" t="s">
        <v>94</v>
      </c>
      <c r="H2" s="12">
        <v>1</v>
      </c>
    </row>
    <row r="3" spans="1:8">
      <c r="D3" s="2" t="s">
        <v>66</v>
      </c>
      <c r="E3" s="3" t="s">
        <v>67</v>
      </c>
      <c r="G3" s="13" t="s">
        <v>96</v>
      </c>
      <c r="H3" s="14">
        <f>TotalCost/BoardQty</f>
        <v>0.0</v>
      </c>
    </row>
    <row r="4" spans="1:8">
      <c r="D4" s="2" t="s">
        <v>68</v>
      </c>
      <c r="E4" s="3" t="s">
        <v>69</v>
      </c>
      <c r="G4" s="13" t="s">
        <v>95</v>
      </c>
      <c r="H4" s="15">
        <f>SUM(H10:H19)</f>
        <v>0</v>
      </c>
    </row>
    <row r="5" spans="1:8">
      <c r="D5" s="2" t="s">
        <v>70</v>
      </c>
      <c r="E5" s="3" t="s">
        <v>71</v>
      </c>
    </row>
    <row r="6" spans="1:8">
      <c r="D6" s="2" t="s">
        <v>72</v>
      </c>
      <c r="E6" s="3" t="s">
        <v>73</v>
      </c>
    </row>
    <row r="8" spans="1:8">
      <c r="A8" s="16" t="s">
        <v>84</v>
      </c>
      <c r="B8" s="16"/>
      <c r="C8" s="16"/>
      <c r="D8" s="16"/>
      <c r="E8" s="16"/>
      <c r="F8" s="16"/>
      <c r="G8" s="16"/>
      <c r="H8" s="16"/>
    </row>
    <row r="9" spans="1:8">
      <c r="A9" s="17" t="s">
        <v>3</v>
      </c>
      <c r="B9" s="17" t="s">
        <v>4</v>
      </c>
      <c r="C9" s="17" t="s">
        <v>1</v>
      </c>
      <c r="D9" s="17" t="s">
        <v>5</v>
      </c>
      <c r="E9" s="17" t="s">
        <v>85</v>
      </c>
      <c r="F9" s="17" t="s">
        <v>86</v>
      </c>
      <c r="G9" s="17" t="s">
        <v>87</v>
      </c>
      <c r="H9" s="17" t="s">
        <v>88</v>
      </c>
    </row>
    <row r="10" spans="1:8" ht="105" customHeight="1">
      <c r="A10" s="18" t="s">
        <v>13</v>
      </c>
      <c r="B10" s="18" t="s">
        <v>14</v>
      </c>
      <c r="C10" s="18" t="s">
        <v>89</v>
      </c>
      <c r="D10" s="18" t="s">
        <v>15</v>
      </c>
      <c r="E10" s="18" t="s">
        <v>18</v>
      </c>
      <c r="F10" s="18">
        <f>CEILING(BoardQty*102,1)</f>
        <v>102</v>
      </c>
      <c r="H10" s="19">
        <f>IF(AND(ISNUMBER(F10),ISNUMBER(G10)),F10*G10,"")</f>
        <v/>
      </c>
    </row>
    <row r="11" spans="1:8">
      <c r="A11" s="18" t="s">
        <v>22</v>
      </c>
      <c r="B11" s="18" t="s">
        <v>23</v>
      </c>
      <c r="C11" s="18" t="s">
        <v>89</v>
      </c>
      <c r="D11" s="18" t="s">
        <v>11</v>
      </c>
      <c r="F11" s="18">
        <f>CEILING(BoardQty*4,1)</f>
        <v>4</v>
      </c>
      <c r="H11" s="19">
        <f>IF(AND(ISNUMBER(F11),ISNUMBER(G11)),F11*G11,"")</f>
        <v/>
      </c>
    </row>
    <row r="12" spans="1:8" ht="105" customHeight="1">
      <c r="A12" s="18" t="s">
        <v>28</v>
      </c>
      <c r="B12" s="18" t="s">
        <v>29</v>
      </c>
      <c r="D12" s="18" t="s">
        <v>30</v>
      </c>
      <c r="E12" s="18" t="s">
        <v>32</v>
      </c>
      <c r="F12" s="18">
        <f>CEILING(BoardQty*98,1)</f>
        <v>98</v>
      </c>
      <c r="H12" s="19">
        <f>IF(AND(ISNUMBER(F12),ISNUMBER(G12)),F12*G12,"")</f>
        <v/>
      </c>
    </row>
    <row r="13" spans="1:8">
      <c r="A13" s="18" t="s">
        <v>35</v>
      </c>
      <c r="B13" s="18" t="s">
        <v>34</v>
      </c>
      <c r="C13" s="18" t="s">
        <v>90</v>
      </c>
      <c r="D13" s="18" t="s">
        <v>34</v>
      </c>
      <c r="E13" s="18" t="s">
        <v>36</v>
      </c>
      <c r="F13" s="18">
        <f>CEILING(BoardQty*2,1)</f>
        <v>2</v>
      </c>
      <c r="H13" s="19">
        <f>IF(AND(ISNUMBER(F13),ISNUMBER(G13)),F13*G13,"")</f>
        <v/>
      </c>
    </row>
    <row r="14" spans="1:8">
      <c r="A14" s="18" t="s">
        <v>39</v>
      </c>
      <c r="B14" s="18" t="s">
        <v>38</v>
      </c>
      <c r="D14" s="18" t="s">
        <v>40</v>
      </c>
      <c r="F14" s="18">
        <f>BoardQty*1</f>
        <v>1</v>
      </c>
      <c r="H14" s="19">
        <f>IF(AND(ISNUMBER(F14),ISNUMBER(G14)),F14*G14,"")</f>
        <v/>
      </c>
    </row>
    <row r="15" spans="1:8">
      <c r="A15" s="18" t="s">
        <v>43</v>
      </c>
      <c r="B15" s="18" t="s">
        <v>44</v>
      </c>
      <c r="C15" s="18" t="s">
        <v>91</v>
      </c>
      <c r="D15" s="18" t="s">
        <v>11</v>
      </c>
      <c r="F15" s="18">
        <f>BoardQty*1</f>
        <v>1</v>
      </c>
      <c r="H15" s="19">
        <f>IF(AND(ISNUMBER(F15),ISNUMBER(G15)),F15*G15,"")</f>
        <v/>
      </c>
    </row>
    <row r="16" spans="1:8" ht="30" customHeight="1">
      <c r="A16" s="18" t="s">
        <v>47</v>
      </c>
      <c r="B16" s="18" t="s">
        <v>48</v>
      </c>
      <c r="D16" s="18" t="s">
        <v>49</v>
      </c>
      <c r="E16" s="18" t="s">
        <v>50</v>
      </c>
      <c r="F16" s="18">
        <f>BoardQty*1</f>
        <v>1</v>
      </c>
      <c r="H16" s="19">
        <f>IF(AND(ISNUMBER(F16),ISNUMBER(G16)),F16*G16,"")</f>
        <v/>
      </c>
    </row>
    <row r="17" spans="1:8">
      <c r="A17" s="18" t="s">
        <v>53</v>
      </c>
      <c r="B17" s="18" t="s">
        <v>54</v>
      </c>
      <c r="C17" s="18" t="s">
        <v>92</v>
      </c>
      <c r="D17" s="18" t="s">
        <v>11</v>
      </c>
      <c r="F17" s="18">
        <f>BoardQty*1</f>
        <v>1</v>
      </c>
      <c r="H17" s="19">
        <f>IF(AND(ISNUMBER(F17),ISNUMBER(G17)),F17*G17,"")</f>
        <v/>
      </c>
    </row>
    <row r="18" spans="1:8">
      <c r="A18" s="18" t="s">
        <v>56</v>
      </c>
      <c r="B18" s="18" t="s">
        <v>57</v>
      </c>
      <c r="C18" s="18" t="s">
        <v>92</v>
      </c>
      <c r="D18" s="18" t="s">
        <v>11</v>
      </c>
      <c r="F18" s="18">
        <f>CEILING(BoardQty*2,1)</f>
        <v>2</v>
      </c>
      <c r="H18" s="19">
        <f>IF(AND(ISNUMBER(F18),ISNUMBER(G18)),F18*G18,"")</f>
        <v/>
      </c>
    </row>
    <row r="19" spans="1:8" ht="30" customHeight="1">
      <c r="A19" s="18" t="s">
        <v>60</v>
      </c>
      <c r="B19" s="18" t="s">
        <v>59</v>
      </c>
      <c r="C19" s="18" t="s">
        <v>93</v>
      </c>
      <c r="D19" s="18" t="s">
        <v>61</v>
      </c>
      <c r="E19" s="18" t="s">
        <v>62</v>
      </c>
      <c r="F19" s="18">
        <f>BoardQty*1</f>
        <v>1</v>
      </c>
      <c r="H19" s="19">
        <f>IF(AND(ISNUMBER(F19),ISNUMBER(G19)),F19*G19,"")</f>
        <v/>
      </c>
    </row>
    <row r="22" spans="1:8">
      <c r="A22" s="20" t="s">
        <v>97</v>
      </c>
      <c r="B22" s="21" t="s">
        <v>98</v>
      </c>
    </row>
    <row r="23" spans="1:8">
      <c r="A23" s="22" t="s">
        <v>99</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conditionalFormatting sqref="F16">
    <cfRule type="expression" dxfId="0" priority="7">
      <formula>AND(ISBLANK(E16),TRUE())</formula>
    </cfRule>
  </conditionalFormatting>
  <conditionalFormatting sqref="F17">
    <cfRule type="expression" dxfId="0" priority="8">
      <formula>AND(ISBLANK(E17),TRUE())</formula>
    </cfRule>
  </conditionalFormatting>
  <conditionalFormatting sqref="F18">
    <cfRule type="expression" dxfId="0" priority="9">
      <formula>AND(ISBLANK(E18),TRUE())</formula>
    </cfRule>
  </conditionalFormatting>
  <conditionalFormatting sqref="F19">
    <cfRule type="expression" dxfId="0" priority="10">
      <formula>AND(ISBLANK(E19),TRUE())</formula>
    </cfRule>
  </conditionalFormatting>
  <hyperlinks>
    <hyperlink ref="E10" r:id="rId1"/>
    <hyperlink ref="E12" r:id="rId2"/>
    <hyperlink ref="E13" r:id="rId3"/>
    <hyperlink ref="E16" r:id="rId4"/>
    <hyperlink ref="E19" r:id="rId5"/>
  </hyperlinks>
  <pageMargins left="0.7" right="0.7" top="0.75" bottom="0.75" header="0.3" footer="0.3"/>
  <drawing r:id="rId6"/>
  <legacyDrawing r:id="rId7"/>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15.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63</v>
      </c>
      <c r="E1" s="1"/>
      <c r="F1" s="1"/>
      <c r="G1" s="1"/>
      <c r="H1" s="1"/>
    </row>
    <row r="2" spans="1:8">
      <c r="D2" s="2" t="s">
        <v>64</v>
      </c>
      <c r="E2" s="3" t="s">
        <v>65</v>
      </c>
      <c r="G2" s="12" t="s">
        <v>94</v>
      </c>
      <c r="H2" s="12">
        <v>1</v>
      </c>
    </row>
    <row r="3" spans="1:8">
      <c r="D3" s="2" t="s">
        <v>66</v>
      </c>
      <c r="E3" s="3" t="s">
        <v>67</v>
      </c>
      <c r="G3" s="13" t="s">
        <v>96</v>
      </c>
      <c r="H3" s="14">
        <f>TotalCost/BoardQty</f>
        <v>0.0</v>
      </c>
    </row>
    <row r="4" spans="1:8">
      <c r="D4" s="2" t="s">
        <v>68</v>
      </c>
      <c r="E4" s="3" t="s">
        <v>69</v>
      </c>
      <c r="G4" s="13" t="s">
        <v>95</v>
      </c>
      <c r="H4" s="15">
        <f>SUM(H10:H11)</f>
        <v>0</v>
      </c>
    </row>
    <row r="5" spans="1:8">
      <c r="D5" s="2" t="s">
        <v>70</v>
      </c>
      <c r="E5" s="3" t="s">
        <v>71</v>
      </c>
    </row>
    <row r="6" spans="1:8">
      <c r="D6" s="2" t="s">
        <v>72</v>
      </c>
      <c r="E6" s="3" t="s">
        <v>73</v>
      </c>
    </row>
    <row r="8" spans="1:8">
      <c r="A8" s="16" t="s">
        <v>84</v>
      </c>
      <c r="B8" s="16"/>
      <c r="C8" s="16"/>
      <c r="D8" s="16"/>
      <c r="E8" s="16"/>
      <c r="F8" s="16"/>
      <c r="G8" s="16"/>
      <c r="H8" s="16"/>
    </row>
    <row r="9" spans="1:8">
      <c r="A9" s="17" t="s">
        <v>3</v>
      </c>
      <c r="B9" s="17" t="s">
        <v>4</v>
      </c>
      <c r="C9" s="17" t="s">
        <v>1</v>
      </c>
      <c r="D9" s="17" t="s">
        <v>5</v>
      </c>
      <c r="E9" s="17" t="s">
        <v>85</v>
      </c>
      <c r="F9" s="17" t="s">
        <v>86</v>
      </c>
      <c r="G9" s="17" t="s">
        <v>87</v>
      </c>
      <c r="H9" s="17" t="s">
        <v>88</v>
      </c>
    </row>
    <row r="10" spans="1:8">
      <c r="A10" s="18" t="s">
        <v>81</v>
      </c>
      <c r="B10" s="18" t="s">
        <v>38</v>
      </c>
      <c r="D10" s="18" t="s">
        <v>40</v>
      </c>
      <c r="F10" s="18">
        <f>BoardQty*1</f>
        <v>1</v>
      </c>
      <c r="H10" s="19">
        <f>IF(AND(ISNUMBER(F10),ISNUMBER(G10)),F10*G10,"")</f>
        <v/>
      </c>
    </row>
    <row r="11" spans="1:8">
      <c r="A11" s="18" t="s">
        <v>83</v>
      </c>
      <c r="B11" s="18" t="s">
        <v>54</v>
      </c>
      <c r="C11" s="18" t="s">
        <v>92</v>
      </c>
      <c r="D11" s="18" t="s">
        <v>11</v>
      </c>
      <c r="F11" s="18">
        <f>CEILING(BoardQty*2,1)</f>
        <v>2</v>
      </c>
      <c r="H11" s="19">
        <f>IF(AND(ISNUMBER(F11),ISNUMBER(G11)),F11*G11,"")</f>
        <v/>
      </c>
    </row>
    <row r="14" spans="1:8">
      <c r="A14" s="20" t="s">
        <v>97</v>
      </c>
      <c r="B14" s="21" t="s">
        <v>98</v>
      </c>
    </row>
    <row r="15" spans="1:8">
      <c r="A15" s="22" t="s">
        <v>99</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100</v>
      </c>
    </row>
    <row r="2" spans="1:1">
      <c r="A2" s="7" t="s">
        <v>101</v>
      </c>
    </row>
    <row r="3" spans="1:1">
      <c r="A3" s="5" t="s">
        <v>102</v>
      </c>
    </row>
    <row r="4" spans="1:1">
      <c r="A4" s="8" t="s">
        <v>103</v>
      </c>
    </row>
    <row r="5" spans="1:1">
      <c r="A5" s="6" t="s">
        <v>104</v>
      </c>
    </row>
    <row r="7" spans="1:1">
      <c r="A7" t="s">
        <v>105</v>
      </c>
    </row>
    <row r="8" spans="1:1">
      <c r="A8" s="23" t="s">
        <v>106</v>
      </c>
    </row>
    <row r="9" spans="1:1">
      <c r="A9" s="24" t="s">
        <v>107</v>
      </c>
    </row>
    <row r="10" spans="1:1">
      <c r="A10" s="25" t="s">
        <v>108</v>
      </c>
    </row>
    <row r="11" spans="1:1">
      <c r="A11" s="26" t="s">
        <v>109</v>
      </c>
    </row>
    <row r="12" spans="1:1">
      <c r="A12" s="27" t="s">
        <v>110</v>
      </c>
    </row>
    <row r="13" spans="1:1">
      <c r="A13" s="28" t="s">
        <v>111</v>
      </c>
    </row>
    <row r="14" spans="1:1">
      <c r="A14" s="29" t="s">
        <v>112</v>
      </c>
    </row>
    <row r="15" spans="1:1">
      <c r="A15" s="30" t="s">
        <v>113</v>
      </c>
    </row>
    <row r="16" spans="1:1">
      <c r="A16" s="31"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2024-10-05T16:27:13Z</dcterms:created>
  <dcterms:modified xsi:type="dcterms:W3CDTF">2024-10-05T16:27:13Z</dcterms:modified>
</cp:coreProperties>
</file>