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<sst xmlns="http://schemas.openxmlformats.org/spreadsheetml/2006/main" count="1037" uniqueCount="394">
  <si>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</si>
  <si>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</si>
  <si>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</si>
  <si>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</si>
  <si>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</si>
  <si>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</si>
  <si>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</si>
  <si>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</si>
  <si>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</si>
  <si>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</si>
  <si>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</si>
  <si>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</si>
  <si>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</si>
  <si>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</si>
  <si>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</si>
  <si>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</si>
  <si>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</si>
  <si>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</si>
  <si>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</si>
  <si>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</si>
  <si>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</si>
  <si>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</si>
  <si>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</si>
  <si>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</si>
  <si>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</si>
  <si>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</si>
  <si>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</si>
  <si>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</si>
  <si>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</si>
  <si>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</si>
  <si>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</si>
  <si>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</si>
  <si>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</si>
  <si>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</si>
  <si>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</si>
  <si>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</si>
  <si>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</si>
  <si>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</si>
  <si>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</si>
  <si>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</si>
  <si>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</si>
  <si>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</si>
  <si>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</si>
  <si>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</si>
  <si>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</si>
  <si>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</si>
  <si>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</si>
  <si>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</si>
  <si>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</si>
  <si>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</si>
  <si>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</si>
  <si>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</si>
  <si>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</si>
  <si>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</si>
  <si>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</si>
  <si>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</si>
  <si>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</si>
  <si>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</si>
  <si>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</si>
  <si>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</si>
  <si>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</si>
  <si>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</si>
  <si>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</si>
  <si>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</si>
  <si>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</si>
  <si>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</si>
  <si>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</si>
  <si>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</si>
  <si>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</si>
  <si>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</si>
  <si>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</si>
  <si>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</si>
  <si>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</si>
  <si>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</si>
  <si>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</si>
  <si>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</si>
  <si>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</si>
  <si>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</si>
  <si>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</si>
  <si>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</si>
  <si>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</si>
  <si>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</si>
  <si>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</si>
  <si>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</si>
  <si>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</si>
  <si>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</si>
  <si>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</si>
  <si>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</si>
  <si>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</si>
  <si>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</si>
  <si>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</si>
  <si>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</si>
  <si>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</si>
  <si>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</si>
  <si>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</si>
  <si>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</si>
  <si>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</si>
  <si>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</si>
  <si>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</si>
  <si>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</si>
  <si>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</si>
  <si>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</si>
  <si>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</si>
  <si>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</si>
  <si>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</si>
  <si>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</si>
  <si>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</si>
  <si>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</si>
  <si>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</si>
  <si>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</si>
  <si>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</si>
  <si>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</si>
  <si>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</si>
  <si>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</si>
  <si>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</si>
  <si>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</si>
  <si>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</si>
  <si>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</si>
  <si>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</si>
  <si>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</si>
  <si>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</si>
  <si>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</si>
  <si>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</si>
  <si>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</si>
  <si>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</si>
  <si>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</si>
  <si>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</si>
  <si>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</si>
  <si>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</si>
  <si>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</si>
  <si>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</si>
  <si>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</si>
  <si>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</si>
  <si>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</si>
  <si>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</si>
  <si>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</si>
  <si>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</si>
  <si>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</si>
  <si>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</si>
  <si>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</si>
  <si>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</si>
  <si>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</si>
  <si>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</si>
  <si>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</si>
  <si>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</si>
  <si>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</si>
  <si>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</si>
  <si>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</si>
  <si>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</si>
  <si>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</si>
  <si>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</si>
  <si>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</si>
  <si>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</si>
  <si>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</si>
  <si>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</si>
  <si>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</si>
  <si>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</si>
  <si>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</si>
  <si>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</si>
  <si>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</si>
  <si>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</si>
  <si>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</si>
  <si>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</si>
  <si>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</si>
  <si>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</si>
  <si>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</si>
  <si>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</si>
  <si>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</si>
  <si>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</si>
  <si>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</si>
  <si>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</si>
  <si>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</si>
  <si>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</si>
  <si>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</si>
  <si>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</si>
  <si>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</si>
  <si>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</si>
  <si>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</si>
  <si>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</si>
  <si>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</si>
  <si>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</si>
  <si>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</si>
  <si>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</si>
  <si>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</si>
  <si>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</si>
  <si>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</si>
  <si>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</si>
  <si>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</si>
  <si>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</si>
  <si>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</si>
  <si>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</si>
  <si>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</si>
  <si>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</si>
  <si>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</si>
  <si>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</si>
  <si>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</si>
  <si>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</si>
  <si>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</si>
  <si>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</si>
  <si>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</si>
  <si>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</si>
  <si>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</si>
  <si>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</si>
  <si>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</si>
  <si>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</si>
  <si>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</si>
  <si>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</si>
  <si>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</si>
  <si>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</si>
  <si>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</si>
  <si>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</si>
  <si>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</si>
  <si>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</si>
  <si>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</si>
  <si>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</si>
  <si>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</si>
  <si>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</si>
  <si>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</si>
  <si>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</si>
  <si>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</si>
  <si>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</si>
  <si>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</si>
  <si>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</si>
  <si>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</si>
  <si>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</si>
  <si>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</si>
  <si>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</si>
  <si>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</si>
  <si>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</si>
  <si>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</si>
  <si>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</si>
  <si>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</si>
  <si>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</si>
  <si>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</si>
  <si>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</si>
  <si>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</si>
  <si>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</si>
  <si>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</si>
  <si>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</si>
  <si>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</si>
  <si>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</si>
  <si>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</si>
  <si>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</si>
  <si>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</si>
  <si>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</si>
  <si>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</si>
  <si>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</si>
  <si>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</si>
  <si>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</si>
  <si>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</si>
  <si>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</si>
  <si>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</si>
  <si>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</si>
  <si>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</si>
  <si>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</si>
  <si>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</si>
  <si>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</si>
  <si>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</si>
  <si>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</si>
  <si>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</si>
  <si>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</si>
  <si>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</si>
  <si>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</si>
  <si>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</si>
  <si>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</si>
  <si>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</si>
  <si>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</si>
  <si>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</si>
  <si>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</si>
  <si>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</si>
  <si>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</si>
  <si>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</si>
  <si>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</si>
  <si>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</si>
  <si>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</si>
  <si>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</si>
  <si>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</si>
  <si>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</si>
  <si>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</si>
  <si>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</si>
  <si>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</si>
  <si>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</si>
  <si>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</si>
  <si>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</si>
  <si>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</si>
  <si>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</si>
  <si>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</si>
  <si>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</si>
  <si>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</si>
  <si>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</si>
  <si>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</si>
  <si>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</si>
  <si>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</si>
  <si>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</si>
  <si>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</si>
  <si>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</si>
  <si>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</si>
  <si>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</si>
  <si>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</si>
  <si>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</si>
  <si>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</si>
  <si>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</si>
  <si>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</si>
  <si>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</si>
  <si>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</si>
  <si>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</si>
  <si>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</si>
  <si>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</si>
  <si>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</si>
  <si>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</si>
  <si>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</si>
  <si>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</si>
  <si>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</si>
  <si>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</si>
  <si>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</si>
  <si>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</si>
  <si>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</si>
  <si>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</si>
  <si>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</si>
  <si>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</si>
  <si>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</si>
  <si>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</si>
  <si>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</si>
  <si>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</si>
  <si>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</si>
  <si>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</si>
  <si>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</si>
  <si>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</si>
  <si>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</si>
  <si>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</si>
  <si>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</si>
  <si>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</si>
  <si>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</si>
  <si>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</si>
  <si>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</si>
  <si>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</si>
  <si>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</si>
  <si>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</si>
  <si>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</si>
  <si>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</si>
  <si>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</si>
  <si>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</si>
  <si>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</si>
  <si>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</si>
  <si>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</si>
  <si>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</si>
  <si>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</si>
  <si>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</si>
  <si>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</si>
  <si>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</si>
  <si>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</si>
  <si>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</si>
  <si>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</si>
  <si>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</si>
  <si>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</si>
  <si>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</si>
  <si>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</si>
  <si>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</si>
  <si>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</si>
  <si>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</si>
  <si>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</si>
  <si>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</si>
  <si>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</si>
  <si>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</si>
  <si>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</si>
  <si>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</si>
  <si>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</si>
  <si>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</si>
  <si>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</si>
  <si>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</si>
  <si>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</si>
  <si>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</si>
  <si>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</si>
  <si>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</si>
  <si>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</si>
  <si>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</si>
  <si>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</si>
  <si>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</si>
  <si>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2023-10-20 09:07:11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</si>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</sst>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datasheets.kyocera-avx.com/X7RDielectric.pdf" TargetMode="External"/><Relationship Id="rId6" Type="http://schemas.openxmlformats.org/officeDocument/2006/relationships/hyperlink" Target="https://datasheets.kyocera-avx.com/KGM_X7R.pdf" TargetMode="External"/><Relationship Id="rId7" Type="http://schemas.openxmlformats.org/officeDocument/2006/relationships/hyperlink" Target="https://search.murata.co.jp/Ceramy/image/img/A01X/G101/ENG/GRM21BZ71H475ME15-01.pdf" TargetMode="External"/><Relationship Id="rId8" Type="http://schemas.openxmlformats.org/officeDocument/2006/relationships/hyperlink" Target="https://connect.kemet.com:7667/gateway/IntelliData-ComponentDocumentation/1.0/download/datasheet/A768MS277M1GLAE022" TargetMode="External"/><Relationship Id="rId9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10" Type="http://schemas.openxmlformats.org/officeDocument/2006/relationships/hyperlink" Target="https://cdn-shop.adafruit.com/product-files/1138/SK6812+LED+datasheet+.pdf" TargetMode="External"/><Relationship Id="rId11" Type="http://schemas.openxmlformats.org/officeDocument/2006/relationships/hyperlink" Target="https://www.mccsemi.com/pdf/Products/SM4001PL-SM4007PL(SOD-123FL).PDF" TargetMode="External"/><Relationship Id="rId12" Type="http://schemas.openxmlformats.org/officeDocument/2006/relationships/hyperlink" Target="http://www.vishay.com/docs/88525/1n5817.pdf" TargetMode="External"/><Relationship Id="rId13" Type="http://schemas.openxmlformats.org/officeDocument/2006/relationships/hyperlink" Target="http://www.vishay.com/docs/88525/1n5817.pdf" TargetMode="External"/><Relationship Id="rId14" Type="http://schemas.openxmlformats.org/officeDocument/2006/relationships/hyperlink" Target="https://www.littelfuse.com/~/media/electronics/datasheets/resettable_ptcs/littelfuse_ptc_1812l_datasheet.pdf.pdf" TargetMode="External"/><Relationship Id="rId15" Type="http://schemas.openxmlformats.org/officeDocument/2006/relationships/hyperlink" Target="https://www.we-online.com/components/products/datasheet/6941xx301002.pdf" TargetMode="External"/><Relationship Id="rId16" Type="http://schemas.openxmlformats.org/officeDocument/2006/relationships/hyperlink" Target="https://www.schurter.com/en/datasheet/typ_4833.2320.pdf" TargetMode="External"/><Relationship Id="rId17" Type="http://schemas.openxmlformats.org/officeDocument/2006/relationships/hyperlink" Target="https://app.adam-tech.com/products/download/data_sheet/240508/25sh-b-xx-ts-data-sheet.pdf" TargetMode="External"/><Relationship Id="rId18" Type="http://schemas.openxmlformats.org/officeDocument/2006/relationships/hyperlink" Target="https://www.hifiberry.com/docs/data-sheets/datasheet-dac-adc-pro/" TargetMode="External"/><Relationship Id="rId19" Type="http://schemas.openxmlformats.org/officeDocument/2006/relationships/hyperlink" Target="https://www.cuidevices.com/product/resource/sj1-352xng.pdf" TargetMode="External"/><Relationship Id="rId20" Type="http://schemas.openxmlformats.org/officeDocument/2006/relationships/hyperlink" Target="https://www.switchcraft.com/assets/1/24/57PC5F_CD.pdf" TargetMode="External"/><Relationship Id="rId21" Type="http://schemas.openxmlformats.org/officeDocument/2006/relationships/hyperlink" Target="https://www.we-online.com/components/products/datasheet/614105150721.pdf" TargetMode="External"/><Relationship Id="rId22" Type="http://schemas.openxmlformats.org/officeDocument/2006/relationships/hyperlink" Target="https://abracon.com/Magnetics/power/ASPI-6045S.pdf" TargetMode="External"/><Relationship Id="rId23" Type="http://schemas.openxmlformats.org/officeDocument/2006/relationships/hyperlink" Target="https://www.murata.com/products/productdata/8796738650142/ENFA0003.pdf" TargetMode="External"/><Relationship Id="rId24" Type="http://schemas.openxmlformats.org/officeDocument/2006/relationships/hyperlink" Target="https://rocelec.widen.net/view/pdf/rwygqx6rjd/FAIRS27615-1.pdf?t.download=true" TargetMode="External"/><Relationship Id="rId25" Type="http://schemas.openxmlformats.org/officeDocument/2006/relationships/hyperlink" Target="https://www.seielect.com/catalog/sei-rncp.pdf" TargetMode="External"/><Relationship Id="rId26" Type="http://schemas.openxmlformats.org/officeDocument/2006/relationships/hyperlink" Target="https://www.seielect.com/catalog/sei-rmcf_rmcp.pdf" TargetMode="External"/><Relationship Id="rId27" Type="http://schemas.openxmlformats.org/officeDocument/2006/relationships/hyperlink" Target="https://www.seielect.com/catalog/sei-rmcf_rmcp.pdf" TargetMode="External"/><Relationship Id="rId28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seielect.com/catalog/sei-rncp.pdf" TargetMode="External"/><Relationship Id="rId30" Type="http://schemas.openxmlformats.org/officeDocument/2006/relationships/hyperlink" Target="https://industrial.panasonic.com/cdbs/www-data/pdf/RDA0000/AOA0000C304.pdf" TargetMode="External"/><Relationship Id="rId31" Type="http://schemas.openxmlformats.org/officeDocument/2006/relationships/hyperlink" Target="https://www.seielect.com/catalog/sei-rncp.pdf" TargetMode="External"/><Relationship Id="rId32" Type="http://schemas.openxmlformats.org/officeDocument/2006/relationships/hyperlink" Target="https://www.seielect.com/catalog/sei-rmcf_rmcp.pdf" TargetMode="External"/><Relationship Id="rId33" Type="http://schemas.openxmlformats.org/officeDocument/2006/relationships/hyperlink" Target="https://www.we-online.com/components/products/datasheet/430172043816.pdf" TargetMode="External"/><Relationship Id="rId34" Type="http://schemas.openxmlformats.org/officeDocument/2006/relationships/hyperlink" Target="https://www.we-online.com/components/products/datasheet/430172043816.pdf" TargetMode="External"/><Relationship Id="rId35" Type="http://schemas.openxmlformats.org/officeDocument/2006/relationships/hyperlink" Target="https://www.we-online.com/components/products/datasheet/430172043816.pdf" TargetMode="External"/><Relationship Id="rId36" Type="http://schemas.openxmlformats.org/officeDocument/2006/relationships/hyperlink" Target="https://www.we-online.com/components/products/datasheet/430172043816.pdf" TargetMode="External"/><Relationship Id="rId37" Type="http://schemas.openxmlformats.org/officeDocument/2006/relationships/hyperlink" Target="https://www.we-online.com/components/products/datasheet/430172043816.pdf" TargetMode="External"/><Relationship Id="rId38" Type="http://schemas.openxmlformats.org/officeDocument/2006/relationships/hyperlink" Target="https://www.we-online.com/components/products/datasheet/430172043816.pdf" TargetMode="External"/><Relationship Id="rId39" Type="http://schemas.openxmlformats.org/officeDocument/2006/relationships/hyperlink" Target="https://www.we-online.com/components/products/datasheet/482016514001.pdf" TargetMode="External"/><Relationship Id="rId40" Type="http://schemas.openxmlformats.org/officeDocument/2006/relationships/hyperlink" Target="https://www.we-online.com/components/products/datasheet/482016514001.pdf" TargetMode="External"/><Relationship Id="rId41" Type="http://schemas.openxmlformats.org/officeDocument/2006/relationships/hyperlink" Target="https://www.diodes.com/assets/Datasheets/74AHCT1G32.pdf" TargetMode="External"/><Relationship Id="rId42" Type="http://schemas.openxmlformats.org/officeDocument/2006/relationships/hyperlink" Target="https://www.diodes.com/assets/Datasheets/AZ1117I.pdf" TargetMode="External"/><Relationship Id="rId43" Type="http://schemas.openxmlformats.org/officeDocument/2006/relationships/hyperlink" Target="https://datasheets.raspberrypi.com/rp2040/rp2040-datasheet.pdf" TargetMode="External"/><Relationship Id="rId44" Type="http://schemas.openxmlformats.org/officeDocument/2006/relationships/hyperlink" Target="https://toshiba.semicon-storage.com/info/docget.jsp?did=28819&amp;prodName=TLP2761" TargetMode="External"/><Relationship Id="rId45" Type="http://schemas.openxmlformats.org/officeDocument/2006/relationships/hyperlink" Target="https://www.ti.com/lit/ds/symlink/tps54331.pdf?HQS=dis-dk-null-digikeymode-dsf-pf-null-wwe&amp;ts=1697733027064" TargetMode="External"/><Relationship Id="rId46" Type="http://schemas.openxmlformats.org/officeDocument/2006/relationships/hyperlink" Target="https://www.winbond.com/resource-files/w25q128jv%20revf%2003272018%20plus.pdf" TargetMode="External"/><Relationship Id="rId47" Type="http://schemas.openxmlformats.org/officeDocument/2006/relationships/hyperlink" Target="https://abracon.com/Resonators/ABLS.pdf" TargetMode="External"/><Relationship Id="rId48" Type="http://schemas.openxmlformats.org/officeDocument/2006/relationships/drawing" Target="../drawings/drawing3.xml"/><Relationship Id="rId49" Type="http://schemas.openxmlformats.org/officeDocument/2006/relationships/vmlDrawing" Target="../drawings/vmlDrawing1.vml"/><Relationship Id="rId50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340</v>
      </c>
      <c r="E1" s="1"/>
      <c r="F1" s="1"/>
      <c r="G1" s="1"/>
    </row>
    <row r="2" spans="1:7">
      <c r="D2" s="2" t="s">
        <v>341</v>
      </c>
      <c r="E2" s="3" t="s">
        <v>342</v>
      </c>
      <c r="F2" s="13" t="s">
        <v>374</v>
      </c>
      <c r="G2" s="13">
        <v>1</v>
      </c>
    </row>
    <row r="3" spans="1:7">
      <c r="D3" s="2" t="s">
        <v>343</v>
      </c>
      <c r="E3" s="3" t="s">
        <v>344</v>
      </c>
      <c r="F3" s="14" t="s">
        <v>376</v>
      </c>
      <c r="G3" s="15">
        <f>TotalCost/BoardQty</f>
        <v>0.0</v>
      </c>
    </row>
    <row r="4" spans="1:7">
      <c r="D4" s="2" t="s">
        <v>345</v>
      </c>
      <c r="E4" s="3" t="s">
        <v>346</v>
      </c>
      <c r="F4" s="14" t="s">
        <v>375</v>
      </c>
      <c r="G4" s="16">
        <f>SUM(G10:G60)</f>
        <v>0</v>
      </c>
    </row>
    <row r="5" spans="1:7">
      <c r="D5" s="2" t="s">
        <v>347</v>
      </c>
      <c r="E5" s="3" t="s">
        <v>348</v>
      </c>
    </row>
    <row r="6" spans="1:7">
      <c r="D6" s="2" t="s">
        <v>349</v>
      </c>
      <c r="E6" s="3" t="s">
        <v>350</v>
      </c>
    </row>
    <row r="8" spans="1:7">
      <c r="A8" s="17" t="s">
        <v>369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370</v>
      </c>
      <c r="E9" s="18" t="s">
        <v>371</v>
      </c>
      <c r="F9" s="18" t="s">
        <v>372</v>
      </c>
      <c r="G9" s="18" t="s">
        <v>373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20</v>
      </c>
      <c r="E10" s="19">
        <f>BoardQty*1</f>
        <v>1</v>
      </c>
      <c r="G10" s="20">
        <f>IF(AND(ISNUMBER(E10),ISNUMBER(F10)),E10*F10,"")</f>
        <v/>
      </c>
    </row>
    <row r="11" spans="1:7" ht="30" customHeight="1">
      <c r="A11" s="19" t="s">
        <v>28</v>
      </c>
      <c r="B11" s="19" t="s">
        <v>29</v>
      </c>
      <c r="C11" s="19" t="s">
        <v>18</v>
      </c>
      <c r="D11" s="19" t="s">
        <v>20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33</v>
      </c>
      <c r="B12" s="19" t="s">
        <v>34</v>
      </c>
      <c r="C12" s="19" t="s">
        <v>18</v>
      </c>
      <c r="D12" s="19" t="s">
        <v>20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40</v>
      </c>
      <c r="B13" s="19" t="s">
        <v>41</v>
      </c>
      <c r="C13" s="19" t="s">
        <v>18</v>
      </c>
      <c r="D13" s="19" t="s">
        <v>20</v>
      </c>
      <c r="E13" s="19">
        <f>CEILING(BoardQty*2,1)</f>
        <v>2</v>
      </c>
      <c r="G13" s="20">
        <f>IF(AND(ISNUMBER(E13),ISNUMBER(F13)),E13*F13,"")</f>
        <v/>
      </c>
    </row>
    <row r="14" spans="1:7">
      <c r="A14" s="19" t="s">
        <v>46</v>
      </c>
      <c r="B14" s="19" t="s">
        <v>47</v>
      </c>
      <c r="C14" s="19" t="s">
        <v>18</v>
      </c>
      <c r="D14" s="19" t="s">
        <v>49</v>
      </c>
      <c r="E14" s="19">
        <f>CEILING(BoardQty*15,1)</f>
        <v>15</v>
      </c>
      <c r="G14" s="20">
        <f>IF(AND(ISNUMBER(E14),ISNUMBER(F14)),E14*F14,"")</f>
        <v/>
      </c>
    </row>
    <row r="15" spans="1:7">
      <c r="A15" s="19" t="s">
        <v>54</v>
      </c>
      <c r="B15" s="19" t="s">
        <v>55</v>
      </c>
      <c r="C15" s="19" t="s">
        <v>18</v>
      </c>
      <c r="D15" s="19" t="s">
        <v>56</v>
      </c>
      <c r="E15" s="19">
        <f>CEILING(BoardQty*2,1)</f>
        <v>2</v>
      </c>
      <c r="G15" s="20">
        <f>IF(AND(ISNUMBER(E15),ISNUMBER(F15)),E15*F15,"")</f>
        <v/>
      </c>
    </row>
    <row r="16" spans="1:7" ht="30" customHeight="1">
      <c r="A16" s="19" t="s">
        <v>58</v>
      </c>
      <c r="B16" s="19" t="s">
        <v>59</v>
      </c>
      <c r="C16" s="19" t="s">
        <v>18</v>
      </c>
      <c r="D16" s="19" t="s">
        <v>61</v>
      </c>
      <c r="E16" s="19">
        <f>CEILING(BoardQty*8,1)</f>
        <v>8</v>
      </c>
      <c r="G16" s="20">
        <f>IF(AND(ISNUMBER(E16),ISNUMBER(F16)),E16*F16,"")</f>
        <v/>
      </c>
    </row>
    <row r="17" spans="1:7" ht="30" customHeight="1">
      <c r="A17" s="19" t="s">
        <v>66</v>
      </c>
      <c r="B17" s="19" t="s">
        <v>67</v>
      </c>
      <c r="C17" s="19" t="s">
        <v>68</v>
      </c>
      <c r="D17" s="19" t="s">
        <v>69</v>
      </c>
      <c r="E17" s="19">
        <f>BoardQty*1</f>
        <v>1</v>
      </c>
      <c r="G17" s="20">
        <f>IF(AND(ISNUMBER(E17),ISNUMBER(F17)),E17*F17,"")</f>
        <v/>
      </c>
    </row>
    <row r="18" spans="1:7" ht="45" customHeight="1">
      <c r="A18" s="19" t="s">
        <v>73</v>
      </c>
      <c r="B18" s="19" t="s">
        <v>72</v>
      </c>
      <c r="C18" s="19" t="s">
        <v>74</v>
      </c>
      <c r="D18" s="19" t="s">
        <v>75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81</v>
      </c>
      <c r="B19" s="19" t="s">
        <v>82</v>
      </c>
      <c r="C19" s="19" t="s">
        <v>83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86</v>
      </c>
      <c r="B20" s="19" t="s">
        <v>87</v>
      </c>
      <c r="C20" s="19" t="s">
        <v>83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91</v>
      </c>
      <c r="B21" s="19" t="s">
        <v>90</v>
      </c>
      <c r="C21" s="19" t="s">
        <v>92</v>
      </c>
      <c r="D21" s="19" t="s">
        <v>93</v>
      </c>
      <c r="E21" s="19">
        <f>CEILING(BoardQty*4,1)</f>
        <v>4</v>
      </c>
      <c r="G21" s="20">
        <f>IF(AND(ISNUMBER(E21),ISNUMBER(F21)),E21*F21,"")</f>
        <v/>
      </c>
    </row>
    <row r="22" spans="1:7" ht="30" customHeight="1">
      <c r="A22" s="19" t="s">
        <v>98</v>
      </c>
      <c r="B22" s="19" t="s">
        <v>99</v>
      </c>
      <c r="C22" s="19" t="s">
        <v>100</v>
      </c>
      <c r="D22" s="19" t="s">
        <v>101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106</v>
      </c>
      <c r="B23" s="19" t="s">
        <v>107</v>
      </c>
      <c r="C23" s="19" t="s">
        <v>108</v>
      </c>
      <c r="D23" s="19" t="s">
        <v>109</v>
      </c>
      <c r="E23" s="19">
        <f>CEILING(BoardQty*2,1)</f>
        <v>2</v>
      </c>
      <c r="G23" s="20">
        <f>IF(AND(ISNUMBER(E23),ISNUMBER(F23)),E23*F23,"")</f>
        <v/>
      </c>
    </row>
    <row r="24" spans="1:7">
      <c r="A24" s="19" t="s">
        <v>114</v>
      </c>
      <c r="B24" s="19" t="s">
        <v>107</v>
      </c>
      <c r="C24" s="19" t="s">
        <v>108</v>
      </c>
      <c r="D24" s="19" t="s">
        <v>109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120</v>
      </c>
      <c r="B25" s="19" t="s">
        <v>121</v>
      </c>
      <c r="C25" s="19" t="s">
        <v>122</v>
      </c>
      <c r="D25" s="19" t="s">
        <v>123</v>
      </c>
      <c r="E25" s="19">
        <f>BoardQty*1</f>
        <v>1</v>
      </c>
      <c r="G25" s="20">
        <f>IF(AND(ISNUMBER(E25),ISNUMBER(F25)),E25*F25,"")</f>
        <v/>
      </c>
    </row>
    <row r="26" spans="1:7" ht="30" customHeight="1">
      <c r="A26" s="19" t="s">
        <v>128</v>
      </c>
      <c r="B26" s="19" t="s">
        <v>129</v>
      </c>
      <c r="C26" s="19" t="s">
        <v>130</v>
      </c>
      <c r="D26" s="19" t="s">
        <v>131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136</v>
      </c>
      <c r="B27" s="19" t="s">
        <v>135</v>
      </c>
      <c r="C27" s="19" t="s">
        <v>137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141</v>
      </c>
      <c r="B28" s="19" t="s">
        <v>142</v>
      </c>
      <c r="C28" s="19" t="s">
        <v>143</v>
      </c>
      <c r="D28" s="19" t="s">
        <v>144</v>
      </c>
      <c r="E28" s="19">
        <f>CEILING(BoardQty*6,1)</f>
        <v>6</v>
      </c>
      <c r="G28" s="20">
        <f>IF(AND(ISNUMBER(E28),ISNUMBER(F28)),E28*F28,"")</f>
        <v/>
      </c>
    </row>
    <row r="29" spans="1:7" ht="45" customHeight="1">
      <c r="A29" s="19" t="s">
        <v>149</v>
      </c>
      <c r="B29" s="19" t="s">
        <v>150</v>
      </c>
      <c r="C29" s="19" t="s">
        <v>151</v>
      </c>
      <c r="D29" s="19" t="s">
        <v>152</v>
      </c>
      <c r="E29" s="19">
        <f>CEILING(BoardQty*3,1)</f>
        <v>3</v>
      </c>
      <c r="G29" s="20">
        <f>IF(AND(ISNUMBER(E29),ISNUMBER(F29)),E29*F29,"")</f>
        <v/>
      </c>
    </row>
    <row r="30" spans="1:7" ht="30" customHeight="1">
      <c r="A30" s="19" t="s">
        <v>156</v>
      </c>
      <c r="B30" s="19" t="s">
        <v>157</v>
      </c>
      <c r="C30" s="19" t="s">
        <v>158</v>
      </c>
      <c r="D30" s="19" t="s">
        <v>159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163</v>
      </c>
      <c r="B31" s="19" t="s">
        <v>164</v>
      </c>
      <c r="C31" s="19" t="s">
        <v>165</v>
      </c>
      <c r="E31" s="19">
        <f>CEILING(BoardQty*6,1)</f>
        <v>6</v>
      </c>
      <c r="G31" s="20">
        <f>IF(AND(ISNUMBER(E31),ISNUMBER(F31)),E31*F31,"")</f>
        <v/>
      </c>
    </row>
    <row r="32" spans="1:7">
      <c r="A32" s="19" t="s">
        <v>169</v>
      </c>
      <c r="B32" s="19" t="s">
        <v>170</v>
      </c>
      <c r="C32" s="19" t="s">
        <v>171</v>
      </c>
      <c r="D32" s="19" t="s">
        <v>172</v>
      </c>
      <c r="E32" s="19">
        <f>CEILING(BoardQty*2,1)</f>
        <v>2</v>
      </c>
      <c r="G32" s="20">
        <f>IF(AND(ISNUMBER(E32),ISNUMBER(F32)),E32*F32,"")</f>
        <v/>
      </c>
    </row>
    <row r="33" spans="1:7">
      <c r="A33" s="19" t="s">
        <v>177</v>
      </c>
      <c r="B33" s="19" t="s">
        <v>178</v>
      </c>
      <c r="C33" s="19" t="s">
        <v>179</v>
      </c>
      <c r="D33" s="19" t="s">
        <v>180</v>
      </c>
      <c r="E33" s="19">
        <f>CEILING(BoardQty*2,1)</f>
        <v>2</v>
      </c>
      <c r="G33" s="20">
        <f>IF(AND(ISNUMBER(E33),ISNUMBER(F33)),E33*F33,"")</f>
        <v/>
      </c>
    </row>
    <row r="34" spans="1:7" ht="30" customHeight="1">
      <c r="A34" s="19" t="s">
        <v>184</v>
      </c>
      <c r="B34" s="19" t="s">
        <v>185</v>
      </c>
      <c r="C34" s="19" t="s">
        <v>186</v>
      </c>
      <c r="D34" s="19" t="s">
        <v>187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192</v>
      </c>
      <c r="B35" s="19" t="s">
        <v>193</v>
      </c>
      <c r="C35" s="19" t="s">
        <v>194</v>
      </c>
      <c r="D35" s="19" t="s">
        <v>195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202</v>
      </c>
      <c r="B36" s="19" t="s">
        <v>203</v>
      </c>
      <c r="C36" s="19" t="s">
        <v>204</v>
      </c>
      <c r="D36" s="19" t="s">
        <v>205</v>
      </c>
      <c r="E36" s="19">
        <f>CEILING(BoardQty*4,1)</f>
        <v>4</v>
      </c>
      <c r="G36" s="20">
        <f>IF(AND(ISNUMBER(E36),ISNUMBER(F36)),E36*F36,"")</f>
        <v/>
      </c>
    </row>
    <row r="37" spans="1:7" ht="30" customHeight="1">
      <c r="A37" s="19" t="s">
        <v>209</v>
      </c>
      <c r="B37" s="19" t="s">
        <v>208</v>
      </c>
      <c r="C37" s="19" t="s">
        <v>210</v>
      </c>
      <c r="D37" s="19" t="s">
        <v>211</v>
      </c>
      <c r="E37" s="19">
        <f>BoardQty*1</f>
        <v>1</v>
      </c>
      <c r="G37" s="20">
        <f>IF(AND(ISNUMBER(E37),ISNUMBER(F37)),E37*F37,"")</f>
        <v/>
      </c>
    </row>
    <row r="38" spans="1:7">
      <c r="A38" s="19" t="s">
        <v>216</v>
      </c>
      <c r="B38" s="19" t="s">
        <v>78</v>
      </c>
      <c r="C38" s="19" t="s">
        <v>217</v>
      </c>
      <c r="D38" s="19" t="s">
        <v>218</v>
      </c>
      <c r="E38" s="19">
        <f>BoardQty*1</f>
        <v>1</v>
      </c>
      <c r="G38" s="20">
        <f>IF(AND(ISNUMBER(E38),ISNUMBER(F38)),E38*F38,"")</f>
        <v/>
      </c>
    </row>
    <row r="39" spans="1:7">
      <c r="A39" s="19" t="s">
        <v>221</v>
      </c>
      <c r="B39" s="19" t="s">
        <v>199</v>
      </c>
      <c r="C39" s="19" t="s">
        <v>217</v>
      </c>
      <c r="D39" s="19" t="s">
        <v>222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225</v>
      </c>
      <c r="B40" s="19" t="s">
        <v>226</v>
      </c>
      <c r="C40" s="19" t="s">
        <v>217</v>
      </c>
      <c r="D40" s="19" t="s">
        <v>222</v>
      </c>
      <c r="E40" s="19">
        <f>BoardQty*1</f>
        <v>1</v>
      </c>
      <c r="G40" s="20">
        <f>IF(AND(ISNUMBER(E40),ISNUMBER(F40)),E40*F40,"")</f>
        <v/>
      </c>
    </row>
    <row r="41" spans="1:7">
      <c r="A41" s="19" t="s">
        <v>229</v>
      </c>
      <c r="B41" s="19" t="s">
        <v>230</v>
      </c>
      <c r="C41" s="19" t="s">
        <v>217</v>
      </c>
      <c r="D41" s="19" t="s">
        <v>222</v>
      </c>
      <c r="E41" s="19">
        <f>CEILING(BoardQty*2,1)</f>
        <v>2</v>
      </c>
      <c r="G41" s="20">
        <f>IF(AND(ISNUMBER(E41),ISNUMBER(F41)),E41*F41,"")</f>
        <v/>
      </c>
    </row>
    <row r="42" spans="1:7">
      <c r="A42" s="19" t="s">
        <v>232</v>
      </c>
      <c r="B42" s="19" t="s">
        <v>233</v>
      </c>
      <c r="C42" s="19" t="s">
        <v>217</v>
      </c>
      <c r="D42" s="19" t="s">
        <v>218</v>
      </c>
      <c r="E42" s="19">
        <f>CEILING(BoardQty*6,1)</f>
        <v>6</v>
      </c>
      <c r="G42" s="20">
        <f>IF(AND(ISNUMBER(E42),ISNUMBER(F42)),E42*F42,"")</f>
        <v/>
      </c>
    </row>
    <row r="43" spans="1:7" ht="30" customHeight="1">
      <c r="A43" s="19" t="s">
        <v>238</v>
      </c>
      <c r="B43" s="19" t="s">
        <v>239</v>
      </c>
      <c r="C43" s="19" t="s">
        <v>217</v>
      </c>
      <c r="D43" s="19" t="s">
        <v>240</v>
      </c>
      <c r="E43" s="19">
        <f>BoardQty*1</f>
        <v>1</v>
      </c>
      <c r="G43" s="20">
        <f>IF(AND(ISNUMBER(E43),ISNUMBER(F43)),E43*F43,"")</f>
        <v/>
      </c>
    </row>
    <row r="44" spans="1:7">
      <c r="A44" s="19" t="s">
        <v>246</v>
      </c>
      <c r="B44" s="19" t="s">
        <v>247</v>
      </c>
      <c r="C44" s="19" t="s">
        <v>217</v>
      </c>
      <c r="D44" s="19" t="s">
        <v>218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252</v>
      </c>
      <c r="B45" s="19" t="s">
        <v>253</v>
      </c>
      <c r="C45" s="19" t="s">
        <v>217</v>
      </c>
      <c r="D45" s="19" t="s">
        <v>222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260</v>
      </c>
      <c r="B46" s="19" t="s">
        <v>261</v>
      </c>
      <c r="C46" s="19" t="s">
        <v>262</v>
      </c>
      <c r="D46" s="19" t="s">
        <v>263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266</v>
      </c>
      <c r="B47" s="19" t="s">
        <v>267</v>
      </c>
      <c r="C47" s="19" t="s">
        <v>262</v>
      </c>
      <c r="D47" s="19" t="s">
        <v>263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269</v>
      </c>
      <c r="B48" s="19" t="s">
        <v>27</v>
      </c>
      <c r="C48" s="19" t="s">
        <v>262</v>
      </c>
      <c r="D48" s="19" t="s">
        <v>263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271</v>
      </c>
      <c r="B49" s="19" t="s">
        <v>272</v>
      </c>
      <c r="C49" s="19" t="s">
        <v>262</v>
      </c>
      <c r="D49" s="19" t="s">
        <v>263</v>
      </c>
      <c r="E49" s="19">
        <f>BoardQty*1</f>
        <v>1</v>
      </c>
      <c r="G49" s="20">
        <f>IF(AND(ISNUMBER(E49),ISNUMBER(F49)),E49*F49,"")</f>
        <v/>
      </c>
    </row>
    <row r="50" spans="1:7" ht="30" customHeight="1">
      <c r="A50" s="19" t="s">
        <v>274</v>
      </c>
      <c r="B50" s="19" t="s">
        <v>275</v>
      </c>
      <c r="C50" s="19" t="s">
        <v>262</v>
      </c>
      <c r="D50" s="19" t="s">
        <v>263</v>
      </c>
      <c r="E50" s="19">
        <f>BoardQty*1</f>
        <v>1</v>
      </c>
      <c r="G50" s="20">
        <f>IF(AND(ISNUMBER(E50),ISNUMBER(F50)),E50*F50,"")</f>
        <v/>
      </c>
    </row>
    <row r="51" spans="1:7" ht="30" customHeight="1">
      <c r="A51" s="19" t="s">
        <v>277</v>
      </c>
      <c r="B51" s="19" t="s">
        <v>278</v>
      </c>
      <c r="C51" s="19" t="s">
        <v>262</v>
      </c>
      <c r="D51" s="19" t="s">
        <v>263</v>
      </c>
      <c r="E51" s="19">
        <f>BoardQty*1</f>
        <v>1</v>
      </c>
      <c r="G51" s="20">
        <f>IF(AND(ISNUMBER(E51),ISNUMBER(F51)),E51*F51,"")</f>
        <v/>
      </c>
    </row>
    <row r="52" spans="1:7" ht="30" customHeight="1">
      <c r="A52" s="19" t="s">
        <v>282</v>
      </c>
      <c r="B52" s="19" t="s">
        <v>283</v>
      </c>
      <c r="C52" s="19" t="s">
        <v>284</v>
      </c>
      <c r="D52" s="19" t="s">
        <v>285</v>
      </c>
      <c r="E52" s="19">
        <f>BoardQty*1</f>
        <v>1</v>
      </c>
      <c r="G52" s="20">
        <f>IF(AND(ISNUMBER(E52),ISNUMBER(F52)),E52*F52,"")</f>
        <v/>
      </c>
    </row>
    <row r="53" spans="1:7" ht="30" customHeight="1">
      <c r="A53" s="19" t="s">
        <v>288</v>
      </c>
      <c r="B53" s="19" t="s">
        <v>289</v>
      </c>
      <c r="C53" s="19" t="s">
        <v>284</v>
      </c>
      <c r="D53" s="19" t="s">
        <v>285</v>
      </c>
      <c r="E53" s="19">
        <f>BoardQty*1</f>
        <v>1</v>
      </c>
      <c r="G53" s="20">
        <f>IF(AND(ISNUMBER(E53),ISNUMBER(F53)),E53*F53,"")</f>
        <v/>
      </c>
    </row>
    <row r="54" spans="1:7">
      <c r="A54" s="19" t="s">
        <v>292</v>
      </c>
      <c r="B54" s="19" t="s">
        <v>291</v>
      </c>
      <c r="C54" s="19" t="s">
        <v>293</v>
      </c>
      <c r="D54" s="19" t="s">
        <v>294</v>
      </c>
      <c r="E54" s="19">
        <f>CEILING(BoardQty*2,1)</f>
        <v>2</v>
      </c>
      <c r="G54" s="20">
        <f>IF(AND(ISNUMBER(E54),ISNUMBER(F54)),E54*F54,"")</f>
        <v/>
      </c>
    </row>
    <row r="55" spans="1:7">
      <c r="A55" s="19" t="s">
        <v>299</v>
      </c>
      <c r="B55" s="19" t="s">
        <v>298</v>
      </c>
      <c r="C55" s="19" t="s">
        <v>300</v>
      </c>
      <c r="D55" s="19" t="s">
        <v>301</v>
      </c>
      <c r="E55" s="19">
        <f>BoardQty*1</f>
        <v>1</v>
      </c>
      <c r="G55" s="20">
        <f>IF(AND(ISNUMBER(E55),ISNUMBER(F55)),E55*F55,"")</f>
        <v/>
      </c>
    </row>
    <row r="56" spans="1:7" ht="30" customHeight="1">
      <c r="A56" s="19" t="s">
        <v>305</v>
      </c>
      <c r="B56" s="19" t="s">
        <v>304</v>
      </c>
      <c r="C56" s="19" t="s">
        <v>306</v>
      </c>
      <c r="D56" s="19" t="s">
        <v>307</v>
      </c>
      <c r="E56" s="19">
        <f>BoardQty*1</f>
        <v>1</v>
      </c>
      <c r="G56" s="20">
        <f>IF(AND(ISNUMBER(E56),ISNUMBER(F56)),E56*F56,"")</f>
        <v/>
      </c>
    </row>
    <row r="57" spans="1:7" ht="30" customHeight="1">
      <c r="A57" s="19" t="s">
        <v>312</v>
      </c>
      <c r="B57" s="19" t="s">
        <v>311</v>
      </c>
      <c r="C57" s="19" t="s">
        <v>313</v>
      </c>
      <c r="D57" s="19" t="s">
        <v>314</v>
      </c>
      <c r="E57" s="19">
        <f>BoardQty*1</f>
        <v>1</v>
      </c>
      <c r="G57" s="20">
        <f>IF(AND(ISNUMBER(E57),ISNUMBER(F57)),E57*F57,"")</f>
        <v/>
      </c>
    </row>
    <row r="58" spans="1:7" ht="30" customHeight="1">
      <c r="A58" s="19" t="s">
        <v>319</v>
      </c>
      <c r="B58" s="19" t="s">
        <v>318</v>
      </c>
      <c r="C58" s="19" t="s">
        <v>320</v>
      </c>
      <c r="D58" s="19" t="s">
        <v>321</v>
      </c>
      <c r="E58" s="19">
        <f>BoardQty*1</f>
        <v>1</v>
      </c>
      <c r="G58" s="20">
        <f>IF(AND(ISNUMBER(E58),ISNUMBER(F58)),E58*F58,"")</f>
        <v/>
      </c>
    </row>
    <row r="59" spans="1:7" ht="30" customHeight="1">
      <c r="A59" s="19" t="s">
        <v>327</v>
      </c>
      <c r="B59" s="19" t="s">
        <v>328</v>
      </c>
      <c r="C59" s="19" t="s">
        <v>329</v>
      </c>
      <c r="D59" s="19" t="s">
        <v>330</v>
      </c>
      <c r="E59" s="19">
        <f>BoardQty*1</f>
        <v>1</v>
      </c>
      <c r="G59" s="20">
        <f>IF(AND(ISNUMBER(E59),ISNUMBER(F59)),E59*F59,"")</f>
        <v/>
      </c>
    </row>
    <row r="60" spans="1:7">
      <c r="A60" s="19" t="s">
        <v>335</v>
      </c>
      <c r="B60" s="19" t="s">
        <v>336</v>
      </c>
      <c r="C60" s="19" t="s">
        <v>337</v>
      </c>
      <c r="D60" s="19" t="s">
        <v>338</v>
      </c>
      <c r="E60" s="19">
        <f>BoardQty*1</f>
        <v>1</v>
      </c>
      <c r="G60" s="20">
        <f>IF(AND(ISNUMBER(E60),ISNUMBER(F60)),E60*F60,"")</f>
        <v/>
      </c>
    </row>
    <row r="63" spans="1:7">
      <c r="A63" s="21" t="s">
        <v>377</v>
      </c>
      <c r="B63" s="22" t="s">
        <v>378</v>
      </c>
    </row>
    <row r="64" spans="1:7">
      <c r="A64" s="23" t="s">
        <v>379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conditionalFormatting sqref="E51">
    <cfRule type="expression" dxfId="0" priority="42">
      <formula>AND(ISBLANK(D51),TRUE())</formula>
    </cfRule>
  </conditionalFormatting>
  <conditionalFormatting sqref="E52">
    <cfRule type="expression" dxfId="0" priority="43">
      <formula>AND(ISBLANK(D52),TRUE())</formula>
    </cfRule>
  </conditionalFormatting>
  <conditionalFormatting sqref="E53">
    <cfRule type="expression" dxfId="0" priority="44">
      <formula>AND(ISBLANK(D53),TRUE())</formula>
    </cfRule>
  </conditionalFormatting>
  <conditionalFormatting sqref="E54">
    <cfRule type="expression" dxfId="0" priority="45">
      <formula>AND(ISBLANK(D54),TRUE())</formula>
    </cfRule>
  </conditionalFormatting>
  <conditionalFormatting sqref="E55">
    <cfRule type="expression" dxfId="0" priority="46">
      <formula>AND(ISBLANK(D55),TRUE())</formula>
    </cfRule>
  </conditionalFormatting>
  <conditionalFormatting sqref="E56">
    <cfRule type="expression" dxfId="0" priority="47">
      <formula>AND(ISBLANK(D56),TRUE())</formula>
    </cfRule>
  </conditionalFormatting>
  <conditionalFormatting sqref="E57">
    <cfRule type="expression" dxfId="0" priority="48">
      <formula>AND(ISBLANK(D57),TRUE())</formula>
    </cfRule>
  </conditionalFormatting>
  <conditionalFormatting sqref="E58">
    <cfRule type="expression" dxfId="0" priority="49">
      <formula>AND(ISBLANK(D58),TRUE())</formula>
    </cfRule>
  </conditionalFormatting>
  <conditionalFormatting sqref="E59">
    <cfRule type="expression" dxfId="0" priority="50">
      <formula>AND(ISBLANK(D59),TRUE())</formula>
    </cfRule>
  </conditionalFormatting>
  <conditionalFormatting sqref="E60">
    <cfRule type="expression" dxfId="0" priority="51">
      <formula>AND(ISBLANK(D60),TRUE())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  <hyperlink ref="D22" r:id="rId11"/>
    <hyperlink ref="D23" r:id="rId12"/>
    <hyperlink ref="D24" r:id="rId13"/>
    <hyperlink ref="D25" r:id="rId14"/>
    <hyperlink ref="D26" r:id="rId15"/>
    <hyperlink ref="D28" r:id="rId16"/>
    <hyperlink ref="D29" r:id="rId17"/>
    <hyperlink ref="D30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  <hyperlink ref="D51" r:id="rId38"/>
    <hyperlink ref="D52" r:id="rId39"/>
    <hyperlink ref="D53" r:id="rId40"/>
    <hyperlink ref="D54" r:id="rId41"/>
    <hyperlink ref="D55" r:id="rId42"/>
    <hyperlink ref="D56" r:id="rId43"/>
    <hyperlink ref="D57" r:id="rId44"/>
    <hyperlink ref="D58" r:id="rId45"/>
    <hyperlink ref="D59" r:id="rId46"/>
    <hyperlink ref="D60" r:id="rId47"/>
  </hyperlinks>
  <pageMargins left="0.7" right="0.7" top="0.75" bottom="0.75" header="0.3" footer="0.3"/>
  <drawing r:id="rId48"/>
  <legacyDrawing r:id="rId4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16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340</v>
      </c>
      <c r="E1" s="1"/>
      <c r="F1" s="1"/>
      <c r="G1" s="1"/>
    </row>
    <row r="2" spans="1:7">
      <c r="D2" s="2" t="s">
        <v>341</v>
      </c>
      <c r="E2" s="3" t="s">
        <v>342</v>
      </c>
      <c r="F2" s="13" t="s">
        <v>374</v>
      </c>
      <c r="G2" s="13">
        <v>1</v>
      </c>
    </row>
    <row r="3" spans="1:7">
      <c r="D3" s="2" t="s">
        <v>343</v>
      </c>
      <c r="E3" s="3" t="s">
        <v>344</v>
      </c>
      <c r="F3" s="14" t="s">
        <v>376</v>
      </c>
      <c r="G3" s="15">
        <f>TotalCost/BoardQty</f>
        <v>0.0</v>
      </c>
    </row>
    <row r="4" spans="1:7">
      <c r="D4" s="2" t="s">
        <v>345</v>
      </c>
      <c r="E4" s="3" t="s">
        <v>346</v>
      </c>
      <c r="F4" s="14" t="s">
        <v>375</v>
      </c>
      <c r="G4" s="16">
        <f>SUM(G10:G12)</f>
        <v>0</v>
      </c>
    </row>
    <row r="5" spans="1:7">
      <c r="D5" s="2" t="s">
        <v>347</v>
      </c>
      <c r="E5" s="3" t="s">
        <v>348</v>
      </c>
    </row>
    <row r="6" spans="1:7">
      <c r="D6" s="2" t="s">
        <v>349</v>
      </c>
      <c r="E6" s="3" t="s">
        <v>350</v>
      </c>
    </row>
    <row r="8" spans="1:7">
      <c r="A8" s="17" t="s">
        <v>369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370</v>
      </c>
      <c r="E9" s="18" t="s">
        <v>371</v>
      </c>
      <c r="F9" s="18" t="s">
        <v>372</v>
      </c>
      <c r="G9" s="18" t="s">
        <v>373</v>
      </c>
    </row>
    <row r="10" spans="1:7">
      <c r="A10" s="19" t="s">
        <v>358</v>
      </c>
      <c r="B10" s="19" t="s">
        <v>359</v>
      </c>
      <c r="C10" s="19" t="s">
        <v>360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364</v>
      </c>
      <c r="B11" s="19" t="s">
        <v>363</v>
      </c>
      <c r="C11" s="19" t="s">
        <v>365</v>
      </c>
      <c r="E11" s="19">
        <f>BoardQty*1</f>
        <v>1</v>
      </c>
      <c r="G11" s="20">
        <f>IF(AND(ISNUMBER(E11),ISNUMBER(F11)),E11*F11,"")</f>
        <v/>
      </c>
    </row>
    <row r="12" spans="1:7">
      <c r="A12" s="19" t="s">
        <v>367</v>
      </c>
      <c r="B12" s="19" t="s">
        <v>368</v>
      </c>
      <c r="C12" s="19" t="s">
        <v>217</v>
      </c>
      <c r="E12" s="19">
        <f>BoardQty*1</f>
        <v>1</v>
      </c>
      <c r="G12" s="20">
        <f>IF(AND(ISNUMBER(E12),ISNUMBER(F12)),E12*F12,"")</f>
        <v/>
      </c>
    </row>
    <row r="15" spans="1:7">
      <c r="A15" s="21" t="s">
        <v>377</v>
      </c>
      <c r="B15" s="22" t="s">
        <v>378</v>
      </c>
    </row>
    <row r="16" spans="1:7">
      <c r="A16" s="23" t="s">
        <v>379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12" t="s">
        <v>383</v>
      </c>
    </row>
    <row r="6" spans="1:1">
      <c r="A6" t="s">
        <v>384</v>
      </c>
    </row>
    <row r="7" spans="1:1">
      <c r="A7" s="24" t="s">
        <v>385</v>
      </c>
    </row>
    <row r="8" spans="1:1">
      <c r="A8" s="25" t="s">
        <v>386</v>
      </c>
    </row>
    <row r="9" spans="1:1">
      <c r="A9" s="26" t="s">
        <v>387</v>
      </c>
    </row>
    <row r="10" spans="1:1">
      <c r="A10" s="27" t="s">
        <v>388</v>
      </c>
    </row>
    <row r="11" spans="1:1">
      <c r="A11" s="28" t="s">
        <v>389</v>
      </c>
    </row>
    <row r="12" spans="1:1">
      <c r="A12" s="29" t="s">
        <v>390</v>
      </c>
    </row>
    <row r="13" spans="1:1">
      <c r="A13" s="30" t="s">
        <v>391</v>
      </c>
    </row>
    <row r="14" spans="1:1">
      <c r="A14" s="31" t="s">
        <v>392</v>
      </c>
    </row>
    <row r="15" spans="1:1">
      <c r="A15" s="3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2023-10-20T09:07:11Z</dcterms:created>
  <dcterms:modified xsi:type="dcterms:W3CDTF">2023-10-20T09:07:11Z</dcterms:modified>
</cp:coreProperties>
</file>