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<sst xmlns="http://schemas.openxmlformats.org/spreadsheetml/2006/main" count="628" uniqueCount="276">
  <si>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</si>
  <si>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</si>
  <si>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</si>
  <si>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</si>
  <si>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</si>
  <si>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</si>
  <si>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</si>
  <si>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</si>
  <si>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</si>
  <si>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</si>
  <si>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</si>
  <si>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</si>
  <si>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</si>
  <si>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</si>
  <si>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</si>
  <si>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</si>
  <si>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</si>
  <si>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</si>
  <si>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</si>
  <si>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</si>
  <si>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</si>
  <si>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</si>
  <si>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</si>
  <si>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</si>
  <si>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</si>
  <si>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</si>
  <si>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</si>
  <si>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</si>
  <si>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</si>
  <si>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</si>
  <si>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</si>
  <si>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</si>
  <si>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</si>
  <si>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</si>
  <si>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</si>
  <si>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</si>
  <si>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</si>
  <si>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</si>
  <si>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</si>
  <si>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</si>
  <si>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</si>
  <si>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</si>
  <si>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</si>
  <si>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</si>
  <si>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</si>
  <si>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</si>
  <si>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</si>
  <si>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</si>
  <si>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</si>
  <si>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</si>
  <si>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</si>
  <si>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</si>
  <si>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</si>
  <si>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</si>
  <si>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</si>
  <si>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</si>
  <si>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</si>
  <si>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</si>
  <si>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</si>
  <si>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</si>
  <si>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</si>
  <si>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</si>
  <si>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</si>
  <si>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</si>
  <si>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</si>
  <si>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</si>
  <si>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</si>
  <si>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</si>
  <si>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</si>
  <si>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</si>
  <si>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</si>
  <si>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</si>
  <si>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</si>
  <si>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</si>
  <si>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</si>
  <si>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</si>
  <si>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</si>
  <si>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</si>
  <si>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</si>
  <si>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</si>
  <si>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</si>
  <si>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</si>
  <si>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~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</si>
  <si>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</si>
  <si>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</si>
  <si>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</si>
  <si>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</si>
  <si>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</si>
  <si>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</si>
  <si>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</si>
  <si>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</si>
  <si>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</si>
  <si>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</si>
  <si>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</si>
  <si>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</si>
  <si>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</si>
  <si>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</si>
  <si>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</si>
  <si>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</si>
  <si>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</si>
  <si>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</si>
  <si>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</si>
  <si>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</si>
  <si>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</si>
  <si>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</si>
  <si>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</si>
  <si>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</si>
  <si>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</si>
  <si>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</si>
  <si>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</si>
  <si>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</si>
  <si>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</si>
  <si>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</si>
  <si>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</si>
  <si>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</si>
  <si>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</si>
  <si>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</si>
  <si>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</si>
  <si>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</si>
  <si>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</si>
  <si>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</si>
  <si>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</si>
  <si>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</si>
  <si>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</si>
  <si>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</si>
  <si>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</si>
  <si>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</si>
  <si>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</si>
  <si>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</si>
  <si>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</si>
  <si>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</si>
  <si>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</si>
  <si>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</si>
  <si>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</si>
  <si>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</si>
  <si>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</si>
  <si>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</si>
  <si>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</si>
  <si>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</si>
  <si>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</si>
  <si>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</si>
  <si>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</si>
  <si>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</si>
  <si>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</si>
  <si>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</si>
  <si>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</si>
  <si>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</si>
  <si>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</si>
  <si>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</si>
  <si>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</si>
  <si>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</si>
  <si>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</si>
  <si>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</si>
  <si>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</si>
  <si>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</si>
  <si>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</si>
  <si>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</si>
  <si>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</si>
  <si>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</si>
  <si>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</si>
  <si>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</si>
  <si>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</si>
  <si>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</si>
  <si>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</si>
  <si>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</si>
  <si>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</si>
  <si>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</si>
  <si>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</si>
  <si>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</si>
  <si>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</si>
  <si>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</si>
  <si>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</si>
  <si>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</si>
  <si>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</si>
  <si>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</si>
  <si>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</si>
  <si>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</si>
  <si>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</si>
  <si>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</si>
  <si>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</si>
  <si>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</si>
  <si>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</si>
  <si>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</si>
  <si>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</si>
  <si>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</si>
  <si>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</si>
  <si>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</si>
  <si>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</si>
  <si>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</si>
  <si>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</si>
  <si>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</si>
  <si>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</si>
  <si>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</si>
  <si>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</si>
  <si>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</si>
  <si>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</si>
  <si>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</si>
  <si>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</si>
  <si>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</si>
  <si>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</si>
  <si>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</si>
  <si>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</si>
  <si>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</si>
  <si>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</si>
  <si>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</si>
  <si>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</si>
  <si>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</si>
  <si>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</si>
  <si>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</si>
  <si>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</si>
  <si>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</si>
  <si>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</si>
  <si>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</si>
  <si>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</si>
  <si>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</si>
  <si>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</si>
  <si>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</si>
  <si>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</si>
  <si>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</si>
  <si>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</si>
  <si>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</si>
  <si>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</si>
  <si>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</si>
  <si>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</si>
  <si>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</si>
  <si>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</si>
  <si>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</si>
  <si>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</si>
  <si>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</si>
  <si>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</si>
  <si>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</si>
  <si>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</si>
  <si>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</si>
  <si>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</si>
  <si>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</si>
  <si>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</si>
  <si>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</si>
  <si>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</si>
  <si>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</si>
  <si>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</si>
  <si>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</si>
  <si>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</si>
  <si>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</si>
  <si>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</si>
  <si>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</si>
  <si>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</si>
  <si>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</si>
  <si>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</si>
  <si>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</si>
  <si>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</si>
  <si>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</si>
  <si>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</si>
  <si>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</si>
  <si>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</si>
  <si>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</si>
  <si>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</si>
  <si>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Board Qty:</t>
  </si>
  <si>
    <t>Total Cost:</t>
  </si>
  <si>
    <t>Unit Cost:</t>
  </si>
  <si>
    <t>Created:</t>
  </si>
  <si>
    <t>2023-03-27 17:01:24</t>
  </si>
  <si>
    <t>KiCost® v1.1.15 + KiBot v1.6.1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</si>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</sst>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4" fontId="5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11" borderId="0" xfId="0" applyFill="1"/>
    <xf numFmtId="0" fontId="0" fillId="12" borderId="0" xfId="0" applyFill="1"/>
    <xf numFmtId="0" fontId="10" fillId="13" borderId="0" xfId="0" applyFont="1" applyFill="1"/>
    <xf numFmtId="0" fontId="10" fillId="14" borderId="0" xfId="0" applyFont="1" applyFill="1"/>
    <xf numFmtId="0" fontId="0" fillId="15" borderId="0" xfId="0" applyFill="1"/>
    <xf numFmtId="0" fontId="11" fillId="16" borderId="0" xfId="0" applyFont="1" applyFill="1"/>
    <xf numFmtId="0" fontId="0" fillId="17" borderId="0" xfId="0" applyFill="1"/>
    <xf numFmtId="0" fontId="0" fillId="18" borderId="0" xfId="0" applyFill="1" applyAlignment="1">
      <alignment vertical="center" wrapText="1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kemet.com:7667/gateway/IntelliData-ComponentDocumentation/1.0/download/datasheet/C322C101K1G5TA7301.pdf" TargetMode="External"/><Relationship Id="rId2" Type="http://schemas.openxmlformats.org/officeDocument/2006/relationships/hyperlink" Target="https://www.vishay.com/docs/45171/kseries.pdf" TargetMode="External"/><Relationship Id="rId3" Type="http://schemas.openxmlformats.org/officeDocument/2006/relationships/hyperlink" Target="https://connect.kemet.com:7667/gateway/IntelliData-ComponentDocumentation/1.0/download/datasheet/C322C102K1R5TA.pdf" TargetMode="External"/><Relationship Id="rId4" Type="http://schemas.openxmlformats.org/officeDocument/2006/relationships/hyperlink" Target="https://www.cde.com/resources/catalogs/AVG.pdf" TargetMode="External"/><Relationship Id="rId5" Type="http://schemas.openxmlformats.org/officeDocument/2006/relationships/hyperlink" Target="https://www.onsemi.com/download/data-sheet/pdf/1n914-d.pdf" TargetMode="External"/><Relationship Id="rId6" Type="http://schemas.openxmlformats.org/officeDocument/2006/relationships/hyperlink" Target="https://cdn.sparkfun.com/datasheets/Components/LED/COM-12877.pdf" TargetMode="External"/><Relationship Id="rId7" Type="http://schemas.openxmlformats.org/officeDocument/2006/relationships/hyperlink" Target="https://media.digikey.com/pdf/Data%20Sheets/Bel%20Fuse%20PDFs/0ZRP_Series.pdf" TargetMode="External"/><Relationship Id="rId8" Type="http://schemas.openxmlformats.org/officeDocument/2006/relationships/hyperlink" Target="https://www.we-online.com/components/products/datasheet/6941xx301002.pdf" TargetMode="External"/><Relationship Id="rId9" Type="http://schemas.openxmlformats.org/officeDocument/2006/relationships/hyperlink" Target="https://www.digikey.ch/de/products/detail/schurter-inc/4833-2320/2644235" TargetMode="External"/><Relationship Id="rId10" Type="http://schemas.openxmlformats.org/officeDocument/2006/relationships/hyperlink" Target="https://www.hifiberry.com/docs/data-sheets/datasheet-dac-adc-pro/" TargetMode="External"/><Relationship Id="rId11" Type="http://schemas.openxmlformats.org/officeDocument/2006/relationships/hyperlink" Target="https://www.we-online.com/components/products/datasheet/6130xx21021.pdf" TargetMode="External"/><Relationship Id="rId12" Type="http://schemas.openxmlformats.org/officeDocument/2006/relationships/hyperlink" Target="https://www.cuidevices.com/product/resource/sj1-352xng.pdf" TargetMode="External"/><Relationship Id="rId13" Type="http://schemas.openxmlformats.org/officeDocument/2006/relationships/hyperlink" Target="https://www.switchcraft.com/assets/1/24/57PC5F_CD.pdf?5023" TargetMode="External"/><Relationship Id="rId14" Type="http://schemas.openxmlformats.org/officeDocument/2006/relationships/hyperlink" Target="https://media.digikey.com/pdf/Data%20Sheets/Mill%20Max%20PDFs/Spring%20Loaded%20Connectors.pdf" TargetMode="External"/><Relationship Id="rId15" Type="http://schemas.openxmlformats.org/officeDocument/2006/relationships/hyperlink" Target="https://www.we-online.com/components/products/datasheet/6130xx11021.pdf" TargetMode="External"/><Relationship Id="rId16" Type="http://schemas.openxmlformats.org/officeDocument/2006/relationships/hyperlink" Target="https://www.waveshare.com/wiki/CM4-NANO-A" TargetMode="External"/><Relationship Id="rId17" Type="http://schemas.openxmlformats.org/officeDocument/2006/relationships/hyperlink" Target="https://media.digikey.com/pdf/Data%20Sheets/GCT%20PDFs/USB1061_Spec.pdf" TargetMode="External"/><Relationship Id="rId18" Type="http://schemas.openxmlformats.org/officeDocument/2006/relationships/hyperlink" Target="https://media.digikey.com/pdf/Data%20Sheets/Wurth%20Electronics%20PDFs/7447471022.pdf" TargetMode="External"/><Relationship Id="rId19" Type="http://schemas.openxmlformats.org/officeDocument/2006/relationships/hyperlink" Target="https://www.fair-rite.com/wp-content/themes/fair-rite/print_product.php?pid=18584" TargetMode="External"/><Relationship Id="rId20" Type="http://schemas.openxmlformats.org/officeDocument/2006/relationships/hyperlink" Target="https://www.cui.com/product/resource/pdqe15-d.pdf" TargetMode="External"/><Relationship Id="rId21" Type="http://schemas.openxmlformats.org/officeDocument/2006/relationships/hyperlink" Target="https://www.koaspeer.com/pdfs/CF.pdf" TargetMode="External"/><Relationship Id="rId22" Type="http://schemas.openxmlformats.org/officeDocument/2006/relationships/hyperlink" Target="https://www.koaspeer.com/pdfs/CF.pdf" TargetMode="External"/><Relationship Id="rId23" Type="http://schemas.openxmlformats.org/officeDocument/2006/relationships/hyperlink" Target="https://www.koaspeer.com/pdfs/CF.pdf" TargetMode="External"/><Relationship Id="rId24" Type="http://schemas.openxmlformats.org/officeDocument/2006/relationships/hyperlink" Target="https://www.koaspeer.com/pdfs/CF.pdf" TargetMode="External"/><Relationship Id="rId25" Type="http://schemas.openxmlformats.org/officeDocument/2006/relationships/hyperlink" Target="https://www.we-online.com/components/products/datasheet/430466043726.pdf" TargetMode="External"/><Relationship Id="rId26" Type="http://schemas.openxmlformats.org/officeDocument/2006/relationships/hyperlink" Target="https://www.we-online.com/components/products/datasheet/430466043726.pdf" TargetMode="External"/><Relationship Id="rId27" Type="http://schemas.openxmlformats.org/officeDocument/2006/relationships/hyperlink" Target="https://www.we-online.com/components/products/datasheet/430466043726.pdf" TargetMode="External"/><Relationship Id="rId28" Type="http://schemas.openxmlformats.org/officeDocument/2006/relationships/hyperlink" Target="https://www.we-online.com/components/products/datasheet/430466043726.pdf" TargetMode="External"/><Relationship Id="rId29" Type="http://schemas.openxmlformats.org/officeDocument/2006/relationships/hyperlink" Target="https://www.we-online.com/components/products/datasheet/430466043726.pdf" TargetMode="External"/><Relationship Id="rId30" Type="http://schemas.openxmlformats.org/officeDocument/2006/relationships/hyperlink" Target="https://www.we-online.com/components/products/datasheet/430466043726.pdf" TargetMode="External"/><Relationship Id="rId31" Type="http://schemas.openxmlformats.org/officeDocument/2006/relationships/hyperlink" Target="https://www.we-online.com/components/products/datasheet/482016514001.pdf" TargetMode="External"/><Relationship Id="rId32" Type="http://schemas.openxmlformats.org/officeDocument/2006/relationships/hyperlink" Target="https://www.we-online.com/components/products/datasheet/482016514001.pdf" TargetMode="External"/><Relationship Id="rId33" Type="http://schemas.openxmlformats.org/officeDocument/2006/relationships/hyperlink" Target="https://rocelec.widen.net/view/pdf/rwjc9al1ln/ONSM-S-A0003590761-1.pdf" TargetMode="External"/><Relationship Id="rId34" Type="http://schemas.openxmlformats.org/officeDocument/2006/relationships/hyperlink" Target="https://www.we-online.com/components/products/datasheet/6130xx11121.pdf" TargetMode="External"/><Relationship Id="rId35" Type="http://schemas.openxmlformats.org/officeDocument/2006/relationships/drawing" Target="../drawings/drawing2.xml"/><Relationship Id="rId36" Type="http://schemas.openxmlformats.org/officeDocument/2006/relationships/vmlDrawing" Target="../drawings/vmlDrawing1.vml"/><Relationship Id="rId3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235</v>
      </c>
      <c r="D2" s="3" t="s">
        <v>236</v>
      </c>
      <c r="E2" s="2" t="s">
        <v>245</v>
      </c>
      <c r="F2" s="3">
        <v>35</v>
      </c>
    </row>
    <row r="3" spans="1:12">
      <c r="C3" s="2" t="s">
        <v>237</v>
      </c>
      <c r="D3" s="3" t="s">
        <v>238</v>
      </c>
      <c r="E3" s="2" t="s">
        <v>246</v>
      </c>
      <c r="F3" s="3" t="s">
        <v>247</v>
      </c>
    </row>
    <row r="4" spans="1:12">
      <c r="C4" s="2" t="s">
        <v>239</v>
      </c>
      <c r="D4" s="3" t="s">
        <v>240</v>
      </c>
      <c r="E4" s="2" t="s">
        <v>248</v>
      </c>
      <c r="F4" s="3" t="s">
        <v>247</v>
      </c>
    </row>
    <row r="5" spans="1:12">
      <c r="C5" s="2" t="s">
        <v>241</v>
      </c>
      <c r="D5" s="3" t="s">
        <v>242</v>
      </c>
      <c r="E5" s="2" t="s">
        <v>249</v>
      </c>
      <c r="F5" s="3">
        <v>1</v>
      </c>
    </row>
    <row r="6" spans="1:12">
      <c r="C6" s="2" t="s">
        <v>243</v>
      </c>
      <c r="D6" s="3" t="s">
        <v>244</v>
      </c>
      <c r="E6" s="2" t="s">
        <v>250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8" t="s">
        <v>82</v>
      </c>
      <c r="J17" s="8" t="s">
        <v>22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83</v>
      </c>
      <c r="C18" s="11" t="s">
        <v>84</v>
      </c>
      <c r="D18" s="11" t="s">
        <v>85</v>
      </c>
      <c r="E18" s="11" t="s">
        <v>86</v>
      </c>
      <c r="F18" s="11" t="s">
        <v>87</v>
      </c>
      <c r="G18" s="9" t="s">
        <v>43</v>
      </c>
      <c r="H18" s="9" t="s">
        <v>19</v>
      </c>
      <c r="I18" s="11" t="s">
        <v>88</v>
      </c>
      <c r="J18" s="10" t="s">
        <v>88</v>
      </c>
      <c r="K18" s="12" t="s">
        <v>22</v>
      </c>
      <c r="L18" s="12" t="s">
        <v>22</v>
      </c>
    </row>
    <row r="19" spans="1:12" ht="30" customHeight="1">
      <c r="A19" s="5" t="s">
        <v>89</v>
      </c>
      <c r="B19" s="6" t="s">
        <v>90</v>
      </c>
      <c r="C19" s="7" t="s">
        <v>91</v>
      </c>
      <c r="D19" s="7" t="s">
        <v>92</v>
      </c>
      <c r="E19" s="7" t="s">
        <v>93</v>
      </c>
      <c r="F19" s="7" t="s">
        <v>94</v>
      </c>
      <c r="G19" s="5" t="s">
        <v>12</v>
      </c>
      <c r="H19" s="5" t="s">
        <v>19</v>
      </c>
      <c r="I19" s="7" t="s">
        <v>95</v>
      </c>
      <c r="J19" s="6" t="s">
        <v>96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97</v>
      </c>
      <c r="C20" s="11" t="s">
        <v>98</v>
      </c>
      <c r="D20" s="11" t="s">
        <v>99</v>
      </c>
      <c r="E20" s="11" t="s">
        <v>100</v>
      </c>
      <c r="F20" s="11" t="s">
        <v>101</v>
      </c>
      <c r="G20" s="9" t="s">
        <v>12</v>
      </c>
      <c r="H20" s="9" t="s">
        <v>19</v>
      </c>
      <c r="I20" s="11" t="s">
        <v>102</v>
      </c>
      <c r="J20" s="10" t="s">
        <v>103</v>
      </c>
      <c r="K20" s="12" t="s">
        <v>22</v>
      </c>
      <c r="L20" s="12" t="s">
        <v>22</v>
      </c>
    </row>
    <row r="21" spans="1:12" ht="30" customHeight="1">
      <c r="A21" s="5" t="s">
        <v>104</v>
      </c>
      <c r="B21" s="6" t="s">
        <v>105</v>
      </c>
      <c r="C21" s="7" t="s">
        <v>106</v>
      </c>
      <c r="D21" s="7" t="s">
        <v>107</v>
      </c>
      <c r="E21" s="7" t="s">
        <v>108</v>
      </c>
      <c r="F21" s="7" t="s">
        <v>109</v>
      </c>
      <c r="G21" s="5" t="s">
        <v>18</v>
      </c>
      <c r="H21" s="5" t="s">
        <v>19</v>
      </c>
      <c r="I21" s="7" t="s">
        <v>110</v>
      </c>
      <c r="J21" s="6" t="s">
        <v>111</v>
      </c>
      <c r="K21" s="8" t="s">
        <v>22</v>
      </c>
      <c r="L21" s="8" t="s">
        <v>22</v>
      </c>
    </row>
    <row r="22" spans="1:12" ht="30" customHeight="1">
      <c r="A22" s="9" t="s">
        <v>112</v>
      </c>
      <c r="B22" s="10" t="s">
        <v>113</v>
      </c>
      <c r="C22" s="11" t="s">
        <v>114</v>
      </c>
      <c r="D22" s="11" t="s">
        <v>115</v>
      </c>
      <c r="E22" s="11" t="s">
        <v>116</v>
      </c>
      <c r="F22" s="11" t="s">
        <v>117</v>
      </c>
      <c r="G22" s="9" t="s">
        <v>18</v>
      </c>
      <c r="H22" s="9" t="s">
        <v>19</v>
      </c>
      <c r="I22" s="11" t="s">
        <v>118</v>
      </c>
      <c r="J22" s="10" t="s">
        <v>119</v>
      </c>
      <c r="K22" s="12" t="s">
        <v>22</v>
      </c>
      <c r="L22" s="12" t="s">
        <v>22</v>
      </c>
    </row>
    <row r="23" spans="1:12" ht="3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12</v>
      </c>
      <c r="H23" s="5" t="s">
        <v>19</v>
      </c>
      <c r="I23" s="7" t="s">
        <v>126</v>
      </c>
      <c r="J23" s="6" t="s">
        <v>127</v>
      </c>
      <c r="K23" s="8" t="s">
        <v>22</v>
      </c>
      <c r="L23" s="8" t="s">
        <v>22</v>
      </c>
    </row>
    <row r="24" spans="1:12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12</v>
      </c>
      <c r="H24" s="9" t="s">
        <v>19</v>
      </c>
      <c r="I24" s="11" t="s">
        <v>134</v>
      </c>
      <c r="J24" s="10" t="s">
        <v>135</v>
      </c>
      <c r="K24" s="12" t="s">
        <v>22</v>
      </c>
      <c r="L24" s="12" t="s">
        <v>22</v>
      </c>
    </row>
    <row r="25" spans="1:12" ht="30" customHeight="1">
      <c r="A25" s="5" t="s">
        <v>136</v>
      </c>
      <c r="B25" s="6" t="s">
        <v>90</v>
      </c>
      <c r="C25" s="7" t="s">
        <v>91</v>
      </c>
      <c r="D25" s="7" t="s">
        <v>137</v>
      </c>
      <c r="E25" s="7" t="s">
        <v>138</v>
      </c>
      <c r="F25" s="7" t="s">
        <v>139</v>
      </c>
      <c r="G25" s="5" t="s">
        <v>12</v>
      </c>
      <c r="H25" s="5" t="s">
        <v>19</v>
      </c>
      <c r="I25" s="7" t="s">
        <v>140</v>
      </c>
      <c r="J25" s="6" t="s">
        <v>141</v>
      </c>
      <c r="K25" s="8" t="s">
        <v>22</v>
      </c>
      <c r="L25" s="8" t="s">
        <v>22</v>
      </c>
    </row>
    <row r="26" spans="1:12" ht="30" customHeight="1">
      <c r="A26" s="9" t="s">
        <v>142</v>
      </c>
      <c r="B26" s="10" t="s">
        <v>143</v>
      </c>
      <c r="C26" s="11" t="s">
        <v>144</v>
      </c>
      <c r="D26" s="11" t="s">
        <v>145</v>
      </c>
      <c r="E26" s="11" t="s">
        <v>144</v>
      </c>
      <c r="F26" s="11" t="s">
        <v>146</v>
      </c>
      <c r="G26" s="9" t="s">
        <v>12</v>
      </c>
      <c r="H26" s="9" t="s">
        <v>19</v>
      </c>
      <c r="I26" s="11" t="s">
        <v>147</v>
      </c>
      <c r="J26" s="10" t="s">
        <v>148</v>
      </c>
      <c r="K26" s="12" t="s">
        <v>22</v>
      </c>
      <c r="L26" s="12" t="s">
        <v>22</v>
      </c>
    </row>
    <row r="27" spans="1:12" ht="30" customHeight="1">
      <c r="A27" s="5" t="s">
        <v>149</v>
      </c>
      <c r="B27" s="6" t="s">
        <v>150</v>
      </c>
      <c r="C27" s="7" t="s">
        <v>151</v>
      </c>
      <c r="D27" s="7" t="s">
        <v>152</v>
      </c>
      <c r="E27" s="7" t="s">
        <v>153</v>
      </c>
      <c r="F27" s="7" t="s">
        <v>154</v>
      </c>
      <c r="G27" s="5" t="s">
        <v>12</v>
      </c>
      <c r="H27" s="5" t="s">
        <v>19</v>
      </c>
      <c r="I27" s="7" t="s">
        <v>155</v>
      </c>
      <c r="J27" s="6" t="s">
        <v>156</v>
      </c>
      <c r="K27" s="8" t="s">
        <v>22</v>
      </c>
      <c r="L27" s="8" t="s">
        <v>22</v>
      </c>
    </row>
    <row r="28" spans="1:12" ht="30" customHeight="1">
      <c r="A28" s="9" t="s">
        <v>157</v>
      </c>
      <c r="B28" s="10" t="s">
        <v>158</v>
      </c>
      <c r="C28" s="11" t="s">
        <v>159</v>
      </c>
      <c r="D28" s="11" t="s">
        <v>160</v>
      </c>
      <c r="E28" s="11" t="s">
        <v>161</v>
      </c>
      <c r="F28" s="11" t="s">
        <v>162</v>
      </c>
      <c r="G28" s="9" t="s">
        <v>43</v>
      </c>
      <c r="H28" s="9" t="s">
        <v>19</v>
      </c>
      <c r="I28" s="11" t="s">
        <v>163</v>
      </c>
      <c r="J28" s="10" t="s">
        <v>164</v>
      </c>
      <c r="K28" s="12" t="s">
        <v>22</v>
      </c>
      <c r="L28" s="12" t="s">
        <v>22</v>
      </c>
    </row>
    <row r="29" spans="1:12" ht="30" customHeight="1">
      <c r="A29" s="5" t="s">
        <v>165</v>
      </c>
      <c r="B29" s="8" t="s">
        <v>22</v>
      </c>
      <c r="C29" s="7" t="s">
        <v>166</v>
      </c>
      <c r="D29" s="7" t="s">
        <v>167</v>
      </c>
      <c r="E29" s="7" t="s">
        <v>166</v>
      </c>
      <c r="F29" s="7" t="s">
        <v>168</v>
      </c>
      <c r="G29" s="5" t="s">
        <v>12</v>
      </c>
      <c r="H29" s="5" t="s">
        <v>19</v>
      </c>
      <c r="I29" s="7" t="s">
        <v>169</v>
      </c>
      <c r="J29" s="6" t="s">
        <v>170</v>
      </c>
      <c r="K29" s="8" t="s">
        <v>22</v>
      </c>
      <c r="L29" s="8" t="s">
        <v>22</v>
      </c>
    </row>
    <row r="30" spans="1:12" ht="30" customHeight="1">
      <c r="A30" s="9" t="s">
        <v>171</v>
      </c>
      <c r="B30" s="10" t="s">
        <v>172</v>
      </c>
      <c r="C30" s="11" t="s">
        <v>173</v>
      </c>
      <c r="D30" s="11" t="s">
        <v>174</v>
      </c>
      <c r="E30" s="11" t="s">
        <v>58</v>
      </c>
      <c r="F30" s="11" t="s">
        <v>175</v>
      </c>
      <c r="G30" s="9" t="s">
        <v>12</v>
      </c>
      <c r="H30" s="9" t="s">
        <v>19</v>
      </c>
      <c r="I30" s="11" t="s">
        <v>176</v>
      </c>
      <c r="J30" s="10" t="s">
        <v>177</v>
      </c>
      <c r="K30" s="12" t="s">
        <v>22</v>
      </c>
      <c r="L30" s="12" t="s">
        <v>22</v>
      </c>
    </row>
    <row r="31" spans="1:12" ht="30" customHeight="1">
      <c r="A31" s="5" t="s">
        <v>178</v>
      </c>
      <c r="B31" s="6" t="s">
        <v>172</v>
      </c>
      <c r="C31" s="7" t="s">
        <v>173</v>
      </c>
      <c r="D31" s="7" t="s">
        <v>179</v>
      </c>
      <c r="E31" s="7" t="s">
        <v>180</v>
      </c>
      <c r="F31" s="7" t="s">
        <v>175</v>
      </c>
      <c r="G31" s="5" t="s">
        <v>12</v>
      </c>
      <c r="H31" s="5" t="s">
        <v>19</v>
      </c>
      <c r="I31" s="7" t="s">
        <v>176</v>
      </c>
      <c r="J31" s="6" t="s">
        <v>181</v>
      </c>
      <c r="K31" s="8" t="s">
        <v>22</v>
      </c>
      <c r="L31" s="8" t="s">
        <v>22</v>
      </c>
    </row>
    <row r="32" spans="1:12" ht="30" customHeight="1">
      <c r="A32" s="9" t="s">
        <v>182</v>
      </c>
      <c r="B32" s="10" t="s">
        <v>172</v>
      </c>
      <c r="C32" s="11" t="s">
        <v>173</v>
      </c>
      <c r="D32" s="11" t="s">
        <v>183</v>
      </c>
      <c r="E32" s="11" t="s">
        <v>184</v>
      </c>
      <c r="F32" s="11" t="s">
        <v>175</v>
      </c>
      <c r="G32" s="9" t="s">
        <v>12</v>
      </c>
      <c r="H32" s="9" t="s">
        <v>19</v>
      </c>
      <c r="I32" s="11" t="s">
        <v>176</v>
      </c>
      <c r="J32" s="10" t="s">
        <v>185</v>
      </c>
      <c r="K32" s="12" t="s">
        <v>22</v>
      </c>
      <c r="L32" s="12" t="s">
        <v>22</v>
      </c>
    </row>
    <row r="33" spans="1:12" ht="30" customHeight="1">
      <c r="A33" s="5" t="s">
        <v>186</v>
      </c>
      <c r="B33" s="6" t="s">
        <v>172</v>
      </c>
      <c r="C33" s="7" t="s">
        <v>173</v>
      </c>
      <c r="D33" s="7" t="s">
        <v>187</v>
      </c>
      <c r="E33" s="7" t="s">
        <v>188</v>
      </c>
      <c r="F33" s="7" t="s">
        <v>175</v>
      </c>
      <c r="G33" s="5" t="s">
        <v>18</v>
      </c>
      <c r="H33" s="5" t="s">
        <v>19</v>
      </c>
      <c r="I33" s="7" t="s">
        <v>176</v>
      </c>
      <c r="J33" s="6" t="s">
        <v>189</v>
      </c>
      <c r="K33" s="8" t="s">
        <v>22</v>
      </c>
      <c r="L33" s="8" t="s">
        <v>22</v>
      </c>
    </row>
    <row r="34" spans="1:12" ht="30" customHeight="1">
      <c r="A34" s="9" t="s">
        <v>190</v>
      </c>
      <c r="B34" s="10" t="s">
        <v>191</v>
      </c>
      <c r="C34" s="11" t="s">
        <v>192</v>
      </c>
      <c r="D34" s="11" t="s">
        <v>193</v>
      </c>
      <c r="E34" s="11" t="s">
        <v>194</v>
      </c>
      <c r="F34" s="11" t="s">
        <v>195</v>
      </c>
      <c r="G34" s="9" t="s">
        <v>12</v>
      </c>
      <c r="H34" s="9" t="s">
        <v>19</v>
      </c>
      <c r="I34" s="11" t="s">
        <v>196</v>
      </c>
      <c r="J34" s="10" t="s">
        <v>197</v>
      </c>
      <c r="K34" s="12" t="s">
        <v>22</v>
      </c>
      <c r="L34" s="12" t="s">
        <v>22</v>
      </c>
    </row>
    <row r="35" spans="1:12" ht="30" customHeight="1">
      <c r="A35" s="5" t="s">
        <v>198</v>
      </c>
      <c r="B35" s="6" t="s">
        <v>191</v>
      </c>
      <c r="C35" s="7" t="s">
        <v>192</v>
      </c>
      <c r="D35" s="7" t="s">
        <v>199</v>
      </c>
      <c r="E35" s="7" t="s">
        <v>200</v>
      </c>
      <c r="F35" s="7" t="s">
        <v>195</v>
      </c>
      <c r="G35" s="5" t="s">
        <v>12</v>
      </c>
      <c r="H35" s="5" t="s">
        <v>19</v>
      </c>
      <c r="I35" s="7" t="s">
        <v>196</v>
      </c>
      <c r="J35" s="6" t="s">
        <v>197</v>
      </c>
      <c r="K35" s="8" t="s">
        <v>22</v>
      </c>
      <c r="L35" s="8" t="s">
        <v>22</v>
      </c>
    </row>
    <row r="36" spans="1:12" ht="30" customHeight="1">
      <c r="A36" s="9" t="s">
        <v>201</v>
      </c>
      <c r="B36" s="10" t="s">
        <v>191</v>
      </c>
      <c r="C36" s="11" t="s">
        <v>192</v>
      </c>
      <c r="D36" s="11" t="s">
        <v>202</v>
      </c>
      <c r="E36" s="11" t="s">
        <v>14</v>
      </c>
      <c r="F36" s="11" t="s">
        <v>195</v>
      </c>
      <c r="G36" s="9" t="s">
        <v>12</v>
      </c>
      <c r="H36" s="9" t="s">
        <v>19</v>
      </c>
      <c r="I36" s="11" t="s">
        <v>196</v>
      </c>
      <c r="J36" s="10" t="s">
        <v>197</v>
      </c>
      <c r="K36" s="12" t="s">
        <v>22</v>
      </c>
      <c r="L36" s="12" t="s">
        <v>22</v>
      </c>
    </row>
    <row r="37" spans="1:12" ht="30" customHeight="1">
      <c r="A37" s="5" t="s">
        <v>203</v>
      </c>
      <c r="B37" s="6" t="s">
        <v>191</v>
      </c>
      <c r="C37" s="7" t="s">
        <v>192</v>
      </c>
      <c r="D37" s="7" t="s">
        <v>204</v>
      </c>
      <c r="E37" s="7" t="s">
        <v>50</v>
      </c>
      <c r="F37" s="7" t="s">
        <v>195</v>
      </c>
      <c r="G37" s="5" t="s">
        <v>12</v>
      </c>
      <c r="H37" s="5" t="s">
        <v>19</v>
      </c>
      <c r="I37" s="7" t="s">
        <v>196</v>
      </c>
      <c r="J37" s="6" t="s">
        <v>197</v>
      </c>
      <c r="K37" s="8" t="s">
        <v>22</v>
      </c>
      <c r="L37" s="8" t="s">
        <v>22</v>
      </c>
    </row>
    <row r="38" spans="1:12" ht="30" customHeight="1">
      <c r="A38" s="9" t="s">
        <v>205</v>
      </c>
      <c r="B38" s="10" t="s">
        <v>191</v>
      </c>
      <c r="C38" s="11" t="s">
        <v>192</v>
      </c>
      <c r="D38" s="11" t="s">
        <v>206</v>
      </c>
      <c r="E38" s="11" t="s">
        <v>207</v>
      </c>
      <c r="F38" s="11" t="s">
        <v>195</v>
      </c>
      <c r="G38" s="9" t="s">
        <v>12</v>
      </c>
      <c r="H38" s="9" t="s">
        <v>19</v>
      </c>
      <c r="I38" s="11" t="s">
        <v>196</v>
      </c>
      <c r="J38" s="10" t="s">
        <v>197</v>
      </c>
      <c r="K38" s="12" t="s">
        <v>22</v>
      </c>
      <c r="L38" s="12" t="s">
        <v>22</v>
      </c>
    </row>
    <row r="39" spans="1:12" ht="30" customHeight="1">
      <c r="A39" s="5" t="s">
        <v>208</v>
      </c>
      <c r="B39" s="6" t="s">
        <v>191</v>
      </c>
      <c r="C39" s="7" t="s">
        <v>192</v>
      </c>
      <c r="D39" s="7" t="s">
        <v>209</v>
      </c>
      <c r="E39" s="7" t="s">
        <v>210</v>
      </c>
      <c r="F39" s="7" t="s">
        <v>195</v>
      </c>
      <c r="G39" s="5" t="s">
        <v>12</v>
      </c>
      <c r="H39" s="5" t="s">
        <v>19</v>
      </c>
      <c r="I39" s="7" t="s">
        <v>196</v>
      </c>
      <c r="J39" s="6" t="s">
        <v>197</v>
      </c>
      <c r="K39" s="8" t="s">
        <v>22</v>
      </c>
      <c r="L39" s="8" t="s">
        <v>22</v>
      </c>
    </row>
    <row r="40" spans="1:12" ht="30" customHeight="1">
      <c r="A40" s="9" t="s">
        <v>211</v>
      </c>
      <c r="B40" s="10" t="s">
        <v>212</v>
      </c>
      <c r="C40" s="11" t="s">
        <v>213</v>
      </c>
      <c r="D40" s="11" t="s">
        <v>214</v>
      </c>
      <c r="E40" s="11" t="s">
        <v>215</v>
      </c>
      <c r="F40" s="11" t="s">
        <v>216</v>
      </c>
      <c r="G40" s="9" t="s">
        <v>12</v>
      </c>
      <c r="H40" s="9" t="s">
        <v>19</v>
      </c>
      <c r="I40" s="11" t="s">
        <v>217</v>
      </c>
      <c r="J40" s="10" t="s">
        <v>218</v>
      </c>
      <c r="K40" s="12" t="s">
        <v>22</v>
      </c>
      <c r="L40" s="12" t="s">
        <v>22</v>
      </c>
    </row>
    <row r="41" spans="1:12" ht="30" customHeight="1">
      <c r="A41" s="5" t="s">
        <v>180</v>
      </c>
      <c r="B41" s="6" t="s">
        <v>212</v>
      </c>
      <c r="C41" s="7" t="s">
        <v>213</v>
      </c>
      <c r="D41" s="7" t="s">
        <v>219</v>
      </c>
      <c r="E41" s="7" t="s">
        <v>220</v>
      </c>
      <c r="F41" s="7" t="s">
        <v>216</v>
      </c>
      <c r="G41" s="5" t="s">
        <v>12</v>
      </c>
      <c r="H41" s="5" t="s">
        <v>19</v>
      </c>
      <c r="I41" s="7" t="s">
        <v>217</v>
      </c>
      <c r="J41" s="6" t="s">
        <v>218</v>
      </c>
      <c r="K41" s="8" t="s">
        <v>22</v>
      </c>
      <c r="L41" s="8" t="s">
        <v>22</v>
      </c>
    </row>
    <row r="42" spans="1:12" ht="30" customHeight="1">
      <c r="A42" s="9" t="s">
        <v>221</v>
      </c>
      <c r="B42" s="10" t="s">
        <v>222</v>
      </c>
      <c r="C42" s="11" t="s">
        <v>223</v>
      </c>
      <c r="D42" s="11" t="s">
        <v>224</v>
      </c>
      <c r="E42" s="11" t="s">
        <v>223</v>
      </c>
      <c r="F42" s="11" t="s">
        <v>225</v>
      </c>
      <c r="G42" s="9" t="s">
        <v>12</v>
      </c>
      <c r="H42" s="9" t="s">
        <v>19</v>
      </c>
      <c r="I42" s="11" t="s">
        <v>226</v>
      </c>
      <c r="J42" s="10" t="s">
        <v>227</v>
      </c>
      <c r="K42" s="12" t="s">
        <v>22</v>
      </c>
      <c r="L42" s="12" t="s">
        <v>22</v>
      </c>
    </row>
    <row r="43" spans="1:12" ht="30" customHeight="1">
      <c r="A43" s="5" t="s">
        <v>228</v>
      </c>
      <c r="B43" s="8" t="s">
        <v>22</v>
      </c>
      <c r="C43" s="7" t="s">
        <v>229</v>
      </c>
      <c r="D43" s="7" t="s">
        <v>230</v>
      </c>
      <c r="E43" s="7" t="s">
        <v>229</v>
      </c>
      <c r="F43" s="7" t="s">
        <v>231</v>
      </c>
      <c r="G43" s="5" t="s">
        <v>12</v>
      </c>
      <c r="H43" s="5" t="s">
        <v>19</v>
      </c>
      <c r="I43" s="7" t="s">
        <v>232</v>
      </c>
      <c r="J43" s="6" t="s">
        <v>233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2"/>
  <cols>
    <col min="1" max="1" width="39.7109375" customWidth="1"/>
    <col min="2" max="2" width="24.7109375" customWidth="1"/>
    <col min="3" max="3" width="61.7109375" customWidth="1" outlineLevel="2"/>
    <col min="4" max="4" width="61.7109375" customWidth="1" outlineLevel="1"/>
    <col min="5" max="5" width="35.7109375" customWidth="1" outlineLevel="1"/>
    <col min="6" max="6" width="15.7109375" customWidth="1"/>
    <col min="7" max="7" width="16.7109375" customWidth="1"/>
  </cols>
  <sheetData>
    <row r="1" spans="1:7" ht="32" customHeight="1">
      <c r="D1" s="1" t="s">
        <v>234</v>
      </c>
      <c r="E1" s="1"/>
      <c r="F1" s="1"/>
      <c r="G1" s="1"/>
    </row>
    <row r="2" spans="1:7">
      <c r="D2" s="2" t="s">
        <v>235</v>
      </c>
      <c r="E2" s="3" t="s">
        <v>236</v>
      </c>
      <c r="F2" s="13" t="s">
        <v>256</v>
      </c>
      <c r="G2" s="13">
        <v>1</v>
      </c>
    </row>
    <row r="3" spans="1:7">
      <c r="D3" s="2" t="s">
        <v>237</v>
      </c>
      <c r="E3" s="3" t="s">
        <v>238</v>
      </c>
      <c r="F3" s="14" t="s">
        <v>258</v>
      </c>
      <c r="G3" s="15">
        <f>TotalCost/BoardQty</f>
        <v>0.0</v>
      </c>
    </row>
    <row r="4" spans="1:7">
      <c r="D4" s="2" t="s">
        <v>239</v>
      </c>
      <c r="E4" s="3" t="s">
        <v>240</v>
      </c>
      <c r="F4" s="14" t="s">
        <v>257</v>
      </c>
      <c r="G4" s="16">
        <f>SUM(G10:G44)</f>
        <v>0</v>
      </c>
    </row>
    <row r="5" spans="1:7">
      <c r="D5" s="2" t="s">
        <v>241</v>
      </c>
      <c r="E5" s="3" t="s">
        <v>242</v>
      </c>
    </row>
    <row r="6" spans="1:7">
      <c r="D6" s="2" t="s">
        <v>243</v>
      </c>
      <c r="E6" s="3" t="s">
        <v>244</v>
      </c>
    </row>
    <row r="8" spans="1:7">
      <c r="A8" s="17" t="s">
        <v>251</v>
      </c>
      <c r="B8" s="17"/>
      <c r="C8" s="17"/>
      <c r="D8" s="17"/>
      <c r="E8" s="17"/>
      <c r="F8" s="17"/>
      <c r="G8" s="17"/>
    </row>
    <row r="9" spans="1:7">
      <c r="A9" s="18" t="s">
        <v>3</v>
      </c>
      <c r="B9" s="18" t="s">
        <v>4</v>
      </c>
      <c r="C9" s="18" t="s">
        <v>5</v>
      </c>
      <c r="D9" s="18" t="s">
        <v>252</v>
      </c>
      <c r="E9" s="18" t="s">
        <v>253</v>
      </c>
      <c r="F9" s="18" t="s">
        <v>254</v>
      </c>
      <c r="G9" s="18" t="s">
        <v>255</v>
      </c>
    </row>
    <row r="10" spans="1:7" ht="30" customHeight="1">
      <c r="A10" s="19" t="s">
        <v>15</v>
      </c>
      <c r="B10" s="19" t="s">
        <v>16</v>
      </c>
      <c r="C10" s="19" t="s">
        <v>17</v>
      </c>
      <c r="D10" s="19" t="s">
        <v>20</v>
      </c>
      <c r="E10" s="19">
        <f>CEILING(BoardQty*2,1)</f>
        <v>2</v>
      </c>
      <c r="G10" s="20">
        <f>IF(AND(ISNUMBER(E10),ISNUMBER(F10)),E10*F10,"")</f>
        <v/>
      </c>
    </row>
    <row r="11" spans="1:7">
      <c r="A11" s="19" t="s">
        <v>23</v>
      </c>
      <c r="B11" s="19" t="s">
        <v>24</v>
      </c>
      <c r="C11" s="19" t="s">
        <v>25</v>
      </c>
      <c r="D11" s="19" t="s">
        <v>27</v>
      </c>
      <c r="E11" s="19">
        <f>CEILING(BoardQty*12,1)</f>
        <v>12</v>
      </c>
      <c r="G11" s="20">
        <f>IF(AND(ISNUMBER(E11),ISNUMBER(F11)),E11*F11,"")</f>
        <v/>
      </c>
    </row>
    <row r="12" spans="1:7" ht="30" customHeight="1">
      <c r="A12" s="19" t="s">
        <v>30</v>
      </c>
      <c r="B12" s="19" t="s">
        <v>31</v>
      </c>
      <c r="C12" s="19" t="s">
        <v>32</v>
      </c>
      <c r="D12" s="19" t="s">
        <v>33</v>
      </c>
      <c r="E12" s="19">
        <f>CEILING(BoardQty*2,1)</f>
        <v>2</v>
      </c>
      <c r="G12" s="20">
        <f>IF(AND(ISNUMBER(E12),ISNUMBER(F12)),E12*F12,"")</f>
        <v/>
      </c>
    </row>
    <row r="13" spans="1:7">
      <c r="A13" s="19" t="s">
        <v>38</v>
      </c>
      <c r="B13" s="19" t="s">
        <v>39</v>
      </c>
      <c r="C13" s="19" t="s">
        <v>40</v>
      </c>
      <c r="D13" s="19" t="s">
        <v>41</v>
      </c>
      <c r="E13" s="19">
        <f>CEILING(BoardQty*3,1)</f>
        <v>3</v>
      </c>
      <c r="G13" s="20">
        <f>IF(AND(ISNUMBER(E13),ISNUMBER(F13)),E13*F13,"")</f>
        <v/>
      </c>
    </row>
    <row r="14" spans="1:7">
      <c r="A14" s="19" t="s">
        <v>46</v>
      </c>
      <c r="B14" s="19" t="s">
        <v>45</v>
      </c>
      <c r="C14" s="19" t="s">
        <v>47</v>
      </c>
      <c r="D14" s="19" t="s">
        <v>48</v>
      </c>
      <c r="E14" s="19">
        <f>BoardQty*1</f>
        <v>1</v>
      </c>
      <c r="G14" s="20">
        <f>IF(AND(ISNUMBER(E14),ISNUMBER(F14)),E14*F14,"")</f>
        <v/>
      </c>
    </row>
    <row r="15" spans="1:7" ht="30" customHeight="1">
      <c r="A15" s="19" t="s">
        <v>55</v>
      </c>
      <c r="B15" s="19" t="s">
        <v>56</v>
      </c>
      <c r="C15" s="19" t="s">
        <v>57</v>
      </c>
      <c r="D15" s="19" t="s">
        <v>59</v>
      </c>
      <c r="E15" s="19">
        <f>CEILING(BoardQty*10,1)</f>
        <v>10</v>
      </c>
      <c r="G15" s="20">
        <f>IF(AND(ISNUMBER(E15),ISNUMBER(F15)),E15*F15,"")</f>
        <v/>
      </c>
    </row>
    <row r="16" spans="1:7" ht="30" customHeight="1">
      <c r="A16" s="19" t="s">
        <v>64</v>
      </c>
      <c r="B16" s="19" t="s">
        <v>65</v>
      </c>
      <c r="C16" s="19" t="s">
        <v>66</v>
      </c>
      <c r="D16" s="19" t="s">
        <v>67</v>
      </c>
      <c r="E16" s="19">
        <f>BoardQty*1</f>
        <v>1</v>
      </c>
      <c r="G16" s="20">
        <f>IF(AND(ISNUMBER(E16),ISNUMBER(F16)),E16*F16,"")</f>
        <v/>
      </c>
    </row>
    <row r="17" spans="1:7" ht="30" customHeight="1">
      <c r="A17" s="19" t="s">
        <v>72</v>
      </c>
      <c r="B17" s="19" t="s">
        <v>73</v>
      </c>
      <c r="C17" s="19" t="s">
        <v>74</v>
      </c>
      <c r="D17" s="19" t="s">
        <v>75</v>
      </c>
      <c r="E17" s="19">
        <f>BoardQty*1</f>
        <v>1</v>
      </c>
      <c r="G17" s="20">
        <f>IF(AND(ISNUMBER(E17),ISNUMBER(F17)),E17*F17,"")</f>
        <v/>
      </c>
    </row>
    <row r="18" spans="1:7">
      <c r="A18" s="19" t="s">
        <v>80</v>
      </c>
      <c r="B18" s="19" t="s">
        <v>79</v>
      </c>
      <c r="C18" s="19" t="s">
        <v>81</v>
      </c>
      <c r="E18" s="19">
        <f>BoardQty*1</f>
        <v>1</v>
      </c>
      <c r="G18" s="20">
        <f>IF(AND(ISNUMBER(E18),ISNUMBER(F18)),E18*F18,"")</f>
        <v/>
      </c>
    </row>
    <row r="19" spans="1:7" ht="30" customHeight="1">
      <c r="A19" s="19" t="s">
        <v>85</v>
      </c>
      <c r="B19" s="19" t="s">
        <v>86</v>
      </c>
      <c r="C19" s="19" t="s">
        <v>87</v>
      </c>
      <c r="D19" s="19" t="s">
        <v>88</v>
      </c>
      <c r="E19" s="19">
        <f>CEILING(BoardQty*5,1)</f>
        <v>5</v>
      </c>
      <c r="G19" s="20">
        <f>IF(AND(ISNUMBER(E19),ISNUMBER(F19)),E19*F19,"")</f>
        <v/>
      </c>
    </row>
    <row r="20" spans="1:7" ht="30" customHeight="1">
      <c r="A20" s="19" t="s">
        <v>92</v>
      </c>
      <c r="B20" s="19" t="s">
        <v>93</v>
      </c>
      <c r="C20" s="19" t="s">
        <v>94</v>
      </c>
      <c r="D20" s="19" t="s">
        <v>95</v>
      </c>
      <c r="E20" s="19">
        <f>BoardQty*1</f>
        <v>1</v>
      </c>
      <c r="G20" s="20">
        <f>IF(AND(ISNUMBER(E20),ISNUMBER(F20)),E20*F20,"")</f>
        <v/>
      </c>
    </row>
    <row r="21" spans="1:7" ht="30" customHeight="1">
      <c r="A21" s="19" t="s">
        <v>99</v>
      </c>
      <c r="B21" s="19" t="s">
        <v>100</v>
      </c>
      <c r="C21" s="19" t="s">
        <v>101</v>
      </c>
      <c r="D21" s="19" t="s">
        <v>102</v>
      </c>
      <c r="E21" s="19">
        <f>BoardQty*1</f>
        <v>1</v>
      </c>
      <c r="G21" s="20">
        <f>IF(AND(ISNUMBER(E21),ISNUMBER(F21)),E21*F21,"")</f>
        <v/>
      </c>
    </row>
    <row r="22" spans="1:7">
      <c r="A22" s="19" t="s">
        <v>107</v>
      </c>
      <c r="B22" s="19" t="s">
        <v>108</v>
      </c>
      <c r="C22" s="19" t="s">
        <v>109</v>
      </c>
      <c r="D22" s="19" t="s">
        <v>110</v>
      </c>
      <c r="E22" s="19">
        <f>CEILING(BoardQty*2,1)</f>
        <v>2</v>
      </c>
      <c r="G22" s="20">
        <f>IF(AND(ISNUMBER(E22),ISNUMBER(F22)),E22*F22,"")</f>
        <v/>
      </c>
    </row>
    <row r="23" spans="1:7">
      <c r="A23" s="19" t="s">
        <v>115</v>
      </c>
      <c r="B23" s="19" t="s">
        <v>116</v>
      </c>
      <c r="C23" s="19" t="s">
        <v>117</v>
      </c>
      <c r="D23" s="19" t="s">
        <v>118</v>
      </c>
      <c r="E23" s="19">
        <f>CEILING(BoardQty*2,1)</f>
        <v>2</v>
      </c>
      <c r="G23" s="20">
        <f>IF(AND(ISNUMBER(E23),ISNUMBER(F23)),E23*F23,"")</f>
        <v/>
      </c>
    </row>
    <row r="24" spans="1:7" ht="30" customHeight="1">
      <c r="A24" s="19" t="s">
        <v>123</v>
      </c>
      <c r="B24" s="19" t="s">
        <v>124</v>
      </c>
      <c r="C24" s="19" t="s">
        <v>125</v>
      </c>
      <c r="D24" s="19" t="s">
        <v>126</v>
      </c>
      <c r="E24" s="19">
        <f>BoardQty*1</f>
        <v>1</v>
      </c>
      <c r="G24" s="20">
        <f>IF(AND(ISNUMBER(E24),ISNUMBER(F24)),E24*F24,"")</f>
        <v/>
      </c>
    </row>
    <row r="25" spans="1:7" ht="30" customHeight="1">
      <c r="A25" s="19" t="s">
        <v>131</v>
      </c>
      <c r="B25" s="19" t="s">
        <v>132</v>
      </c>
      <c r="C25" s="19" t="s">
        <v>133</v>
      </c>
      <c r="D25" s="19" t="s">
        <v>134</v>
      </c>
      <c r="E25" s="19">
        <f>BoardQty*1</f>
        <v>1</v>
      </c>
      <c r="G25" s="20">
        <f>IF(AND(ISNUMBER(E25),ISNUMBER(F25)),E25*F25,"")</f>
        <v/>
      </c>
    </row>
    <row r="26" spans="1:7">
      <c r="A26" s="19" t="s">
        <v>137</v>
      </c>
      <c r="B26" s="19" t="s">
        <v>138</v>
      </c>
      <c r="C26" s="19" t="s">
        <v>139</v>
      </c>
      <c r="D26" s="19" t="s">
        <v>140</v>
      </c>
      <c r="E26" s="19">
        <f>BoardQty*1</f>
        <v>1</v>
      </c>
      <c r="G26" s="20">
        <f>IF(AND(ISNUMBER(E26),ISNUMBER(F26)),E26*F26,"")</f>
        <v/>
      </c>
    </row>
    <row r="27" spans="1:7" ht="30" customHeight="1">
      <c r="A27" s="19" t="s">
        <v>145</v>
      </c>
      <c r="B27" s="19" t="s">
        <v>144</v>
      </c>
      <c r="C27" s="19" t="s">
        <v>146</v>
      </c>
      <c r="D27" s="19" t="s">
        <v>147</v>
      </c>
      <c r="E27" s="19">
        <f>BoardQty*1</f>
        <v>1</v>
      </c>
      <c r="G27" s="20">
        <f>IF(AND(ISNUMBER(E27),ISNUMBER(F27)),E27*F27,"")</f>
        <v/>
      </c>
    </row>
    <row r="28" spans="1:7" ht="30" customHeight="1">
      <c r="A28" s="19" t="s">
        <v>152</v>
      </c>
      <c r="B28" s="19" t="s">
        <v>153</v>
      </c>
      <c r="C28" s="19" t="s">
        <v>154</v>
      </c>
      <c r="D28" s="19" t="s">
        <v>155</v>
      </c>
      <c r="E28" s="19">
        <f>BoardQty*1</f>
        <v>1</v>
      </c>
      <c r="G28" s="20">
        <f>IF(AND(ISNUMBER(E28),ISNUMBER(F28)),E28*F28,"")</f>
        <v/>
      </c>
    </row>
    <row r="29" spans="1:7" ht="30" customHeight="1">
      <c r="A29" s="19" t="s">
        <v>160</v>
      </c>
      <c r="B29" s="19" t="s">
        <v>161</v>
      </c>
      <c r="C29" s="19" t="s">
        <v>162</v>
      </c>
      <c r="D29" s="19" t="s">
        <v>163</v>
      </c>
      <c r="E29" s="19">
        <f>CEILING(BoardQty*5,1)</f>
        <v>5</v>
      </c>
      <c r="G29" s="20">
        <f>IF(AND(ISNUMBER(E29),ISNUMBER(F29)),E29*F29,"")</f>
        <v/>
      </c>
    </row>
    <row r="30" spans="1:7">
      <c r="A30" s="19" t="s">
        <v>167</v>
      </c>
      <c r="B30" s="19" t="s">
        <v>166</v>
      </c>
      <c r="C30" s="19" t="s">
        <v>168</v>
      </c>
      <c r="D30" s="19" t="s">
        <v>169</v>
      </c>
      <c r="E30" s="19">
        <f>BoardQty*1</f>
        <v>1</v>
      </c>
      <c r="G30" s="20">
        <f>IF(AND(ISNUMBER(E30),ISNUMBER(F30)),E30*F30,"")</f>
        <v/>
      </c>
    </row>
    <row r="31" spans="1:7">
      <c r="A31" s="19" t="s">
        <v>174</v>
      </c>
      <c r="B31" s="19" t="s">
        <v>58</v>
      </c>
      <c r="C31" s="19" t="s">
        <v>175</v>
      </c>
      <c r="D31" s="19" t="s">
        <v>176</v>
      </c>
      <c r="E31" s="19">
        <f>BoardQty*1</f>
        <v>1</v>
      </c>
      <c r="G31" s="20">
        <f>IF(AND(ISNUMBER(E31),ISNUMBER(F31)),E31*F31,"")</f>
        <v/>
      </c>
    </row>
    <row r="32" spans="1:7">
      <c r="A32" s="19" t="s">
        <v>179</v>
      </c>
      <c r="B32" s="19" t="s">
        <v>180</v>
      </c>
      <c r="C32" s="19" t="s">
        <v>175</v>
      </c>
      <c r="D32" s="19" t="s">
        <v>176</v>
      </c>
      <c r="E32" s="19">
        <f>BoardQty*1</f>
        <v>1</v>
      </c>
      <c r="G32" s="20">
        <f>IF(AND(ISNUMBER(E32),ISNUMBER(F32)),E32*F32,"")</f>
        <v/>
      </c>
    </row>
    <row r="33" spans="1:7">
      <c r="A33" s="19" t="s">
        <v>183</v>
      </c>
      <c r="B33" s="19" t="s">
        <v>184</v>
      </c>
      <c r="C33" s="19" t="s">
        <v>175</v>
      </c>
      <c r="D33" s="19" t="s">
        <v>176</v>
      </c>
      <c r="E33" s="19">
        <f>BoardQty*1</f>
        <v>1</v>
      </c>
      <c r="G33" s="20">
        <f>IF(AND(ISNUMBER(E33),ISNUMBER(F33)),E33*F33,"")</f>
        <v/>
      </c>
    </row>
    <row r="34" spans="1:7">
      <c r="A34" s="19" t="s">
        <v>187</v>
      </c>
      <c r="B34" s="19" t="s">
        <v>188</v>
      </c>
      <c r="C34" s="19" t="s">
        <v>175</v>
      </c>
      <c r="D34" s="19" t="s">
        <v>176</v>
      </c>
      <c r="E34" s="19">
        <f>CEILING(BoardQty*2,1)</f>
        <v>2</v>
      </c>
      <c r="G34" s="20">
        <f>IF(AND(ISNUMBER(E34),ISNUMBER(F34)),E34*F34,"")</f>
        <v/>
      </c>
    </row>
    <row r="35" spans="1:7" ht="30" customHeight="1">
      <c r="A35" s="19" t="s">
        <v>193</v>
      </c>
      <c r="B35" s="19" t="s">
        <v>194</v>
      </c>
      <c r="C35" s="19" t="s">
        <v>195</v>
      </c>
      <c r="D35" s="19" t="s">
        <v>196</v>
      </c>
      <c r="E35" s="19">
        <f>BoardQty*1</f>
        <v>1</v>
      </c>
      <c r="G35" s="20">
        <f>IF(AND(ISNUMBER(E35),ISNUMBER(F35)),E35*F35,"")</f>
        <v/>
      </c>
    </row>
    <row r="36" spans="1:7" ht="30" customHeight="1">
      <c r="A36" s="19" t="s">
        <v>199</v>
      </c>
      <c r="B36" s="19" t="s">
        <v>200</v>
      </c>
      <c r="C36" s="19" t="s">
        <v>195</v>
      </c>
      <c r="D36" s="19" t="s">
        <v>196</v>
      </c>
      <c r="E36" s="19">
        <f>BoardQty*1</f>
        <v>1</v>
      </c>
      <c r="G36" s="20">
        <f>IF(AND(ISNUMBER(E36),ISNUMBER(F36)),E36*F36,"")</f>
        <v/>
      </c>
    </row>
    <row r="37" spans="1:7" ht="30" customHeight="1">
      <c r="A37" s="19" t="s">
        <v>202</v>
      </c>
      <c r="B37" s="19" t="s">
        <v>14</v>
      </c>
      <c r="C37" s="19" t="s">
        <v>195</v>
      </c>
      <c r="D37" s="19" t="s">
        <v>196</v>
      </c>
      <c r="E37" s="19">
        <f>BoardQty*1</f>
        <v>1</v>
      </c>
      <c r="G37" s="20">
        <f>IF(AND(ISNUMBER(E37),ISNUMBER(F37)),E37*F37,"")</f>
        <v/>
      </c>
    </row>
    <row r="38" spans="1:7" ht="30" customHeight="1">
      <c r="A38" s="19" t="s">
        <v>204</v>
      </c>
      <c r="B38" s="19" t="s">
        <v>50</v>
      </c>
      <c r="C38" s="19" t="s">
        <v>195</v>
      </c>
      <c r="D38" s="19" t="s">
        <v>196</v>
      </c>
      <c r="E38" s="19">
        <f>BoardQty*1</f>
        <v>1</v>
      </c>
      <c r="G38" s="20">
        <f>IF(AND(ISNUMBER(E38),ISNUMBER(F38)),E38*F38,"")</f>
        <v/>
      </c>
    </row>
    <row r="39" spans="1:7" ht="30" customHeight="1">
      <c r="A39" s="19" t="s">
        <v>206</v>
      </c>
      <c r="B39" s="19" t="s">
        <v>207</v>
      </c>
      <c r="C39" s="19" t="s">
        <v>195</v>
      </c>
      <c r="D39" s="19" t="s">
        <v>196</v>
      </c>
      <c r="E39" s="19">
        <f>BoardQty*1</f>
        <v>1</v>
      </c>
      <c r="G39" s="20">
        <f>IF(AND(ISNUMBER(E39),ISNUMBER(F39)),E39*F39,"")</f>
        <v/>
      </c>
    </row>
    <row r="40" spans="1:7" ht="30" customHeight="1">
      <c r="A40" s="19" t="s">
        <v>209</v>
      </c>
      <c r="B40" s="19" t="s">
        <v>210</v>
      </c>
      <c r="C40" s="19" t="s">
        <v>195</v>
      </c>
      <c r="D40" s="19" t="s">
        <v>196</v>
      </c>
      <c r="E40" s="19">
        <f>BoardQty*1</f>
        <v>1</v>
      </c>
      <c r="G40" s="20">
        <f>IF(AND(ISNUMBER(E40),ISNUMBER(F40)),E40*F40,"")</f>
        <v/>
      </c>
    </row>
    <row r="41" spans="1:7" ht="30" customHeight="1">
      <c r="A41" s="19" t="s">
        <v>214</v>
      </c>
      <c r="B41" s="19" t="s">
        <v>215</v>
      </c>
      <c r="C41" s="19" t="s">
        <v>216</v>
      </c>
      <c r="D41" s="19" t="s">
        <v>217</v>
      </c>
      <c r="E41" s="19">
        <f>BoardQty*1</f>
        <v>1</v>
      </c>
      <c r="G41" s="20">
        <f>IF(AND(ISNUMBER(E41),ISNUMBER(F41)),E41*F41,"")</f>
        <v/>
      </c>
    </row>
    <row r="42" spans="1:7" ht="30" customHeight="1">
      <c r="A42" s="19" t="s">
        <v>219</v>
      </c>
      <c r="B42" s="19" t="s">
        <v>220</v>
      </c>
      <c r="C42" s="19" t="s">
        <v>216</v>
      </c>
      <c r="D42" s="19" t="s">
        <v>217</v>
      </c>
      <c r="E42" s="19">
        <f>BoardQty*1</f>
        <v>1</v>
      </c>
      <c r="G42" s="20">
        <f>IF(AND(ISNUMBER(E42),ISNUMBER(F42)),E42*F42,"")</f>
        <v/>
      </c>
    </row>
    <row r="43" spans="1:7" ht="30" customHeight="1">
      <c r="A43" s="19" t="s">
        <v>224</v>
      </c>
      <c r="B43" s="19" t="s">
        <v>223</v>
      </c>
      <c r="C43" s="19" t="s">
        <v>225</v>
      </c>
      <c r="D43" s="19" t="s">
        <v>226</v>
      </c>
      <c r="E43" s="19">
        <f>BoardQty*1</f>
        <v>1</v>
      </c>
      <c r="G43" s="20">
        <f>IF(AND(ISNUMBER(E43),ISNUMBER(F43)),E43*F43,"")</f>
        <v/>
      </c>
    </row>
    <row r="44" spans="1:7" ht="30" customHeight="1">
      <c r="A44" s="19" t="s">
        <v>230</v>
      </c>
      <c r="B44" s="19" t="s">
        <v>229</v>
      </c>
      <c r="C44" s="19" t="s">
        <v>231</v>
      </c>
      <c r="D44" s="19" t="s">
        <v>232</v>
      </c>
      <c r="E44" s="19">
        <f>BoardQty*1</f>
        <v>1</v>
      </c>
      <c r="G44" s="20">
        <f>IF(AND(ISNUMBER(E44),ISNUMBER(F44)),E44*F44,"")</f>
        <v/>
      </c>
    </row>
    <row r="47" spans="1:7">
      <c r="A47" s="21" t="s">
        <v>259</v>
      </c>
      <c r="B47" s="22" t="s">
        <v>260</v>
      </c>
    </row>
    <row r="48" spans="1:7">
      <c r="A48" s="23" t="s">
        <v>261</v>
      </c>
    </row>
  </sheetData>
  <mergeCells count="2">
    <mergeCell ref="A8:G8"/>
    <mergeCell ref="D1:G1"/>
  </mergeCells>
  <conditionalFormatting sqref="E10">
    <cfRule type="expression" dxfId="0" priority="1">
      <formula>AND(ISBLANK(D10),TRUE())</formula>
    </cfRule>
  </conditionalFormatting>
  <conditionalFormatting sqref="E11">
    <cfRule type="expression" dxfId="0" priority="2">
      <formula>AND(ISBLANK(D11),TRUE())</formula>
    </cfRule>
  </conditionalFormatting>
  <conditionalFormatting sqref="E12">
    <cfRule type="expression" dxfId="0" priority="3">
      <formula>AND(ISBLANK(D12),TRUE())</formula>
    </cfRule>
  </conditionalFormatting>
  <conditionalFormatting sqref="E13">
    <cfRule type="expression" dxfId="0" priority="4">
      <formula>AND(ISBLANK(D13),TRUE())</formula>
    </cfRule>
  </conditionalFormatting>
  <conditionalFormatting sqref="E14">
    <cfRule type="expression" dxfId="0" priority="5">
      <formula>AND(ISBLANK(D14),TRUE())</formula>
    </cfRule>
  </conditionalFormatting>
  <conditionalFormatting sqref="E15">
    <cfRule type="expression" dxfId="0" priority="6">
      <formula>AND(ISBLANK(D15),TRUE())</formula>
    </cfRule>
  </conditionalFormatting>
  <conditionalFormatting sqref="E16">
    <cfRule type="expression" dxfId="0" priority="7">
      <formula>AND(ISBLANK(D16),TRUE())</formula>
    </cfRule>
  </conditionalFormatting>
  <conditionalFormatting sqref="E17">
    <cfRule type="expression" dxfId="0" priority="8">
      <formula>AND(ISBLANK(D17),TRUE())</formula>
    </cfRule>
  </conditionalFormatting>
  <conditionalFormatting sqref="E18">
    <cfRule type="expression" dxfId="0" priority="9">
      <formula>AND(ISBLANK(D18),TRUE())</formula>
    </cfRule>
  </conditionalFormatting>
  <conditionalFormatting sqref="E19">
    <cfRule type="expression" dxfId="0" priority="10">
      <formula>AND(ISBLANK(D19),TRUE())</formula>
    </cfRule>
  </conditionalFormatting>
  <conditionalFormatting sqref="E20">
    <cfRule type="expression" dxfId="0" priority="11">
      <formula>AND(ISBLANK(D20),TRUE())</formula>
    </cfRule>
  </conditionalFormatting>
  <conditionalFormatting sqref="E21">
    <cfRule type="expression" dxfId="0" priority="12">
      <formula>AND(ISBLANK(D21),TRUE())</formula>
    </cfRule>
  </conditionalFormatting>
  <conditionalFormatting sqref="E22">
    <cfRule type="expression" dxfId="0" priority="13">
      <formula>AND(ISBLANK(D22),TRUE())</formula>
    </cfRule>
  </conditionalFormatting>
  <conditionalFormatting sqref="E23">
    <cfRule type="expression" dxfId="0" priority="14">
      <formula>AND(ISBLANK(D23),TRUE())</formula>
    </cfRule>
  </conditionalFormatting>
  <conditionalFormatting sqref="E24">
    <cfRule type="expression" dxfId="0" priority="15">
      <formula>AND(ISBLANK(D24),TRUE())</formula>
    </cfRule>
  </conditionalFormatting>
  <conditionalFormatting sqref="E25">
    <cfRule type="expression" dxfId="0" priority="16">
      <formula>AND(ISBLANK(D25),TRUE())</formula>
    </cfRule>
  </conditionalFormatting>
  <conditionalFormatting sqref="E26">
    <cfRule type="expression" dxfId="0" priority="17">
      <formula>AND(ISBLANK(D26),TRUE())</formula>
    </cfRule>
  </conditionalFormatting>
  <conditionalFormatting sqref="E27">
    <cfRule type="expression" dxfId="0" priority="18">
      <formula>AND(ISBLANK(D27),TRUE())</formula>
    </cfRule>
  </conditionalFormatting>
  <conditionalFormatting sqref="E28">
    <cfRule type="expression" dxfId="0" priority="19">
      <formula>AND(ISBLANK(D28),TRUE())</formula>
    </cfRule>
  </conditionalFormatting>
  <conditionalFormatting sqref="E29">
    <cfRule type="expression" dxfId="0" priority="20">
      <formula>AND(ISBLANK(D29),TRUE())</formula>
    </cfRule>
  </conditionalFormatting>
  <conditionalFormatting sqref="E30">
    <cfRule type="expression" dxfId="0" priority="21">
      <formula>AND(ISBLANK(D30),TRUE())</formula>
    </cfRule>
  </conditionalFormatting>
  <conditionalFormatting sqref="E31">
    <cfRule type="expression" dxfId="0" priority="22">
      <formula>AND(ISBLANK(D31),TRUE())</formula>
    </cfRule>
  </conditionalFormatting>
  <conditionalFormatting sqref="E32">
    <cfRule type="expression" dxfId="0" priority="23">
      <formula>AND(ISBLANK(D32),TRUE())</formula>
    </cfRule>
  </conditionalFormatting>
  <conditionalFormatting sqref="E33">
    <cfRule type="expression" dxfId="0" priority="24">
      <formula>AND(ISBLANK(D33),TRUE())</formula>
    </cfRule>
  </conditionalFormatting>
  <conditionalFormatting sqref="E34">
    <cfRule type="expression" dxfId="0" priority="25">
      <formula>AND(ISBLANK(D34),TRUE())</formula>
    </cfRule>
  </conditionalFormatting>
  <conditionalFormatting sqref="E35">
    <cfRule type="expression" dxfId="0" priority="26">
      <formula>AND(ISBLANK(D35),TRUE())</formula>
    </cfRule>
  </conditionalFormatting>
  <conditionalFormatting sqref="E36">
    <cfRule type="expression" dxfId="0" priority="27">
      <formula>AND(ISBLANK(D36),TRUE())</formula>
    </cfRule>
  </conditionalFormatting>
  <conditionalFormatting sqref="E37">
    <cfRule type="expression" dxfId="0" priority="28">
      <formula>AND(ISBLANK(D37),TRUE())</formula>
    </cfRule>
  </conditionalFormatting>
  <conditionalFormatting sqref="E38">
    <cfRule type="expression" dxfId="0" priority="29">
      <formula>AND(ISBLANK(D38),TRUE())</formula>
    </cfRule>
  </conditionalFormatting>
  <conditionalFormatting sqref="E39">
    <cfRule type="expression" dxfId="0" priority="30">
      <formula>AND(ISBLANK(D39),TRUE())</formula>
    </cfRule>
  </conditionalFormatting>
  <conditionalFormatting sqref="E40">
    <cfRule type="expression" dxfId="0" priority="31">
      <formula>AND(ISBLANK(D40),TRUE())</formula>
    </cfRule>
  </conditionalFormatting>
  <conditionalFormatting sqref="E41">
    <cfRule type="expression" dxfId="0" priority="32">
      <formula>AND(ISBLANK(D41),TRUE())</formula>
    </cfRule>
  </conditionalFormatting>
  <conditionalFormatting sqref="E42">
    <cfRule type="expression" dxfId="0" priority="33">
      <formula>AND(ISBLANK(D42),TRUE())</formula>
    </cfRule>
  </conditionalFormatting>
  <conditionalFormatting sqref="E43">
    <cfRule type="expression" dxfId="0" priority="34">
      <formula>AND(ISBLANK(D43),TRUE())</formula>
    </cfRule>
  </conditionalFormatting>
  <conditionalFormatting sqref="E44">
    <cfRule type="expression" dxfId="0" priority="35">
      <formula>AND(ISBLANK(D44),TRUE())</formula>
    </cfRule>
  </conditionalFormatting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9" r:id="rId9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27" r:id="rId17"/>
    <hyperlink ref="D28" r:id="rId18"/>
    <hyperlink ref="D29" r:id="rId19"/>
    <hyperlink ref="D30" r:id="rId20"/>
    <hyperlink ref="D31" r:id="rId21"/>
    <hyperlink ref="D32" r:id="rId22"/>
    <hyperlink ref="D33" r:id="rId23"/>
    <hyperlink ref="D34" r:id="rId24"/>
    <hyperlink ref="D35" r:id="rId25"/>
    <hyperlink ref="D36" r:id="rId26"/>
    <hyperlink ref="D37" r:id="rId27"/>
    <hyperlink ref="D38" r:id="rId28"/>
    <hyperlink ref="D39" r:id="rId29"/>
    <hyperlink ref="D40" r:id="rId30"/>
    <hyperlink ref="D41" r:id="rId31"/>
    <hyperlink ref="D42" r:id="rId32"/>
    <hyperlink ref="D43" r:id="rId33"/>
    <hyperlink ref="D44" r:id="rId34"/>
  </hyperlinks>
  <pageMargins left="0.7" right="0.7" top="0.75" bottom="0.75" header="0.3" footer="0.3"/>
  <drawing r:id="rId35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7" t="s">
        <v>262</v>
      </c>
    </row>
    <row r="2" spans="1:1">
      <c r="A2" s="5" t="s">
        <v>263</v>
      </c>
    </row>
    <row r="3" spans="1:1">
      <c r="A3" s="6" t="s">
        <v>264</v>
      </c>
    </row>
    <row r="4" spans="1:1">
      <c r="A4" s="8" t="s">
        <v>265</v>
      </c>
    </row>
    <row r="6" spans="1:1">
      <c r="A6" t="s">
        <v>266</v>
      </c>
    </row>
    <row r="7" spans="1:1">
      <c r="A7" s="24" t="s">
        <v>267</v>
      </c>
    </row>
    <row r="8" spans="1:1">
      <c r="A8" s="25" t="s">
        <v>268</v>
      </c>
    </row>
    <row r="9" spans="1:1">
      <c r="A9" s="26" t="s">
        <v>269</v>
      </c>
    </row>
    <row r="10" spans="1:1">
      <c r="A10" s="27" t="s">
        <v>270</v>
      </c>
    </row>
    <row r="11" spans="1:1">
      <c r="A11" s="28" t="s">
        <v>271</v>
      </c>
    </row>
    <row r="12" spans="1:1">
      <c r="A12" s="29" t="s">
        <v>272</v>
      </c>
    </row>
    <row r="13" spans="1:1">
      <c r="A13" s="30" t="s">
        <v>273</v>
      </c>
    </row>
    <row r="14" spans="1:1">
      <c r="A14" s="31" t="s">
        <v>274</v>
      </c>
    </row>
    <row r="15" spans="1:1">
      <c r="A15" s="3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BoM</vt:lpstr>
      <vt:lpstr>Costs</vt:lpstr>
      <vt:lpstr>Colors</vt:lpstr>
      <vt:lpstr>'Costs'!BoardQty</vt:lpstr>
      <vt:lpstr>BoM!Print_Titles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2023-03-27T17:01:24Z</dcterms:created>
  <dcterms:modified xsi:type="dcterms:W3CDTF">2023-03-27T17:01:24Z</dcterms:modified>
</cp:coreProperties>
</file>