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oM" sheetId="1" r:id="rId1"/>
    <sheet name="Costs" sheetId="2" r:id="rId2"/>
    <sheet name="Colors" sheetId="3" r:id="rId3"/>
  </sheets>
  <definedNames>
    <definedName name="BoardQty" localSheetId="1">'Costs'!$G$2</definedName>
    <definedName name="_xlnm.Print_Titles" localSheetId="0">BoM!$9:$9</definedName>
    <definedName name="TotalCost" localSheetId="1">'Costs'!$G$4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sharedStrings.xml><?xml version="1.0" encoding="utf-8"?>
<sst xmlns="http://schemas.openxmlformats.org/spreadsheetml/2006/main" count="869" uniqueCount="309">
  <si>
    <t>Row</t>
  </si>
  <si>
    <t>Description</t>
  </si>
  <si>
    <t>Part</t>
  </si>
  <si>
    <t>References</t>
  </si>
  <si>
    <t>Value</t>
  </si>
  <si>
    <t>Footprint</t>
  </si>
  <si>
    <t>Quantity Per PCB</t>
  </si>
  <si>
    <t>Status</t>
  </si>
  <si>
    <t>Datasheet</t>
  </si>
  <si>
    <t>Supplier</t>
  </si>
  <si>
    <t>MF</t>
  </si>
  <si>
    <t>Package</t>
  </si>
  <si>
    <t>MP</t>
  </si>
  <si>
    <t>DigiKey_Part_Number</t>
  </si>
  <si>
    <t>MPN</t>
  </si>
  <si>
    <t>OC_FARNELL</t>
  </si>
  <si>
    <t>OC_NEWARK</t>
  </si>
  <si>
    <t>1</t>
  </si>
  <si>
    <t>Unpolarized capacitor</t>
  </si>
  <si>
    <t>C</t>
  </si>
  <si>
    <t>C18 C19</t>
  </si>
  <si>
    <t>1nF</t>
  </si>
  <si>
    <t>C_1206_3216Metric</t>
  </si>
  <si>
    <t>2</t>
  </si>
  <si>
    <t xml:space="preserve"> </t>
  </si>
  <si>
    <t>http://www.holystonecaps.com/PDF/201612051329150.2017%20HVC%20Series.pdf</t>
  </si>
  <si>
    <t>https://www.digikey.ch/de/products/detail/holy-stone-enterprise-co-ltd/C1206X102K202T/16894855</t>
  </si>
  <si>
    <t/>
  </si>
  <si>
    <t>C1 C2 C3 C4 C5 C12</t>
  </si>
  <si>
    <t>100nF</t>
  </si>
  <si>
    <t>C_0805_2012Metric</t>
  </si>
  <si>
    <t>6</t>
  </si>
  <si>
    <t>https://datasheets.kyocera-avx.com/X7RDielectric.pdf</t>
  </si>
  <si>
    <t>https://www.digikey.ch/de/products/detail/kyocera-avx/KGM21NR71H104KM/6816312</t>
  </si>
  <si>
    <t>3</t>
  </si>
  <si>
    <t>C16 C17 C20</t>
  </si>
  <si>
    <t>4.7uF</t>
  </si>
  <si>
    <t>https://search.murata.co.jp/Ceramy/image/img/A01X/G101/ENG/GRM21BZ71H475ME15-01.pdf</t>
  </si>
  <si>
    <t>https://www.digikey.ch/de/products/detail/murata-electronics/GRM21BZ71H475ME15K/13904866</t>
  </si>
  <si>
    <t>4</t>
  </si>
  <si>
    <t>Polarized capacitor</t>
  </si>
  <si>
    <t>C_Polarized</t>
  </si>
  <si>
    <t>C13 C14 C15</t>
  </si>
  <si>
    <t>270uF</t>
  </si>
  <si>
    <t>CP_Elec_10x10</t>
  </si>
  <si>
    <t>https://connect.kemet.com:7667/gateway/IntelliData-ComponentDocumentation/1.0/download/datasheet/A768MS277M1GLAE022</t>
  </si>
  <si>
    <t>https://www.digikey.ch/de/products/detail/kemet/A768MS277M1GLAE022/12707654</t>
  </si>
  <si>
    <t>5</t>
  </si>
  <si>
    <t>RGB LED with integrated controller</t>
  </si>
  <si>
    <t>SK6812</t>
  </si>
  <si>
    <t>D1 D2 D3 D4</t>
  </si>
  <si>
    <t>LED_SK6812_PLCC4_5.0x5.0mm_P3.2mm</t>
  </si>
  <si>
    <t>https://cdn-shop.adafruit.com/product-files/1138/SK6812+LED+datasheet+.pdf</t>
  </si>
  <si>
    <t>https://www.digikey.ch/de/products/detail/adafruit-industries-llc/1655/5154679</t>
  </si>
  <si>
    <t>100V 0.15A standard switching diode, DO-35</t>
  </si>
  <si>
    <t>1N4148</t>
  </si>
  <si>
    <t>D11</t>
  </si>
  <si>
    <t>SM4007</t>
  </si>
  <si>
    <t>D_SOD-123F</t>
  </si>
  <si>
    <t>https://www.mccsemi.com/pdf/Products/SM4001PL-SM4007PL(SOD-123FL).PDF</t>
  </si>
  <si>
    <t>https://www.digikey.ch/de/products/detail/micro-commercial-co/SM4007PL-TP/1793250</t>
  </si>
  <si>
    <t>7</t>
  </si>
  <si>
    <t>20V 1A Schottky Barrier Rectifier Diode, DO-41</t>
  </si>
  <si>
    <t>1N5817</t>
  </si>
  <si>
    <t>D13</t>
  </si>
  <si>
    <t>SS34HF</t>
  </si>
  <si>
    <t>D_SMA</t>
  </si>
  <si>
    <t>https://www.comchiptech.com/admin/files/product/20190514101641.pdf</t>
  </si>
  <si>
    <t>https://www.digikey.ch/de/products/detail/comchip-technology/SS34-HF/10279693</t>
  </si>
  <si>
    <t>8</t>
  </si>
  <si>
    <t>Resettable fuse, polymeric positive temperature coefficient</t>
  </si>
  <si>
    <t>Polyfuse</t>
  </si>
  <si>
    <t>F1</t>
  </si>
  <si>
    <t>Polyfuse 1.8A</t>
  </si>
  <si>
    <t>Fuse_1812_4532Metric</t>
  </si>
  <si>
    <t>https://www.littelfuse.com/~/media/electronics/datasheets/resettable_ptcs/littelfuse_ptc_1812l_datasheet.pdf.pdf</t>
  </si>
  <si>
    <t>https://www.digikey.ch/de/products/detail/littelfuse-inc/1812L150-24MR/2023969</t>
  </si>
  <si>
    <t>9</t>
  </si>
  <si>
    <t>DC Barrel Jack with an internal switch</t>
  </si>
  <si>
    <t>Barrel_Jack_Switch</t>
  </si>
  <si>
    <t>J13</t>
  </si>
  <si>
    <t>Barrel_Jack_MountingPin</t>
  </si>
  <si>
    <t>BarrelJack_Wuerth_6941xx301002</t>
  </si>
  <si>
    <t>https://www.we-online.com/components/products/datasheet/6941xx301002.pdf</t>
  </si>
  <si>
    <t>https://www.digikey.ch/de/products/detail/w%C3%BCrth-elektronik/694106301002/5047522</t>
  </si>
  <si>
    <t>10</t>
  </si>
  <si>
    <t>Generic connector, double row, 02x01, this symbol is compatible with counter-clockwise, top-bottom and odd-even numbering schemes., script generated (kicad-library-utils/schlib/autogen/connector/)</t>
  </si>
  <si>
    <t>Conn_02x01</t>
  </si>
  <si>
    <t>J14</t>
  </si>
  <si>
    <t>PinHeader_1x02_P2.54mm_Horizontal</t>
  </si>
  <si>
    <t>https://cdn.amphenol-cs.com/media/wysiwyg/files/drawing/68015.pdf</t>
  </si>
  <si>
    <t>https://www.digikey.ch/de/products/detail/amphenol-cs-fci/68016-202HLF/4273561</t>
  </si>
  <si>
    <t>11</t>
  </si>
  <si>
    <t>M Series, 6.35mm (1/4in) stereo jack, switched, with chrome ferrule and straight PCB pins</t>
  </si>
  <si>
    <t>NMJ6HCD2</t>
  </si>
  <si>
    <t>J3 J9 J10 J11 J12</t>
  </si>
  <si>
    <t>EXP</t>
  </si>
  <si>
    <t>Jack_6.35mm_Horizontal</t>
  </si>
  <si>
    <t>https://www.schurter.com/en/datasheet/typ_4833.2320.pdf</t>
  </si>
  <si>
    <t>https://www.digikey.ch/de/products/detail/schurter-inc/4833-2320/2644235</t>
  </si>
  <si>
    <t>12</t>
  </si>
  <si>
    <t>expansion header for Raspberry Pi 2 &amp; 3</t>
  </si>
  <si>
    <t>Raspberry_Pi_2_3</t>
  </si>
  <si>
    <t>J8</t>
  </si>
  <si>
    <t>HiFi Berry</t>
  </si>
  <si>
    <t>HiFi Berry DAC ADC+</t>
  </si>
  <si>
    <t>https://www.hifiberry.com/docs/data-sheets/datasheet-dac-adc-pro/</t>
  </si>
  <si>
    <t>https://www.digikey.ch/de/products/detail/w%C3%BCrth-elektronik/61304021821/16608657</t>
  </si>
  <si>
    <t>13</t>
  </si>
  <si>
    <t>Generic connector, double row, 02x02, odd/even pin numbering scheme (row 1 odd numbers, row 2 even numbers), script generated (kicad-library-utils/schlib/autogen/connector/)</t>
  </si>
  <si>
    <t>Conn_02x02_Odd_Even</t>
  </si>
  <si>
    <t>J18 J19 J20 J21 J22 J23</t>
  </si>
  <si>
    <t>LED-Ring</t>
  </si>
  <si>
    <t>Led-Ring</t>
  </si>
  <si>
    <t>~</t>
  </si>
  <si>
    <t>14</t>
  </si>
  <si>
    <t>Generic connector, double row, 02x03, odd/even pin numbering scheme (row 1 odd numbers, row 2 even numbers), script generated (kicad-library-utils/schlib/autogen/connector/)</t>
  </si>
  <si>
    <t>Conn_02x03_Odd_Even</t>
  </si>
  <si>
    <t>J15</t>
  </si>
  <si>
    <t>MIDI IN/OUT</t>
  </si>
  <si>
    <t>PinHeader_2x03_P2.54mm_Horizontal</t>
  </si>
  <si>
    <t>https://www.digikey.ch/de/products/detail/w%C3%BCrth-elektronik/61300621021/4846834</t>
  </si>
  <si>
    <t>15</t>
  </si>
  <si>
    <t>Audio Jack, 3 Poles (Stereo / TRS), Switched TR Poles (Normalling)</t>
  </si>
  <si>
    <t>AudioJack3_SwitchTR</t>
  </si>
  <si>
    <t>J16 J17</t>
  </si>
  <si>
    <t>MIDI OUT J</t>
  </si>
  <si>
    <t>Jack_3.5mm_CUI_SJ1-3525N_Horizontal</t>
  </si>
  <si>
    <t>https://www.cuidevices.com/product/resource/sj1-352xng.pdf</t>
  </si>
  <si>
    <t>https://www.digikey.ch/de/products/detail/cui-devices/SJ1-3525NG/738690</t>
  </si>
  <si>
    <t>16</t>
  </si>
  <si>
    <t>5-pin DIN connector (5-pin DIN-5 stereo)</t>
  </si>
  <si>
    <t>DIN-5_180degree</t>
  </si>
  <si>
    <t>J1 J2</t>
  </si>
  <si>
    <t>MIDI_OUT</t>
  </si>
  <si>
    <t>CP-2350</t>
  </si>
  <si>
    <t>https://www.switchcraft.com/assets/1/24/57PC5F_CD.pdf</t>
  </si>
  <si>
    <t>https://www.digikey.ch/de/products/detail/switchcraft-inc/57PC5F/275385</t>
  </si>
  <si>
    <t>17</t>
  </si>
  <si>
    <t>Generic connector, single row, 01x02, script generated</t>
  </si>
  <si>
    <t>Conn_01x02_Pin</t>
  </si>
  <si>
    <t>J5</t>
  </si>
  <si>
    <t>Pico USB TP</t>
  </si>
  <si>
    <t>Spring_Loaded_Pins_2mm</t>
  </si>
  <si>
    <t>https://media.digikey.com/pdf/Data%20Sheets/Mill%20Max%20PDFs/Spring%20Loaded%20Connectors.pdf</t>
  </si>
  <si>
    <t>https://www.digikey.ch/de/products/detail/mill-max-manufacturing-corp/0906-0-15-20-76-14-11-0/1147048</t>
  </si>
  <si>
    <t>18</t>
  </si>
  <si>
    <t>Generic connector, single row, 01x03, script generated</t>
  </si>
  <si>
    <t>Conn_01x03_Pin</t>
  </si>
  <si>
    <t>J4</t>
  </si>
  <si>
    <t>RGB_LED_EXT</t>
  </si>
  <si>
    <t>PinHeader_1x03_P2.54mm_Horizontal</t>
  </si>
  <si>
    <t>https://www.we-online.com/components/products/datasheet/6130xx11021.pdf</t>
  </si>
  <si>
    <t>https://www.digikey.ch/de/products/detail/w%C3%BCrth-elektronik/61300311021/4846824</t>
  </si>
  <si>
    <t>19</t>
  </si>
  <si>
    <t>J7</t>
  </si>
  <si>
    <t>Raspberry_pi</t>
  </si>
  <si>
    <t>Raspberry PI Compute Module CM4 Nano A</t>
  </si>
  <si>
    <t>https://www.waveshare.com/wiki/CM4-NANO-A</t>
  </si>
  <si>
    <t>https://www.digikey.ch/de/products/detail/w%C3%BCrth-elektronik/61304021121/4846886</t>
  </si>
  <si>
    <t>20</t>
  </si>
  <si>
    <t>USB Type A connector</t>
  </si>
  <si>
    <t>USB_A</t>
  </si>
  <si>
    <t>J6</t>
  </si>
  <si>
    <t>USB A BCB Male Plug</t>
  </si>
  <si>
    <t>https://media.digikey.com/pdf/Data%20Sheets/GCT%20PDFs/USB1061_Spec.pdf</t>
  </si>
  <si>
    <t>https://www.digikey.ch/de/products/detail/gct/USB1061-GF-L-A/10649776</t>
  </si>
  <si>
    <t>21</t>
  </si>
  <si>
    <t>Inductor</t>
  </si>
  <si>
    <t>L</t>
  </si>
  <si>
    <t>L6</t>
  </si>
  <si>
    <t>2.2uH</t>
  </si>
  <si>
    <t>L_1210_3225Metric</t>
  </si>
  <si>
    <t>https://www.bourns.com/docs/product-datasheets/srp3212.pdf</t>
  </si>
  <si>
    <t>https://www.digikey.ch/de/products/detail/bourns-inc/SRP3212-2R2M/16394422</t>
  </si>
  <si>
    <t>22</t>
  </si>
  <si>
    <t>Inductor with ferrite core</t>
  </si>
  <si>
    <t>L_Ferrite</t>
  </si>
  <si>
    <t>L1 L2 L3 L4 L5</t>
  </si>
  <si>
    <t>120_100MHz</t>
  </si>
  <si>
    <t>L_0603_1608Metric</t>
  </si>
  <si>
    <t>https://www.murata.com/products/productdata/8796738650142/ENFA0003.pdf</t>
  </si>
  <si>
    <t>https://www.digikey.ch/de/products/detail/murata-electronics/BLM18KG121TN1D/1982762</t>
  </si>
  <si>
    <t>23</t>
  </si>
  <si>
    <t>PDQE15-Q24-S5-D</t>
  </si>
  <si>
    <t>PS1</t>
  </si>
  <si>
    <t>CONV_PDQE15-Q24-S5-D</t>
  </si>
  <si>
    <t>https://www.cui.com/product/resource/pdqe15-d.pdf</t>
  </si>
  <si>
    <t>https://www.digikey.ch/de/products/detail/cui-inc/PDQE15-Q24-S5-D/10230147</t>
  </si>
  <si>
    <t>24</t>
  </si>
  <si>
    <t>FDS4435BZ</t>
  </si>
  <si>
    <t>Q1</t>
  </si>
  <si>
    <t>SO08-E3</t>
  </si>
  <si>
    <t>onsemi</t>
  </si>
  <si>
    <t>None</t>
  </si>
  <si>
    <t>25</t>
  </si>
  <si>
    <t>Resistor</t>
  </si>
  <si>
    <t>R</t>
  </si>
  <si>
    <t>R4</t>
  </si>
  <si>
    <t>R_0805_2012Metric</t>
  </si>
  <si>
    <t>https://www.seielect.com/catalog/sei-rncp.pdf</t>
  </si>
  <si>
    <t>https://www.digikey.ch/de/products/detail/stackpole-electronics-inc/RNCP0805FTD10R0/2240197</t>
  </si>
  <si>
    <t>26</t>
  </si>
  <si>
    <t>R3</t>
  </si>
  <si>
    <t>33</t>
  </si>
  <si>
    <t>https://www.seielect.com/catalog/sei-rmcf_rmcp.pdf</t>
  </si>
  <si>
    <t>https://www.digikey.ch/de/products/detail/stackpole-electronics-inc/RMCF0805FT33R0/1760586</t>
  </si>
  <si>
    <t>27</t>
  </si>
  <si>
    <t>R1 R5</t>
  </si>
  <si>
    <t>220</t>
  </si>
  <si>
    <t>https://www.digikey.ch/de/products/detail/stackpole-electronics-inc/RMCF0805FT220R/1760238 https://www.digikey.ch/de/products/detail/stackpole-electronics-inc/RMCF0805FT470R/1760300</t>
  </si>
  <si>
    <t>28</t>
  </si>
  <si>
    <t>Omron B3FS 6x6mm single pole normally-open tactile switch</t>
  </si>
  <si>
    <t>SW_Omron_B3FS</t>
  </si>
  <si>
    <t>SW4</t>
  </si>
  <si>
    <t>A</t>
  </si>
  <si>
    <t>SW_PUSH-12mm_Wuerth</t>
  </si>
  <si>
    <t>https://www.we-online.com/components/products/datasheet/430172043816.pdf</t>
  </si>
  <si>
    <t>https://www.digikey.ch/de/products/detail/w%C3%BCrth-elektronik/430162043826/9950802</t>
  </si>
  <si>
    <t>29</t>
  </si>
  <si>
    <t>SW5</t>
  </si>
  <si>
    <t>B</t>
  </si>
  <si>
    <t>30</t>
  </si>
  <si>
    <t>SW6</t>
  </si>
  <si>
    <t>31</t>
  </si>
  <si>
    <t>SW1</t>
  </si>
  <si>
    <t>D</t>
  </si>
  <si>
    <t>32</t>
  </si>
  <si>
    <t>SW2</t>
  </si>
  <si>
    <t>E</t>
  </si>
  <si>
    <t>SW3</t>
  </si>
  <si>
    <t>F</t>
  </si>
  <si>
    <t>34</t>
  </si>
  <si>
    <t>Rotary encoder, dual channel, incremental quadrate outputs, with switch</t>
  </si>
  <si>
    <t>RotaryEncoder_Switch</t>
  </si>
  <si>
    <t>SW8</t>
  </si>
  <si>
    <t>GAIN Rotary</t>
  </si>
  <si>
    <t>RotaryEncoder_Alps_EC11E-Switch_Vertical_H20mm_CircularMountingHoles</t>
  </si>
  <si>
    <t>https://www.we-online.com/components/products/datasheet/482016514001.pdf</t>
  </si>
  <si>
    <t>https://www.digikey.ch/de/products/detail/w%C3%BCrth-elektronik/482016514001/10056402</t>
  </si>
  <si>
    <t>35</t>
  </si>
  <si>
    <t>SW7</t>
  </si>
  <si>
    <t>VOL Rotary</t>
  </si>
  <si>
    <t>36</t>
  </si>
  <si>
    <t>74AHCT1G32SE-7</t>
  </si>
  <si>
    <t>U3</t>
  </si>
  <si>
    <t>SOT65P210X110-5N</t>
  </si>
  <si>
    <t>https://www.diodes.com/assets/Datasheets/74AHCT1G32.pdf</t>
  </si>
  <si>
    <t>https://www.digikey.ch/de/products/detail/diodes-incorporated/74AHCT1G32SE-7/2711987</t>
  </si>
  <si>
    <t>Diodes Inc.</t>
  </si>
  <si>
    <t>SOT-353-5</t>
  </si>
  <si>
    <t>74AHCT1G32SE-7DITR-ND</t>
  </si>
  <si>
    <t>2057398</t>
  </si>
  <si>
    <t>64T4877</t>
  </si>
  <si>
    <t>37</t>
  </si>
  <si>
    <t>Pico</t>
  </si>
  <si>
    <t>U1</t>
  </si>
  <si>
    <t>RPi_Pico_SMD_TH</t>
  </si>
  <si>
    <t>https://www.we-online.com/components/products/datasheet/6130xx11121.pdf</t>
  </si>
  <si>
    <t>https://www.digikey.ch/de/products/detail/w%C3%BCrth-elektronik/61302011121/4846860</t>
  </si>
  <si>
    <t>38</t>
  </si>
  <si>
    <t>15-Mbps inverting photocouple,5 kVrms, 2.7 - 5.5 Vdd, push-pull output</t>
  </si>
  <si>
    <t>TLP2761</t>
  </si>
  <si>
    <t>U2</t>
  </si>
  <si>
    <t>SO-6L_10x3.84mm_P1.27mm</t>
  </si>
  <si>
    <t>https://toshiba.semicon-storage.com/info/docget.jsp?did=28819&amp;prodName=TLP2761</t>
  </si>
  <si>
    <t>https://www.digikey.ch/de/products/detail/toshiba-semiconductor-and-storage/TLP2761-TP-E/7809713</t>
  </si>
  <si>
    <t>KiBot Bill of Materials</t>
  </si>
  <si>
    <t>Schematic:</t>
  </si>
  <si>
    <t>pedalboard-hw</t>
  </si>
  <si>
    <t>Variant:</t>
  </si>
  <si>
    <t>default</t>
  </si>
  <si>
    <t>Revision:</t>
  </si>
  <si>
    <t>3.0.0-RC1</t>
  </si>
  <si>
    <t>Date:</t>
  </si>
  <si>
    <t>2023-09-10</t>
  </si>
  <si>
    <t>KiCad Version:</t>
  </si>
  <si>
    <t>7.0.7-7.0.7~ubuntu23.04.1</t>
  </si>
  <si>
    <t>Component Groups:</t>
  </si>
  <si>
    <t>Component Count:</t>
  </si>
  <si>
    <t>67 (40 SMD/ 25 THT)</t>
  </si>
  <si>
    <t>Fitted Components:</t>
  </si>
  <si>
    <t>Number of PCBs:</t>
  </si>
  <si>
    <t>Total Components:</t>
  </si>
  <si>
    <t>Global Part Info</t>
  </si>
  <si>
    <t>Manf#</t>
  </si>
  <si>
    <t>Build Quantity</t>
  </si>
  <si>
    <t>Unit$</t>
  </si>
  <si>
    <t>Ext$</t>
  </si>
  <si>
    <t>Board Qty:</t>
  </si>
  <si>
    <t>Total Cost:</t>
  </si>
  <si>
    <t>Unit Cost:</t>
  </si>
  <si>
    <t>Created:</t>
  </si>
  <si>
    <t>2023-10-12 20:50:35</t>
  </si>
  <si>
    <t>KiCost® v1.1.18 + KiBot v1.6.3</t>
  </si>
  <si>
    <t>KiCad Fields (default)</t>
  </si>
  <si>
    <t>Generated Fields</t>
  </si>
  <si>
    <t>User Fields</t>
  </si>
  <si>
    <t>Empty Fields</t>
  </si>
  <si>
    <t>Costs sheet</t>
  </si>
  <si>
    <t>Best price</t>
  </si>
  <si>
    <t>No manufacturer or distributor code</t>
  </si>
  <si>
    <t>Not available</t>
  </si>
  <si>
    <t>Purchase quantity is more than what is available</t>
  </si>
  <si>
    <t>Minimum order quantity not respected</t>
  </si>
  <si>
    <t>Total available part quantity is less than needed</t>
  </si>
  <si>
    <t>Total purchased part quantity is less than needed</t>
  </si>
  <si>
    <t>This part is obsolete</t>
  </si>
  <si>
    <t>This part is listed but is not normally stocked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</si>
</sst>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  <numFmt numFmtId="164" formatCode="$#,##0.00"/>
  </numFmts>
  <fonts count="14">
    <font>
      <sz val="11"/>
      <color theme="1"/>
      <name val="Calibri"/>
      <family val="2"/>
      <scheme val="minor"/>
    </font>
    <font>
      <b/>
      <sz val="24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008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09090"/>
      <name val="Calibri"/>
      <family val="2"/>
      <scheme val="minor"/>
    </font>
    <font>
      <sz val="8"/>
      <color indexed="81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rgb="FF009879"/>
        <bgColor indexed="64"/>
      </patternFill>
    </fill>
    <fill>
      <patternFill patternType="solid">
        <fgColor rgb="FFE6FFEE"/>
        <bgColor indexed="64"/>
      </patternFill>
    </fill>
    <fill>
      <patternFill patternType="solid">
        <fgColor rgb="FFE6F9FF"/>
        <bgColor indexed="64"/>
      </patternFill>
    </fill>
    <fill>
      <patternFill patternType="solid">
        <fgColor rgb="FFFFE6B3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0FFF4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FFF0BD"/>
        <bgColor indexed="64"/>
      </patternFill>
    </fill>
    <fill>
      <patternFill patternType="solid">
        <fgColor rgb="FFFF8A8A"/>
        <bgColor indexed="64"/>
      </patternFill>
    </fill>
    <fill>
      <patternFill patternType="solid">
        <fgColor rgb="FF80FF80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3" fillId="2" borderId="0" xfId="0" applyFont="1" applyFill="1" applyAlignment="1">
      <alignment horizontal="centerContinuous" vertical="center" wrapText="1"/>
    </xf>
    <xf numFmtId="0" fontId="0" fillId="3" borderId="0" xfId="0" applyFill="1" applyAlignment="1">
      <alignment horizontal="centerContinuous" vertical="center" wrapText="1"/>
    </xf>
    <xf numFmtId="0" fontId="0" fillId="4" borderId="0" xfId="0" applyFill="1" applyAlignment="1">
      <alignment horizontal="centerContinuous" vertical="center" wrapText="1"/>
    </xf>
    <xf numFmtId="0" fontId="0" fillId="5" borderId="0" xfId="0" applyFill="1" applyAlignment="1">
      <alignment horizontal="centerContinuous" vertical="center" wrapText="1"/>
    </xf>
    <xf numFmtId="0" fontId="0" fillId="6" borderId="0" xfId="0" applyFill="1" applyAlignment="1">
      <alignment horizontal="centerContinuous" vertical="center" wrapText="1"/>
    </xf>
    <xf numFmtId="0" fontId="0" fillId="7" borderId="0" xfId="0" applyFill="1" applyAlignment="1">
      <alignment horizontal="centerContinuous" vertical="center" wrapText="1"/>
    </xf>
    <xf numFmtId="0" fontId="0" fillId="8" borderId="0" xfId="0" applyFill="1" applyAlignment="1">
      <alignment horizontal="centerContinuous" vertical="center" wrapText="1"/>
    </xf>
    <xf numFmtId="0" fontId="0" fillId="9" borderId="0" xfId="0" applyFill="1" applyAlignment="1">
      <alignment horizontal="centerContinuous" vertical="center" wrapText="1"/>
    </xf>
    <xf numFmtId="0" fontId="0" fillId="10" borderId="0" xfId="0" applyFill="1" applyAlignment="1">
      <alignment horizontal="centerContinuous"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164" fontId="5" fillId="0" borderId="0" xfId="0" applyNumberFormat="1" applyFont="1" applyAlignment="1">
      <alignment vertical="center"/>
    </xf>
    <xf numFmtId="164" fontId="6" fillId="0" borderId="0" xfId="0" applyNumberFormat="1" applyFont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top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11" borderId="0" xfId="0" applyFill="1"/>
    <xf numFmtId="0" fontId="0" fillId="12" borderId="0" xfId="0" applyFill="1"/>
    <xf numFmtId="0" fontId="10" fillId="13" borderId="0" xfId="0" applyFont="1" applyFill="1"/>
    <xf numFmtId="0" fontId="10" fillId="14" borderId="0" xfId="0" applyFont="1" applyFill="1"/>
    <xf numFmtId="0" fontId="0" fillId="15" borderId="0" xfId="0" applyFill="1"/>
    <xf numFmtId="0" fontId="11" fillId="16" borderId="0" xfId="0" applyFont="1" applyFill="1"/>
    <xf numFmtId="0" fontId="0" fillId="17" borderId="0" xfId="0" applyFill="1"/>
    <xf numFmtId="0" fontId="0" fillId="18" borderId="0" xfId="0" applyFill="1" applyAlignment="1">
      <alignment vertical="center" wrapText="1"/>
    </xf>
    <xf numFmtId="0" fontId="12" fillId="0" borderId="0" xfId="0" applyFont="1" applyAlignment="1">
      <alignment horizontal="right" vertical="center"/>
    </xf>
  </cellXfs>
  <cellStyles count="1">
    <cellStyle name="Normal" xfId="0" builtinId="0"/>
  </cellStyles>
  <dxfs count="1">
    <dxf>
      <fill>
        <patternFill>
          <bgColor rgb="FFAAAAA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1464384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730959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://www.holystonecaps.com/PDF/201612051329150.2017%20HVC%20Series.pdf" TargetMode="External"/><Relationship Id="rId2" Type="http://schemas.openxmlformats.org/officeDocument/2006/relationships/hyperlink" Target="https://datasheets.kyocera-avx.com/X7RDielectric.pdf" TargetMode="External"/><Relationship Id="rId3" Type="http://schemas.openxmlformats.org/officeDocument/2006/relationships/hyperlink" Target="https://search.murata.co.jp/Ceramy/image/img/A01X/G101/ENG/GRM21BZ71H475ME15-01.pdf" TargetMode="External"/><Relationship Id="rId4" Type="http://schemas.openxmlformats.org/officeDocument/2006/relationships/hyperlink" Target="https://connect.kemet.com:7667/gateway/IntelliData-ComponentDocumentation/1.0/download/datasheet/A768MS277M1GLAE022" TargetMode="External"/><Relationship Id="rId5" Type="http://schemas.openxmlformats.org/officeDocument/2006/relationships/hyperlink" Target="https://cdn-shop.adafruit.com/product-files/1138/SK6812+LED+datasheet+.pdf" TargetMode="External"/><Relationship Id="rId6" Type="http://schemas.openxmlformats.org/officeDocument/2006/relationships/hyperlink" Target="https://www.mccsemi.com/pdf/Products/SM4001PL-SM4007PL(SOD-123FL).PDF" TargetMode="External"/><Relationship Id="rId7" Type="http://schemas.openxmlformats.org/officeDocument/2006/relationships/hyperlink" Target="https://www.comchiptech.com/admin/files/product/20190514101641.pdf" TargetMode="External"/><Relationship Id="rId8" Type="http://schemas.openxmlformats.org/officeDocument/2006/relationships/hyperlink" Target="https://www.littelfuse.com/~/media/electronics/datasheets/resettable_ptcs/littelfuse_ptc_1812l_datasheet.pdf.pdf" TargetMode="External"/><Relationship Id="rId9" Type="http://schemas.openxmlformats.org/officeDocument/2006/relationships/hyperlink" Target="https://www.we-online.com/components/products/datasheet/6941xx301002.pdf" TargetMode="External"/><Relationship Id="rId10" Type="http://schemas.openxmlformats.org/officeDocument/2006/relationships/hyperlink" Target="https://cdn.amphenol-cs.com/media/wysiwyg/files/drawing/68015.pdf" TargetMode="External"/><Relationship Id="rId11" Type="http://schemas.openxmlformats.org/officeDocument/2006/relationships/hyperlink" Target="https://www.schurter.com/en/datasheet/typ_4833.2320.pdf" TargetMode="External"/><Relationship Id="rId12" Type="http://schemas.openxmlformats.org/officeDocument/2006/relationships/hyperlink" Target="https://www.hifiberry.com/docs/data-sheets/datasheet-dac-adc-pro/" TargetMode="External"/><Relationship Id="rId13" Type="http://schemas.openxmlformats.org/officeDocument/2006/relationships/hyperlink" Target="https://www.cuidevices.com/product/resource/sj1-352xng.pdf" TargetMode="External"/><Relationship Id="rId14" Type="http://schemas.openxmlformats.org/officeDocument/2006/relationships/hyperlink" Target="https://www.switchcraft.com/assets/1/24/57PC5F_CD.pdf" TargetMode="External"/><Relationship Id="rId15" Type="http://schemas.openxmlformats.org/officeDocument/2006/relationships/hyperlink" Target="https://media.digikey.com/pdf/Data%20Sheets/Mill%20Max%20PDFs/Spring%20Loaded%20Connectors.pdf" TargetMode="External"/><Relationship Id="rId16" Type="http://schemas.openxmlformats.org/officeDocument/2006/relationships/hyperlink" Target="https://www.we-online.com/components/products/datasheet/6130xx11021.pdf" TargetMode="External"/><Relationship Id="rId17" Type="http://schemas.openxmlformats.org/officeDocument/2006/relationships/hyperlink" Target="https://www.waveshare.com/wiki/CM4-NANO-A" TargetMode="External"/><Relationship Id="rId18" Type="http://schemas.openxmlformats.org/officeDocument/2006/relationships/hyperlink" Target="https://media.digikey.com/pdf/Data%20Sheets/GCT%20PDFs/USB1061_Spec.pdf" TargetMode="External"/><Relationship Id="rId19" Type="http://schemas.openxmlformats.org/officeDocument/2006/relationships/hyperlink" Target="https://www.bourns.com/docs/product-datasheets/srp3212.pdf" TargetMode="External"/><Relationship Id="rId20" Type="http://schemas.openxmlformats.org/officeDocument/2006/relationships/hyperlink" Target="https://www.murata.com/products/productdata/8796738650142/ENFA0003.pdf" TargetMode="External"/><Relationship Id="rId21" Type="http://schemas.openxmlformats.org/officeDocument/2006/relationships/hyperlink" Target="https://www.cui.com/product/resource/pdqe15-d.pdf" TargetMode="External"/><Relationship Id="rId22" Type="http://schemas.openxmlformats.org/officeDocument/2006/relationships/hyperlink" Target="https://www.seielect.com/catalog/sei-rncp.pdf" TargetMode="External"/><Relationship Id="rId23" Type="http://schemas.openxmlformats.org/officeDocument/2006/relationships/hyperlink" Target="https://www.seielect.com/catalog/sei-rmcf_rmcp.pdf" TargetMode="External"/><Relationship Id="rId24" Type="http://schemas.openxmlformats.org/officeDocument/2006/relationships/hyperlink" Target="https://www.seielect.com/catalog/sei-rmcf_rmcp.pdf" TargetMode="External"/><Relationship Id="rId25" Type="http://schemas.openxmlformats.org/officeDocument/2006/relationships/hyperlink" Target="https://www.we-online.com/components/products/datasheet/430172043816.pdf" TargetMode="External"/><Relationship Id="rId26" Type="http://schemas.openxmlformats.org/officeDocument/2006/relationships/hyperlink" Target="https://www.we-online.com/components/products/datasheet/430172043816.pdf" TargetMode="External"/><Relationship Id="rId27" Type="http://schemas.openxmlformats.org/officeDocument/2006/relationships/hyperlink" Target="https://www.we-online.com/components/products/datasheet/430172043816.pdf" TargetMode="External"/><Relationship Id="rId28" Type="http://schemas.openxmlformats.org/officeDocument/2006/relationships/hyperlink" Target="https://www.we-online.com/components/products/datasheet/430172043816.pdf" TargetMode="External"/><Relationship Id="rId29" Type="http://schemas.openxmlformats.org/officeDocument/2006/relationships/hyperlink" Target="https://www.we-online.com/components/products/datasheet/430172043816.pdf" TargetMode="External"/><Relationship Id="rId30" Type="http://schemas.openxmlformats.org/officeDocument/2006/relationships/hyperlink" Target="https://www.we-online.com/components/products/datasheet/430172043816.pdf" TargetMode="External"/><Relationship Id="rId31" Type="http://schemas.openxmlformats.org/officeDocument/2006/relationships/hyperlink" Target="https://www.we-online.com/components/products/datasheet/482016514001.pdf" TargetMode="External"/><Relationship Id="rId32" Type="http://schemas.openxmlformats.org/officeDocument/2006/relationships/hyperlink" Target="https://www.we-online.com/components/products/datasheet/482016514001.pdf" TargetMode="External"/><Relationship Id="rId33" Type="http://schemas.openxmlformats.org/officeDocument/2006/relationships/hyperlink" Target="https://www.diodes.com/assets/Datasheets/74AHCT1G32.pdf" TargetMode="External"/><Relationship Id="rId34" Type="http://schemas.openxmlformats.org/officeDocument/2006/relationships/hyperlink" Target="https://www.we-online.com/components/products/datasheet/6130xx11121.pdf" TargetMode="External"/><Relationship Id="rId35" Type="http://schemas.openxmlformats.org/officeDocument/2006/relationships/hyperlink" Target="https://toshiba.semicon-storage.com/info/docget.jsp?did=28819&amp;prodName=TLP2761" TargetMode="External"/><Relationship Id="rId36" Type="http://schemas.openxmlformats.org/officeDocument/2006/relationships/drawing" Target="../drawings/drawing2.xml"/><Relationship Id="rId37" Type="http://schemas.openxmlformats.org/officeDocument/2006/relationships/vmlDrawing" Target="../drawings/vmlDrawing1.vml"/><Relationship Id="rId38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46"/>
  <sheetViews>
    <sheetView tabSelected="1"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60.7109375" customWidth="1"/>
    <col min="3" max="3" width="25.7109375" customWidth="1"/>
    <col min="4" max="4" width="28.7109375" customWidth="1"/>
    <col min="5" max="5" width="28.7109375" customWidth="1"/>
    <col min="6" max="6" width="60.7109375" customWidth="1"/>
    <col min="7" max="7" width="26.7109375" customWidth="1"/>
    <col min="8" max="8" width="16.7109375" customWidth="1"/>
    <col min="9" max="9" width="60.7109375" customWidth="1"/>
    <col min="10" max="10" width="60.7109375" customWidth="1"/>
    <col min="11" max="11" width="16.7109375" customWidth="1"/>
    <col min="12" max="12" width="17.7109375" customWidth="1"/>
    <col min="13" max="13" width="19.7109375" customWidth="1"/>
    <col min="14" max="14" width="29.7109375" customWidth="1"/>
    <col min="15" max="15" width="13.7109375" customWidth="1"/>
    <col min="16" max="16" width="20.7109375" customWidth="1"/>
    <col min="17" max="17" width="19.7109375" customWidth="1"/>
  </cols>
  <sheetData>
    <row r="1" spans="1:17" ht="32" customHeight="1">
      <c r="C1" s="1" t="s">
        <v>267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>
      <c r="C2" s="2" t="s">
        <v>268</v>
      </c>
      <c r="D2" s="3" t="s">
        <v>269</v>
      </c>
      <c r="E2" s="2" t="s">
        <v>278</v>
      </c>
      <c r="F2" s="3">
        <v>38</v>
      </c>
    </row>
    <row r="3" spans="1:17">
      <c r="C3" s="2" t="s">
        <v>270</v>
      </c>
      <c r="D3" s="3" t="s">
        <v>271</v>
      </c>
      <c r="E3" s="2" t="s">
        <v>279</v>
      </c>
      <c r="F3" s="3" t="s">
        <v>280</v>
      </c>
    </row>
    <row r="4" spans="1:17">
      <c r="C4" s="2" t="s">
        <v>272</v>
      </c>
      <c r="D4" s="3" t="s">
        <v>273</v>
      </c>
      <c r="E4" s="2" t="s">
        <v>281</v>
      </c>
      <c r="F4" s="3" t="s">
        <v>280</v>
      </c>
    </row>
    <row r="5" spans="1:17">
      <c r="C5" s="2" t="s">
        <v>274</v>
      </c>
      <c r="D5" s="3" t="s">
        <v>275</v>
      </c>
      <c r="E5" s="2" t="s">
        <v>282</v>
      </c>
      <c r="F5" s="3">
        <v>1</v>
      </c>
    </row>
    <row r="6" spans="1:17">
      <c r="C6" s="2" t="s">
        <v>276</v>
      </c>
      <c r="D6" s="3" t="s">
        <v>277</v>
      </c>
      <c r="E6" s="2" t="s">
        <v>283</v>
      </c>
      <c r="F6" s="3">
        <v>67</v>
      </c>
    </row>
    <row r="8" spans="1:17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  <c r="M8" s="4" t="s">
        <v>12</v>
      </c>
      <c r="N8" s="4" t="s">
        <v>13</v>
      </c>
      <c r="O8" s="4" t="s">
        <v>14</v>
      </c>
      <c r="P8" s="4" t="s">
        <v>15</v>
      </c>
      <c r="Q8" s="4" t="s">
        <v>16</v>
      </c>
    </row>
    <row r="9" spans="1:17" ht="30" customHeight="1">
      <c r="A9" s="5" t="s">
        <v>17</v>
      </c>
      <c r="B9" s="6" t="s">
        <v>18</v>
      </c>
      <c r="C9" s="7" t="s">
        <v>19</v>
      </c>
      <c r="D9" s="7" t="s">
        <v>20</v>
      </c>
      <c r="E9" s="7" t="s">
        <v>21</v>
      </c>
      <c r="F9" s="7" t="s">
        <v>22</v>
      </c>
      <c r="G9" s="5" t="s">
        <v>23</v>
      </c>
      <c r="H9" s="5" t="s">
        <v>24</v>
      </c>
      <c r="I9" s="7" t="s">
        <v>25</v>
      </c>
      <c r="J9" s="6" t="s">
        <v>26</v>
      </c>
      <c r="K9" s="8" t="s">
        <v>27</v>
      </c>
      <c r="L9" s="8" t="s">
        <v>27</v>
      </c>
      <c r="M9" s="8" t="s">
        <v>27</v>
      </c>
      <c r="N9" s="8" t="s">
        <v>27</v>
      </c>
      <c r="O9" s="8" t="s">
        <v>27</v>
      </c>
      <c r="P9" s="8" t="s">
        <v>27</v>
      </c>
      <c r="Q9" s="8" t="s">
        <v>27</v>
      </c>
    </row>
    <row r="10" spans="1:17" ht="30" customHeight="1">
      <c r="A10" s="9" t="s">
        <v>23</v>
      </c>
      <c r="B10" s="10" t="s">
        <v>18</v>
      </c>
      <c r="C10" s="11" t="s">
        <v>19</v>
      </c>
      <c r="D10" s="11" t="s">
        <v>28</v>
      </c>
      <c r="E10" s="11" t="s">
        <v>29</v>
      </c>
      <c r="F10" s="11" t="s">
        <v>30</v>
      </c>
      <c r="G10" s="9" t="s">
        <v>31</v>
      </c>
      <c r="H10" s="9" t="s">
        <v>24</v>
      </c>
      <c r="I10" s="11" t="s">
        <v>32</v>
      </c>
      <c r="J10" s="10" t="s">
        <v>33</v>
      </c>
      <c r="K10" s="12" t="s">
        <v>27</v>
      </c>
      <c r="L10" s="12" t="s">
        <v>27</v>
      </c>
      <c r="M10" s="12" t="s">
        <v>27</v>
      </c>
      <c r="N10" s="12" t="s">
        <v>27</v>
      </c>
      <c r="O10" s="12" t="s">
        <v>27</v>
      </c>
      <c r="P10" s="12" t="s">
        <v>27</v>
      </c>
      <c r="Q10" s="12" t="s">
        <v>27</v>
      </c>
    </row>
    <row r="11" spans="1:17" ht="30" customHeight="1">
      <c r="A11" s="5" t="s">
        <v>34</v>
      </c>
      <c r="B11" s="6" t="s">
        <v>18</v>
      </c>
      <c r="C11" s="7" t="s">
        <v>19</v>
      </c>
      <c r="D11" s="7" t="s">
        <v>35</v>
      </c>
      <c r="E11" s="7" t="s">
        <v>36</v>
      </c>
      <c r="F11" s="7" t="s">
        <v>30</v>
      </c>
      <c r="G11" s="5" t="s">
        <v>34</v>
      </c>
      <c r="H11" s="5" t="s">
        <v>24</v>
      </c>
      <c r="I11" s="7" t="s">
        <v>37</v>
      </c>
      <c r="J11" s="6" t="s">
        <v>38</v>
      </c>
      <c r="K11" s="8" t="s">
        <v>27</v>
      </c>
      <c r="L11" s="8" t="s">
        <v>27</v>
      </c>
      <c r="M11" s="8" t="s">
        <v>27</v>
      </c>
      <c r="N11" s="8" t="s">
        <v>27</v>
      </c>
      <c r="O11" s="8" t="s">
        <v>27</v>
      </c>
      <c r="P11" s="8" t="s">
        <v>27</v>
      </c>
      <c r="Q11" s="8" t="s">
        <v>27</v>
      </c>
    </row>
    <row r="12" spans="1:17" ht="30" customHeight="1">
      <c r="A12" s="9" t="s">
        <v>39</v>
      </c>
      <c r="B12" s="10" t="s">
        <v>40</v>
      </c>
      <c r="C12" s="11" t="s">
        <v>41</v>
      </c>
      <c r="D12" s="11" t="s">
        <v>42</v>
      </c>
      <c r="E12" s="11" t="s">
        <v>43</v>
      </c>
      <c r="F12" s="11" t="s">
        <v>44</v>
      </c>
      <c r="G12" s="9" t="s">
        <v>34</v>
      </c>
      <c r="H12" s="9" t="s">
        <v>24</v>
      </c>
      <c r="I12" s="11" t="s">
        <v>45</v>
      </c>
      <c r="J12" s="10" t="s">
        <v>46</v>
      </c>
      <c r="K12" s="12" t="s">
        <v>27</v>
      </c>
      <c r="L12" s="12" t="s">
        <v>27</v>
      </c>
      <c r="M12" s="12" t="s">
        <v>27</v>
      </c>
      <c r="N12" s="12" t="s">
        <v>27</v>
      </c>
      <c r="O12" s="12" t="s">
        <v>27</v>
      </c>
      <c r="P12" s="12" t="s">
        <v>27</v>
      </c>
      <c r="Q12" s="12" t="s">
        <v>27</v>
      </c>
    </row>
    <row r="13" spans="1:17" ht="30" customHeight="1">
      <c r="A13" s="5" t="s">
        <v>47</v>
      </c>
      <c r="B13" s="6" t="s">
        <v>48</v>
      </c>
      <c r="C13" s="7" t="s">
        <v>49</v>
      </c>
      <c r="D13" s="7" t="s">
        <v>50</v>
      </c>
      <c r="E13" s="7" t="s">
        <v>49</v>
      </c>
      <c r="F13" s="7" t="s">
        <v>51</v>
      </c>
      <c r="G13" s="5" t="s">
        <v>39</v>
      </c>
      <c r="H13" s="5" t="s">
        <v>24</v>
      </c>
      <c r="I13" s="7" t="s">
        <v>52</v>
      </c>
      <c r="J13" s="6" t="s">
        <v>53</v>
      </c>
      <c r="K13" s="8" t="s">
        <v>27</v>
      </c>
      <c r="L13" s="8" t="s">
        <v>27</v>
      </c>
      <c r="M13" s="8" t="s">
        <v>27</v>
      </c>
      <c r="N13" s="8" t="s">
        <v>27</v>
      </c>
      <c r="O13" s="8" t="s">
        <v>27</v>
      </c>
      <c r="P13" s="8" t="s">
        <v>27</v>
      </c>
      <c r="Q13" s="8" t="s">
        <v>27</v>
      </c>
    </row>
    <row r="14" spans="1:17" ht="30" customHeight="1">
      <c r="A14" s="9" t="s">
        <v>31</v>
      </c>
      <c r="B14" s="10" t="s">
        <v>54</v>
      </c>
      <c r="C14" s="11" t="s">
        <v>55</v>
      </c>
      <c r="D14" s="11" t="s">
        <v>56</v>
      </c>
      <c r="E14" s="11" t="s">
        <v>57</v>
      </c>
      <c r="F14" s="11" t="s">
        <v>58</v>
      </c>
      <c r="G14" s="9" t="s">
        <v>17</v>
      </c>
      <c r="H14" s="9" t="s">
        <v>24</v>
      </c>
      <c r="I14" s="11" t="s">
        <v>59</v>
      </c>
      <c r="J14" s="10" t="s">
        <v>60</v>
      </c>
      <c r="K14" s="12" t="s">
        <v>27</v>
      </c>
      <c r="L14" s="12" t="s">
        <v>27</v>
      </c>
      <c r="M14" s="12" t="s">
        <v>27</v>
      </c>
      <c r="N14" s="12" t="s">
        <v>27</v>
      </c>
      <c r="O14" s="12" t="s">
        <v>27</v>
      </c>
      <c r="P14" s="12" t="s">
        <v>27</v>
      </c>
      <c r="Q14" s="12" t="s">
        <v>27</v>
      </c>
    </row>
    <row r="15" spans="1:17" ht="30" customHeight="1">
      <c r="A15" s="5" t="s">
        <v>61</v>
      </c>
      <c r="B15" s="6" t="s">
        <v>62</v>
      </c>
      <c r="C15" s="7" t="s">
        <v>63</v>
      </c>
      <c r="D15" s="7" t="s">
        <v>64</v>
      </c>
      <c r="E15" s="7" t="s">
        <v>65</v>
      </c>
      <c r="F15" s="7" t="s">
        <v>66</v>
      </c>
      <c r="G15" s="5" t="s">
        <v>17</v>
      </c>
      <c r="H15" s="5" t="s">
        <v>24</v>
      </c>
      <c r="I15" s="7" t="s">
        <v>67</v>
      </c>
      <c r="J15" s="6" t="s">
        <v>68</v>
      </c>
      <c r="K15" s="8" t="s">
        <v>27</v>
      </c>
      <c r="L15" s="8" t="s">
        <v>27</v>
      </c>
      <c r="M15" s="8" t="s">
        <v>27</v>
      </c>
      <c r="N15" s="8" t="s">
        <v>27</v>
      </c>
      <c r="O15" s="8" t="s">
        <v>27</v>
      </c>
      <c r="P15" s="8" t="s">
        <v>27</v>
      </c>
      <c r="Q15" s="8" t="s">
        <v>27</v>
      </c>
    </row>
    <row r="16" spans="1:17" ht="30" customHeight="1">
      <c r="A16" s="9" t="s">
        <v>69</v>
      </c>
      <c r="B16" s="10" t="s">
        <v>70</v>
      </c>
      <c r="C16" s="11" t="s">
        <v>71</v>
      </c>
      <c r="D16" s="11" t="s">
        <v>72</v>
      </c>
      <c r="E16" s="11" t="s">
        <v>73</v>
      </c>
      <c r="F16" s="11" t="s">
        <v>74</v>
      </c>
      <c r="G16" s="9" t="s">
        <v>17</v>
      </c>
      <c r="H16" s="9" t="s">
        <v>24</v>
      </c>
      <c r="I16" s="11" t="s">
        <v>75</v>
      </c>
      <c r="J16" s="10" t="s">
        <v>76</v>
      </c>
      <c r="K16" s="12" t="s">
        <v>27</v>
      </c>
      <c r="L16" s="12" t="s">
        <v>27</v>
      </c>
      <c r="M16" s="12" t="s">
        <v>27</v>
      </c>
      <c r="N16" s="12" t="s">
        <v>27</v>
      </c>
      <c r="O16" s="12" t="s">
        <v>27</v>
      </c>
      <c r="P16" s="12" t="s">
        <v>27</v>
      </c>
      <c r="Q16" s="12" t="s">
        <v>27</v>
      </c>
    </row>
    <row r="17" spans="1:17" ht="30" customHeight="1">
      <c r="A17" s="5" t="s">
        <v>77</v>
      </c>
      <c r="B17" s="6" t="s">
        <v>78</v>
      </c>
      <c r="C17" s="7" t="s">
        <v>79</v>
      </c>
      <c r="D17" s="7" t="s">
        <v>80</v>
      </c>
      <c r="E17" s="7" t="s">
        <v>81</v>
      </c>
      <c r="F17" s="7" t="s">
        <v>82</v>
      </c>
      <c r="G17" s="5" t="s">
        <v>17</v>
      </c>
      <c r="H17" s="5" t="s">
        <v>24</v>
      </c>
      <c r="I17" s="7" t="s">
        <v>83</v>
      </c>
      <c r="J17" s="6" t="s">
        <v>84</v>
      </c>
      <c r="K17" s="8" t="s">
        <v>27</v>
      </c>
      <c r="L17" s="8" t="s">
        <v>27</v>
      </c>
      <c r="M17" s="8" t="s">
        <v>27</v>
      </c>
      <c r="N17" s="8" t="s">
        <v>27</v>
      </c>
      <c r="O17" s="8" t="s">
        <v>27</v>
      </c>
      <c r="P17" s="8" t="s">
        <v>27</v>
      </c>
      <c r="Q17" s="8" t="s">
        <v>27</v>
      </c>
    </row>
    <row r="18" spans="1:17" ht="60" customHeight="1">
      <c r="A18" s="9" t="s">
        <v>85</v>
      </c>
      <c r="B18" s="10" t="s">
        <v>86</v>
      </c>
      <c r="C18" s="11" t="s">
        <v>87</v>
      </c>
      <c r="D18" s="11" t="s">
        <v>88</v>
      </c>
      <c r="E18" s="11" t="s">
        <v>87</v>
      </c>
      <c r="F18" s="11" t="s">
        <v>89</v>
      </c>
      <c r="G18" s="9" t="s">
        <v>17</v>
      </c>
      <c r="H18" s="9" t="s">
        <v>24</v>
      </c>
      <c r="I18" s="11" t="s">
        <v>90</v>
      </c>
      <c r="J18" s="10" t="s">
        <v>91</v>
      </c>
      <c r="K18" s="12" t="s">
        <v>27</v>
      </c>
      <c r="L18" s="12" t="s">
        <v>27</v>
      </c>
      <c r="M18" s="12" t="s">
        <v>27</v>
      </c>
      <c r="N18" s="12" t="s">
        <v>27</v>
      </c>
      <c r="O18" s="12" t="s">
        <v>27</v>
      </c>
      <c r="P18" s="12" t="s">
        <v>27</v>
      </c>
      <c r="Q18" s="12" t="s">
        <v>27</v>
      </c>
    </row>
    <row r="19" spans="1:17" ht="30" customHeight="1">
      <c r="A19" s="5" t="s">
        <v>92</v>
      </c>
      <c r="B19" s="6" t="s">
        <v>93</v>
      </c>
      <c r="C19" s="7" t="s">
        <v>94</v>
      </c>
      <c r="D19" s="7" t="s">
        <v>95</v>
      </c>
      <c r="E19" s="7" t="s">
        <v>96</v>
      </c>
      <c r="F19" s="7" t="s">
        <v>97</v>
      </c>
      <c r="G19" s="5" t="s">
        <v>47</v>
      </c>
      <c r="H19" s="5" t="s">
        <v>24</v>
      </c>
      <c r="I19" s="7" t="s">
        <v>98</v>
      </c>
      <c r="J19" s="6" t="s">
        <v>99</v>
      </c>
      <c r="K19" s="8" t="s">
        <v>27</v>
      </c>
      <c r="L19" s="8" t="s">
        <v>27</v>
      </c>
      <c r="M19" s="8" t="s">
        <v>27</v>
      </c>
      <c r="N19" s="8" t="s">
        <v>27</v>
      </c>
      <c r="O19" s="8" t="s">
        <v>27</v>
      </c>
      <c r="P19" s="8" t="s">
        <v>27</v>
      </c>
      <c r="Q19" s="8" t="s">
        <v>27</v>
      </c>
    </row>
    <row r="20" spans="1:17" ht="30" customHeight="1">
      <c r="A20" s="9" t="s">
        <v>100</v>
      </c>
      <c r="B20" s="10" t="s">
        <v>101</v>
      </c>
      <c r="C20" s="11" t="s">
        <v>102</v>
      </c>
      <c r="D20" s="11" t="s">
        <v>103</v>
      </c>
      <c r="E20" s="11" t="s">
        <v>104</v>
      </c>
      <c r="F20" s="11" t="s">
        <v>105</v>
      </c>
      <c r="G20" s="9" t="s">
        <v>17</v>
      </c>
      <c r="H20" s="9" t="s">
        <v>24</v>
      </c>
      <c r="I20" s="11" t="s">
        <v>106</v>
      </c>
      <c r="J20" s="10" t="s">
        <v>107</v>
      </c>
      <c r="K20" s="12" t="s">
        <v>27</v>
      </c>
      <c r="L20" s="12" t="s">
        <v>27</v>
      </c>
      <c r="M20" s="12" t="s">
        <v>27</v>
      </c>
      <c r="N20" s="12" t="s">
        <v>27</v>
      </c>
      <c r="O20" s="12" t="s">
        <v>27</v>
      </c>
      <c r="P20" s="12" t="s">
        <v>27</v>
      </c>
      <c r="Q20" s="12" t="s">
        <v>27</v>
      </c>
    </row>
    <row r="21" spans="1:17" ht="45" customHeight="1">
      <c r="A21" s="5" t="s">
        <v>108</v>
      </c>
      <c r="B21" s="6" t="s">
        <v>109</v>
      </c>
      <c r="C21" s="7" t="s">
        <v>110</v>
      </c>
      <c r="D21" s="7" t="s">
        <v>111</v>
      </c>
      <c r="E21" s="7" t="s">
        <v>112</v>
      </c>
      <c r="F21" s="7" t="s">
        <v>113</v>
      </c>
      <c r="G21" s="5" t="s">
        <v>31</v>
      </c>
      <c r="H21" s="5" t="s">
        <v>24</v>
      </c>
      <c r="I21" s="8" t="s">
        <v>114</v>
      </c>
      <c r="J21" s="8" t="s">
        <v>27</v>
      </c>
      <c r="K21" s="8" t="s">
        <v>27</v>
      </c>
      <c r="L21" s="8" t="s">
        <v>27</v>
      </c>
      <c r="M21" s="8" t="s">
        <v>27</v>
      </c>
      <c r="N21" s="8" t="s">
        <v>27</v>
      </c>
      <c r="O21" s="8" t="s">
        <v>27</v>
      </c>
      <c r="P21" s="8" t="s">
        <v>27</v>
      </c>
      <c r="Q21" s="8" t="s">
        <v>27</v>
      </c>
    </row>
    <row r="22" spans="1:17" ht="45" customHeight="1">
      <c r="A22" s="9" t="s">
        <v>115</v>
      </c>
      <c r="B22" s="10" t="s">
        <v>116</v>
      </c>
      <c r="C22" s="11" t="s">
        <v>117</v>
      </c>
      <c r="D22" s="11" t="s">
        <v>118</v>
      </c>
      <c r="E22" s="11" t="s">
        <v>119</v>
      </c>
      <c r="F22" s="11" t="s">
        <v>120</v>
      </c>
      <c r="G22" s="9" t="s">
        <v>17</v>
      </c>
      <c r="H22" s="9" t="s">
        <v>24</v>
      </c>
      <c r="I22" s="12" t="s">
        <v>114</v>
      </c>
      <c r="J22" s="10" t="s">
        <v>121</v>
      </c>
      <c r="K22" s="12" t="s">
        <v>27</v>
      </c>
      <c r="L22" s="12" t="s">
        <v>27</v>
      </c>
      <c r="M22" s="12" t="s">
        <v>27</v>
      </c>
      <c r="N22" s="12" t="s">
        <v>27</v>
      </c>
      <c r="O22" s="12" t="s">
        <v>27</v>
      </c>
      <c r="P22" s="12" t="s">
        <v>27</v>
      </c>
      <c r="Q22" s="12" t="s">
        <v>27</v>
      </c>
    </row>
    <row r="23" spans="1:17" ht="30" customHeight="1">
      <c r="A23" s="5" t="s">
        <v>122</v>
      </c>
      <c r="B23" s="6" t="s">
        <v>123</v>
      </c>
      <c r="C23" s="7" t="s">
        <v>124</v>
      </c>
      <c r="D23" s="7" t="s">
        <v>125</v>
      </c>
      <c r="E23" s="7" t="s">
        <v>126</v>
      </c>
      <c r="F23" s="7" t="s">
        <v>127</v>
      </c>
      <c r="G23" s="5" t="s">
        <v>23</v>
      </c>
      <c r="H23" s="5" t="s">
        <v>24</v>
      </c>
      <c r="I23" s="7" t="s">
        <v>128</v>
      </c>
      <c r="J23" s="6" t="s">
        <v>129</v>
      </c>
      <c r="K23" s="8" t="s">
        <v>27</v>
      </c>
      <c r="L23" s="8" t="s">
        <v>27</v>
      </c>
      <c r="M23" s="8" t="s">
        <v>27</v>
      </c>
      <c r="N23" s="8" t="s">
        <v>27</v>
      </c>
      <c r="O23" s="8" t="s">
        <v>27</v>
      </c>
      <c r="P23" s="8" t="s">
        <v>27</v>
      </c>
      <c r="Q23" s="8" t="s">
        <v>27</v>
      </c>
    </row>
    <row r="24" spans="1:17" ht="30" customHeight="1">
      <c r="A24" s="9" t="s">
        <v>130</v>
      </c>
      <c r="B24" s="10" t="s">
        <v>131</v>
      </c>
      <c r="C24" s="11" t="s">
        <v>132</v>
      </c>
      <c r="D24" s="11" t="s">
        <v>133</v>
      </c>
      <c r="E24" s="11" t="s">
        <v>134</v>
      </c>
      <c r="F24" s="11" t="s">
        <v>135</v>
      </c>
      <c r="G24" s="9" t="s">
        <v>23</v>
      </c>
      <c r="H24" s="9" t="s">
        <v>24</v>
      </c>
      <c r="I24" s="11" t="s">
        <v>136</v>
      </c>
      <c r="J24" s="10" t="s">
        <v>137</v>
      </c>
      <c r="K24" s="12" t="s">
        <v>27</v>
      </c>
      <c r="L24" s="12" t="s">
        <v>27</v>
      </c>
      <c r="M24" s="12" t="s">
        <v>27</v>
      </c>
      <c r="N24" s="12" t="s">
        <v>27</v>
      </c>
      <c r="O24" s="12" t="s">
        <v>27</v>
      </c>
      <c r="P24" s="12" t="s">
        <v>27</v>
      </c>
      <c r="Q24" s="12" t="s">
        <v>27</v>
      </c>
    </row>
    <row r="25" spans="1:17" ht="30" customHeight="1">
      <c r="A25" s="5" t="s">
        <v>138</v>
      </c>
      <c r="B25" s="6" t="s">
        <v>139</v>
      </c>
      <c r="C25" s="7" t="s">
        <v>140</v>
      </c>
      <c r="D25" s="7" t="s">
        <v>141</v>
      </c>
      <c r="E25" s="7" t="s">
        <v>142</v>
      </c>
      <c r="F25" s="7" t="s">
        <v>143</v>
      </c>
      <c r="G25" s="5" t="s">
        <v>17</v>
      </c>
      <c r="H25" s="5" t="s">
        <v>24</v>
      </c>
      <c r="I25" s="7" t="s">
        <v>144</v>
      </c>
      <c r="J25" s="6" t="s">
        <v>145</v>
      </c>
      <c r="K25" s="8" t="s">
        <v>27</v>
      </c>
      <c r="L25" s="8" t="s">
        <v>27</v>
      </c>
      <c r="M25" s="8" t="s">
        <v>27</v>
      </c>
      <c r="N25" s="8" t="s">
        <v>27</v>
      </c>
      <c r="O25" s="8" t="s">
        <v>27</v>
      </c>
      <c r="P25" s="8" t="s">
        <v>27</v>
      </c>
      <c r="Q25" s="8" t="s">
        <v>27</v>
      </c>
    </row>
    <row r="26" spans="1:17" ht="30" customHeight="1">
      <c r="A26" s="9" t="s">
        <v>146</v>
      </c>
      <c r="B26" s="10" t="s">
        <v>147</v>
      </c>
      <c r="C26" s="11" t="s">
        <v>148</v>
      </c>
      <c r="D26" s="11" t="s">
        <v>149</v>
      </c>
      <c r="E26" s="11" t="s">
        <v>150</v>
      </c>
      <c r="F26" s="11" t="s">
        <v>151</v>
      </c>
      <c r="G26" s="9" t="s">
        <v>17</v>
      </c>
      <c r="H26" s="9" t="s">
        <v>24</v>
      </c>
      <c r="I26" s="11" t="s">
        <v>152</v>
      </c>
      <c r="J26" s="10" t="s">
        <v>153</v>
      </c>
      <c r="K26" s="12" t="s">
        <v>27</v>
      </c>
      <c r="L26" s="12" t="s">
        <v>27</v>
      </c>
      <c r="M26" s="12" t="s">
        <v>27</v>
      </c>
      <c r="N26" s="12" t="s">
        <v>27</v>
      </c>
      <c r="O26" s="12" t="s">
        <v>27</v>
      </c>
      <c r="P26" s="12" t="s">
        <v>27</v>
      </c>
      <c r="Q26" s="12" t="s">
        <v>27</v>
      </c>
    </row>
    <row r="27" spans="1:17" ht="30" customHeight="1">
      <c r="A27" s="5" t="s">
        <v>154</v>
      </c>
      <c r="B27" s="6" t="s">
        <v>101</v>
      </c>
      <c r="C27" s="7" t="s">
        <v>102</v>
      </c>
      <c r="D27" s="7" t="s">
        <v>155</v>
      </c>
      <c r="E27" s="7" t="s">
        <v>156</v>
      </c>
      <c r="F27" s="7" t="s">
        <v>157</v>
      </c>
      <c r="G27" s="5" t="s">
        <v>17</v>
      </c>
      <c r="H27" s="5" t="s">
        <v>24</v>
      </c>
      <c r="I27" s="7" t="s">
        <v>158</v>
      </c>
      <c r="J27" s="6" t="s">
        <v>159</v>
      </c>
      <c r="K27" s="8" t="s">
        <v>27</v>
      </c>
      <c r="L27" s="8" t="s">
        <v>27</v>
      </c>
      <c r="M27" s="8" t="s">
        <v>27</v>
      </c>
      <c r="N27" s="8" t="s">
        <v>27</v>
      </c>
      <c r="O27" s="8" t="s">
        <v>27</v>
      </c>
      <c r="P27" s="8" t="s">
        <v>27</v>
      </c>
      <c r="Q27" s="8" t="s">
        <v>27</v>
      </c>
    </row>
    <row r="28" spans="1:17" ht="30" customHeight="1">
      <c r="A28" s="9" t="s">
        <v>160</v>
      </c>
      <c r="B28" s="10" t="s">
        <v>161</v>
      </c>
      <c r="C28" s="11" t="s">
        <v>162</v>
      </c>
      <c r="D28" s="11" t="s">
        <v>163</v>
      </c>
      <c r="E28" s="11" t="s">
        <v>162</v>
      </c>
      <c r="F28" s="11" t="s">
        <v>164</v>
      </c>
      <c r="G28" s="9" t="s">
        <v>17</v>
      </c>
      <c r="H28" s="9" t="s">
        <v>24</v>
      </c>
      <c r="I28" s="11" t="s">
        <v>165</v>
      </c>
      <c r="J28" s="10" t="s">
        <v>166</v>
      </c>
      <c r="K28" s="12" t="s">
        <v>27</v>
      </c>
      <c r="L28" s="12" t="s">
        <v>27</v>
      </c>
      <c r="M28" s="12" t="s">
        <v>27</v>
      </c>
      <c r="N28" s="12" t="s">
        <v>27</v>
      </c>
      <c r="O28" s="12" t="s">
        <v>27</v>
      </c>
      <c r="P28" s="12" t="s">
        <v>27</v>
      </c>
      <c r="Q28" s="12" t="s">
        <v>27</v>
      </c>
    </row>
    <row r="29" spans="1:17" ht="30" customHeight="1">
      <c r="A29" s="5" t="s">
        <v>167</v>
      </c>
      <c r="B29" s="6" t="s">
        <v>168</v>
      </c>
      <c r="C29" s="7" t="s">
        <v>169</v>
      </c>
      <c r="D29" s="7" t="s">
        <v>170</v>
      </c>
      <c r="E29" s="7" t="s">
        <v>171</v>
      </c>
      <c r="F29" s="7" t="s">
        <v>172</v>
      </c>
      <c r="G29" s="5" t="s">
        <v>17</v>
      </c>
      <c r="H29" s="5" t="s">
        <v>24</v>
      </c>
      <c r="I29" s="7" t="s">
        <v>173</v>
      </c>
      <c r="J29" s="6" t="s">
        <v>174</v>
      </c>
      <c r="K29" s="8" t="s">
        <v>27</v>
      </c>
      <c r="L29" s="8" t="s">
        <v>27</v>
      </c>
      <c r="M29" s="8" t="s">
        <v>27</v>
      </c>
      <c r="N29" s="8" t="s">
        <v>27</v>
      </c>
      <c r="O29" s="8" t="s">
        <v>27</v>
      </c>
      <c r="P29" s="8" t="s">
        <v>27</v>
      </c>
      <c r="Q29" s="8" t="s">
        <v>27</v>
      </c>
    </row>
    <row r="30" spans="1:17" ht="30" customHeight="1">
      <c r="A30" s="9" t="s">
        <v>175</v>
      </c>
      <c r="B30" s="10" t="s">
        <v>176</v>
      </c>
      <c r="C30" s="11" t="s">
        <v>177</v>
      </c>
      <c r="D30" s="11" t="s">
        <v>178</v>
      </c>
      <c r="E30" s="11" t="s">
        <v>179</v>
      </c>
      <c r="F30" s="11" t="s">
        <v>180</v>
      </c>
      <c r="G30" s="9" t="s">
        <v>47</v>
      </c>
      <c r="H30" s="9" t="s">
        <v>24</v>
      </c>
      <c r="I30" s="11" t="s">
        <v>181</v>
      </c>
      <c r="J30" s="10" t="s">
        <v>182</v>
      </c>
      <c r="K30" s="12" t="s">
        <v>27</v>
      </c>
      <c r="L30" s="12" t="s">
        <v>27</v>
      </c>
      <c r="M30" s="12" t="s">
        <v>27</v>
      </c>
      <c r="N30" s="12" t="s">
        <v>27</v>
      </c>
      <c r="O30" s="12" t="s">
        <v>27</v>
      </c>
      <c r="P30" s="12" t="s">
        <v>27</v>
      </c>
      <c r="Q30" s="12" t="s">
        <v>27</v>
      </c>
    </row>
    <row r="31" spans="1:17" ht="30" customHeight="1">
      <c r="A31" s="5" t="s">
        <v>183</v>
      </c>
      <c r="B31" s="8" t="s">
        <v>27</v>
      </c>
      <c r="C31" s="7" t="s">
        <v>184</v>
      </c>
      <c r="D31" s="7" t="s">
        <v>185</v>
      </c>
      <c r="E31" s="7" t="s">
        <v>184</v>
      </c>
      <c r="F31" s="7" t="s">
        <v>186</v>
      </c>
      <c r="G31" s="5" t="s">
        <v>17</v>
      </c>
      <c r="H31" s="5" t="s">
        <v>24</v>
      </c>
      <c r="I31" s="7" t="s">
        <v>187</v>
      </c>
      <c r="J31" s="6" t="s">
        <v>188</v>
      </c>
      <c r="K31" s="8" t="s">
        <v>27</v>
      </c>
      <c r="L31" s="8" t="s">
        <v>27</v>
      </c>
      <c r="M31" s="8" t="s">
        <v>27</v>
      </c>
      <c r="N31" s="8" t="s">
        <v>27</v>
      </c>
      <c r="O31" s="8" t="s">
        <v>27</v>
      </c>
      <c r="P31" s="8" t="s">
        <v>27</v>
      </c>
      <c r="Q31" s="8" t="s">
        <v>27</v>
      </c>
    </row>
    <row r="32" spans="1:17">
      <c r="A32" s="9" t="s">
        <v>189</v>
      </c>
      <c r="B32" s="12" t="s">
        <v>27</v>
      </c>
      <c r="C32" s="11" t="s">
        <v>190</v>
      </c>
      <c r="D32" s="11" t="s">
        <v>191</v>
      </c>
      <c r="E32" s="11" t="s">
        <v>190</v>
      </c>
      <c r="F32" s="11" t="s">
        <v>192</v>
      </c>
      <c r="G32" s="9" t="s">
        <v>17</v>
      </c>
      <c r="H32" s="9" t="s">
        <v>24</v>
      </c>
      <c r="I32" s="12" t="s">
        <v>27</v>
      </c>
      <c r="J32" s="12" t="s">
        <v>27</v>
      </c>
      <c r="K32" s="10" t="s">
        <v>193</v>
      </c>
      <c r="L32" s="10" t="s">
        <v>194</v>
      </c>
      <c r="M32" s="10" t="s">
        <v>190</v>
      </c>
      <c r="N32" s="12" t="s">
        <v>27</v>
      </c>
      <c r="O32" s="12" t="s">
        <v>27</v>
      </c>
      <c r="P32" s="12" t="s">
        <v>27</v>
      </c>
      <c r="Q32" s="12" t="s">
        <v>27</v>
      </c>
    </row>
    <row r="33" spans="1:17" ht="30" customHeight="1">
      <c r="A33" s="5" t="s">
        <v>195</v>
      </c>
      <c r="B33" s="6" t="s">
        <v>196</v>
      </c>
      <c r="C33" s="7" t="s">
        <v>197</v>
      </c>
      <c r="D33" s="7" t="s">
        <v>198</v>
      </c>
      <c r="E33" s="7" t="s">
        <v>85</v>
      </c>
      <c r="F33" s="7" t="s">
        <v>199</v>
      </c>
      <c r="G33" s="5" t="s">
        <v>17</v>
      </c>
      <c r="H33" s="5" t="s">
        <v>24</v>
      </c>
      <c r="I33" s="7" t="s">
        <v>200</v>
      </c>
      <c r="J33" s="6" t="s">
        <v>201</v>
      </c>
      <c r="K33" s="8" t="s">
        <v>27</v>
      </c>
      <c r="L33" s="8" t="s">
        <v>27</v>
      </c>
      <c r="M33" s="8" t="s">
        <v>27</v>
      </c>
      <c r="N33" s="8" t="s">
        <v>27</v>
      </c>
      <c r="O33" s="8" t="s">
        <v>27</v>
      </c>
      <c r="P33" s="8" t="s">
        <v>27</v>
      </c>
      <c r="Q33" s="8" t="s">
        <v>27</v>
      </c>
    </row>
    <row r="34" spans="1:17" ht="30" customHeight="1">
      <c r="A34" s="9" t="s">
        <v>202</v>
      </c>
      <c r="B34" s="10" t="s">
        <v>196</v>
      </c>
      <c r="C34" s="11" t="s">
        <v>197</v>
      </c>
      <c r="D34" s="11" t="s">
        <v>203</v>
      </c>
      <c r="E34" s="11" t="s">
        <v>204</v>
      </c>
      <c r="F34" s="11" t="s">
        <v>199</v>
      </c>
      <c r="G34" s="9" t="s">
        <v>17</v>
      </c>
      <c r="H34" s="9" t="s">
        <v>24</v>
      </c>
      <c r="I34" s="11" t="s">
        <v>205</v>
      </c>
      <c r="J34" s="10" t="s">
        <v>206</v>
      </c>
      <c r="K34" s="12" t="s">
        <v>27</v>
      </c>
      <c r="L34" s="12" t="s">
        <v>27</v>
      </c>
      <c r="M34" s="12" t="s">
        <v>27</v>
      </c>
      <c r="N34" s="12" t="s">
        <v>27</v>
      </c>
      <c r="O34" s="12" t="s">
        <v>27</v>
      </c>
      <c r="P34" s="12" t="s">
        <v>27</v>
      </c>
      <c r="Q34" s="12" t="s">
        <v>27</v>
      </c>
    </row>
    <row r="35" spans="1:17" ht="60" customHeight="1">
      <c r="A35" s="5" t="s">
        <v>207</v>
      </c>
      <c r="B35" s="6" t="s">
        <v>196</v>
      </c>
      <c r="C35" s="7" t="s">
        <v>197</v>
      </c>
      <c r="D35" s="7" t="s">
        <v>208</v>
      </c>
      <c r="E35" s="7" t="s">
        <v>209</v>
      </c>
      <c r="F35" s="7" t="s">
        <v>199</v>
      </c>
      <c r="G35" s="5" t="s">
        <v>23</v>
      </c>
      <c r="H35" s="5" t="s">
        <v>24</v>
      </c>
      <c r="I35" s="7" t="s">
        <v>205</v>
      </c>
      <c r="J35" s="6" t="s">
        <v>210</v>
      </c>
      <c r="K35" s="8" t="s">
        <v>27</v>
      </c>
      <c r="L35" s="8" t="s">
        <v>27</v>
      </c>
      <c r="M35" s="8" t="s">
        <v>27</v>
      </c>
      <c r="N35" s="8" t="s">
        <v>27</v>
      </c>
      <c r="O35" s="8" t="s">
        <v>27</v>
      </c>
      <c r="P35" s="8" t="s">
        <v>27</v>
      </c>
      <c r="Q35" s="8" t="s">
        <v>27</v>
      </c>
    </row>
    <row r="36" spans="1:17" ht="30" customHeight="1">
      <c r="A36" s="9" t="s">
        <v>211</v>
      </c>
      <c r="B36" s="10" t="s">
        <v>212</v>
      </c>
      <c r="C36" s="11" t="s">
        <v>213</v>
      </c>
      <c r="D36" s="11" t="s">
        <v>214</v>
      </c>
      <c r="E36" s="11" t="s">
        <v>215</v>
      </c>
      <c r="F36" s="11" t="s">
        <v>216</v>
      </c>
      <c r="G36" s="9" t="s">
        <v>17</v>
      </c>
      <c r="H36" s="9" t="s">
        <v>24</v>
      </c>
      <c r="I36" s="11" t="s">
        <v>217</v>
      </c>
      <c r="J36" s="10" t="s">
        <v>218</v>
      </c>
      <c r="K36" s="12" t="s">
        <v>27</v>
      </c>
      <c r="L36" s="12" t="s">
        <v>27</v>
      </c>
      <c r="M36" s="12" t="s">
        <v>27</v>
      </c>
      <c r="N36" s="12" t="s">
        <v>27</v>
      </c>
      <c r="O36" s="12" t="s">
        <v>27</v>
      </c>
      <c r="P36" s="12" t="s">
        <v>27</v>
      </c>
      <c r="Q36" s="12" t="s">
        <v>27</v>
      </c>
    </row>
    <row r="37" spans="1:17" ht="30" customHeight="1">
      <c r="A37" s="5" t="s">
        <v>219</v>
      </c>
      <c r="B37" s="6" t="s">
        <v>212</v>
      </c>
      <c r="C37" s="7" t="s">
        <v>213</v>
      </c>
      <c r="D37" s="7" t="s">
        <v>220</v>
      </c>
      <c r="E37" s="7" t="s">
        <v>221</v>
      </c>
      <c r="F37" s="7" t="s">
        <v>216</v>
      </c>
      <c r="G37" s="5" t="s">
        <v>17</v>
      </c>
      <c r="H37" s="5" t="s">
        <v>24</v>
      </c>
      <c r="I37" s="7" t="s">
        <v>217</v>
      </c>
      <c r="J37" s="6" t="s">
        <v>218</v>
      </c>
      <c r="K37" s="8" t="s">
        <v>27</v>
      </c>
      <c r="L37" s="8" t="s">
        <v>27</v>
      </c>
      <c r="M37" s="8" t="s">
        <v>27</v>
      </c>
      <c r="N37" s="8" t="s">
        <v>27</v>
      </c>
      <c r="O37" s="8" t="s">
        <v>27</v>
      </c>
      <c r="P37" s="8" t="s">
        <v>27</v>
      </c>
      <c r="Q37" s="8" t="s">
        <v>27</v>
      </c>
    </row>
    <row r="38" spans="1:17" ht="30" customHeight="1">
      <c r="A38" s="9" t="s">
        <v>222</v>
      </c>
      <c r="B38" s="10" t="s">
        <v>212</v>
      </c>
      <c r="C38" s="11" t="s">
        <v>213</v>
      </c>
      <c r="D38" s="11" t="s">
        <v>223</v>
      </c>
      <c r="E38" s="11" t="s">
        <v>19</v>
      </c>
      <c r="F38" s="11" t="s">
        <v>216</v>
      </c>
      <c r="G38" s="9" t="s">
        <v>17</v>
      </c>
      <c r="H38" s="9" t="s">
        <v>24</v>
      </c>
      <c r="I38" s="11" t="s">
        <v>217</v>
      </c>
      <c r="J38" s="10" t="s">
        <v>218</v>
      </c>
      <c r="K38" s="12" t="s">
        <v>27</v>
      </c>
      <c r="L38" s="12" t="s">
        <v>27</v>
      </c>
      <c r="M38" s="12" t="s">
        <v>27</v>
      </c>
      <c r="N38" s="12" t="s">
        <v>27</v>
      </c>
      <c r="O38" s="12" t="s">
        <v>27</v>
      </c>
      <c r="P38" s="12" t="s">
        <v>27</v>
      </c>
      <c r="Q38" s="12" t="s">
        <v>27</v>
      </c>
    </row>
    <row r="39" spans="1:17" ht="30" customHeight="1">
      <c r="A39" s="5" t="s">
        <v>224</v>
      </c>
      <c r="B39" s="6" t="s">
        <v>212</v>
      </c>
      <c r="C39" s="7" t="s">
        <v>213</v>
      </c>
      <c r="D39" s="7" t="s">
        <v>225</v>
      </c>
      <c r="E39" s="7" t="s">
        <v>226</v>
      </c>
      <c r="F39" s="7" t="s">
        <v>216</v>
      </c>
      <c r="G39" s="5" t="s">
        <v>17</v>
      </c>
      <c r="H39" s="5" t="s">
        <v>24</v>
      </c>
      <c r="I39" s="7" t="s">
        <v>217</v>
      </c>
      <c r="J39" s="6" t="s">
        <v>218</v>
      </c>
      <c r="K39" s="8" t="s">
        <v>27</v>
      </c>
      <c r="L39" s="8" t="s">
        <v>27</v>
      </c>
      <c r="M39" s="8" t="s">
        <v>27</v>
      </c>
      <c r="N39" s="8" t="s">
        <v>27</v>
      </c>
      <c r="O39" s="8" t="s">
        <v>27</v>
      </c>
      <c r="P39" s="8" t="s">
        <v>27</v>
      </c>
      <c r="Q39" s="8" t="s">
        <v>27</v>
      </c>
    </row>
    <row r="40" spans="1:17" ht="30" customHeight="1">
      <c r="A40" s="9" t="s">
        <v>227</v>
      </c>
      <c r="B40" s="10" t="s">
        <v>212</v>
      </c>
      <c r="C40" s="11" t="s">
        <v>213</v>
      </c>
      <c r="D40" s="11" t="s">
        <v>228</v>
      </c>
      <c r="E40" s="11" t="s">
        <v>229</v>
      </c>
      <c r="F40" s="11" t="s">
        <v>216</v>
      </c>
      <c r="G40" s="9" t="s">
        <v>17</v>
      </c>
      <c r="H40" s="9" t="s">
        <v>24</v>
      </c>
      <c r="I40" s="11" t="s">
        <v>217</v>
      </c>
      <c r="J40" s="10" t="s">
        <v>218</v>
      </c>
      <c r="K40" s="12" t="s">
        <v>27</v>
      </c>
      <c r="L40" s="12" t="s">
        <v>27</v>
      </c>
      <c r="M40" s="12" t="s">
        <v>27</v>
      </c>
      <c r="N40" s="12" t="s">
        <v>27</v>
      </c>
      <c r="O40" s="12" t="s">
        <v>27</v>
      </c>
      <c r="P40" s="12" t="s">
        <v>27</v>
      </c>
      <c r="Q40" s="12" t="s">
        <v>27</v>
      </c>
    </row>
    <row r="41" spans="1:17" ht="30" customHeight="1">
      <c r="A41" s="5" t="s">
        <v>204</v>
      </c>
      <c r="B41" s="6" t="s">
        <v>212</v>
      </c>
      <c r="C41" s="7" t="s">
        <v>213</v>
      </c>
      <c r="D41" s="7" t="s">
        <v>230</v>
      </c>
      <c r="E41" s="7" t="s">
        <v>231</v>
      </c>
      <c r="F41" s="7" t="s">
        <v>216</v>
      </c>
      <c r="G41" s="5" t="s">
        <v>17</v>
      </c>
      <c r="H41" s="5" t="s">
        <v>24</v>
      </c>
      <c r="I41" s="7" t="s">
        <v>217</v>
      </c>
      <c r="J41" s="6" t="s">
        <v>218</v>
      </c>
      <c r="K41" s="8" t="s">
        <v>27</v>
      </c>
      <c r="L41" s="8" t="s">
        <v>27</v>
      </c>
      <c r="M41" s="8" t="s">
        <v>27</v>
      </c>
      <c r="N41" s="8" t="s">
        <v>27</v>
      </c>
      <c r="O41" s="8" t="s">
        <v>27</v>
      </c>
      <c r="P41" s="8" t="s">
        <v>27</v>
      </c>
      <c r="Q41" s="8" t="s">
        <v>27</v>
      </c>
    </row>
    <row r="42" spans="1:17" ht="30" customHeight="1">
      <c r="A42" s="9" t="s">
        <v>232</v>
      </c>
      <c r="B42" s="10" t="s">
        <v>233</v>
      </c>
      <c r="C42" s="11" t="s">
        <v>234</v>
      </c>
      <c r="D42" s="11" t="s">
        <v>235</v>
      </c>
      <c r="E42" s="11" t="s">
        <v>236</v>
      </c>
      <c r="F42" s="11" t="s">
        <v>237</v>
      </c>
      <c r="G42" s="9" t="s">
        <v>17</v>
      </c>
      <c r="H42" s="9" t="s">
        <v>24</v>
      </c>
      <c r="I42" s="11" t="s">
        <v>238</v>
      </c>
      <c r="J42" s="10" t="s">
        <v>239</v>
      </c>
      <c r="K42" s="12" t="s">
        <v>27</v>
      </c>
      <c r="L42" s="12" t="s">
        <v>27</v>
      </c>
      <c r="M42" s="12" t="s">
        <v>27</v>
      </c>
      <c r="N42" s="12" t="s">
        <v>27</v>
      </c>
      <c r="O42" s="12" t="s">
        <v>27</v>
      </c>
      <c r="P42" s="12" t="s">
        <v>27</v>
      </c>
      <c r="Q42" s="12" t="s">
        <v>27</v>
      </c>
    </row>
    <row r="43" spans="1:17" ht="30" customHeight="1">
      <c r="A43" s="5" t="s">
        <v>240</v>
      </c>
      <c r="B43" s="6" t="s">
        <v>233</v>
      </c>
      <c r="C43" s="7" t="s">
        <v>234</v>
      </c>
      <c r="D43" s="7" t="s">
        <v>241</v>
      </c>
      <c r="E43" s="7" t="s">
        <v>242</v>
      </c>
      <c r="F43" s="7" t="s">
        <v>237</v>
      </c>
      <c r="G43" s="5" t="s">
        <v>17</v>
      </c>
      <c r="H43" s="5" t="s">
        <v>24</v>
      </c>
      <c r="I43" s="7" t="s">
        <v>238</v>
      </c>
      <c r="J43" s="6" t="s">
        <v>239</v>
      </c>
      <c r="K43" s="8" t="s">
        <v>27</v>
      </c>
      <c r="L43" s="8" t="s">
        <v>27</v>
      </c>
      <c r="M43" s="8" t="s">
        <v>27</v>
      </c>
      <c r="N43" s="8" t="s">
        <v>27</v>
      </c>
      <c r="O43" s="8" t="s">
        <v>27</v>
      </c>
      <c r="P43" s="8" t="s">
        <v>27</v>
      </c>
      <c r="Q43" s="8" t="s">
        <v>27</v>
      </c>
    </row>
    <row r="44" spans="1:17" ht="30" customHeight="1">
      <c r="A44" s="9" t="s">
        <v>243</v>
      </c>
      <c r="B44" s="12" t="s">
        <v>27</v>
      </c>
      <c r="C44" s="11" t="s">
        <v>244</v>
      </c>
      <c r="D44" s="11" t="s">
        <v>245</v>
      </c>
      <c r="E44" s="11" t="s">
        <v>244</v>
      </c>
      <c r="F44" s="11" t="s">
        <v>246</v>
      </c>
      <c r="G44" s="9" t="s">
        <v>17</v>
      </c>
      <c r="H44" s="9" t="s">
        <v>24</v>
      </c>
      <c r="I44" s="11" t="s">
        <v>247</v>
      </c>
      <c r="J44" s="10" t="s">
        <v>248</v>
      </c>
      <c r="K44" s="10" t="s">
        <v>249</v>
      </c>
      <c r="L44" s="10" t="s">
        <v>250</v>
      </c>
      <c r="M44" s="10" t="s">
        <v>244</v>
      </c>
      <c r="N44" s="10" t="s">
        <v>251</v>
      </c>
      <c r="O44" s="12" t="s">
        <v>27</v>
      </c>
      <c r="P44" s="10" t="s">
        <v>252</v>
      </c>
      <c r="Q44" s="10" t="s">
        <v>253</v>
      </c>
    </row>
    <row r="45" spans="1:17" ht="30" customHeight="1">
      <c r="A45" s="5" t="s">
        <v>254</v>
      </c>
      <c r="B45" s="8" t="s">
        <v>27</v>
      </c>
      <c r="C45" s="7" t="s">
        <v>255</v>
      </c>
      <c r="D45" s="7" t="s">
        <v>256</v>
      </c>
      <c r="E45" s="7" t="s">
        <v>255</v>
      </c>
      <c r="F45" s="7" t="s">
        <v>257</v>
      </c>
      <c r="G45" s="5" t="s">
        <v>17</v>
      </c>
      <c r="H45" s="5" t="s">
        <v>24</v>
      </c>
      <c r="I45" s="7" t="s">
        <v>258</v>
      </c>
      <c r="J45" s="6" t="s">
        <v>259</v>
      </c>
      <c r="K45" s="8" t="s">
        <v>27</v>
      </c>
      <c r="L45" s="8" t="s">
        <v>27</v>
      </c>
      <c r="M45" s="8" t="s">
        <v>27</v>
      </c>
      <c r="N45" s="8" t="s">
        <v>27</v>
      </c>
      <c r="O45" s="8" t="s">
        <v>27</v>
      </c>
      <c r="P45" s="8" t="s">
        <v>27</v>
      </c>
      <c r="Q45" s="8" t="s">
        <v>27</v>
      </c>
    </row>
    <row r="46" spans="1:17" ht="30" customHeight="1">
      <c r="A46" s="9" t="s">
        <v>260</v>
      </c>
      <c r="B46" s="10" t="s">
        <v>261</v>
      </c>
      <c r="C46" s="11" t="s">
        <v>262</v>
      </c>
      <c r="D46" s="11" t="s">
        <v>263</v>
      </c>
      <c r="E46" s="11" t="s">
        <v>262</v>
      </c>
      <c r="F46" s="11" t="s">
        <v>264</v>
      </c>
      <c r="G46" s="9" t="s">
        <v>17</v>
      </c>
      <c r="H46" s="9" t="s">
        <v>24</v>
      </c>
      <c r="I46" s="11" t="s">
        <v>265</v>
      </c>
      <c r="J46" s="10" t="s">
        <v>266</v>
      </c>
      <c r="K46" s="12" t="s">
        <v>27</v>
      </c>
      <c r="L46" s="12" t="s">
        <v>27</v>
      </c>
      <c r="M46" s="12" t="s">
        <v>27</v>
      </c>
      <c r="N46" s="12" t="s">
        <v>27</v>
      </c>
      <c r="O46" s="12" t="s">
        <v>27</v>
      </c>
      <c r="P46" s="12" t="s">
        <v>27</v>
      </c>
      <c r="Q46" s="12" t="s">
        <v>27</v>
      </c>
    </row>
  </sheetData>
  <mergeCells count="1">
    <mergeCell ref="C1:Q1"/>
  </mergeCells>
  <pageMargins left="0.7" right="0.7" top="0.75" bottom="0.75" header="0.3" footer="0.3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51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24.7109375" customWidth="1"/>
    <col min="2" max="2" width="24.7109375" customWidth="1"/>
    <col min="3" max="3" width="44.7109375" customWidth="1" outlineLevel="2"/>
    <col min="4" max="4" width="61.7109375" customWidth="1" outlineLevel="1"/>
    <col min="5" max="5" width="26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267</v>
      </c>
      <c r="E1" s="1"/>
      <c r="F1" s="1"/>
      <c r="G1" s="1"/>
    </row>
    <row r="2" spans="1:7">
      <c r="D2" s="2" t="s">
        <v>268</v>
      </c>
      <c r="E2" s="3" t="s">
        <v>269</v>
      </c>
      <c r="F2" s="13" t="s">
        <v>289</v>
      </c>
      <c r="G2" s="13">
        <v>1</v>
      </c>
    </row>
    <row r="3" spans="1:7">
      <c r="D3" s="2" t="s">
        <v>270</v>
      </c>
      <c r="E3" s="3" t="s">
        <v>271</v>
      </c>
      <c r="F3" s="14" t="s">
        <v>291</v>
      </c>
      <c r="G3" s="15">
        <f>TotalCost/BoardQty</f>
        <v>0.0</v>
      </c>
    </row>
    <row r="4" spans="1:7">
      <c r="D4" s="2" t="s">
        <v>272</v>
      </c>
      <c r="E4" s="3" t="s">
        <v>273</v>
      </c>
      <c r="F4" s="14" t="s">
        <v>290</v>
      </c>
      <c r="G4" s="16">
        <f>SUM(G10:G47)</f>
        <v>0</v>
      </c>
    </row>
    <row r="5" spans="1:7">
      <c r="D5" s="2" t="s">
        <v>274</v>
      </c>
      <c r="E5" s="3" t="s">
        <v>275</v>
      </c>
    </row>
    <row r="6" spans="1:7">
      <c r="D6" s="2" t="s">
        <v>276</v>
      </c>
      <c r="E6" s="3" t="s">
        <v>277</v>
      </c>
    </row>
    <row r="8" spans="1:7">
      <c r="A8" s="17" t="s">
        <v>284</v>
      </c>
      <c r="B8" s="17"/>
      <c r="C8" s="17"/>
      <c r="D8" s="17"/>
      <c r="E8" s="17"/>
      <c r="F8" s="17"/>
      <c r="G8" s="17"/>
    </row>
    <row r="9" spans="1:7">
      <c r="A9" s="18" t="s">
        <v>3</v>
      </c>
      <c r="B9" s="18" t="s">
        <v>4</v>
      </c>
      <c r="C9" s="18" t="s">
        <v>5</v>
      </c>
      <c r="D9" s="18" t="s">
        <v>285</v>
      </c>
      <c r="E9" s="18" t="s">
        <v>286</v>
      </c>
      <c r="F9" s="18" t="s">
        <v>287</v>
      </c>
      <c r="G9" s="18" t="s">
        <v>288</v>
      </c>
    </row>
    <row r="10" spans="1:7" ht="30" customHeight="1">
      <c r="A10" s="19" t="s">
        <v>20</v>
      </c>
      <c r="B10" s="19" t="s">
        <v>21</v>
      </c>
      <c r="C10" s="19" t="s">
        <v>22</v>
      </c>
      <c r="D10" s="19" t="s">
        <v>25</v>
      </c>
      <c r="E10" s="19">
        <f>CEILING(BoardQty*2,1)</f>
        <v>2</v>
      </c>
      <c r="G10" s="20">
        <f>IF(AND(ISNUMBER(E10),ISNUMBER(F10)),E10*F10,"")</f>
        <v/>
      </c>
    </row>
    <row r="11" spans="1:7">
      <c r="A11" s="19" t="s">
        <v>28</v>
      </c>
      <c r="B11" s="19" t="s">
        <v>29</v>
      </c>
      <c r="C11" s="19" t="s">
        <v>30</v>
      </c>
      <c r="D11" s="19" t="s">
        <v>32</v>
      </c>
      <c r="E11" s="19">
        <f>CEILING(BoardQty*6,1)</f>
        <v>6</v>
      </c>
      <c r="G11" s="20">
        <f>IF(AND(ISNUMBER(E11),ISNUMBER(F11)),E11*F11,"")</f>
        <v/>
      </c>
    </row>
    <row r="12" spans="1:7" ht="30" customHeight="1">
      <c r="A12" s="19" t="s">
        <v>35</v>
      </c>
      <c r="B12" s="19" t="s">
        <v>36</v>
      </c>
      <c r="C12" s="19" t="s">
        <v>30</v>
      </c>
      <c r="D12" s="19" t="s">
        <v>37</v>
      </c>
      <c r="E12" s="19">
        <f>CEILING(BoardQty*3,1)</f>
        <v>3</v>
      </c>
      <c r="G12" s="20">
        <f>IF(AND(ISNUMBER(E12),ISNUMBER(F12)),E12*F12,"")</f>
        <v/>
      </c>
    </row>
    <row r="13" spans="1:7" ht="30" customHeight="1">
      <c r="A13" s="19" t="s">
        <v>42</v>
      </c>
      <c r="B13" s="19" t="s">
        <v>43</v>
      </c>
      <c r="C13" s="19" t="s">
        <v>44</v>
      </c>
      <c r="D13" s="19" t="s">
        <v>45</v>
      </c>
      <c r="E13" s="19">
        <f>CEILING(BoardQty*3,1)</f>
        <v>3</v>
      </c>
      <c r="G13" s="20">
        <f>IF(AND(ISNUMBER(E13),ISNUMBER(F13)),E13*F13,"")</f>
        <v/>
      </c>
    </row>
    <row r="14" spans="1:7" ht="30" customHeight="1">
      <c r="A14" s="19" t="s">
        <v>50</v>
      </c>
      <c r="B14" s="19" t="s">
        <v>49</v>
      </c>
      <c r="C14" s="19" t="s">
        <v>51</v>
      </c>
      <c r="D14" s="19" t="s">
        <v>52</v>
      </c>
      <c r="E14" s="19">
        <f>CEILING(BoardQty*4,1)</f>
        <v>4</v>
      </c>
      <c r="G14" s="20">
        <f>IF(AND(ISNUMBER(E14),ISNUMBER(F14)),E14*F14,"")</f>
        <v/>
      </c>
    </row>
    <row r="15" spans="1:7" ht="30" customHeight="1">
      <c r="A15" s="19" t="s">
        <v>56</v>
      </c>
      <c r="B15" s="19" t="s">
        <v>57</v>
      </c>
      <c r="C15" s="19" t="s">
        <v>58</v>
      </c>
      <c r="D15" s="19" t="s">
        <v>59</v>
      </c>
      <c r="E15" s="19">
        <f>BoardQty*1</f>
        <v>1</v>
      </c>
      <c r="G15" s="20">
        <f>IF(AND(ISNUMBER(E15),ISNUMBER(F15)),E15*F15,"")</f>
        <v/>
      </c>
    </row>
    <row r="16" spans="1:7" ht="30" customHeight="1">
      <c r="A16" s="19" t="s">
        <v>64</v>
      </c>
      <c r="B16" s="19" t="s">
        <v>65</v>
      </c>
      <c r="C16" s="19" t="s">
        <v>66</v>
      </c>
      <c r="D16" s="19" t="s">
        <v>67</v>
      </c>
      <c r="E16" s="19">
        <f>BoardQty*1</f>
        <v>1</v>
      </c>
      <c r="G16" s="20">
        <f>IF(AND(ISNUMBER(E16),ISNUMBER(F16)),E16*F16,"")</f>
        <v/>
      </c>
    </row>
    <row r="17" spans="1:7" ht="30" customHeight="1">
      <c r="A17" s="19" t="s">
        <v>72</v>
      </c>
      <c r="B17" s="19" t="s">
        <v>73</v>
      </c>
      <c r="C17" s="19" t="s">
        <v>74</v>
      </c>
      <c r="D17" s="19" t="s">
        <v>75</v>
      </c>
      <c r="E17" s="19">
        <f>BoardQty*1</f>
        <v>1</v>
      </c>
      <c r="G17" s="20">
        <f>IF(AND(ISNUMBER(E17),ISNUMBER(F17)),E17*F17,"")</f>
        <v/>
      </c>
    </row>
    <row r="18" spans="1:7" ht="30" customHeight="1">
      <c r="A18" s="19" t="s">
        <v>80</v>
      </c>
      <c r="B18" s="19" t="s">
        <v>81</v>
      </c>
      <c r="C18" s="19" t="s">
        <v>82</v>
      </c>
      <c r="D18" s="19" t="s">
        <v>83</v>
      </c>
      <c r="E18" s="19">
        <f>BoardQty*1</f>
        <v>1</v>
      </c>
      <c r="G18" s="20">
        <f>IF(AND(ISNUMBER(E18),ISNUMBER(F18)),E18*F18,"")</f>
        <v/>
      </c>
    </row>
    <row r="19" spans="1:7" ht="30" customHeight="1">
      <c r="A19" s="19" t="s">
        <v>88</v>
      </c>
      <c r="B19" s="19" t="s">
        <v>87</v>
      </c>
      <c r="C19" s="19" t="s">
        <v>89</v>
      </c>
      <c r="D19" s="19" t="s">
        <v>90</v>
      </c>
      <c r="E19" s="19">
        <f>BoardQty*1</f>
        <v>1</v>
      </c>
      <c r="G19" s="20">
        <f>IF(AND(ISNUMBER(E19),ISNUMBER(F19)),E19*F19,"")</f>
        <v/>
      </c>
    </row>
    <row r="20" spans="1:7">
      <c r="A20" s="19" t="s">
        <v>95</v>
      </c>
      <c r="B20" s="19" t="s">
        <v>96</v>
      </c>
      <c r="C20" s="19" t="s">
        <v>97</v>
      </c>
      <c r="D20" s="19" t="s">
        <v>98</v>
      </c>
      <c r="E20" s="19">
        <f>CEILING(BoardQty*5,1)</f>
        <v>5</v>
      </c>
      <c r="G20" s="20">
        <f>IF(AND(ISNUMBER(E20),ISNUMBER(F20)),E20*F20,"")</f>
        <v/>
      </c>
    </row>
    <row r="21" spans="1:7" ht="30" customHeight="1">
      <c r="A21" s="19" t="s">
        <v>103</v>
      </c>
      <c r="B21" s="19" t="s">
        <v>104</v>
      </c>
      <c r="C21" s="19" t="s">
        <v>105</v>
      </c>
      <c r="D21" s="19" t="s">
        <v>106</v>
      </c>
      <c r="E21" s="19">
        <f>BoardQty*1</f>
        <v>1</v>
      </c>
      <c r="G21" s="20">
        <f>IF(AND(ISNUMBER(E21),ISNUMBER(F21)),E21*F21,"")</f>
        <v/>
      </c>
    </row>
    <row r="22" spans="1:7">
      <c r="A22" s="19" t="s">
        <v>111</v>
      </c>
      <c r="B22" s="19" t="s">
        <v>112</v>
      </c>
      <c r="C22" s="19" t="s">
        <v>113</v>
      </c>
      <c r="E22" s="19">
        <f>CEILING(BoardQty*6,1)</f>
        <v>6</v>
      </c>
      <c r="G22" s="20">
        <f>IF(AND(ISNUMBER(E22),ISNUMBER(F22)),E22*F22,"")</f>
        <v/>
      </c>
    </row>
    <row r="23" spans="1:7">
      <c r="A23" s="19" t="s">
        <v>118</v>
      </c>
      <c r="B23" s="19" t="s">
        <v>119</v>
      </c>
      <c r="C23" s="19" t="s">
        <v>120</v>
      </c>
      <c r="E23" s="19">
        <f>BoardQty*1</f>
        <v>1</v>
      </c>
      <c r="G23" s="20">
        <f>IF(AND(ISNUMBER(E23),ISNUMBER(F23)),E23*F23,"")</f>
        <v/>
      </c>
    </row>
    <row r="24" spans="1:7">
      <c r="A24" s="19" t="s">
        <v>125</v>
      </c>
      <c r="B24" s="19" t="s">
        <v>126</v>
      </c>
      <c r="C24" s="19" t="s">
        <v>127</v>
      </c>
      <c r="D24" s="19" t="s">
        <v>128</v>
      </c>
      <c r="E24" s="19">
        <f>CEILING(BoardQty*2,1)</f>
        <v>2</v>
      </c>
      <c r="G24" s="20">
        <f>IF(AND(ISNUMBER(E24),ISNUMBER(F24)),E24*F24,"")</f>
        <v/>
      </c>
    </row>
    <row r="25" spans="1:7">
      <c r="A25" s="19" t="s">
        <v>133</v>
      </c>
      <c r="B25" s="19" t="s">
        <v>134</v>
      </c>
      <c r="C25" s="19" t="s">
        <v>135</v>
      </c>
      <c r="D25" s="19" t="s">
        <v>136</v>
      </c>
      <c r="E25" s="19">
        <f>CEILING(BoardQty*2,1)</f>
        <v>2</v>
      </c>
      <c r="G25" s="20">
        <f>IF(AND(ISNUMBER(E25),ISNUMBER(F25)),E25*F25,"")</f>
        <v/>
      </c>
    </row>
    <row r="26" spans="1:7" ht="30" customHeight="1">
      <c r="A26" s="19" t="s">
        <v>141</v>
      </c>
      <c r="B26" s="19" t="s">
        <v>142</v>
      </c>
      <c r="C26" s="19" t="s">
        <v>143</v>
      </c>
      <c r="D26" s="19" t="s">
        <v>144</v>
      </c>
      <c r="E26" s="19">
        <f>BoardQty*1</f>
        <v>1</v>
      </c>
      <c r="G26" s="20">
        <f>IF(AND(ISNUMBER(E26),ISNUMBER(F26)),E26*F26,"")</f>
        <v/>
      </c>
    </row>
    <row r="27" spans="1:7" ht="30" customHeight="1">
      <c r="A27" s="19" t="s">
        <v>149</v>
      </c>
      <c r="B27" s="19" t="s">
        <v>150</v>
      </c>
      <c r="C27" s="19" t="s">
        <v>151</v>
      </c>
      <c r="D27" s="19" t="s">
        <v>152</v>
      </c>
      <c r="E27" s="19">
        <f>BoardQty*1</f>
        <v>1</v>
      </c>
      <c r="G27" s="20">
        <f>IF(AND(ISNUMBER(E27),ISNUMBER(F27)),E27*F27,"")</f>
        <v/>
      </c>
    </row>
    <row r="28" spans="1:7">
      <c r="A28" s="19" t="s">
        <v>155</v>
      </c>
      <c r="B28" s="19" t="s">
        <v>156</v>
      </c>
      <c r="C28" s="19" t="s">
        <v>157</v>
      </c>
      <c r="D28" s="19" t="s">
        <v>158</v>
      </c>
      <c r="E28" s="19">
        <f>BoardQty*1</f>
        <v>1</v>
      </c>
      <c r="G28" s="20">
        <f>IF(AND(ISNUMBER(E28),ISNUMBER(F28)),E28*F28,"")</f>
        <v/>
      </c>
    </row>
    <row r="29" spans="1:7" ht="30" customHeight="1">
      <c r="A29" s="19" t="s">
        <v>163</v>
      </c>
      <c r="B29" s="19" t="s">
        <v>162</v>
      </c>
      <c r="C29" s="19" t="s">
        <v>164</v>
      </c>
      <c r="D29" s="19" t="s">
        <v>165</v>
      </c>
      <c r="E29" s="19">
        <f>BoardQty*1</f>
        <v>1</v>
      </c>
      <c r="G29" s="20">
        <f>IF(AND(ISNUMBER(E29),ISNUMBER(F29)),E29*F29,"")</f>
        <v/>
      </c>
    </row>
    <row r="30" spans="1:7">
      <c r="A30" s="19" t="s">
        <v>170</v>
      </c>
      <c r="B30" s="19" t="s">
        <v>171</v>
      </c>
      <c r="C30" s="19" t="s">
        <v>172</v>
      </c>
      <c r="D30" s="19" t="s">
        <v>173</v>
      </c>
      <c r="E30" s="19">
        <f>BoardQty*1</f>
        <v>1</v>
      </c>
      <c r="G30" s="20">
        <f>IF(AND(ISNUMBER(E30),ISNUMBER(F30)),E30*F30,"")</f>
        <v/>
      </c>
    </row>
    <row r="31" spans="1:7" ht="30" customHeight="1">
      <c r="A31" s="19" t="s">
        <v>178</v>
      </c>
      <c r="B31" s="19" t="s">
        <v>179</v>
      </c>
      <c r="C31" s="19" t="s">
        <v>180</v>
      </c>
      <c r="D31" s="19" t="s">
        <v>181</v>
      </c>
      <c r="E31" s="19">
        <f>CEILING(BoardQty*5,1)</f>
        <v>5</v>
      </c>
      <c r="G31" s="20">
        <f>IF(AND(ISNUMBER(E31),ISNUMBER(F31)),E31*F31,"")</f>
        <v/>
      </c>
    </row>
    <row r="32" spans="1:7">
      <c r="A32" s="19" t="s">
        <v>185</v>
      </c>
      <c r="B32" s="19" t="s">
        <v>184</v>
      </c>
      <c r="C32" s="19" t="s">
        <v>186</v>
      </c>
      <c r="D32" s="19" t="s">
        <v>187</v>
      </c>
      <c r="E32" s="19">
        <f>BoardQty*1</f>
        <v>1</v>
      </c>
      <c r="G32" s="20">
        <f>IF(AND(ISNUMBER(E32),ISNUMBER(F32)),E32*F32,"")</f>
        <v/>
      </c>
    </row>
    <row r="33" spans="1:7">
      <c r="A33" s="19" t="s">
        <v>191</v>
      </c>
      <c r="B33" s="19" t="s">
        <v>190</v>
      </c>
      <c r="C33" s="19" t="s">
        <v>192</v>
      </c>
      <c r="E33" s="19">
        <f>BoardQty*1</f>
        <v>1</v>
      </c>
      <c r="G33" s="20">
        <f>IF(AND(ISNUMBER(E33),ISNUMBER(F33)),E33*F33,"")</f>
        <v/>
      </c>
    </row>
    <row r="34" spans="1:7">
      <c r="A34" s="19" t="s">
        <v>198</v>
      </c>
      <c r="B34" s="19" t="s">
        <v>85</v>
      </c>
      <c r="C34" s="19" t="s">
        <v>199</v>
      </c>
      <c r="D34" s="19" t="s">
        <v>200</v>
      </c>
      <c r="E34" s="19">
        <f>BoardQty*1</f>
        <v>1</v>
      </c>
      <c r="G34" s="20">
        <f>IF(AND(ISNUMBER(E34),ISNUMBER(F34)),E34*F34,"")</f>
        <v/>
      </c>
    </row>
    <row r="35" spans="1:7">
      <c r="A35" s="19" t="s">
        <v>203</v>
      </c>
      <c r="B35" s="19" t="s">
        <v>204</v>
      </c>
      <c r="C35" s="19" t="s">
        <v>199</v>
      </c>
      <c r="D35" s="19" t="s">
        <v>205</v>
      </c>
      <c r="E35" s="19">
        <f>BoardQty*1</f>
        <v>1</v>
      </c>
      <c r="G35" s="20">
        <f>IF(AND(ISNUMBER(E35),ISNUMBER(F35)),E35*F35,"")</f>
        <v/>
      </c>
    </row>
    <row r="36" spans="1:7">
      <c r="A36" s="19" t="s">
        <v>208</v>
      </c>
      <c r="B36" s="19" t="s">
        <v>209</v>
      </c>
      <c r="C36" s="19" t="s">
        <v>199</v>
      </c>
      <c r="D36" s="19" t="s">
        <v>205</v>
      </c>
      <c r="E36" s="19">
        <f>CEILING(BoardQty*2,1)</f>
        <v>2</v>
      </c>
      <c r="G36" s="20">
        <f>IF(AND(ISNUMBER(E36),ISNUMBER(F36)),E36*F36,"")</f>
        <v/>
      </c>
    </row>
    <row r="37" spans="1:7" ht="30" customHeight="1">
      <c r="A37" s="19" t="s">
        <v>214</v>
      </c>
      <c r="B37" s="19" t="s">
        <v>215</v>
      </c>
      <c r="C37" s="19" t="s">
        <v>216</v>
      </c>
      <c r="D37" s="19" t="s">
        <v>217</v>
      </c>
      <c r="E37" s="19">
        <f>BoardQty*1</f>
        <v>1</v>
      </c>
      <c r="G37" s="20">
        <f>IF(AND(ISNUMBER(E37),ISNUMBER(F37)),E37*F37,"")</f>
        <v/>
      </c>
    </row>
    <row r="38" spans="1:7" ht="30" customHeight="1">
      <c r="A38" s="19" t="s">
        <v>220</v>
      </c>
      <c r="B38" s="19" t="s">
        <v>221</v>
      </c>
      <c r="C38" s="19" t="s">
        <v>216</v>
      </c>
      <c r="D38" s="19" t="s">
        <v>217</v>
      </c>
      <c r="E38" s="19">
        <f>BoardQty*1</f>
        <v>1</v>
      </c>
      <c r="G38" s="20">
        <f>IF(AND(ISNUMBER(E38),ISNUMBER(F38)),E38*F38,"")</f>
        <v/>
      </c>
    </row>
    <row r="39" spans="1:7" ht="30" customHeight="1">
      <c r="A39" s="19" t="s">
        <v>223</v>
      </c>
      <c r="B39" s="19" t="s">
        <v>19</v>
      </c>
      <c r="C39" s="19" t="s">
        <v>216</v>
      </c>
      <c r="D39" s="19" t="s">
        <v>217</v>
      </c>
      <c r="E39" s="19">
        <f>BoardQty*1</f>
        <v>1</v>
      </c>
      <c r="G39" s="20">
        <f>IF(AND(ISNUMBER(E39),ISNUMBER(F39)),E39*F39,"")</f>
        <v/>
      </c>
    </row>
    <row r="40" spans="1:7" ht="30" customHeight="1">
      <c r="A40" s="19" t="s">
        <v>225</v>
      </c>
      <c r="B40" s="19" t="s">
        <v>226</v>
      </c>
      <c r="C40" s="19" t="s">
        <v>216</v>
      </c>
      <c r="D40" s="19" t="s">
        <v>217</v>
      </c>
      <c r="E40" s="19">
        <f>BoardQty*1</f>
        <v>1</v>
      </c>
      <c r="G40" s="20">
        <f>IF(AND(ISNUMBER(E40),ISNUMBER(F40)),E40*F40,"")</f>
        <v/>
      </c>
    </row>
    <row r="41" spans="1:7" ht="30" customHeight="1">
      <c r="A41" s="19" t="s">
        <v>228</v>
      </c>
      <c r="B41" s="19" t="s">
        <v>229</v>
      </c>
      <c r="C41" s="19" t="s">
        <v>216</v>
      </c>
      <c r="D41" s="19" t="s">
        <v>217</v>
      </c>
      <c r="E41" s="19">
        <f>BoardQty*1</f>
        <v>1</v>
      </c>
      <c r="G41" s="20">
        <f>IF(AND(ISNUMBER(E41),ISNUMBER(F41)),E41*F41,"")</f>
        <v/>
      </c>
    </row>
    <row r="42" spans="1:7" ht="30" customHeight="1">
      <c r="A42" s="19" t="s">
        <v>230</v>
      </c>
      <c r="B42" s="19" t="s">
        <v>231</v>
      </c>
      <c r="C42" s="19" t="s">
        <v>216</v>
      </c>
      <c r="D42" s="19" t="s">
        <v>217</v>
      </c>
      <c r="E42" s="19">
        <f>BoardQty*1</f>
        <v>1</v>
      </c>
      <c r="G42" s="20">
        <f>IF(AND(ISNUMBER(E42),ISNUMBER(F42)),E42*F42,"")</f>
        <v/>
      </c>
    </row>
    <row r="43" spans="1:7" ht="30" customHeight="1">
      <c r="A43" s="19" t="s">
        <v>235</v>
      </c>
      <c r="B43" s="19" t="s">
        <v>236</v>
      </c>
      <c r="C43" s="19" t="s">
        <v>237</v>
      </c>
      <c r="D43" s="19" t="s">
        <v>238</v>
      </c>
      <c r="E43" s="19">
        <f>BoardQty*1</f>
        <v>1</v>
      </c>
      <c r="G43" s="20">
        <f>IF(AND(ISNUMBER(E43),ISNUMBER(F43)),E43*F43,"")</f>
        <v/>
      </c>
    </row>
    <row r="44" spans="1:7" ht="30" customHeight="1">
      <c r="A44" s="19" t="s">
        <v>241</v>
      </c>
      <c r="B44" s="19" t="s">
        <v>242</v>
      </c>
      <c r="C44" s="19" t="s">
        <v>237</v>
      </c>
      <c r="D44" s="19" t="s">
        <v>238</v>
      </c>
      <c r="E44" s="19">
        <f>BoardQty*1</f>
        <v>1</v>
      </c>
      <c r="G44" s="20">
        <f>IF(AND(ISNUMBER(E44),ISNUMBER(F44)),E44*F44,"")</f>
        <v/>
      </c>
    </row>
    <row r="45" spans="1:7">
      <c r="A45" s="19" t="s">
        <v>245</v>
      </c>
      <c r="B45" s="19" t="s">
        <v>244</v>
      </c>
      <c r="C45" s="19" t="s">
        <v>246</v>
      </c>
      <c r="D45" s="19" t="s">
        <v>244</v>
      </c>
      <c r="E45" s="19">
        <f>BoardQty*1</f>
        <v>1</v>
      </c>
      <c r="G45" s="20">
        <f>IF(AND(ISNUMBER(E45),ISNUMBER(F45)),E45*F45,"")</f>
        <v/>
      </c>
    </row>
    <row r="46" spans="1:7" ht="30" customHeight="1">
      <c r="A46" s="19" t="s">
        <v>256</v>
      </c>
      <c r="B46" s="19" t="s">
        <v>255</v>
      </c>
      <c r="C46" s="19" t="s">
        <v>257</v>
      </c>
      <c r="D46" s="19" t="s">
        <v>258</v>
      </c>
      <c r="E46" s="19">
        <f>BoardQty*1</f>
        <v>1</v>
      </c>
      <c r="G46" s="20">
        <f>IF(AND(ISNUMBER(E46),ISNUMBER(F46)),E46*F46,"")</f>
        <v/>
      </c>
    </row>
    <row r="47" spans="1:7" ht="30" customHeight="1">
      <c r="A47" s="19" t="s">
        <v>263</v>
      </c>
      <c r="B47" s="19" t="s">
        <v>262</v>
      </c>
      <c r="C47" s="19" t="s">
        <v>264</v>
      </c>
      <c r="D47" s="19" t="s">
        <v>265</v>
      </c>
      <c r="E47" s="19">
        <f>BoardQty*1</f>
        <v>1</v>
      </c>
      <c r="G47" s="20">
        <f>IF(AND(ISNUMBER(E47),ISNUMBER(F47)),E47*F47,"")</f>
        <v/>
      </c>
    </row>
    <row r="50" spans="1:2">
      <c r="A50" s="21" t="s">
        <v>292</v>
      </c>
      <c r="B50" s="22" t="s">
        <v>293</v>
      </c>
    </row>
    <row r="51" spans="1:2">
      <c r="A51" s="23" t="s">
        <v>294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conditionalFormatting sqref="E11">
    <cfRule type="expression" dxfId="0" priority="2">
      <formula>AND(ISBLANK(D11),TRUE())</formula>
    </cfRule>
  </conditionalFormatting>
  <conditionalFormatting sqref="E12">
    <cfRule type="expression" dxfId="0" priority="3">
      <formula>AND(ISBLANK(D12),TRUE())</formula>
    </cfRule>
  </conditionalFormatting>
  <conditionalFormatting sqref="E13">
    <cfRule type="expression" dxfId="0" priority="4">
      <formula>AND(ISBLANK(D13),TRUE())</formula>
    </cfRule>
  </conditionalFormatting>
  <conditionalFormatting sqref="E14">
    <cfRule type="expression" dxfId="0" priority="5">
      <formula>AND(ISBLANK(D14),TRUE())</formula>
    </cfRule>
  </conditionalFormatting>
  <conditionalFormatting sqref="E15">
    <cfRule type="expression" dxfId="0" priority="6">
      <formula>AND(ISBLANK(D15),TRUE())</formula>
    </cfRule>
  </conditionalFormatting>
  <conditionalFormatting sqref="E16">
    <cfRule type="expression" dxfId="0" priority="7">
      <formula>AND(ISBLANK(D16),TRUE())</formula>
    </cfRule>
  </conditionalFormatting>
  <conditionalFormatting sqref="E17">
    <cfRule type="expression" dxfId="0" priority="8">
      <formula>AND(ISBLANK(D17),TRUE())</formula>
    </cfRule>
  </conditionalFormatting>
  <conditionalFormatting sqref="E18">
    <cfRule type="expression" dxfId="0" priority="9">
      <formula>AND(ISBLANK(D18),TRUE())</formula>
    </cfRule>
  </conditionalFormatting>
  <conditionalFormatting sqref="E19">
    <cfRule type="expression" dxfId="0" priority="10">
      <formula>AND(ISBLANK(D19),TRUE())</formula>
    </cfRule>
  </conditionalFormatting>
  <conditionalFormatting sqref="E20">
    <cfRule type="expression" dxfId="0" priority="11">
      <formula>AND(ISBLANK(D20),TRUE())</formula>
    </cfRule>
  </conditionalFormatting>
  <conditionalFormatting sqref="E21">
    <cfRule type="expression" dxfId="0" priority="12">
      <formula>AND(ISBLANK(D21),TRUE())</formula>
    </cfRule>
  </conditionalFormatting>
  <conditionalFormatting sqref="E22">
    <cfRule type="expression" dxfId="0" priority="13">
      <formula>AND(ISBLANK(D22),TRUE())</formula>
    </cfRule>
  </conditionalFormatting>
  <conditionalFormatting sqref="E23">
    <cfRule type="expression" dxfId="0" priority="14">
      <formula>AND(ISBLANK(D23),TRUE())</formula>
    </cfRule>
  </conditionalFormatting>
  <conditionalFormatting sqref="E24">
    <cfRule type="expression" dxfId="0" priority="15">
      <formula>AND(ISBLANK(D24),TRUE())</formula>
    </cfRule>
  </conditionalFormatting>
  <conditionalFormatting sqref="E25">
    <cfRule type="expression" dxfId="0" priority="16">
      <formula>AND(ISBLANK(D25),TRUE())</formula>
    </cfRule>
  </conditionalFormatting>
  <conditionalFormatting sqref="E26">
    <cfRule type="expression" dxfId="0" priority="17">
      <formula>AND(ISBLANK(D26),TRUE())</formula>
    </cfRule>
  </conditionalFormatting>
  <conditionalFormatting sqref="E27">
    <cfRule type="expression" dxfId="0" priority="18">
      <formula>AND(ISBLANK(D27),TRUE())</formula>
    </cfRule>
  </conditionalFormatting>
  <conditionalFormatting sqref="E28">
    <cfRule type="expression" dxfId="0" priority="19">
      <formula>AND(ISBLANK(D28),TRUE())</formula>
    </cfRule>
  </conditionalFormatting>
  <conditionalFormatting sqref="E29">
    <cfRule type="expression" dxfId="0" priority="20">
      <formula>AND(ISBLANK(D29),TRUE())</formula>
    </cfRule>
  </conditionalFormatting>
  <conditionalFormatting sqref="E30">
    <cfRule type="expression" dxfId="0" priority="21">
      <formula>AND(ISBLANK(D30),TRUE())</formula>
    </cfRule>
  </conditionalFormatting>
  <conditionalFormatting sqref="E31">
    <cfRule type="expression" dxfId="0" priority="22">
      <formula>AND(ISBLANK(D31),TRUE())</formula>
    </cfRule>
  </conditionalFormatting>
  <conditionalFormatting sqref="E32">
    <cfRule type="expression" dxfId="0" priority="23">
      <formula>AND(ISBLANK(D32),TRUE())</formula>
    </cfRule>
  </conditionalFormatting>
  <conditionalFormatting sqref="E33">
    <cfRule type="expression" dxfId="0" priority="24">
      <formula>AND(ISBLANK(D33),TRUE())</formula>
    </cfRule>
  </conditionalFormatting>
  <conditionalFormatting sqref="E34">
    <cfRule type="expression" dxfId="0" priority="25">
      <formula>AND(ISBLANK(D34),TRUE())</formula>
    </cfRule>
  </conditionalFormatting>
  <conditionalFormatting sqref="E35">
    <cfRule type="expression" dxfId="0" priority="26">
      <formula>AND(ISBLANK(D35),TRUE())</formula>
    </cfRule>
  </conditionalFormatting>
  <conditionalFormatting sqref="E36">
    <cfRule type="expression" dxfId="0" priority="27">
      <formula>AND(ISBLANK(D36),TRUE())</formula>
    </cfRule>
  </conditionalFormatting>
  <conditionalFormatting sqref="E37">
    <cfRule type="expression" dxfId="0" priority="28">
      <formula>AND(ISBLANK(D37),TRUE())</formula>
    </cfRule>
  </conditionalFormatting>
  <conditionalFormatting sqref="E38">
    <cfRule type="expression" dxfId="0" priority="29">
      <formula>AND(ISBLANK(D38),TRUE())</formula>
    </cfRule>
  </conditionalFormatting>
  <conditionalFormatting sqref="E39">
    <cfRule type="expression" dxfId="0" priority="30">
      <formula>AND(ISBLANK(D39),TRUE())</formula>
    </cfRule>
  </conditionalFormatting>
  <conditionalFormatting sqref="E40">
    <cfRule type="expression" dxfId="0" priority="31">
      <formula>AND(ISBLANK(D40),TRUE())</formula>
    </cfRule>
  </conditionalFormatting>
  <conditionalFormatting sqref="E41">
    <cfRule type="expression" dxfId="0" priority="32">
      <formula>AND(ISBLANK(D41),TRUE())</formula>
    </cfRule>
  </conditionalFormatting>
  <conditionalFormatting sqref="E42">
    <cfRule type="expression" dxfId="0" priority="33">
      <formula>AND(ISBLANK(D42),TRUE())</formula>
    </cfRule>
  </conditionalFormatting>
  <conditionalFormatting sqref="E43">
    <cfRule type="expression" dxfId="0" priority="34">
      <formula>AND(ISBLANK(D43),TRUE())</formula>
    </cfRule>
  </conditionalFormatting>
  <conditionalFormatting sqref="E44">
    <cfRule type="expression" dxfId="0" priority="35">
      <formula>AND(ISBLANK(D44),TRUE())</formula>
    </cfRule>
  </conditionalFormatting>
  <conditionalFormatting sqref="E45">
    <cfRule type="expression" dxfId="0" priority="36">
      <formula>AND(ISBLANK(D45),TRUE())</formula>
    </cfRule>
  </conditionalFormatting>
  <conditionalFormatting sqref="E46">
    <cfRule type="expression" dxfId="0" priority="37">
      <formula>AND(ISBLANK(D46),TRUE())</formula>
    </cfRule>
  </conditionalFormatting>
  <conditionalFormatting sqref="E47">
    <cfRule type="expression" dxfId="0" priority="38">
      <formula>AND(ISBLANK(D47),TRUE())</formula>
    </cfRule>
  </conditionalFormatting>
  <hyperlinks>
    <hyperlink ref="D10" r:id="rId1"/>
    <hyperlink ref="D11" r:id="rId2"/>
    <hyperlink ref="D12" r:id="rId3"/>
    <hyperlink ref="D13" r:id="rId4"/>
    <hyperlink ref="D14" r:id="rId5"/>
    <hyperlink ref="D15" r:id="rId6"/>
    <hyperlink ref="D16" r:id="rId7"/>
    <hyperlink ref="D17" r:id="rId8"/>
    <hyperlink ref="D18" r:id="rId9"/>
    <hyperlink ref="D19" r:id="rId10"/>
    <hyperlink ref="D20" r:id="rId11"/>
    <hyperlink ref="D21" r:id="rId12"/>
    <hyperlink ref="D24" r:id="rId13"/>
    <hyperlink ref="D25" r:id="rId14"/>
    <hyperlink ref="D26" r:id="rId15"/>
    <hyperlink ref="D27" r:id="rId16"/>
    <hyperlink ref="D28" r:id="rId17"/>
    <hyperlink ref="D29" r:id="rId18"/>
    <hyperlink ref="D30" r:id="rId19"/>
    <hyperlink ref="D31" r:id="rId20"/>
    <hyperlink ref="D32" r:id="rId21"/>
    <hyperlink ref="D34" r:id="rId22"/>
    <hyperlink ref="D35" r:id="rId23"/>
    <hyperlink ref="D36" r:id="rId24"/>
    <hyperlink ref="D37" r:id="rId25"/>
    <hyperlink ref="D38" r:id="rId26"/>
    <hyperlink ref="D39" r:id="rId27"/>
    <hyperlink ref="D40" r:id="rId28"/>
    <hyperlink ref="D41" r:id="rId29"/>
    <hyperlink ref="D42" r:id="rId30"/>
    <hyperlink ref="D43" r:id="rId31"/>
    <hyperlink ref="D44" r:id="rId32"/>
    <hyperlink ref="D45" r:id="rId33"/>
    <hyperlink ref="D46" r:id="rId34"/>
    <hyperlink ref="D47" r:id="rId35"/>
  </hyperlinks>
  <pageMargins left="0.7" right="0.7" top="0.75" bottom="0.75" header="0.3" footer="0.3"/>
  <drawing r:id="rId36"/>
  <legacyDrawing r:id="rId37"/>
</worksheet>
</file>

<file path=xl/worksheets/sheet3.xml><?xml version="1.0" encoding="utf-8"?>
<worksheet xmlns="http://schemas.openxmlformats.org/spreadsheetml/2006/main" xmlns:r="http://schemas.openxmlformats.org/officeDocument/2006/relationships">
  <dimension ref="A1:A15"/>
  <sheetViews>
    <sheetView workbookViewId="0"/>
  </sheetViews>
  <sheetFormatPr defaultRowHeight="15"/>
  <cols>
    <col min="1" max="1" width="50.7109375" customWidth="1"/>
  </cols>
  <sheetData>
    <row r="1" spans="1:1">
      <c r="A1" s="7" t="s">
        <v>295</v>
      </c>
    </row>
    <row r="2" spans="1:1">
      <c r="A2" s="5" t="s">
        <v>296</v>
      </c>
    </row>
    <row r="3" spans="1:1">
      <c r="A3" s="6" t="s">
        <v>297</v>
      </c>
    </row>
    <row r="4" spans="1:1">
      <c r="A4" s="8" t="s">
        <v>298</v>
      </c>
    </row>
    <row r="6" spans="1:1">
      <c r="A6" t="s">
        <v>299</v>
      </c>
    </row>
    <row r="7" spans="1:1">
      <c r="A7" s="24" t="s">
        <v>300</v>
      </c>
    </row>
    <row r="8" spans="1:1">
      <c r="A8" s="25" t="s">
        <v>301</v>
      </c>
    </row>
    <row r="9" spans="1:1">
      <c r="A9" s="26" t="s">
        <v>302</v>
      </c>
    </row>
    <row r="10" spans="1:1">
      <c r="A10" s="27" t="s">
        <v>303</v>
      </c>
    </row>
    <row r="11" spans="1:1">
      <c r="A11" s="28" t="s">
        <v>304</v>
      </c>
    </row>
    <row r="12" spans="1:1">
      <c r="A12" s="29" t="s">
        <v>305</v>
      </c>
    </row>
    <row r="13" spans="1:1">
      <c r="A13" s="30" t="s">
        <v>306</v>
      </c>
    </row>
    <row r="14" spans="1:1">
      <c r="A14" s="31" t="s">
        <v>307</v>
      </c>
    </row>
    <row r="15" spans="1:1">
      <c r="A15" s="32" t="s">
        <v>308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BoM</vt:lpstr>
      <vt:lpstr>Costs</vt:lpstr>
      <vt:lpstr>Colors</vt:lpstr>
      <vt:lpstr>'Costs'!BoardQty</vt:lpstr>
      <vt:lpstr>BoM!Print_Titles</vt:lpstr>
      <vt:lpstr>'Costs'!TotalCost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2023-10-12T20:50:35Z</dcterms:created>
  <dcterms:modified xsi:type="dcterms:W3CDTF">2023-10-12T20:50:35Z</dcterms:modified>
</cp:coreProperties>
</file>