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<sst xmlns="http://schemas.openxmlformats.org/spreadsheetml/2006/main" count="918" uniqueCount="372">
  <si>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</si>
  <si>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</si>
  <si>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</si>
  <si>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</si>
  <si>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</si>
  <si>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</si>
  <si>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</si>
  <si>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</si>
  <si>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</si>
  <si>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</si>
  <si>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</si>
  <si>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</si>
  <si>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</si>
  <si>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</si>
  <si>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</si>
  <si>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</si>
  <si>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</si>
  <si>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</si>
  <si>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</si>
  <si>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</si>
  <si>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</si>
  <si>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</si>
  <si>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</si>
  <si>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</si>
  <si>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</si>
  <si>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</si>
  <si>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</si>
  <si>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</si>
  <si>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</si>
  <si>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</si>
  <si>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</si>
  <si>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</si>
  <si>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</si>
  <si>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</si>
  <si>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</si>
  <si>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</si>
  <si>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</si>
  <si>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</si>
  <si>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</si>
  <si>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</si>
  <si>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</si>
  <si>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</si>
  <si>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</si>
  <si>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</si>
  <si>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</si>
  <si>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</si>
  <si>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</si>
  <si>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</si>
  <si>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</si>
  <si>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</si>
  <si>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</si>
  <si>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</si>
  <si>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</si>
  <si>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</si>
  <si>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</si>
  <si>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</si>
  <si>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</si>
  <si>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</si>
  <si>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</si>
  <si>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</si>
  <si>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</si>
  <si>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</si>
  <si>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</si>
  <si>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</si>
  <si>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</si>
  <si>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</si>
  <si>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</si>
  <si>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</si>
  <si>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</si>
  <si>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</si>
  <si>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</si>
  <si>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</si>
  <si>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</si>
  <si>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</si>
  <si>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</si>
  <si>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</si>
  <si>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</si>
  <si>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</si>
  <si>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</si>
  <si>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</si>
  <si>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</si>
  <si>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</si>
  <si>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</si>
  <si>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</si>
  <si>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</si>
  <si>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</si>
  <si>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</si>
  <si>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</si>
  <si>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</si>
  <si>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</si>
  <si>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</si>
  <si>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</si>
  <si>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</si>
  <si>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</si>
  <si>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</si>
  <si>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</si>
  <si>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</si>
  <si>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</si>
  <si>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</si>
  <si>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</si>
  <si>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</si>
  <si>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</si>
  <si>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</si>
  <si>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</si>
  <si>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</si>
  <si>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</si>
  <si>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</si>
  <si>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</si>
  <si>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</si>
  <si>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</si>
  <si>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</si>
  <si>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</si>
  <si>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</si>
  <si>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</si>
  <si>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</si>
  <si>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</si>
  <si>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</si>
  <si>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</si>
  <si>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</si>
  <si>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</si>
  <si>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</si>
  <si>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</si>
  <si>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</si>
  <si>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</si>
  <si>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</si>
  <si>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</si>
  <si>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</si>
  <si>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</si>
  <si>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</si>
  <si>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</si>
  <si>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</si>
  <si>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</si>
  <si>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</si>
  <si>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</si>
  <si>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</si>
  <si>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</si>
  <si>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</si>
  <si>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</si>
  <si>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</si>
  <si>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</si>
  <si>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</si>
  <si>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</si>
  <si>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</si>
  <si>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</si>
  <si>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</si>
  <si>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</si>
  <si>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</si>
  <si>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</si>
  <si>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</si>
  <si>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</si>
  <si>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</si>
  <si>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</si>
  <si>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</si>
  <si>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</si>
  <si>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</si>
  <si>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</si>
  <si>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</si>
  <si>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</si>
  <si>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</si>
  <si>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</si>
  <si>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</si>
  <si>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</si>
  <si>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</si>
  <si>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</si>
  <si>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</si>
  <si>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</si>
  <si>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</si>
  <si>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</si>
  <si>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</si>
  <si>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</si>
  <si>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</si>
  <si>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</si>
  <si>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</si>
  <si>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</si>
  <si>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</si>
  <si>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</si>
  <si>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</si>
  <si>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</si>
  <si>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</si>
  <si>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</si>
  <si>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</si>
  <si>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</si>
  <si>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</si>
  <si>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</si>
  <si>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</si>
  <si>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</si>
  <si>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</si>
  <si>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</si>
  <si>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</si>
  <si>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</si>
  <si>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</si>
  <si>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</si>
  <si>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</si>
  <si>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</si>
  <si>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</si>
  <si>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</si>
  <si>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</si>
  <si>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</si>
  <si>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</si>
  <si>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</si>
  <si>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</si>
  <si>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</si>
  <si>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</si>
  <si>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</si>
  <si>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</si>
  <si>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</si>
  <si>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</si>
  <si>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</si>
  <si>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</si>
  <si>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</si>
  <si>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</si>
  <si>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</si>
  <si>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</si>
  <si>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</si>
  <si>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</si>
  <si>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</si>
  <si>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</si>
  <si>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</si>
  <si>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</si>
  <si>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</si>
  <si>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</si>
  <si>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</si>
  <si>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</si>
  <si>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</si>
  <si>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</si>
  <si>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</si>
  <si>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</si>
  <si>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</si>
  <si>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</si>
  <si>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</si>
  <si>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</si>
  <si>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</si>
  <si>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</si>
  <si>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</si>
  <si>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</si>
  <si>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</si>
  <si>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</si>
  <si>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</si>
  <si>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</si>
  <si>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</si>
  <si>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</si>
  <si>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</si>
  <si>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</si>
  <si>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</si>
  <si>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</si>
  <si>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</si>
  <si>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</si>
  <si>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</si>
  <si>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</si>
  <si>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</si>
  <si>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</si>
  <si>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</si>
  <si>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</si>
  <si>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</si>
  <si>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</si>
  <si>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</si>
  <si>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</si>
  <si>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</si>
  <si>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</si>
  <si>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</si>
  <si>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</si>
  <si>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</si>
  <si>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</si>
  <si>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</si>
  <si>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</si>
  <si>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</si>
  <si>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</si>
  <si>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</si>
  <si>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</si>
  <si>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</si>
  <si>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</si>
  <si>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</si>
  <si>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</si>
  <si>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</si>
  <si>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</si>
  <si>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</si>
  <si>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</si>
  <si>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</si>
  <si>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</si>
  <si>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</si>
  <si>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</si>
  <si>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</si>
  <si>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</si>
  <si>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</si>
  <si>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</si>
  <si>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</si>
  <si>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</si>
  <si>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</si>
  <si>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</si>
  <si>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</si>
  <si>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</si>
  <si>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</si>
  <si>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</si>
  <si>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</si>
  <si>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</si>
  <si>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</si>
  <si>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</si>
  <si>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</si>
  <si>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</si>
  <si>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</si>
  <si>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</si>
  <si>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</si>
  <si>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</si>
  <si>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</si>
  <si>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</si>
  <si>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</si>
  <si>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</si>
  <si>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</si>
  <si>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</si>
  <si>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</si>
  <si>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</si>
  <si>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</si>
  <si>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</si>
  <si>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</si>
  <si>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</si>
  <si>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</si>
  <si>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</si>
  <si>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</si>
  <si>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</si>
  <si>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</si>
  <si>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</si>
  <si>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</si>
  <si>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</si>
  <si>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</si>
  <si>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</si>
  <si>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</si>
  <si>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</si>
  <si>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</si>
  <si>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</si>
  <si>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</si>
  <si>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</si>
  <si>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</si>
  <si>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</si>
  <si>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</si>
  <si>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</si>
  <si>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</si>
  <si>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</si>
  <si>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</si>
  <si>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</si>
  <si>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</si>
  <si>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</si>
  <si>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</si>
  <si>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</si>
  <si>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</si>
  <si>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</si>
  <si>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</si>
  <si>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</si>
  <si>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</si>
  <si>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</si>
  <si>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</si>
  <si>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</si>
  <si>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</si>
  <si>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</si>
  <si>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</si>
  <si>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</si>
  <si>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</si>
  <si>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2023-12-04 21:22:18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</si>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</sst>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search.murata.co.jp/Ceramy/image/img/A01X/G101/ENG/GRM2165C2A122JA01-01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ww.samsungsem.com/resources/file/global/support/product_catalog/MLCC.pdf" TargetMode="External"/><Relationship Id="rId7" Type="http://schemas.openxmlformats.org/officeDocument/2006/relationships/hyperlink" Target="https://industrial.panasonic.com/cdbs/www-data/pdf/ABE0000/ABE0000C49.pdf" TargetMode="External"/><Relationship Id="rId8" Type="http://schemas.openxmlformats.org/officeDocument/2006/relationships/hyperlink" Target="https://www.hirose.com/en/product/document?clcode=&amp;productname=&amp;series=DF40&amp;documenttype=Catalog&amp;lang=en&amp;documentid=en_DF40_CAT" TargetMode="External"/><Relationship Id="rId9" Type="http://schemas.openxmlformats.org/officeDocument/2006/relationships/hyperlink" Target="https://cdn-shop.adafruit.com/product-files/1138/SK6812+LED+datasheet+.pdf" TargetMode="External"/><Relationship Id="rId10" Type="http://schemas.openxmlformats.org/officeDocument/2006/relationships/hyperlink" Target="https://www.mccsemi.com/pdf/Products/SM4001PL-SM4007PL(SOD-123FL).PDF" TargetMode="External"/><Relationship Id="rId11" Type="http://schemas.openxmlformats.org/officeDocument/2006/relationships/hyperlink" Target="https://www.comchiptech.com/admin/files/product/20190514101641.pdf" TargetMode="External"/><Relationship Id="rId12" Type="http://schemas.openxmlformats.org/officeDocument/2006/relationships/hyperlink" Target="https://www.littelfuse.com/~/media/electronics/datasheets/resettable_ptcs/littelfuse_ptc_1812l_datasheet.pdf.pdf" TargetMode="External"/><Relationship Id="rId13" Type="http://schemas.openxmlformats.org/officeDocument/2006/relationships/hyperlink" Target="https://www.we-online.com/components/products/datasheet/6941xx301002.pdf" TargetMode="External"/><Relationship Id="rId14" Type="http://schemas.openxmlformats.org/officeDocument/2006/relationships/hyperlink" Target="https://www.jst-mfg.com/product/pdf/eng/ePH.pdf" TargetMode="External"/><Relationship Id="rId15" Type="http://schemas.openxmlformats.org/officeDocument/2006/relationships/hyperlink" Target="https://www.cuidevices.com/product/resource/sj1-352xng.pdf" TargetMode="External"/><Relationship Id="rId16" Type="http://schemas.openxmlformats.org/officeDocument/2006/relationships/hyperlink" Target="https://www.schurter.com/en/datasheet/typ_4833.2320.pdf" TargetMode="External"/><Relationship Id="rId17" Type="http://schemas.openxmlformats.org/officeDocument/2006/relationships/hyperlink" Target="https://www.we-online.com/components/products/datasheet/614105150721.pdf" TargetMode="External"/><Relationship Id="rId18" Type="http://schemas.openxmlformats.org/officeDocument/2006/relationships/hyperlink" Target="https://www.murata.com/products/productdata/8796738650142/ENFA0003.pdf" TargetMode="External"/><Relationship Id="rId19" Type="http://schemas.openxmlformats.org/officeDocument/2006/relationships/hyperlink" Target="https://www.bourns.com/docs/Product-Datasheets/SRN6045TA.pdf" TargetMode="External"/><Relationship Id="rId20" Type="http://schemas.openxmlformats.org/officeDocument/2006/relationships/hyperlink" Target="https://www.onsemi.com/pdf/datasheet/fds4435bz_f085-d.pdf" TargetMode="External"/><Relationship Id="rId21" Type="http://schemas.openxmlformats.org/officeDocument/2006/relationships/hyperlink" Target="https://www.seielect.com/catalog/sei-rncp.pdf" TargetMode="External"/><Relationship Id="rId22" Type="http://schemas.openxmlformats.org/officeDocument/2006/relationships/hyperlink" Target="https://www.seielect.com/catalog/sei-rmcf_rm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seielect.com/catalog/sei-rncp.pdf" TargetMode="External"/><Relationship Id="rId26" Type="http://schemas.openxmlformats.org/officeDocument/2006/relationships/hyperlink" Target="https://www.seielect.com/catalog/sei-rncp.pdf" TargetMode="External"/><Relationship Id="rId27" Type="http://schemas.openxmlformats.org/officeDocument/2006/relationships/hyperlink" Target="https://www.seielect.com/Catalog/SEI-rmef.PDF" TargetMode="External"/><Relationship Id="rId28" Type="http://schemas.openxmlformats.org/officeDocument/2006/relationships/hyperlink" Target="https://www.seielect.com/catalog/sei-rmcf_rmcp.pdf" TargetMode="External"/><Relationship Id="rId29" Type="http://schemas.openxmlformats.org/officeDocument/2006/relationships/hyperlink" Target="https://www.we-online.com/components/products/datasheet/482016514001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diodes.com/assets/Datasheets/74AHCT1G32.pdf" TargetMode="External"/><Relationship Id="rId32" Type="http://schemas.openxmlformats.org/officeDocument/2006/relationships/hyperlink" Target="https://www.diodes.com/assets/Datasheets/AP64501.pdf" TargetMode="External"/><Relationship Id="rId33" Type="http://schemas.openxmlformats.org/officeDocument/2006/relationships/hyperlink" Target="https://www.diodes.com/assets/Datasheets/AZ1117I.pdf" TargetMode="External"/><Relationship Id="rId34" Type="http://schemas.openxmlformats.org/officeDocument/2006/relationships/hyperlink" Target="https://datasheets.raspberrypi.com/rp2040/rp2040-datasheet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hyperlink" Target="https://www.winbond.com/resource-files/w25q128jv%20revf%2003272018%20plus.pdf" TargetMode="External"/><Relationship Id="rId37" Type="http://schemas.openxmlformats.org/officeDocument/2006/relationships/hyperlink" Target="https://abracon.com/Resonators/ABLS.pdf" TargetMode="External"/><Relationship Id="rId38" Type="http://schemas.openxmlformats.org/officeDocument/2006/relationships/drawing" Target="../drawings/drawing3.xm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tchcraft.com/assets/1/24/57PC5F_CD.pdf" TargetMode="External"/><Relationship Id="rId2" Type="http://schemas.openxmlformats.org/officeDocument/2006/relationships/hyperlink" Target="https://www.jst-mfg.com/product/pdf/eng/ePH.pdf" TargetMode="External"/><Relationship Id="rId3" Type="http://schemas.openxmlformats.org/officeDocument/2006/relationships/hyperlink" Target="https://omronfs.omron.com/en_US/ecb/products/pdf/en-b3u.pdf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2.vml"/><Relationship Id="rId6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5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298</v>
      </c>
      <c r="E1" s="1"/>
      <c r="F1" s="1"/>
      <c r="G1" s="1"/>
    </row>
    <row r="2" spans="1:7">
      <c r="D2" s="2" t="s">
        <v>299</v>
      </c>
      <c r="E2" s="3" t="s">
        <v>300</v>
      </c>
      <c r="F2" s="13" t="s">
        <v>352</v>
      </c>
      <c r="G2" s="13">
        <v>1</v>
      </c>
    </row>
    <row r="3" spans="1:7">
      <c r="D3" s="2" t="s">
        <v>301</v>
      </c>
      <c r="E3" s="3" t="s">
        <v>302</v>
      </c>
      <c r="F3" s="14" t="s">
        <v>354</v>
      </c>
      <c r="G3" s="15">
        <f>TotalCost/BoardQty</f>
        <v>0.0</v>
      </c>
    </row>
    <row r="4" spans="1:7">
      <c r="D4" s="2" t="s">
        <v>303</v>
      </c>
      <c r="E4" s="3" t="s">
        <v>304</v>
      </c>
      <c r="F4" s="14" t="s">
        <v>353</v>
      </c>
      <c r="G4" s="16">
        <f>SUM(G10:G50)</f>
        <v>0</v>
      </c>
    </row>
    <row r="5" spans="1:7">
      <c r="D5" s="2" t="s">
        <v>305</v>
      </c>
      <c r="E5" s="3" t="s">
        <v>306</v>
      </c>
    </row>
    <row r="6" spans="1:7">
      <c r="D6" s="2" t="s">
        <v>307</v>
      </c>
      <c r="E6" s="3" t="s">
        <v>308</v>
      </c>
    </row>
    <row r="8" spans="1:7">
      <c r="A8" s="17" t="s">
        <v>347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348</v>
      </c>
      <c r="E9" s="18" t="s">
        <v>349</v>
      </c>
      <c r="F9" s="18" t="s">
        <v>350</v>
      </c>
      <c r="G9" s="18" t="s">
        <v>351</v>
      </c>
    </row>
    <row r="10" spans="1:7" ht="30" customHeight="1">
      <c r="A10" s="19" t="s">
        <v>16</v>
      </c>
      <c r="B10" s="19" t="s">
        <v>17</v>
      </c>
      <c r="C10" s="19" t="s">
        <v>18</v>
      </c>
      <c r="D10" s="19" t="s">
        <v>21</v>
      </c>
      <c r="E10" s="19">
        <f>CEILING(BoardQty*2,1)</f>
        <v>2</v>
      </c>
      <c r="G10" s="20">
        <f>IF(AND(ISNUMBER(E10),ISNUMBER(F10)),E10*F10,"")</f>
        <v/>
      </c>
    </row>
    <row r="11" spans="1:7" ht="30" customHeight="1">
      <c r="A11" s="19" t="s">
        <v>25</v>
      </c>
      <c r="B11" s="19" t="s">
        <v>26</v>
      </c>
      <c r="C11" s="19" t="s">
        <v>18</v>
      </c>
      <c r="D11" s="19" t="s">
        <v>21</v>
      </c>
      <c r="E11" s="19">
        <f>CEILING(BoardQty*2,1)</f>
        <v>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18</v>
      </c>
      <c r="D12" s="19" t="s">
        <v>32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36</v>
      </c>
      <c r="B13" s="19" t="s">
        <v>37</v>
      </c>
      <c r="C13" s="19" t="s">
        <v>18</v>
      </c>
      <c r="D13" s="19" t="s">
        <v>21</v>
      </c>
      <c r="E13" s="19">
        <f>CEILING(BoardQty*14,1)</f>
        <v>14</v>
      </c>
      <c r="G13" s="20">
        <f>IF(AND(ISNUMBER(E13),ISNUMBER(F13)),E13*F13,"")</f>
        <v/>
      </c>
    </row>
    <row r="14" spans="1:7" ht="30" customHeight="1">
      <c r="A14" s="19" t="s">
        <v>44</v>
      </c>
      <c r="B14" s="19" t="s">
        <v>45</v>
      </c>
      <c r="C14" s="19" t="s">
        <v>18</v>
      </c>
      <c r="D14" s="19" t="s">
        <v>21</v>
      </c>
      <c r="E14" s="19">
        <f>CEILING(BoardQty*2,1)</f>
        <v>2</v>
      </c>
      <c r="G14" s="20">
        <f>IF(AND(ISNUMBER(E14),ISNUMBER(F14)),E14*F14,"")</f>
        <v/>
      </c>
    </row>
    <row r="15" spans="1:7" ht="30" customHeight="1">
      <c r="A15" s="19" t="s">
        <v>49</v>
      </c>
      <c r="B15" s="19" t="s">
        <v>50</v>
      </c>
      <c r="C15" s="19" t="s">
        <v>18</v>
      </c>
      <c r="D15" s="19" t="s">
        <v>21</v>
      </c>
      <c r="E15" s="19">
        <f>CEILING(BoardQty*15,1)</f>
        <v>15</v>
      </c>
      <c r="G15" s="20">
        <f>IF(AND(ISNUMBER(E15),ISNUMBER(F15)),E15*F15,"")</f>
        <v/>
      </c>
    </row>
    <row r="16" spans="1:7" ht="30" customHeight="1">
      <c r="A16" s="19" t="s">
        <v>57</v>
      </c>
      <c r="B16" s="19" t="s">
        <v>58</v>
      </c>
      <c r="C16" s="19" t="s">
        <v>59</v>
      </c>
      <c r="D16" s="19" t="s">
        <v>60</v>
      </c>
      <c r="E16" s="19">
        <f>BoardQty*1</f>
        <v>1</v>
      </c>
      <c r="G16" s="20">
        <f>IF(AND(ISNUMBER(E16),ISNUMBER(F16)),E16*F16,"")</f>
        <v/>
      </c>
    </row>
    <row r="17" spans="1:7" ht="45" customHeight="1">
      <c r="A17" s="19" t="s">
        <v>65</v>
      </c>
      <c r="B17" s="19" t="s">
        <v>64</v>
      </c>
      <c r="C17" s="19" t="s">
        <v>66</v>
      </c>
      <c r="D17" s="19" t="s">
        <v>67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73</v>
      </c>
      <c r="B18" s="19" t="s">
        <v>74</v>
      </c>
      <c r="C18" s="19" t="s">
        <v>75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78</v>
      </c>
      <c r="B19" s="19" t="s">
        <v>79</v>
      </c>
      <c r="C19" s="19" t="s">
        <v>75</v>
      </c>
      <c r="E19" s="19">
        <f>BoardQty*1</f>
        <v>1</v>
      </c>
      <c r="G19" s="20">
        <f>IF(AND(ISNUMBER(E19),ISNUMBER(F19)),E19*F19,"")</f>
        <v/>
      </c>
    </row>
    <row r="20" spans="1:7" ht="30" customHeight="1">
      <c r="A20" s="19" t="s">
        <v>83</v>
      </c>
      <c r="B20" s="19" t="s">
        <v>82</v>
      </c>
      <c r="C20" s="19" t="s">
        <v>84</v>
      </c>
      <c r="D20" s="19" t="s">
        <v>85</v>
      </c>
      <c r="E20" s="19">
        <f>CEILING(BoardQty*2,1)</f>
        <v>2</v>
      </c>
      <c r="G20" s="20">
        <f>IF(AND(ISNUMBER(E20),ISNUMBER(F20)),E20*F20,"")</f>
        <v/>
      </c>
    </row>
    <row r="21" spans="1:7" ht="30" customHeight="1">
      <c r="A21" s="19" t="s">
        <v>90</v>
      </c>
      <c r="B21" s="19" t="s">
        <v>91</v>
      </c>
      <c r="C21" s="19" t="s">
        <v>92</v>
      </c>
      <c r="D21" s="19" t="s">
        <v>93</v>
      </c>
      <c r="E21" s="19">
        <f>BoardQty*1</f>
        <v>1</v>
      </c>
      <c r="G21" s="20">
        <f>IF(AND(ISNUMBER(E21),ISNUMBER(F21)),E21*F21,"")</f>
        <v/>
      </c>
    </row>
    <row r="22" spans="1:7" ht="30" customHeight="1">
      <c r="A22" s="19" t="s">
        <v>98</v>
      </c>
      <c r="B22" s="19" t="s">
        <v>99</v>
      </c>
      <c r="C22" s="19" t="s">
        <v>100</v>
      </c>
      <c r="D22" s="19" t="s">
        <v>101</v>
      </c>
      <c r="E22" s="19">
        <f>CEILING(BoardQty*2,1)</f>
        <v>2</v>
      </c>
      <c r="G22" s="20">
        <f>IF(AND(ISNUMBER(E22),ISNUMBER(F22)),E22*F22,"")</f>
        <v/>
      </c>
    </row>
    <row r="23" spans="1:7" ht="30" customHeight="1">
      <c r="A23" s="19" t="s">
        <v>106</v>
      </c>
      <c r="B23" s="19" t="s">
        <v>107</v>
      </c>
      <c r="C23" s="19" t="s">
        <v>108</v>
      </c>
      <c r="D23" s="19" t="s">
        <v>109</v>
      </c>
      <c r="E23" s="19">
        <f>BoardQty*1</f>
        <v>1</v>
      </c>
      <c r="G23" s="20">
        <f>IF(AND(ISNUMBER(E23),ISNUMBER(F23)),E23*F23,"")</f>
        <v/>
      </c>
    </row>
    <row r="24" spans="1:7" ht="30" customHeight="1">
      <c r="A24" s="19" t="s">
        <v>113</v>
      </c>
      <c r="B24" s="19" t="s">
        <v>114</v>
      </c>
      <c r="C24" s="19" t="s">
        <v>115</v>
      </c>
      <c r="D24" s="19" t="s">
        <v>116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121</v>
      </c>
      <c r="B25" s="19" t="s">
        <v>122</v>
      </c>
      <c r="C25" s="19" t="s">
        <v>123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127</v>
      </c>
      <c r="B26" s="19" t="s">
        <v>128</v>
      </c>
      <c r="C26" s="19" t="s">
        <v>129</v>
      </c>
      <c r="D26" s="19" t="s">
        <v>130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135</v>
      </c>
      <c r="B27" s="19" t="s">
        <v>136</v>
      </c>
      <c r="C27" s="19" t="s">
        <v>137</v>
      </c>
      <c r="D27" s="19" t="s">
        <v>138</v>
      </c>
      <c r="E27" s="19">
        <f>CEILING(BoardQty*2,1)</f>
        <v>2</v>
      </c>
      <c r="G27" s="20">
        <f>IF(AND(ISNUMBER(E27),ISNUMBER(F27)),E27*F27,"")</f>
        <v/>
      </c>
    </row>
    <row r="28" spans="1:7">
      <c r="A28" s="19" t="s">
        <v>144</v>
      </c>
      <c r="B28" s="19" t="s">
        <v>145</v>
      </c>
      <c r="C28" s="19" t="s">
        <v>146</v>
      </c>
      <c r="D28" s="19" t="s">
        <v>147</v>
      </c>
      <c r="E28" s="19">
        <f>CEILING(BoardQty*6,1)</f>
        <v>6</v>
      </c>
      <c r="G28" s="20">
        <f>IF(AND(ISNUMBER(E28),ISNUMBER(F28)),E28*F28,"")</f>
        <v/>
      </c>
    </row>
    <row r="29" spans="1:7">
      <c r="A29" s="19" t="s">
        <v>153</v>
      </c>
      <c r="B29" s="19" t="s">
        <v>154</v>
      </c>
      <c r="C29" s="19" t="s">
        <v>155</v>
      </c>
      <c r="E29" s="19">
        <f>CEILING(BoardQty*8,1)</f>
        <v>8</v>
      </c>
      <c r="G29" s="20">
        <f>IF(AND(ISNUMBER(E29),ISNUMBER(F29)),E29*F29,"")</f>
        <v/>
      </c>
    </row>
    <row r="30" spans="1:7" ht="30" customHeight="1">
      <c r="A30" s="19" t="s">
        <v>159</v>
      </c>
      <c r="B30" s="19" t="s">
        <v>160</v>
      </c>
      <c r="C30" s="19" t="s">
        <v>161</v>
      </c>
      <c r="D30" s="19" t="s">
        <v>162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167</v>
      </c>
      <c r="B31" s="19" t="s">
        <v>168</v>
      </c>
      <c r="C31" s="19" t="s">
        <v>169</v>
      </c>
      <c r="D31" s="19" t="s">
        <v>170</v>
      </c>
      <c r="E31" s="19">
        <f>CEILING(BoardQty*4,1)</f>
        <v>4</v>
      </c>
      <c r="G31" s="20">
        <f>IF(AND(ISNUMBER(E31),ISNUMBER(F31)),E31*F31,"")</f>
        <v/>
      </c>
    </row>
    <row r="32" spans="1:7">
      <c r="A32" s="19" t="s">
        <v>175</v>
      </c>
      <c r="B32" s="19" t="s">
        <v>176</v>
      </c>
      <c r="C32" s="19" t="s">
        <v>177</v>
      </c>
      <c r="D32" s="19" t="s">
        <v>178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184</v>
      </c>
      <c r="B33" s="19" t="s">
        <v>183</v>
      </c>
      <c r="C33" s="19" t="s">
        <v>185</v>
      </c>
      <c r="D33" s="19" t="s">
        <v>186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191</v>
      </c>
      <c r="B34" s="19" t="s">
        <v>192</v>
      </c>
      <c r="C34" s="19" t="s">
        <v>193</v>
      </c>
      <c r="D34" s="19" t="s">
        <v>194</v>
      </c>
      <c r="E34" s="19">
        <f>CEILING(BoardQty*2,1)</f>
        <v>2</v>
      </c>
      <c r="G34" s="20">
        <f>IF(AND(ISNUMBER(E34),ISNUMBER(F34)),E34*F34,"")</f>
        <v/>
      </c>
    </row>
    <row r="35" spans="1:7">
      <c r="A35" s="19" t="s">
        <v>198</v>
      </c>
      <c r="B35" s="19" t="s">
        <v>199</v>
      </c>
      <c r="C35" s="19" t="s">
        <v>193</v>
      </c>
      <c r="D35" s="19" t="s">
        <v>200</v>
      </c>
      <c r="E35" s="19">
        <f>CEILING(BoardQty*2,1)</f>
        <v>2</v>
      </c>
      <c r="G35" s="20">
        <f>IF(AND(ISNUMBER(E35),ISNUMBER(F35)),E35*F35,"")</f>
        <v/>
      </c>
    </row>
    <row r="36" spans="1:7">
      <c r="A36" s="19" t="s">
        <v>203</v>
      </c>
      <c r="B36" s="19" t="s">
        <v>204</v>
      </c>
      <c r="C36" s="19" t="s">
        <v>193</v>
      </c>
      <c r="D36" s="19" t="s">
        <v>200</v>
      </c>
      <c r="E36" s="19">
        <f>BoardQty*1</f>
        <v>1</v>
      </c>
      <c r="G36" s="20">
        <f>IF(AND(ISNUMBER(E36),ISNUMBER(F36)),E36*F36,"")</f>
        <v/>
      </c>
    </row>
    <row r="37" spans="1:7">
      <c r="A37" s="19" t="s">
        <v>207</v>
      </c>
      <c r="B37" s="19" t="s">
        <v>208</v>
      </c>
      <c r="C37" s="19" t="s">
        <v>193</v>
      </c>
      <c r="D37" s="19" t="s">
        <v>200</v>
      </c>
      <c r="E37" s="19">
        <f>CEILING(BoardQty*2,1)</f>
        <v>2</v>
      </c>
      <c r="G37" s="20">
        <f>IF(AND(ISNUMBER(E37),ISNUMBER(F37)),E37*F37,"")</f>
        <v/>
      </c>
    </row>
    <row r="38" spans="1:7">
      <c r="A38" s="19" t="s">
        <v>211</v>
      </c>
      <c r="B38" s="19" t="s">
        <v>212</v>
      </c>
      <c r="C38" s="19" t="s">
        <v>193</v>
      </c>
      <c r="D38" s="19" t="s">
        <v>194</v>
      </c>
      <c r="E38" s="19">
        <f>CEILING(BoardQty*5,1)</f>
        <v>5</v>
      </c>
      <c r="G38" s="20">
        <f>IF(AND(ISNUMBER(E38),ISNUMBER(F38)),E38*F38,"")</f>
        <v/>
      </c>
    </row>
    <row r="39" spans="1:7">
      <c r="A39" s="19" t="s">
        <v>215</v>
      </c>
      <c r="B39" s="19" t="s">
        <v>216</v>
      </c>
      <c r="C39" s="19" t="s">
        <v>193</v>
      </c>
      <c r="D39" s="19" t="s">
        <v>194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220</v>
      </c>
      <c r="B40" s="19" t="s">
        <v>221</v>
      </c>
      <c r="C40" s="19" t="s">
        <v>193</v>
      </c>
      <c r="D40" s="19" t="s">
        <v>222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225</v>
      </c>
      <c r="B41" s="19" t="s">
        <v>226</v>
      </c>
      <c r="C41" s="19" t="s">
        <v>193</v>
      </c>
      <c r="D41" s="19" t="s">
        <v>200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232</v>
      </c>
      <c r="B42" s="19" t="s">
        <v>233</v>
      </c>
      <c r="C42" s="19" t="s">
        <v>234</v>
      </c>
      <c r="D42" s="19" t="s">
        <v>235</v>
      </c>
      <c r="E42" s="19">
        <f>CEILING(BoardQty*2,1)</f>
        <v>2</v>
      </c>
      <c r="G42" s="20">
        <f>IF(AND(ISNUMBER(E42),ISNUMBER(F42)),E42*F42,"")</f>
        <v/>
      </c>
    </row>
    <row r="43" spans="1:7" ht="30" customHeight="1">
      <c r="A43" s="19" t="s">
        <v>241</v>
      </c>
      <c r="B43" s="19" t="s">
        <v>242</v>
      </c>
      <c r="C43" s="19" t="s">
        <v>243</v>
      </c>
      <c r="D43" s="19" t="s">
        <v>244</v>
      </c>
      <c r="E43" s="19">
        <f>CEILING(BoardQty*6,1)</f>
        <v>6</v>
      </c>
      <c r="G43" s="20">
        <f>IF(AND(ISNUMBER(E43),ISNUMBER(F43)),E43*F43,"")</f>
        <v/>
      </c>
    </row>
    <row r="44" spans="1:7">
      <c r="A44" s="19" t="s">
        <v>250</v>
      </c>
      <c r="B44" s="19" t="s">
        <v>249</v>
      </c>
      <c r="C44" s="19" t="s">
        <v>251</v>
      </c>
      <c r="D44" s="19" t="s">
        <v>252</v>
      </c>
      <c r="E44" s="19">
        <f>CEILING(BoardQty*2,1)</f>
        <v>2</v>
      </c>
      <c r="G44" s="20">
        <f>IF(AND(ISNUMBER(E44),ISNUMBER(F44)),E44*F44,"")</f>
        <v/>
      </c>
    </row>
    <row r="45" spans="1:7" ht="45" customHeight="1">
      <c r="A45" s="19" t="s">
        <v>256</v>
      </c>
      <c r="B45" s="19" t="s">
        <v>257</v>
      </c>
      <c r="C45" s="19" t="s">
        <v>258</v>
      </c>
      <c r="D45" s="19" t="s">
        <v>259</v>
      </c>
      <c r="E45" s="19">
        <f>BoardQty*1</f>
        <v>1</v>
      </c>
      <c r="G45" s="20">
        <f>IF(AND(ISNUMBER(E45),ISNUMBER(F45)),E45*F45,"")</f>
        <v/>
      </c>
    </row>
    <row r="46" spans="1:7">
      <c r="A46" s="19" t="s">
        <v>264</v>
      </c>
      <c r="B46" s="19" t="s">
        <v>263</v>
      </c>
      <c r="C46" s="19" t="s">
        <v>265</v>
      </c>
      <c r="D46" s="19" t="s">
        <v>266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271</v>
      </c>
      <c r="B47" s="19" t="s">
        <v>270</v>
      </c>
      <c r="C47" s="19" t="s">
        <v>272</v>
      </c>
      <c r="D47" s="19" t="s">
        <v>273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278</v>
      </c>
      <c r="B48" s="19" t="s">
        <v>277</v>
      </c>
      <c r="C48" s="19" t="s">
        <v>279</v>
      </c>
      <c r="D48" s="19" t="s">
        <v>280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285</v>
      </c>
      <c r="B49" s="19" t="s">
        <v>286</v>
      </c>
      <c r="C49" s="19" t="s">
        <v>287</v>
      </c>
      <c r="D49" s="19" t="s">
        <v>288</v>
      </c>
      <c r="E49" s="19">
        <f>BoardQty*1</f>
        <v>1</v>
      </c>
      <c r="G49" s="20">
        <f>IF(AND(ISNUMBER(E49),ISNUMBER(F49)),E49*F49,"")</f>
        <v/>
      </c>
    </row>
    <row r="50" spans="1:7">
      <c r="A50" s="19" t="s">
        <v>293</v>
      </c>
      <c r="B50" s="19" t="s">
        <v>294</v>
      </c>
      <c r="C50" s="19" t="s">
        <v>295</v>
      </c>
      <c r="D50" s="19" t="s">
        <v>296</v>
      </c>
      <c r="E50" s="19">
        <f>BoardQty*1</f>
        <v>1</v>
      </c>
      <c r="G50" s="20">
        <f>IF(AND(ISNUMBER(E50),ISNUMBER(F50)),E50*F50,"")</f>
        <v/>
      </c>
    </row>
    <row r="53" spans="1:7">
      <c r="A53" s="21" t="s">
        <v>355</v>
      </c>
      <c r="B53" s="22" t="s">
        <v>356</v>
      </c>
    </row>
    <row r="54" spans="1:7">
      <c r="A54" s="23" t="s">
        <v>357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20" r:id="rId9"/>
    <hyperlink ref="D21" r:id="rId10"/>
    <hyperlink ref="D22" r:id="rId11"/>
    <hyperlink ref="D23" r:id="rId12"/>
    <hyperlink ref="D24" r:id="rId13"/>
    <hyperlink ref="D26" r:id="rId14"/>
    <hyperlink ref="D27" r:id="rId15"/>
    <hyperlink ref="D28" r:id="rId16"/>
    <hyperlink ref="D30" r:id="rId17"/>
    <hyperlink ref="D31" r:id="rId18"/>
    <hyperlink ref="D32" r:id="rId19"/>
    <hyperlink ref="D33" r:id="rId20"/>
    <hyperlink ref="D34" r:id="rId21"/>
    <hyperlink ref="D35" r:id="rId22"/>
    <hyperlink ref="D36" r:id="rId23"/>
    <hyperlink ref="D37" r:id="rId24"/>
    <hyperlink ref="D38" r:id="rId25"/>
    <hyperlink ref="D39" r:id="rId26"/>
    <hyperlink ref="D40" r:id="rId27"/>
    <hyperlink ref="D41" r:id="rId28"/>
    <hyperlink ref="D42" r:id="rId29"/>
    <hyperlink ref="D43" r:id="rId30"/>
    <hyperlink ref="D44" r:id="rId31"/>
    <hyperlink ref="D45" r:id="rId32"/>
    <hyperlink ref="D46" r:id="rId33"/>
    <hyperlink ref="D47" r:id="rId34"/>
    <hyperlink ref="D48" r:id="rId35"/>
    <hyperlink ref="D49" r:id="rId36"/>
    <hyperlink ref="D50" r:id="rId37"/>
  </hyperlinks>
  <pageMargins left="0.7" right="0.7" top="0.75" bottom="0.75" header="0.3" footer="0.3"/>
  <drawing r:id="rId38"/>
  <legacyDrawing r:id="rId3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60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298</v>
      </c>
      <c r="E1" s="1"/>
      <c r="F1" s="1"/>
      <c r="G1" s="1"/>
    </row>
    <row r="2" spans="1:7">
      <c r="D2" s="2" t="s">
        <v>299</v>
      </c>
      <c r="E2" s="3" t="s">
        <v>300</v>
      </c>
      <c r="F2" s="13" t="s">
        <v>352</v>
      </c>
      <c r="G2" s="13">
        <v>1</v>
      </c>
    </row>
    <row r="3" spans="1:7">
      <c r="D3" s="2" t="s">
        <v>301</v>
      </c>
      <c r="E3" s="3" t="s">
        <v>302</v>
      </c>
      <c r="F3" s="14" t="s">
        <v>354</v>
      </c>
      <c r="G3" s="15">
        <f>TotalCost/BoardQty</f>
        <v>0.0</v>
      </c>
    </row>
    <row r="4" spans="1:7">
      <c r="D4" s="2" t="s">
        <v>303</v>
      </c>
      <c r="E4" s="3" t="s">
        <v>304</v>
      </c>
      <c r="F4" s="14" t="s">
        <v>353</v>
      </c>
      <c r="G4" s="16">
        <f>SUM(G10:G15)</f>
        <v>0</v>
      </c>
    </row>
    <row r="5" spans="1:7">
      <c r="D5" s="2" t="s">
        <v>305</v>
      </c>
      <c r="E5" s="3" t="s">
        <v>306</v>
      </c>
    </row>
    <row r="6" spans="1:7">
      <c r="D6" s="2" t="s">
        <v>307</v>
      </c>
      <c r="E6" s="3" t="s">
        <v>308</v>
      </c>
    </row>
    <row r="8" spans="1:7">
      <c r="A8" s="17" t="s">
        <v>347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348</v>
      </c>
      <c r="E9" s="18" t="s">
        <v>349</v>
      </c>
      <c r="F9" s="18" t="s">
        <v>350</v>
      </c>
      <c r="G9" s="18" t="s">
        <v>351</v>
      </c>
    </row>
    <row r="10" spans="1:7">
      <c r="A10" s="19" t="s">
        <v>318</v>
      </c>
      <c r="B10" s="19" t="s">
        <v>319</v>
      </c>
      <c r="C10" s="19" t="s">
        <v>320</v>
      </c>
      <c r="D10" s="19" t="s">
        <v>322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327</v>
      </c>
      <c r="B11" s="19" t="s">
        <v>328</v>
      </c>
      <c r="C11" s="19" t="s">
        <v>329</v>
      </c>
      <c r="E11" s="19">
        <f>CEILING(BoardQty*2,1)</f>
        <v>2</v>
      </c>
      <c r="G11" s="20">
        <f>IF(AND(ISNUMBER(E11),ISNUMBER(F11)),E11*F11,"")</f>
        <v/>
      </c>
    </row>
    <row r="12" spans="1:7">
      <c r="A12" s="19" t="s">
        <v>330</v>
      </c>
      <c r="B12" s="19" t="s">
        <v>331</v>
      </c>
      <c r="C12" s="19" t="s">
        <v>332</v>
      </c>
      <c r="D12" s="19" t="s">
        <v>130</v>
      </c>
      <c r="E12" s="19">
        <f>CEILING(BoardQty*3,1)</f>
        <v>3</v>
      </c>
      <c r="G12" s="20">
        <f>IF(AND(ISNUMBER(E12),ISNUMBER(F12)),E12*F12,"")</f>
        <v/>
      </c>
    </row>
    <row r="13" spans="1:7">
      <c r="A13" s="19" t="s">
        <v>336</v>
      </c>
      <c r="B13" s="19" t="s">
        <v>335</v>
      </c>
      <c r="C13" s="19" t="s">
        <v>337</v>
      </c>
      <c r="E13" s="19">
        <f>BoardQty*1</f>
        <v>1</v>
      </c>
      <c r="G13" s="20">
        <f>IF(AND(ISNUMBER(E13),ISNUMBER(F13)),E13*F13,"")</f>
        <v/>
      </c>
    </row>
    <row r="14" spans="1:7">
      <c r="A14" s="19" t="s">
        <v>339</v>
      </c>
      <c r="B14" s="19" t="s">
        <v>340</v>
      </c>
      <c r="C14" s="19" t="s">
        <v>193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341</v>
      </c>
      <c r="B15" s="19" t="s">
        <v>342</v>
      </c>
      <c r="C15" s="19" t="s">
        <v>343</v>
      </c>
      <c r="D15" s="19" t="s">
        <v>344</v>
      </c>
      <c r="E15" s="19">
        <f>CEILING(BoardQty*2,1)</f>
        <v>2</v>
      </c>
      <c r="G15" s="20">
        <f>IF(AND(ISNUMBER(E15),ISNUMBER(F15)),E15*F15,"")</f>
        <v/>
      </c>
    </row>
    <row r="18" spans="1:2">
      <c r="A18" s="21" t="s">
        <v>355</v>
      </c>
      <c r="B18" s="22" t="s">
        <v>356</v>
      </c>
    </row>
    <row r="19" spans="1:2">
      <c r="A19" s="23" t="s">
        <v>357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hyperlinks>
    <hyperlink ref="D10" r:id="rId1"/>
    <hyperlink ref="D12" r:id="rId2"/>
    <hyperlink ref="D15" r:id="rId3"/>
  </hyperlinks>
  <pageMargins left="0.7" right="0.7" top="0.75" bottom="0.75" header="0.3" footer="0.3"/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358</v>
      </c>
    </row>
    <row r="2" spans="1:1">
      <c r="A2" s="5" t="s">
        <v>359</v>
      </c>
    </row>
    <row r="3" spans="1:1">
      <c r="A3" s="6" t="s">
        <v>360</v>
      </c>
    </row>
    <row r="4" spans="1:1">
      <c r="A4" s="8" t="s">
        <v>361</v>
      </c>
    </row>
    <row r="6" spans="1:1">
      <c r="A6" t="s">
        <v>362</v>
      </c>
    </row>
    <row r="7" spans="1:1">
      <c r="A7" s="24" t="s">
        <v>363</v>
      </c>
    </row>
    <row r="8" spans="1:1">
      <c r="A8" s="25" t="s">
        <v>364</v>
      </c>
    </row>
    <row r="9" spans="1:1">
      <c r="A9" s="26" t="s">
        <v>365</v>
      </c>
    </row>
    <row r="10" spans="1:1">
      <c r="A10" s="27" t="s">
        <v>366</v>
      </c>
    </row>
    <row r="11" spans="1:1">
      <c r="A11" s="28" t="s">
        <v>367</v>
      </c>
    </row>
    <row r="12" spans="1:1">
      <c r="A12" s="29" t="s">
        <v>368</v>
      </c>
    </row>
    <row r="13" spans="1:1">
      <c r="A13" s="30" t="s">
        <v>369</v>
      </c>
    </row>
    <row r="14" spans="1:1">
      <c r="A14" s="31" t="s">
        <v>370</v>
      </c>
    </row>
    <row r="15" spans="1:1">
      <c r="A15" s="3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2023-12-04T21:22:18Z</dcterms:created>
  <dcterms:modified xsi:type="dcterms:W3CDTF">2023-12-04T21:22:18Z</dcterms:modified>
</cp:coreProperties>
</file>