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'Costs'!$H$2</definedName>
    <definedName name="_xlnm.Print_Titles" localSheetId="0">BoM!$9:$9</definedName>
    <definedName name="TotalCost" localSheetId="1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<sst xmlns="http://schemas.openxmlformats.org/spreadsheetml/2006/main" count="332" uniqueCount="149">
  <si>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</si>
  <si>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</si>
  <si>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</si>
  <si>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</si>
  <si>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</si>
  <si>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</si>
  <si>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</si>
  <si>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</si>
  <si>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</si>
  <si>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</si>
  <si>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</si>
  <si>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</si>
  <si>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</si>
  <si>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</si>
  <si>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SUPPLIER</t>
  </si>
  <si>
    <t>MPN</t>
  </si>
  <si>
    <t>OC_FARNELL</t>
  </si>
  <si>
    <t>OC_NEWARK</t>
  </si>
  <si>
    <t>PACKAGE</t>
  </si>
  <si>
    <t>1</t>
  </si>
  <si>
    <t>Unpolarized capacitor</t>
  </si>
  <si>
    <t>C</t>
  </si>
  <si>
    <t>C2</t>
  </si>
  <si>
    <t>330nF</t>
  </si>
  <si>
    <t>C_0805_2012Metric_Pad1.18x1.45mm_HandSolder</t>
  </si>
  <si>
    <t xml:space="preserve"> </t>
  </si>
  <si>
    <t>https://search.murata.co.jp/Ceramy/image/img/A01X/G101/ENG/GRM216R61A334KA01-01.pdf</t>
  </si>
  <si>
    <t/>
  </si>
  <si>
    <t>https://www.digikey.ch/de/products/detail/murata-electronics/GRM216R61A334KA01D/2545090</t>
  </si>
  <si>
    <t>2</t>
  </si>
  <si>
    <t>0.22uF, Min 25V, 10%, X7R or similar</t>
  </si>
  <si>
    <t>0.22uF_0603_25V</t>
  </si>
  <si>
    <t>C4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</si>
  <si>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</si>
  <si>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</si>
  <si>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</si>
  <si>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</si>
  <si>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</si>
  <si>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</si>
  <si>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</si>
  <si>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</si>
  <si>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GRM188R6YA225KA12D</t>
  </si>
  <si>
    <t>2.2uF</t>
  </si>
  <si>
    <t>C57895</t>
  </si>
  <si>
    <t>https://www.digikey.ch/de/products/detail/murata-electronics/GRT31CR61H225KE01L/5416882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</si>
  <si>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</si>
  <si>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</si>
  <si>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</si>
  <si>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</si>
  <si>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</si>
  <si>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GRM21BR61E106MA73L</t>
  </si>
  <si>
    <t>10uF/25V</t>
  </si>
  <si>
    <t>C15850</t>
  </si>
  <si>
    <t>https://www.digikey.ch/de/products/detail/murata-electronics/GRT31CR6YA106KE01K/13904946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</si>
  <si>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</si>
  <si>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</si>
  <si>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</si>
  <si>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</si>
  <si>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</si>
  <si>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</si>
  <si>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</si>
  <si>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https://www.digikey.ch/de/products/detail/harvatek-corporation/B3803FCH-20C001112U1930/13588742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</si>
  <si>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</si>
  <si>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</si>
  <si>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</si>
  <si>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</si>
  <si>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~</t>
  </si>
  <si>
    <t>https://www.digikey.ch/de/products/detail/preci-dip/853-87-006-30-001101/4137372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</si>
  <si>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</si>
  <si>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</si>
  <si>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</si>
  <si>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</si>
  <si>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</si>
  <si>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</si>
  <si>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</si>
  <si>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https://www.digikey.ch/de/products/detail/murata-electronics/LQH32CN150K53L/1016219</t>
  </si>
  <si>
    <t>8</t>
  </si>
  <si>
    <t>SMD 0805 Chip Resistor, European Symbol, Alternate KiCad Library</t>
  </si>
  <si>
    <t>R_0805</t>
  </si>
  <si>
    <t>R1</t>
  </si>
  <si>
    <t>5K1</t>
  </si>
  <si>
    <t>R_0603</t>
  </si>
  <si>
    <t>https://media.digikey.com/pdf/Data%20Sheets/Samsung%20PDFs/RC_Series_ds.pdf</t>
  </si>
  <si>
    <t>https://www.digikey.ch/de/products/detail/samsung-electro-mechanics/RC1608F512CS/3965020</t>
  </si>
  <si>
    <t>9</t>
  </si>
  <si>
    <t>R2</t>
  </si>
  <si>
    <t>3.4M</t>
  </si>
  <si>
    <t>https://www.digikey.ch/de/products/detail/samsung-electro-mechanics/RC1608F3484CS/3965270</t>
  </si>
  <si>
    <t>10</t>
  </si>
  <si>
    <t>LT3494AEDDBPBF</t>
  </si>
  <si>
    <t>U2</t>
  </si>
  <si>
    <t>DFN-8-1EP_2x3mm_P0.5mm_EP0.61x2.2mm</t>
  </si>
  <si>
    <t>https://www.analog.com/media/en/technical-documentation/data-sheets/3494fb.pdf</t>
  </si>
  <si>
    <t>https://www.digikey.ch/de/products/detail/analog-devices-inc/LT3494AEDDB-TRPBF/1767840</t>
  </si>
  <si>
    <t>-</t>
  </si>
  <si>
    <t>46P5040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</si>
  <si>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</si>
  <si>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</si>
  <si>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</si>
  <si>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</si>
  <si>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</si>
  <si>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</si>
  <si>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https://www.ti.com/lit/ds/symlink/tlc5973.pdf</t>
  </si>
  <si>
    <t>https://www.digikey.ch/en/products/detail/texas-instruments/TLC5973DR/4251271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</si>
  <si>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</si>
  <si>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</si>
  <si>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</si>
  <si>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</si>
  <si>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</si>
  <si>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</si>
  <si>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</si>
  <si>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2023-05-26_17-26-11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</si>
  <si>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</si>
  <si>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</si>
  <si>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</si>
  <si>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</si>
  <si>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</si>
  <si>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</si>
  <si>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</si>
  <si>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</si>
  <si>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</si>
  <si>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</si>
  <si>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</si>
  <si>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</si>
  <si>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</si>
  <si>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</si>
  <si>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TDK</t>
  </si>
  <si>
    <t>Murata</t>
  </si>
  <si>
    <t>LT3494AEDDB#PBF</t>
  </si>
  <si>
    <t>Board Qty:</t>
  </si>
  <si>
    <t>Total Cost:</t>
  </si>
  <si>
    <t>Unit Cost:</t>
  </si>
  <si>
    <t>Created:</t>
  </si>
  <si>
    <t>2023-05-26 17:27:38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</si>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</sst>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arch.murata.co.jp/Ceramy/image/img/A01X/G101/ENG/GRM216R61A334KA01-01.pdf" TargetMode="External"/><Relationship Id="rId2" Type="http://schemas.openxmlformats.org/officeDocument/2006/relationships/hyperlink" Target="https://search.murata.co.jp/Ceramy/image/img/A01X/G101/ENG/GRM216R61A334KA01-01.pdf" TargetMode="External"/><Relationship Id="rId3" Type="http://schemas.openxmlformats.org/officeDocument/2006/relationships/hyperlink" Target="https://search.murata.co.jp/Ceramy/image/img/A01X/G101/ENG/GRT31CR61H225KE01-01.pdf" TargetMode="External"/><Relationship Id="rId4" Type="http://schemas.openxmlformats.org/officeDocument/2006/relationships/hyperlink" Target="https://search.murata.co.jp/Ceramy/image/img/A01X/G101/ENG/GRT31CR6YA106KE01-01.pdf" TargetMode="External"/><Relationship Id="rId5" Type="http://schemas.openxmlformats.org/officeDocument/2006/relationships/hyperlink" Target="https://media.digikey.com/pdf/Data%20Sheets/Harvatek%20PDFs/B3803FCH-20C001112U1930%20V1.3.pdf" TargetMode="External"/><Relationship Id="rId6" Type="http://schemas.openxmlformats.org/officeDocument/2006/relationships/hyperlink" Target="https://search.murata.co.jp/Ceramy/image/img/P02/JELF243A-0030.pdf" TargetMode="External"/><Relationship Id="rId7" Type="http://schemas.openxmlformats.org/officeDocument/2006/relationships/hyperlink" Target="https://media.digikey.com/pdf/Data%20Sheets/Samsung%20PDFs/RC_Series_ds.pdf" TargetMode="External"/><Relationship Id="rId8" Type="http://schemas.openxmlformats.org/officeDocument/2006/relationships/hyperlink" Target="https://media.digikey.com/pdf/Data%20Sheets/Samsung%20PDFs/RC_Series_ds.pdf" TargetMode="External"/><Relationship Id="rId9" Type="http://schemas.openxmlformats.org/officeDocument/2006/relationships/hyperlink" Target="https://www.analog.com/media/en/technical-documentation/data-sheets/3494fb.pdf" TargetMode="External"/><Relationship Id="rId10" Type="http://schemas.openxmlformats.org/officeDocument/2006/relationships/hyperlink" Target="https://www.ti.com/lit/ds/symlink/tlc5973.pdf" TargetMode="External"/><Relationship Id="rId11" Type="http://schemas.openxmlformats.org/officeDocument/2006/relationships/drawing" Target="../drawings/drawing2.xm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60.7109375" customWidth="1"/>
    <col min="16" max="16" width="13.7109375" customWidth="1"/>
    <col min="17" max="17" width="20.7109375" customWidth="1"/>
    <col min="18" max="18" width="19.7109375" customWidth="1"/>
    <col min="19" max="19" width="17.7109375" customWidth="1"/>
  </cols>
  <sheetData>
    <row r="1" spans="1:19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105</v>
      </c>
      <c r="D2" s="3" t="s">
        <v>106</v>
      </c>
      <c r="E2" s="2" t="s">
        <v>114</v>
      </c>
      <c r="F2" s="3">
        <v>11</v>
      </c>
    </row>
    <row r="3" spans="1:19">
      <c r="C3" s="2" t="s">
        <v>107</v>
      </c>
      <c r="D3" s="3" t="s">
        <v>108</v>
      </c>
      <c r="E3" s="2" t="s">
        <v>115</v>
      </c>
      <c r="F3" s="3" t="s">
        <v>116</v>
      </c>
    </row>
    <row r="4" spans="1:19">
      <c r="C4" s="2" t="s">
        <v>109</v>
      </c>
      <c r="D4" s="3" t="s">
        <v>27</v>
      </c>
      <c r="E4" s="2" t="s">
        <v>117</v>
      </c>
      <c r="F4" s="3" t="s">
        <v>116</v>
      </c>
    </row>
    <row r="5" spans="1:19">
      <c r="C5" s="2" t="s">
        <v>110</v>
      </c>
      <c r="D5" s="3" t="s">
        <v>111</v>
      </c>
      <c r="E5" s="2" t="s">
        <v>118</v>
      </c>
      <c r="F5" s="3">
        <v>1</v>
      </c>
    </row>
    <row r="6" spans="1:19">
      <c r="C6" s="2" t="s">
        <v>112</v>
      </c>
      <c r="D6" s="3" t="s">
        <v>113</v>
      </c>
      <c r="E6" s="2" t="s">
        <v>119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7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6" t="s">
        <v>28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 ht="30" customHeight="1">
      <c r="A10" s="9" t="s">
        <v>29</v>
      </c>
      <c r="B10" s="10" t="s">
        <v>30</v>
      </c>
      <c r="C10" s="11" t="s">
        <v>31</v>
      </c>
      <c r="D10" s="11" t="s">
        <v>32</v>
      </c>
      <c r="E10" s="11" t="s">
        <v>23</v>
      </c>
      <c r="F10" s="11" t="s">
        <v>24</v>
      </c>
      <c r="G10" s="9" t="s">
        <v>19</v>
      </c>
      <c r="H10" s="9" t="s">
        <v>25</v>
      </c>
      <c r="I10" s="11" t="s">
        <v>26</v>
      </c>
      <c r="J10" s="10" t="s">
        <v>30</v>
      </c>
      <c r="K10" s="12" t="s">
        <v>27</v>
      </c>
      <c r="L10" s="10" t="s">
        <v>33</v>
      </c>
      <c r="M10" s="10" t="s">
        <v>34</v>
      </c>
      <c r="N10" s="12" t="s">
        <v>27</v>
      </c>
      <c r="O10" s="10" t="s">
        <v>28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30" customHeight="1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7" t="s">
        <v>40</v>
      </c>
      <c r="J11" s="6" t="s">
        <v>36</v>
      </c>
      <c r="K11" s="8" t="s">
        <v>27</v>
      </c>
      <c r="L11" s="6" t="s">
        <v>41</v>
      </c>
      <c r="M11" s="6" t="s">
        <v>42</v>
      </c>
      <c r="N11" s="6" t="s">
        <v>43</v>
      </c>
      <c r="O11" s="6" t="s">
        <v>44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47</v>
      </c>
      <c r="F12" s="11" t="s">
        <v>39</v>
      </c>
      <c r="G12" s="9" t="s">
        <v>19</v>
      </c>
      <c r="H12" s="9" t="s">
        <v>25</v>
      </c>
      <c r="I12" s="11" t="s">
        <v>49</v>
      </c>
      <c r="J12" s="10" t="s">
        <v>46</v>
      </c>
      <c r="K12" s="12" t="s">
        <v>27</v>
      </c>
      <c r="L12" s="10" t="s">
        <v>50</v>
      </c>
      <c r="M12" s="10" t="s">
        <v>51</v>
      </c>
      <c r="N12" s="10" t="s">
        <v>52</v>
      </c>
      <c r="O12" s="10" t="s">
        <v>53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54</v>
      </c>
      <c r="B13" s="6" t="s">
        <v>55</v>
      </c>
      <c r="C13" s="7" t="s">
        <v>56</v>
      </c>
      <c r="D13" s="7" t="s">
        <v>57</v>
      </c>
      <c r="E13" s="7" t="s">
        <v>56</v>
      </c>
      <c r="F13" s="7" t="s">
        <v>58</v>
      </c>
      <c r="G13" s="5" t="s">
        <v>59</v>
      </c>
      <c r="H13" s="5" t="s">
        <v>25</v>
      </c>
      <c r="I13" s="7" t="s">
        <v>60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6" t="s">
        <v>61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59</v>
      </c>
      <c r="B14" s="10" t="s">
        <v>62</v>
      </c>
      <c r="C14" s="11" t="s">
        <v>63</v>
      </c>
      <c r="D14" s="11" t="s">
        <v>64</v>
      </c>
      <c r="E14" s="11" t="s">
        <v>63</v>
      </c>
      <c r="F14" s="11" t="s">
        <v>65</v>
      </c>
      <c r="G14" s="9" t="s">
        <v>19</v>
      </c>
      <c r="H14" s="9" t="s">
        <v>25</v>
      </c>
      <c r="I14" s="12" t="s">
        <v>66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0" t="s">
        <v>67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68</v>
      </c>
      <c r="B15" s="6" t="s">
        <v>69</v>
      </c>
      <c r="C15" s="7" t="s">
        <v>70</v>
      </c>
      <c r="D15" s="7" t="s">
        <v>71</v>
      </c>
      <c r="E15" s="7" t="s">
        <v>72</v>
      </c>
      <c r="F15" s="7" t="s">
        <v>73</v>
      </c>
      <c r="G15" s="5" t="s">
        <v>19</v>
      </c>
      <c r="H15" s="5" t="s">
        <v>25</v>
      </c>
      <c r="I15" s="7" t="s">
        <v>74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6" t="s">
        <v>75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19</v>
      </c>
      <c r="H16" s="9" t="s">
        <v>25</v>
      </c>
      <c r="I16" s="11" t="s">
        <v>82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0" t="s">
        <v>83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84</v>
      </c>
      <c r="B17" s="6" t="s">
        <v>77</v>
      </c>
      <c r="C17" s="7" t="s">
        <v>78</v>
      </c>
      <c r="D17" s="7" t="s">
        <v>85</v>
      </c>
      <c r="E17" s="7" t="s">
        <v>86</v>
      </c>
      <c r="F17" s="7" t="s">
        <v>81</v>
      </c>
      <c r="G17" s="5" t="s">
        <v>19</v>
      </c>
      <c r="H17" s="5" t="s">
        <v>25</v>
      </c>
      <c r="I17" s="7" t="s">
        <v>82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6" t="s">
        <v>87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 ht="30" customHeight="1">
      <c r="A18" s="9" t="s">
        <v>88</v>
      </c>
      <c r="B18" s="12" t="s">
        <v>27</v>
      </c>
      <c r="C18" s="11" t="s">
        <v>89</v>
      </c>
      <c r="D18" s="11" t="s">
        <v>90</v>
      </c>
      <c r="E18" s="11" t="s">
        <v>89</v>
      </c>
      <c r="F18" s="11" t="s">
        <v>91</v>
      </c>
      <c r="G18" s="9" t="s">
        <v>19</v>
      </c>
      <c r="H18" s="9" t="s">
        <v>25</v>
      </c>
      <c r="I18" s="11" t="s">
        <v>92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93</v>
      </c>
      <c r="P18" s="12" t="s">
        <v>27</v>
      </c>
      <c r="Q18" s="10" t="s">
        <v>94</v>
      </c>
      <c r="R18" s="10" t="s">
        <v>95</v>
      </c>
      <c r="S18" s="10" t="s">
        <v>96</v>
      </c>
    </row>
    <row r="19" spans="1:19" ht="30" customHeight="1">
      <c r="A19" s="5" t="s">
        <v>97</v>
      </c>
      <c r="B19" s="6" t="s">
        <v>98</v>
      </c>
      <c r="C19" s="7" t="s">
        <v>99</v>
      </c>
      <c r="D19" s="7" t="s">
        <v>100</v>
      </c>
      <c r="E19" s="7" t="s">
        <v>99</v>
      </c>
      <c r="F19" s="7" t="s">
        <v>101</v>
      </c>
      <c r="G19" s="5" t="s">
        <v>19</v>
      </c>
      <c r="H19" s="5" t="s">
        <v>25</v>
      </c>
      <c r="I19" s="7" t="s">
        <v>102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6" t="s">
        <v>103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2"/>
  <cols>
    <col min="1" max="1" width="18.7109375" customWidth="1"/>
    <col min="2" max="2" width="15.7109375" customWidth="1"/>
    <col min="3" max="3" width="44.7109375" customWidth="1" outlineLevel="2"/>
    <col min="4" max="4" width="16.7109375" customWidth="1" outlineLevel="1"/>
    <col min="5" max="5" width="61.7109375" customWidth="1" outlineLevel="1"/>
    <col min="6" max="6" width="17.7109375" customWidth="1" outlineLevel="1"/>
    <col min="7" max="7" width="15.7109375" customWidth="1"/>
    <col min="8" max="8" width="16.7109375" customWidth="1"/>
  </cols>
  <sheetData>
    <row r="1" spans="1:8" ht="32" customHeight="1">
      <c r="D1" s="1" t="s">
        <v>104</v>
      </c>
      <c r="E1" s="1"/>
      <c r="F1" s="1"/>
      <c r="G1" s="1"/>
      <c r="H1" s="1"/>
    </row>
    <row r="2" spans="1:8">
      <c r="D2" s="2" t="s">
        <v>105</v>
      </c>
      <c r="E2" s="3" t="s">
        <v>106</v>
      </c>
      <c r="G2" s="13" t="s">
        <v>129</v>
      </c>
      <c r="H2" s="13">
        <v>1</v>
      </c>
    </row>
    <row r="3" spans="1:8">
      <c r="D3" s="2" t="s">
        <v>107</v>
      </c>
      <c r="E3" s="3" t="s">
        <v>108</v>
      </c>
      <c r="G3" s="14" t="s">
        <v>131</v>
      </c>
      <c r="H3" s="15">
        <f>TotalCost/BoardQty</f>
        <v>0.0</v>
      </c>
    </row>
    <row r="4" spans="1:8">
      <c r="D4" s="2" t="s">
        <v>109</v>
      </c>
      <c r="E4" s="3" t="s">
        <v>27</v>
      </c>
      <c r="G4" s="14" t="s">
        <v>130</v>
      </c>
      <c r="H4" s="16">
        <f>SUM(H10:H20)</f>
        <v>0</v>
      </c>
    </row>
    <row r="5" spans="1:8">
      <c r="D5" s="2" t="s">
        <v>110</v>
      </c>
      <c r="E5" s="3" t="s">
        <v>111</v>
      </c>
    </row>
    <row r="6" spans="1:8">
      <c r="D6" s="2" t="s">
        <v>112</v>
      </c>
      <c r="E6" s="3" t="s">
        <v>113</v>
      </c>
    </row>
    <row r="8" spans="1:8">
      <c r="A8" s="17" t="s">
        <v>120</v>
      </c>
      <c r="B8" s="17"/>
      <c r="C8" s="17"/>
      <c r="D8" s="17"/>
      <c r="E8" s="17"/>
      <c r="F8" s="17"/>
      <c r="G8" s="17"/>
      <c r="H8" s="17"/>
    </row>
    <row r="9" spans="1:8">
      <c r="A9" s="18" t="s">
        <v>3</v>
      </c>
      <c r="B9" s="18" t="s">
        <v>4</v>
      </c>
      <c r="C9" s="18" t="s">
        <v>5</v>
      </c>
      <c r="D9" s="18" t="s">
        <v>121</v>
      </c>
      <c r="E9" s="18" t="s">
        <v>122</v>
      </c>
      <c r="F9" s="18" t="s">
        <v>123</v>
      </c>
      <c r="G9" s="18" t="s">
        <v>124</v>
      </c>
      <c r="H9" s="18" t="s">
        <v>125</v>
      </c>
    </row>
    <row r="10" spans="1:8" ht="30" customHeight="1">
      <c r="A10" s="19" t="s">
        <v>22</v>
      </c>
      <c r="B10" s="19" t="s">
        <v>23</v>
      </c>
      <c r="C10" s="19" t="s">
        <v>24</v>
      </c>
      <c r="E10" s="19" t="s">
        <v>26</v>
      </c>
      <c r="F10" s="19">
        <f>BoardQty*1</f>
        <v>1</v>
      </c>
      <c r="H10" s="20">
        <f>IF(AND(ISNUMBER(F10),ISNUMBER(G10)),F10*G10,"")</f>
        <v/>
      </c>
    </row>
    <row r="11" spans="1:8" ht="30" customHeight="1">
      <c r="A11" s="19" t="s">
        <v>32</v>
      </c>
      <c r="B11" s="19" t="s">
        <v>23</v>
      </c>
      <c r="C11" s="19" t="s">
        <v>24</v>
      </c>
      <c r="D11" s="19" t="s">
        <v>126</v>
      </c>
      <c r="E11" s="19" t="s">
        <v>26</v>
      </c>
      <c r="F11" s="19">
        <f>BoardQty*1</f>
        <v>1</v>
      </c>
      <c r="H11" s="20">
        <f>IF(AND(ISNUMBER(F11),ISNUMBER(G11)),F11*G11,"")</f>
        <v/>
      </c>
    </row>
    <row r="12" spans="1:8" ht="30" customHeight="1">
      <c r="A12" s="19" t="s">
        <v>38</v>
      </c>
      <c r="B12" s="19" t="s">
        <v>37</v>
      </c>
      <c r="C12" s="19" t="s">
        <v>39</v>
      </c>
      <c r="D12" s="19" t="s">
        <v>127</v>
      </c>
      <c r="E12" s="19" t="s">
        <v>40</v>
      </c>
      <c r="F12" s="19">
        <f>BoardQty*1</f>
        <v>1</v>
      </c>
      <c r="H12" s="20">
        <f>IF(AND(ISNUMBER(F12),ISNUMBER(G12)),F12*G12,"")</f>
        <v/>
      </c>
    </row>
    <row r="13" spans="1:8" ht="30" customHeight="1">
      <c r="A13" s="19" t="s">
        <v>48</v>
      </c>
      <c r="B13" s="19" t="s">
        <v>47</v>
      </c>
      <c r="C13" s="19" t="s">
        <v>39</v>
      </c>
      <c r="D13" s="19" t="s">
        <v>127</v>
      </c>
      <c r="E13" s="19" t="s">
        <v>49</v>
      </c>
      <c r="F13" s="19">
        <f>BoardQty*1</f>
        <v>1</v>
      </c>
      <c r="H13" s="20">
        <f>IF(AND(ISNUMBER(F13),ISNUMBER(G13)),F13*G13,"")</f>
        <v/>
      </c>
    </row>
    <row r="14" spans="1:8" ht="30" customHeight="1">
      <c r="A14" s="19" t="s">
        <v>57</v>
      </c>
      <c r="B14" s="19" t="s">
        <v>56</v>
      </c>
      <c r="C14" s="19" t="s">
        <v>58</v>
      </c>
      <c r="E14" s="19" t="s">
        <v>60</v>
      </c>
      <c r="F14" s="19">
        <f>CEILING(BoardQty*6,1)</f>
        <v>6</v>
      </c>
      <c r="H14" s="20">
        <f>IF(AND(ISNUMBER(F14),ISNUMBER(G14)),F14*G14,"")</f>
        <v/>
      </c>
    </row>
    <row r="15" spans="1:8">
      <c r="A15" s="19" t="s">
        <v>64</v>
      </c>
      <c r="B15" s="19" t="s">
        <v>63</v>
      </c>
      <c r="C15" s="19" t="s">
        <v>65</v>
      </c>
      <c r="F15" s="19">
        <f>BoardQty*1</f>
        <v>1</v>
      </c>
      <c r="H15" s="20">
        <f>IF(AND(ISNUMBER(F15),ISNUMBER(G15)),F15*G15,"")</f>
        <v/>
      </c>
    </row>
    <row r="16" spans="1:8" ht="30" customHeight="1">
      <c r="A16" s="19" t="s">
        <v>71</v>
      </c>
      <c r="B16" s="19" t="s">
        <v>72</v>
      </c>
      <c r="C16" s="19" t="s">
        <v>73</v>
      </c>
      <c r="E16" s="19" t="s">
        <v>74</v>
      </c>
      <c r="F16" s="19">
        <f>BoardQty*1</f>
        <v>1</v>
      </c>
      <c r="H16" s="20">
        <f>IF(AND(ISNUMBER(F16),ISNUMBER(G16)),F16*G16,"")</f>
        <v/>
      </c>
    </row>
    <row r="17" spans="1:8" ht="30" customHeight="1">
      <c r="A17" s="19" t="s">
        <v>79</v>
      </c>
      <c r="B17" s="19" t="s">
        <v>80</v>
      </c>
      <c r="C17" s="19" t="s">
        <v>81</v>
      </c>
      <c r="E17" s="19" t="s">
        <v>82</v>
      </c>
      <c r="F17" s="19">
        <f>BoardQty*1</f>
        <v>1</v>
      </c>
      <c r="H17" s="20">
        <f>IF(AND(ISNUMBER(F17),ISNUMBER(G17)),F17*G17,"")</f>
        <v/>
      </c>
    </row>
    <row r="18" spans="1:8" ht="30" customHeight="1">
      <c r="A18" s="19" t="s">
        <v>85</v>
      </c>
      <c r="B18" s="19" t="s">
        <v>86</v>
      </c>
      <c r="C18" s="19" t="s">
        <v>81</v>
      </c>
      <c r="E18" s="19" t="s">
        <v>82</v>
      </c>
      <c r="F18" s="19">
        <f>BoardQty*1</f>
        <v>1</v>
      </c>
      <c r="H18" s="20">
        <f>IF(AND(ISNUMBER(F18),ISNUMBER(G18)),F18*G18,"")</f>
        <v/>
      </c>
    </row>
    <row r="19" spans="1:8">
      <c r="A19" s="19" t="s">
        <v>90</v>
      </c>
      <c r="B19" s="19" t="s">
        <v>89</v>
      </c>
      <c r="C19" s="19" t="s">
        <v>91</v>
      </c>
      <c r="E19" s="19" t="s">
        <v>128</v>
      </c>
      <c r="F19" s="19">
        <f>BoardQty*1</f>
        <v>1</v>
      </c>
      <c r="H19" s="20">
        <f>IF(AND(ISNUMBER(F19),ISNUMBER(G19)),F19*G19,"")</f>
        <v/>
      </c>
    </row>
    <row r="20" spans="1:8">
      <c r="A20" s="19" t="s">
        <v>100</v>
      </c>
      <c r="B20" s="19" t="s">
        <v>99</v>
      </c>
      <c r="C20" s="19" t="s">
        <v>101</v>
      </c>
      <c r="E20" s="19" t="s">
        <v>102</v>
      </c>
      <c r="F20" s="19">
        <f>BoardQty*1</f>
        <v>1</v>
      </c>
      <c r="H20" s="20">
        <f>IF(AND(ISNUMBER(F20),ISNUMBER(G20)),F20*G20,"")</f>
        <v/>
      </c>
    </row>
    <row r="23" spans="1:8">
      <c r="A23" s="21" t="s">
        <v>132</v>
      </c>
      <c r="B23" s="22" t="s">
        <v>133</v>
      </c>
    </row>
    <row r="24" spans="1:8">
      <c r="A24" s="23" t="s">
        <v>134</v>
      </c>
    </row>
  </sheetData>
  <mergeCells count="2">
    <mergeCell ref="A8:H8"/>
    <mergeCell ref="D1:H1"/>
  </mergeCells>
  <conditionalFormatting sqref="F10">
    <cfRule type="expression" dxfId="0" priority="1">
      <formula>AND(ISBLANK(E10),TRUE())</formula>
    </cfRule>
  </conditionalFormatting>
  <conditionalFormatting sqref="F11">
    <cfRule type="expression" dxfId="0" priority="2">
      <formula>AND(ISBLANK(E11),TRUE())</formula>
    </cfRule>
  </conditionalFormatting>
  <conditionalFormatting sqref="F12">
    <cfRule type="expression" dxfId="0" priority="3">
      <formula>AND(ISBLANK(E12),TRUE())</formula>
    </cfRule>
  </conditionalFormatting>
  <conditionalFormatting sqref="F13">
    <cfRule type="expression" dxfId="0" priority="4">
      <formula>AND(ISBLANK(E13),TRUE())</formula>
    </cfRule>
  </conditionalFormatting>
  <conditionalFormatting sqref="F14">
    <cfRule type="expression" dxfId="0" priority="5">
      <formula>AND(ISBLANK(E14),TRUE())</formula>
    </cfRule>
  </conditionalFormatting>
  <conditionalFormatting sqref="F15">
    <cfRule type="expression" dxfId="0" priority="6">
      <formula>AND(ISBLANK(E15),TRUE())</formula>
    </cfRule>
  </conditionalFormatting>
  <conditionalFormatting sqref="F16">
    <cfRule type="expression" dxfId="0" priority="7">
      <formula>AND(ISBLANK(E16),TRUE())</formula>
    </cfRule>
  </conditionalFormatting>
  <conditionalFormatting sqref="F17">
    <cfRule type="expression" dxfId="0" priority="8">
      <formula>AND(ISBLANK(E17),TRUE())</formula>
    </cfRule>
  </conditionalFormatting>
  <conditionalFormatting sqref="F18">
    <cfRule type="expression" dxfId="0" priority="9">
      <formula>AND(ISBLANK(E18),TRUE())</formula>
    </cfRule>
  </conditionalFormatting>
  <conditionalFormatting sqref="F19">
    <cfRule type="expression" dxfId="0" priority="10">
      <formula>AND(ISBLANK(E19),TRUE())</formula>
    </cfRule>
  </conditionalFormatting>
  <conditionalFormatting sqref="F20">
    <cfRule type="expression" dxfId="0" priority="11">
      <formula>AND(ISBLANK(E20),TRUE())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6" r:id="rId6"/>
    <hyperlink ref="E17" r:id="rId7"/>
    <hyperlink ref="E18" r:id="rId8"/>
    <hyperlink ref="E19" r:id="rId9"/>
    <hyperlink ref="E20" r:id="rId10"/>
  </hyperlinks>
  <pageMargins left="0.7" right="0.7" top="0.75" bottom="0.75" header="0.3" footer="0.3"/>
  <drawing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6" t="s">
        <v>137</v>
      </c>
    </row>
    <row r="4" spans="1:1">
      <c r="A4" s="8" t="s">
        <v>138</v>
      </c>
    </row>
    <row r="6" spans="1:1">
      <c r="A6" t="s">
        <v>139</v>
      </c>
    </row>
    <row r="7" spans="1:1">
      <c r="A7" s="24" t="s">
        <v>140</v>
      </c>
    </row>
    <row r="8" spans="1:1">
      <c r="A8" s="25" t="s">
        <v>141</v>
      </c>
    </row>
    <row r="9" spans="1:1">
      <c r="A9" s="26" t="s">
        <v>142</v>
      </c>
    </row>
    <row r="10" spans="1:1">
      <c r="A10" s="27" t="s">
        <v>143</v>
      </c>
    </row>
    <row r="11" spans="1:1">
      <c r="A11" s="28" t="s">
        <v>144</v>
      </c>
    </row>
    <row r="12" spans="1:1">
      <c r="A12" s="29" t="s">
        <v>145</v>
      </c>
    </row>
    <row r="13" spans="1:1">
      <c r="A13" s="30" t="s">
        <v>146</v>
      </c>
    </row>
    <row r="14" spans="1:1">
      <c r="A14" s="31" t="s">
        <v>147</v>
      </c>
    </row>
    <row r="15" spans="1:1">
      <c r="A15" s="3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2023-05-26T17:27:38Z</dcterms:created>
  <dcterms:modified xsi:type="dcterms:W3CDTF">2023-05-26T17:27:38Z</dcterms:modified>
</cp:coreProperties>
</file>