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<sst xmlns="http://schemas.openxmlformats.org/spreadsheetml/2006/main" count="417" uniqueCount="165">
  <si>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</si>
  <si>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</si>
  <si>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</si>
  <si>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</si>
  <si>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</si>
  <si>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</si>
  <si>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</si>
  <si>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</si>
  <si>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</si>
  <si>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</si>
  <si>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</si>
  <si>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</si>
  <si>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</si>
  <si>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</si>
  <si>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</si>
  <si>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</si>
  <si>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</si>
  <si>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</si>
  <si>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</si>
  <si>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</si>
  <si>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</si>
  <si>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C33 C34</t>
  </si>
  <si>
    <t>10nF</t>
  </si>
  <si>
    <t>https://www.digikey.ch/de/products/detail/samsung-electro-mechanics/CL21B104KBCNNNC/3886661</t>
  </si>
  <si>
    <t>3</t>
  </si>
  <si>
    <t>C1 C11 C14 C16 C19 C20 C28 C29 C32</t>
  </si>
  <si>
    <t>100nF25V</t>
  </si>
  <si>
    <t>9</t>
  </si>
  <si>
    <t>C13 C17 C18 C23 C24 C27 C30 C31</t>
  </si>
  <si>
    <t>1uF16V</t>
  </si>
  <si>
    <t>8</t>
  </si>
  <si>
    <t>https://www.digikey.ch/de/products/detail/samsung-electro-mechanics/CL21B105KAFNNNE/3886724</t>
  </si>
  <si>
    <t>5</t>
  </si>
  <si>
    <t>C2 C3 C4 C5 C6 C7 C8 C9 C10 C12 C15</t>
  </si>
  <si>
    <t>10uF16V</t>
  </si>
  <si>
    <t>11</t>
  </si>
  <si>
    <t>https://www.digikey.ch/de/products/detail/samsung-electro-mechanics/CL21X106KAYNNNE/5961182</t>
  </si>
  <si>
    <t>6</t>
  </si>
  <si>
    <t>LED</t>
  </si>
  <si>
    <t>D1 D2</t>
  </si>
  <si>
    <t>LED_0805_2012Metric</t>
  </si>
  <si>
    <t>~</t>
  </si>
  <si>
    <t>7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</si>
  <si>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</si>
  <si>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</si>
  <si>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</si>
  <si>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</si>
  <si>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</si>
  <si>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</si>
  <si>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</si>
  <si>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</si>
  <si>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</si>
  <si>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</si>
  <si>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</si>
  <si>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</si>
  <si>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</si>
  <si>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</si>
  <si>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</si>
  <si>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</si>
  <si>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</si>
  <si>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</si>
  <si>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</si>
  <si>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</si>
  <si>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</si>
  <si>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</si>
  <si>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</si>
  <si>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12</t>
  </si>
  <si>
    <t>R1 R20 R23 R24 R25</t>
  </si>
  <si>
    <t>10K</t>
  </si>
  <si>
    <t>https://www.digikey.ch/de/products/detail/stackpole-electronics-inc/RMCF0805FT10K0/1760676</t>
  </si>
  <si>
    <t>13</t>
  </si>
  <si>
    <t>R4 R9 R11 R13</t>
  </si>
  <si>
    <t>100K</t>
  </si>
  <si>
    <t>https://www.digikey.ch/de/products/detail/stackpole-electronics-inc/RMCF0805FG100K/1712614</t>
  </si>
  <si>
    <t>14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</si>
  <si>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</si>
  <si>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</si>
  <si>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</si>
  <si>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</si>
  <si>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</si>
  <si>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15</t>
  </si>
  <si>
    <t>NCP163ASN330T1G</t>
  </si>
  <si>
    <t>U2 U3 U5</t>
  </si>
  <si>
    <t>NCP163</t>
  </si>
  <si>
    <t>https://www.onsemi.com/pdf/datasheet/ncp163-d.pdf</t>
  </si>
  <si>
    <t>https://www.digikey.ch/de/products/detail/onsemi/NCP163ASN330T1G/9694661</t>
  </si>
  <si>
    <t>16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</si>
  <si>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</si>
  <si>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</si>
  <si>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</si>
  <si>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</si>
  <si>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</si>
  <si>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</si>
  <si>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17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</si>
  <si>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</si>
  <si>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</si>
  <si>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</si>
  <si>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</si>
  <si>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</si>
  <si>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</si>
  <si>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18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</si>
  <si>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</si>
  <si>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</si>
  <si>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</si>
  <si>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</si>
  <si>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</si>
  <si>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</si>
  <si>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19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</si>
  <si>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</si>
  <si>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</si>
  <si>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</si>
  <si>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</si>
  <si>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</si>
  <si>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</si>
  <si>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</si>
  <si>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</si>
  <si>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</si>
  <si>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1.0.1-RC</t>
  </si>
  <si>
    <t>Date:</t>
  </si>
  <si>
    <t>2024-10-16</t>
  </si>
  <si>
    <t>KiCad Version:</t>
  </si>
  <si>
    <t>8.0.4+1</t>
  </si>
  <si>
    <t>Component Groups:</t>
  </si>
  <si>
    <t>Component Count:</t>
  </si>
  <si>
    <t>76 (71 SMD/ 5 THT)</t>
  </si>
  <si>
    <t>Fitted Components:</t>
  </si>
  <si>
    <t>73 (70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</si>
  <si>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</si>
  <si>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</si>
  <si>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</si>
  <si>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</si>
  <si>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</si>
  <si>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</si>
  <si>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</si>
  <si>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</si>
  <si>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</si>
  <si>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</si>
  <si>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</si>
  <si>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</si>
  <si>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</si>
  <si>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</si>
  <si>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</si>
  <si>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Film Capacitor</t>
  </si>
  <si>
    <t>250mA low-noise LDO, 2.2V-5.5V input, 3.3V output, SOT-23-5</t>
  </si>
  <si>
    <t>Board Qty:</t>
  </si>
  <si>
    <t>Total Cost:</t>
  </si>
  <si>
    <t>Unit Cost:</t>
  </si>
  <si>
    <t>Created:</t>
  </si>
  <si>
    <t>2024-10-16 20:17:37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</si>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</sst>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7" Type="http://schemas.openxmlformats.org/officeDocument/2006/relationships/hyperlink" Target="https://cdn-shop.adafruit.com/product-files/2222/00587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1.microchip.com/downloads/en/DeviceDoc/AT24C01C-AT24C02C-I2C-Compatible-Two-Wire-Serial-EEPROM-1Kbit-2Kbit-20006111A.pdf" TargetMode="External"/><Relationship Id="rId14" Type="http://schemas.openxmlformats.org/officeDocument/2006/relationships/hyperlink" Target="https://www.onsemi.com/pdf/datasheet/ncp163-d.pdf" TargetMode="External"/><Relationship Id="rId15" Type="http://schemas.openxmlformats.org/officeDocument/2006/relationships/hyperlink" Target="https://www.ti.com/lit/ds/symlink/pcm1863.pdf" TargetMode="External"/><Relationship Id="rId16" Type="http://schemas.openxmlformats.org/officeDocument/2006/relationships/hyperlink" Target="https://www.ti.com/lit/ds/symlink/pcm5242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hyperlink" Target="https://abracon.com/Oscillators/ASCO.pdf" TargetMode="External"/><Relationship Id="rId19" Type="http://schemas.openxmlformats.org/officeDocument/2006/relationships/drawing" Target="../drawings/drawing3.xml"/><Relationship Id="rId20" Type="http://schemas.openxmlformats.org/officeDocument/2006/relationships/vmlDrawing" Target="../drawings/vmlDrawing1.vml"/><Relationship Id="rId2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111</v>
      </c>
      <c r="D1" s="1"/>
      <c r="E1" s="1"/>
      <c r="F1" s="1"/>
      <c r="G1" s="1"/>
      <c r="H1" s="1"/>
      <c r="I1" s="1"/>
      <c r="J1" s="1"/>
    </row>
    <row r="2" spans="1:10">
      <c r="C2" s="2" t="s">
        <v>112</v>
      </c>
      <c r="D2" s="3" t="s">
        <v>113</v>
      </c>
      <c r="E2" s="2" t="s">
        <v>122</v>
      </c>
      <c r="F2" s="3">
        <v>21</v>
      </c>
    </row>
    <row r="3" spans="1:10">
      <c r="C3" s="2" t="s">
        <v>114</v>
      </c>
      <c r="D3" s="3" t="s">
        <v>115</v>
      </c>
      <c r="E3" s="2" t="s">
        <v>123</v>
      </c>
      <c r="F3" s="3" t="s">
        <v>124</v>
      </c>
    </row>
    <row r="4" spans="1:10">
      <c r="C4" s="2" t="s">
        <v>116</v>
      </c>
      <c r="D4" s="3" t="s">
        <v>117</v>
      </c>
      <c r="E4" s="2" t="s">
        <v>125</v>
      </c>
      <c r="F4" s="3" t="s">
        <v>126</v>
      </c>
    </row>
    <row r="5" spans="1:10">
      <c r="C5" s="2" t="s">
        <v>118</v>
      </c>
      <c r="D5" s="3" t="s">
        <v>119</v>
      </c>
      <c r="E5" s="2" t="s">
        <v>127</v>
      </c>
      <c r="F5" s="3">
        <v>1</v>
      </c>
    </row>
    <row r="6" spans="1:10">
      <c r="C6" s="2" t="s">
        <v>120</v>
      </c>
      <c r="D6" s="3" t="s">
        <v>121</v>
      </c>
      <c r="E6" s="2" t="s">
        <v>128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20</v>
      </c>
      <c r="H10" s="9" t="s">
        <v>17</v>
      </c>
      <c r="I10" s="11" t="s">
        <v>18</v>
      </c>
      <c r="J10" s="12" t="s">
        <v>23</v>
      </c>
    </row>
    <row r="11" spans="1:10" ht="30" customHeight="1">
      <c r="A11" s="5" t="s">
        <v>24</v>
      </c>
      <c r="B11" s="6" t="s">
        <v>11</v>
      </c>
      <c r="C11" s="7" t="s">
        <v>12</v>
      </c>
      <c r="D11" s="7" t="s">
        <v>25</v>
      </c>
      <c r="E11" s="7" t="s">
        <v>26</v>
      </c>
      <c r="F11" s="7" t="s">
        <v>15</v>
      </c>
      <c r="G11" s="5" t="s">
        <v>27</v>
      </c>
      <c r="H11" s="5" t="s">
        <v>17</v>
      </c>
      <c r="I11" s="7" t="s">
        <v>18</v>
      </c>
      <c r="J11" s="8" t="s">
        <v>23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28</v>
      </c>
      <c r="E12" s="11" t="s">
        <v>29</v>
      </c>
      <c r="F12" s="11" t="s">
        <v>15</v>
      </c>
      <c r="G12" s="9" t="s">
        <v>30</v>
      </c>
      <c r="H12" s="9" t="s">
        <v>17</v>
      </c>
      <c r="I12" s="11" t="s">
        <v>18</v>
      </c>
      <c r="J12" s="12" t="s">
        <v>31</v>
      </c>
    </row>
    <row r="13" spans="1:10" ht="30" customHeight="1">
      <c r="A13" s="5" t="s">
        <v>32</v>
      </c>
      <c r="B13" s="6" t="s">
        <v>11</v>
      </c>
      <c r="C13" s="7" t="s">
        <v>12</v>
      </c>
      <c r="D13" s="7" t="s">
        <v>33</v>
      </c>
      <c r="E13" s="7" t="s">
        <v>34</v>
      </c>
      <c r="F13" s="7" t="s">
        <v>15</v>
      </c>
      <c r="G13" s="5" t="s">
        <v>35</v>
      </c>
      <c r="H13" s="5" t="s">
        <v>17</v>
      </c>
      <c r="I13" s="7" t="s">
        <v>18</v>
      </c>
      <c r="J13" s="8" t="s">
        <v>36</v>
      </c>
    </row>
    <row r="14" spans="1:10">
      <c r="A14" s="9" t="s">
        <v>37</v>
      </c>
      <c r="B14" s="10" t="s">
        <v>11</v>
      </c>
      <c r="C14" s="11" t="s">
        <v>38</v>
      </c>
      <c r="D14" s="11" t="s">
        <v>39</v>
      </c>
      <c r="E14" s="11" t="s">
        <v>38</v>
      </c>
      <c r="F14" s="11" t="s">
        <v>40</v>
      </c>
      <c r="G14" s="9" t="s">
        <v>20</v>
      </c>
      <c r="H14" s="9" t="s">
        <v>17</v>
      </c>
      <c r="I14" s="10" t="s">
        <v>41</v>
      </c>
      <c r="J14" s="10" t="s">
        <v>11</v>
      </c>
    </row>
    <row r="15" spans="1:10" ht="45" customHeight="1">
      <c r="A15" s="5" t="s">
        <v>42</v>
      </c>
      <c r="B15" s="6" t="s">
        <v>11</v>
      </c>
      <c r="C15" s="7" t="s">
        <v>43</v>
      </c>
      <c r="D15" s="7" t="s">
        <v>44</v>
      </c>
      <c r="E15" s="7" t="s">
        <v>43</v>
      </c>
      <c r="F15" s="7" t="s">
        <v>45</v>
      </c>
      <c r="G15" s="5" t="s">
        <v>20</v>
      </c>
      <c r="H15" s="5" t="s">
        <v>17</v>
      </c>
      <c r="I15" s="7" t="s">
        <v>46</v>
      </c>
      <c r="J15" s="8" t="s">
        <v>47</v>
      </c>
    </row>
    <row r="16" spans="1:10" ht="30" customHeight="1">
      <c r="A16" s="9" t="s">
        <v>30</v>
      </c>
      <c r="B16" s="10" t="s">
        <v>11</v>
      </c>
      <c r="C16" s="11" t="s">
        <v>48</v>
      </c>
      <c r="D16" s="11" t="s">
        <v>49</v>
      </c>
      <c r="E16" s="11" t="s">
        <v>48</v>
      </c>
      <c r="F16" s="11" t="s">
        <v>50</v>
      </c>
      <c r="G16" s="9" t="s">
        <v>10</v>
      </c>
      <c r="H16" s="9" t="s">
        <v>17</v>
      </c>
      <c r="I16" s="11" t="s">
        <v>51</v>
      </c>
      <c r="J16" s="12" t="s">
        <v>52</v>
      </c>
    </row>
    <row r="17" spans="1:10" ht="30" customHeight="1">
      <c r="A17" s="5" t="s">
        <v>27</v>
      </c>
      <c r="B17" s="6" t="s">
        <v>11</v>
      </c>
      <c r="C17" s="7" t="s">
        <v>53</v>
      </c>
      <c r="D17" s="7" t="s">
        <v>54</v>
      </c>
      <c r="E17" s="7" t="s">
        <v>55</v>
      </c>
      <c r="F17" s="7" t="s">
        <v>56</v>
      </c>
      <c r="G17" s="5" t="s">
        <v>57</v>
      </c>
      <c r="H17" s="5" t="s">
        <v>17</v>
      </c>
      <c r="I17" s="7" t="s">
        <v>58</v>
      </c>
      <c r="J17" s="8" t="s">
        <v>59</v>
      </c>
    </row>
    <row r="18" spans="1:10" ht="30" customHeight="1">
      <c r="A18" s="9" t="s">
        <v>57</v>
      </c>
      <c r="B18" s="10" t="s">
        <v>11</v>
      </c>
      <c r="C18" s="11" t="s">
        <v>53</v>
      </c>
      <c r="D18" s="11" t="s">
        <v>60</v>
      </c>
      <c r="E18" s="11" t="s">
        <v>61</v>
      </c>
      <c r="F18" s="11" t="s">
        <v>56</v>
      </c>
      <c r="G18" s="9" t="s">
        <v>16</v>
      </c>
      <c r="H18" s="9" t="s">
        <v>17</v>
      </c>
      <c r="I18" s="11" t="s">
        <v>58</v>
      </c>
      <c r="J18" s="12" t="s">
        <v>62</v>
      </c>
    </row>
    <row r="19" spans="1:10" ht="30" customHeight="1">
      <c r="A19" s="5" t="s">
        <v>35</v>
      </c>
      <c r="B19" s="6" t="s">
        <v>11</v>
      </c>
      <c r="C19" s="7" t="s">
        <v>53</v>
      </c>
      <c r="D19" s="7" t="s">
        <v>63</v>
      </c>
      <c r="E19" s="7" t="s">
        <v>64</v>
      </c>
      <c r="F19" s="7" t="s">
        <v>56</v>
      </c>
      <c r="G19" s="5" t="s">
        <v>24</v>
      </c>
      <c r="H19" s="5" t="s">
        <v>17</v>
      </c>
      <c r="I19" s="7" t="s">
        <v>58</v>
      </c>
      <c r="J19" s="8" t="s">
        <v>65</v>
      </c>
    </row>
    <row r="20" spans="1:10" ht="30" customHeight="1">
      <c r="A20" s="9" t="s">
        <v>66</v>
      </c>
      <c r="B20" s="10" t="s">
        <v>11</v>
      </c>
      <c r="C20" s="11" t="s">
        <v>53</v>
      </c>
      <c r="D20" s="11" t="s">
        <v>67</v>
      </c>
      <c r="E20" s="11" t="s">
        <v>68</v>
      </c>
      <c r="F20" s="11" t="s">
        <v>56</v>
      </c>
      <c r="G20" s="9" t="s">
        <v>32</v>
      </c>
      <c r="H20" s="9" t="s">
        <v>17</v>
      </c>
      <c r="I20" s="11" t="s">
        <v>58</v>
      </c>
      <c r="J20" s="12" t="s">
        <v>69</v>
      </c>
    </row>
    <row r="21" spans="1:10" ht="30" customHeight="1">
      <c r="A21" s="5" t="s">
        <v>70</v>
      </c>
      <c r="B21" s="6" t="s">
        <v>11</v>
      </c>
      <c r="C21" s="7" t="s">
        <v>53</v>
      </c>
      <c r="D21" s="7" t="s">
        <v>71</v>
      </c>
      <c r="E21" s="7" t="s">
        <v>72</v>
      </c>
      <c r="F21" s="7" t="s">
        <v>56</v>
      </c>
      <c r="G21" s="5" t="s">
        <v>16</v>
      </c>
      <c r="H21" s="5" t="s">
        <v>17</v>
      </c>
      <c r="I21" s="7" t="s">
        <v>58</v>
      </c>
      <c r="J21" s="8" t="s">
        <v>73</v>
      </c>
    </row>
    <row r="22" spans="1:10" ht="45" customHeight="1">
      <c r="A22" s="9" t="s">
        <v>74</v>
      </c>
      <c r="B22" s="10" t="s">
        <v>11</v>
      </c>
      <c r="C22" s="11" t="s">
        <v>75</v>
      </c>
      <c r="D22" s="11" t="s">
        <v>76</v>
      </c>
      <c r="E22" s="11" t="s">
        <v>75</v>
      </c>
      <c r="F22" s="11" t="s">
        <v>77</v>
      </c>
      <c r="G22" s="9" t="s">
        <v>10</v>
      </c>
      <c r="H22" s="9" t="s">
        <v>17</v>
      </c>
      <c r="I22" s="11" t="s">
        <v>78</v>
      </c>
      <c r="J22" s="12" t="s">
        <v>79</v>
      </c>
    </row>
    <row r="23" spans="1:10" ht="30" customHeight="1">
      <c r="A23" s="5" t="s">
        <v>80</v>
      </c>
      <c r="B23" s="6" t="s">
        <v>11</v>
      </c>
      <c r="C23" s="7" t="s">
        <v>81</v>
      </c>
      <c r="D23" s="7" t="s">
        <v>82</v>
      </c>
      <c r="E23" s="7" t="s">
        <v>83</v>
      </c>
      <c r="F23" s="7" t="s">
        <v>77</v>
      </c>
      <c r="G23" s="5" t="s">
        <v>24</v>
      </c>
      <c r="H23" s="5" t="s">
        <v>17</v>
      </c>
      <c r="I23" s="7" t="s">
        <v>84</v>
      </c>
      <c r="J23" s="8" t="s">
        <v>85</v>
      </c>
    </row>
    <row r="24" spans="1:10" ht="30" customHeight="1">
      <c r="A24" s="9" t="s">
        <v>86</v>
      </c>
      <c r="B24" s="10" t="s">
        <v>11</v>
      </c>
      <c r="C24" s="11" t="s">
        <v>87</v>
      </c>
      <c r="D24" s="11" t="s">
        <v>88</v>
      </c>
      <c r="E24" s="11" t="s">
        <v>89</v>
      </c>
      <c r="F24" s="11" t="s">
        <v>90</v>
      </c>
      <c r="G24" s="9" t="s">
        <v>10</v>
      </c>
      <c r="H24" s="9" t="s">
        <v>17</v>
      </c>
      <c r="I24" s="11" t="s">
        <v>91</v>
      </c>
      <c r="J24" s="12" t="s">
        <v>92</v>
      </c>
    </row>
    <row r="25" spans="1:10" ht="30" customHeight="1">
      <c r="A25" s="5" t="s">
        <v>93</v>
      </c>
      <c r="B25" s="6" t="s">
        <v>11</v>
      </c>
      <c r="C25" s="7" t="s">
        <v>94</v>
      </c>
      <c r="D25" s="7" t="s">
        <v>95</v>
      </c>
      <c r="E25" s="7" t="s">
        <v>96</v>
      </c>
      <c r="F25" s="7" t="s">
        <v>97</v>
      </c>
      <c r="G25" s="5" t="s">
        <v>10</v>
      </c>
      <c r="H25" s="5" t="s">
        <v>17</v>
      </c>
      <c r="I25" s="7" t="s">
        <v>98</v>
      </c>
      <c r="J25" s="8" t="s">
        <v>99</v>
      </c>
    </row>
    <row r="26" spans="1:10" ht="30" customHeight="1">
      <c r="A26" s="9" t="s">
        <v>100</v>
      </c>
      <c r="B26" s="10" t="s">
        <v>11</v>
      </c>
      <c r="C26" s="11" t="s">
        <v>101</v>
      </c>
      <c r="D26" s="11" t="s">
        <v>102</v>
      </c>
      <c r="E26" s="11" t="s">
        <v>103</v>
      </c>
      <c r="F26" s="11" t="s">
        <v>104</v>
      </c>
      <c r="G26" s="9" t="s">
        <v>10</v>
      </c>
      <c r="H26" s="9" t="s">
        <v>17</v>
      </c>
      <c r="I26" s="11" t="s">
        <v>105</v>
      </c>
      <c r="J26" s="12" t="s">
        <v>106</v>
      </c>
    </row>
    <row r="27" spans="1:10" ht="30" customHeight="1">
      <c r="A27" s="5" t="s">
        <v>107</v>
      </c>
      <c r="B27" s="6" t="s">
        <v>11</v>
      </c>
      <c r="C27" s="7" t="s">
        <v>101</v>
      </c>
      <c r="D27" s="7" t="s">
        <v>108</v>
      </c>
      <c r="E27" s="7" t="s">
        <v>109</v>
      </c>
      <c r="F27" s="7" t="s">
        <v>104</v>
      </c>
      <c r="G27" s="5" t="s">
        <v>10</v>
      </c>
      <c r="H27" s="5" t="s">
        <v>17</v>
      </c>
      <c r="I27" s="7" t="s">
        <v>105</v>
      </c>
      <c r="J27" s="8" t="s">
        <v>110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111</v>
      </c>
      <c r="D1" s="1"/>
      <c r="E1" s="1"/>
      <c r="F1" s="1"/>
      <c r="G1" s="1"/>
      <c r="H1" s="1"/>
      <c r="I1" s="1"/>
      <c r="J1" s="1"/>
    </row>
    <row r="2" spans="1:10">
      <c r="C2" s="2" t="s">
        <v>112</v>
      </c>
      <c r="D2" s="3" t="s">
        <v>113</v>
      </c>
      <c r="E2" s="2" t="s">
        <v>122</v>
      </c>
      <c r="F2" s="3">
        <v>21</v>
      </c>
    </row>
    <row r="3" spans="1:10">
      <c r="C3" s="2" t="s">
        <v>114</v>
      </c>
      <c r="D3" s="3" t="s">
        <v>115</v>
      </c>
      <c r="E3" s="2" t="s">
        <v>123</v>
      </c>
      <c r="F3" s="3" t="s">
        <v>124</v>
      </c>
    </row>
    <row r="4" spans="1:10">
      <c r="C4" s="2" t="s">
        <v>116</v>
      </c>
      <c r="D4" s="3" t="s">
        <v>117</v>
      </c>
      <c r="E4" s="2" t="s">
        <v>125</v>
      </c>
      <c r="F4" s="3" t="s">
        <v>126</v>
      </c>
    </row>
    <row r="5" spans="1:10">
      <c r="C5" s="2" t="s">
        <v>118</v>
      </c>
      <c r="D5" s="3" t="s">
        <v>119</v>
      </c>
      <c r="E5" s="2" t="s">
        <v>127</v>
      </c>
      <c r="F5" s="3">
        <v>1</v>
      </c>
    </row>
    <row r="6" spans="1:10">
      <c r="C6" s="2" t="s">
        <v>120</v>
      </c>
      <c r="D6" s="3" t="s">
        <v>121</v>
      </c>
      <c r="E6" s="2" t="s">
        <v>128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129</v>
      </c>
      <c r="D9" s="7" t="s">
        <v>130</v>
      </c>
      <c r="E9" s="7" t="s">
        <v>131</v>
      </c>
      <c r="F9" s="7" t="s">
        <v>132</v>
      </c>
      <c r="G9" s="5" t="s">
        <v>20</v>
      </c>
      <c r="H9" s="5" t="s">
        <v>133</v>
      </c>
      <c r="I9" s="7" t="s">
        <v>134</v>
      </c>
      <c r="J9" s="8" t="s">
        <v>135</v>
      </c>
    </row>
    <row r="10" spans="1:10" ht="30" customHeight="1">
      <c r="A10" s="9" t="s">
        <v>20</v>
      </c>
      <c r="B10" s="10" t="s">
        <v>11</v>
      </c>
      <c r="C10" s="11" t="s">
        <v>53</v>
      </c>
      <c r="D10" s="11" t="s">
        <v>136</v>
      </c>
      <c r="E10" s="11" t="s">
        <v>64</v>
      </c>
      <c r="F10" s="11" t="s">
        <v>56</v>
      </c>
      <c r="G10" s="9" t="s">
        <v>10</v>
      </c>
      <c r="H10" s="9" t="s">
        <v>133</v>
      </c>
      <c r="I10" s="11" t="s">
        <v>58</v>
      </c>
      <c r="J10" s="12" t="s">
        <v>65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60.7109375" customWidth="1" outlineLevel="2"/>
    <col min="4" max="4" width="50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111</v>
      </c>
      <c r="E1" s="1"/>
      <c r="F1" s="1"/>
      <c r="G1" s="1"/>
      <c r="H1" s="1"/>
    </row>
    <row r="2" spans="1:8">
      <c r="D2" s="2" t="s">
        <v>112</v>
      </c>
      <c r="E2" s="3" t="s">
        <v>113</v>
      </c>
      <c r="G2" s="13" t="s">
        <v>144</v>
      </c>
      <c r="H2" s="13">
        <v>1</v>
      </c>
    </row>
    <row r="3" spans="1:8">
      <c r="D3" s="2" t="s">
        <v>114</v>
      </c>
      <c r="E3" s="3" t="s">
        <v>115</v>
      </c>
      <c r="G3" s="14" t="s">
        <v>146</v>
      </c>
      <c r="H3" s="15">
        <f>TotalCost/BoardQty</f>
        <v>0.0</v>
      </c>
    </row>
    <row r="4" spans="1:8">
      <c r="D4" s="2" t="s">
        <v>116</v>
      </c>
      <c r="E4" s="3" t="s">
        <v>117</v>
      </c>
      <c r="G4" s="14" t="s">
        <v>145</v>
      </c>
      <c r="H4" s="16">
        <f>SUM(H10:H28)</f>
        <v>0</v>
      </c>
    </row>
    <row r="5" spans="1:8">
      <c r="D5" s="2" t="s">
        <v>118</v>
      </c>
      <c r="E5" s="3" t="s">
        <v>119</v>
      </c>
    </row>
    <row r="6" spans="1:8">
      <c r="D6" s="2" t="s">
        <v>120</v>
      </c>
      <c r="E6" s="3" t="s">
        <v>121</v>
      </c>
    </row>
    <row r="8" spans="1:8">
      <c r="A8" s="17" t="s">
        <v>137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138</v>
      </c>
      <c r="F9" s="18" t="s">
        <v>139</v>
      </c>
      <c r="G9" s="18" t="s">
        <v>140</v>
      </c>
      <c r="H9" s="18" t="s">
        <v>141</v>
      </c>
    </row>
    <row r="10" spans="1:8" ht="30" customHeight="1">
      <c r="A10" s="19" t="s">
        <v>13</v>
      </c>
      <c r="B10" s="19" t="s">
        <v>14</v>
      </c>
      <c r="D10" s="19" t="s">
        <v>15</v>
      </c>
      <c r="E10" s="19" t="s">
        <v>18</v>
      </c>
      <c r="F10" s="19">
        <f>CEILING(BoardQty*4,1)</f>
        <v>4</v>
      </c>
      <c r="H10" s="20">
        <f>IF(AND(ISNUMBER(F10),ISNUMBER(G10)),F10*G10,"")</f>
        <v/>
      </c>
    </row>
    <row r="11" spans="1:8" ht="30" customHeight="1">
      <c r="A11" s="19" t="s">
        <v>21</v>
      </c>
      <c r="B11" s="19" t="s">
        <v>22</v>
      </c>
      <c r="C11" s="19" t="s">
        <v>142</v>
      </c>
      <c r="D11" s="19" t="s">
        <v>15</v>
      </c>
      <c r="E11" s="19" t="s">
        <v>18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25</v>
      </c>
      <c r="B12" s="19" t="s">
        <v>26</v>
      </c>
      <c r="D12" s="19" t="s">
        <v>15</v>
      </c>
      <c r="E12" s="19" t="s">
        <v>18</v>
      </c>
      <c r="F12" s="19">
        <f>CEILING(BoardQty*9,1)</f>
        <v>9</v>
      </c>
      <c r="H12" s="20">
        <f>IF(AND(ISNUMBER(F12),ISNUMBER(G12)),F12*G12,"")</f>
        <v/>
      </c>
    </row>
    <row r="13" spans="1:8" ht="30" customHeight="1">
      <c r="A13" s="19" t="s">
        <v>28</v>
      </c>
      <c r="B13" s="19" t="s">
        <v>29</v>
      </c>
      <c r="D13" s="19" t="s">
        <v>15</v>
      </c>
      <c r="E13" s="19" t="s">
        <v>18</v>
      </c>
      <c r="F13" s="19">
        <f>CEILING(BoardQty*8,1)</f>
        <v>8</v>
      </c>
      <c r="H13" s="20">
        <f>IF(AND(ISNUMBER(F13),ISNUMBER(G13)),F13*G13,"")</f>
        <v/>
      </c>
    </row>
    <row r="14" spans="1:8" ht="30" customHeight="1">
      <c r="A14" s="19" t="s">
        <v>33</v>
      </c>
      <c r="B14" s="19" t="s">
        <v>34</v>
      </c>
      <c r="D14" s="19" t="s">
        <v>15</v>
      </c>
      <c r="E14" s="19" t="s">
        <v>18</v>
      </c>
      <c r="F14" s="19">
        <f>CEILING(BoardQty*11,1)</f>
        <v>11</v>
      </c>
      <c r="H14" s="20">
        <f>IF(AND(ISNUMBER(F14),ISNUMBER(G14)),F14*G14,"")</f>
        <v/>
      </c>
    </row>
    <row r="15" spans="1:8">
      <c r="A15" s="19" t="s">
        <v>39</v>
      </c>
      <c r="B15" s="19" t="s">
        <v>38</v>
      </c>
      <c r="D15" s="19" t="s">
        <v>40</v>
      </c>
      <c r="F15" s="19">
        <f>CEILING(BoardQty*2,1)</f>
        <v>2</v>
      </c>
      <c r="H15" s="20">
        <f>IF(AND(ISNUMBER(F15),ISNUMBER(G15)),F15*G15,"")</f>
        <v/>
      </c>
    </row>
    <row r="16" spans="1:8" ht="45" customHeight="1">
      <c r="A16" s="19" t="s">
        <v>44</v>
      </c>
      <c r="B16" s="19" t="s">
        <v>43</v>
      </c>
      <c r="D16" s="19" t="s">
        <v>45</v>
      </c>
      <c r="E16" s="19" t="s">
        <v>46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49</v>
      </c>
      <c r="B17" s="19" t="s">
        <v>48</v>
      </c>
      <c r="D17" s="19" t="s">
        <v>50</v>
      </c>
      <c r="E17" s="19" t="s">
        <v>51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54</v>
      </c>
      <c r="B18" s="19" t="s">
        <v>55</v>
      </c>
      <c r="D18" s="19" t="s">
        <v>56</v>
      </c>
      <c r="E18" s="19" t="s">
        <v>58</v>
      </c>
      <c r="F18" s="19">
        <f>CEILING(BoardQty*10,1)</f>
        <v>10</v>
      </c>
      <c r="H18" s="20">
        <f>IF(AND(ISNUMBER(F18),ISNUMBER(G18)),F18*G18,"")</f>
        <v/>
      </c>
    </row>
    <row r="19" spans="1:8">
      <c r="A19" s="19" t="s">
        <v>60</v>
      </c>
      <c r="B19" s="19" t="s">
        <v>61</v>
      </c>
      <c r="D19" s="19" t="s">
        <v>56</v>
      </c>
      <c r="E19" s="19" t="s">
        <v>58</v>
      </c>
      <c r="F19" s="19">
        <f>CEILING(BoardQty*4,1)</f>
        <v>4</v>
      </c>
      <c r="H19" s="20">
        <f>IF(AND(ISNUMBER(F19),ISNUMBER(G19)),F19*G19,"")</f>
        <v/>
      </c>
    </row>
    <row r="20" spans="1:8">
      <c r="A20" s="19" t="s">
        <v>63</v>
      </c>
      <c r="B20" s="19" t="s">
        <v>64</v>
      </c>
      <c r="D20" s="19" t="s">
        <v>56</v>
      </c>
      <c r="E20" s="19" t="s">
        <v>58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67</v>
      </c>
      <c r="B21" s="19" t="s">
        <v>68</v>
      </c>
      <c r="D21" s="19" t="s">
        <v>56</v>
      </c>
      <c r="E21" s="19" t="s">
        <v>58</v>
      </c>
      <c r="F21" s="19">
        <f>CEILING(BoardQty*5,1)</f>
        <v>5</v>
      </c>
      <c r="H21" s="20">
        <f>IF(AND(ISNUMBER(F21),ISNUMBER(G21)),F21*G21,"")</f>
        <v/>
      </c>
    </row>
    <row r="22" spans="1:8">
      <c r="A22" s="19" t="s">
        <v>71</v>
      </c>
      <c r="B22" s="19" t="s">
        <v>72</v>
      </c>
      <c r="D22" s="19" t="s">
        <v>56</v>
      </c>
      <c r="E22" s="19" t="s">
        <v>58</v>
      </c>
      <c r="F22" s="19">
        <f>CEILING(BoardQty*4,1)</f>
        <v>4</v>
      </c>
      <c r="H22" s="20">
        <f>IF(AND(ISNUMBER(F22),ISNUMBER(G22)),F22*G22,"")</f>
        <v/>
      </c>
    </row>
    <row r="23" spans="1:8" ht="45" customHeight="1">
      <c r="A23" s="19" t="s">
        <v>76</v>
      </c>
      <c r="B23" s="19" t="s">
        <v>75</v>
      </c>
      <c r="D23" s="19" t="s">
        <v>77</v>
      </c>
      <c r="E23" s="19" t="s">
        <v>78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82</v>
      </c>
      <c r="B24" s="19" t="s">
        <v>83</v>
      </c>
      <c r="C24" s="19" t="s">
        <v>143</v>
      </c>
      <c r="D24" s="19" t="s">
        <v>77</v>
      </c>
      <c r="E24" s="19" t="s">
        <v>84</v>
      </c>
      <c r="F24" s="19">
        <f>CEILING(BoardQty*3,1)</f>
        <v>3</v>
      </c>
      <c r="H24" s="20">
        <f>IF(AND(ISNUMBER(F24),ISNUMBER(G24)),F24*G24,"")</f>
        <v/>
      </c>
    </row>
    <row r="25" spans="1:8">
      <c r="A25" s="19" t="s">
        <v>88</v>
      </c>
      <c r="B25" s="19" t="s">
        <v>89</v>
      </c>
      <c r="D25" s="19" t="s">
        <v>90</v>
      </c>
      <c r="E25" s="19" t="s">
        <v>91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95</v>
      </c>
      <c r="B26" s="19" t="s">
        <v>96</v>
      </c>
      <c r="D26" s="19" t="s">
        <v>97</v>
      </c>
      <c r="E26" s="19" t="s">
        <v>98</v>
      </c>
      <c r="F26" s="19">
        <f>BoardQty*1</f>
        <v>1</v>
      </c>
      <c r="H26" s="20">
        <f>IF(AND(ISNUMBER(F26),ISNUMBER(G26)),F26*G26,"")</f>
        <v/>
      </c>
    </row>
    <row r="27" spans="1:8">
      <c r="A27" s="19" t="s">
        <v>102</v>
      </c>
      <c r="B27" s="19" t="s">
        <v>103</v>
      </c>
      <c r="D27" s="19" t="s">
        <v>104</v>
      </c>
      <c r="E27" s="19" t="s">
        <v>105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108</v>
      </c>
      <c r="B28" s="19" t="s">
        <v>109</v>
      </c>
      <c r="D28" s="19" t="s">
        <v>104</v>
      </c>
      <c r="E28" s="19" t="s">
        <v>105</v>
      </c>
      <c r="F28" s="19">
        <f>BoardQty*1</f>
        <v>1</v>
      </c>
      <c r="H28" s="20">
        <f>IF(AND(ISNUMBER(F28),ISNUMBER(G28)),F28*G28,"")</f>
        <v/>
      </c>
    </row>
    <row r="31" spans="1:8">
      <c r="A31" s="21" t="s">
        <v>147</v>
      </c>
      <c r="B31" s="22" t="s">
        <v>148</v>
      </c>
    </row>
    <row r="32" spans="1:8">
      <c r="A32" s="23" t="s">
        <v>149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111</v>
      </c>
      <c r="E1" s="1"/>
      <c r="F1" s="1"/>
      <c r="G1" s="1"/>
    </row>
    <row r="2" spans="1:7">
      <c r="D2" s="2" t="s">
        <v>112</v>
      </c>
      <c r="E2" s="3" t="s">
        <v>113</v>
      </c>
      <c r="F2" s="13" t="s">
        <v>144</v>
      </c>
      <c r="G2" s="13">
        <v>1</v>
      </c>
    </row>
    <row r="3" spans="1:7">
      <c r="D3" s="2" t="s">
        <v>114</v>
      </c>
      <c r="E3" s="3" t="s">
        <v>115</v>
      </c>
      <c r="F3" s="14" t="s">
        <v>146</v>
      </c>
      <c r="G3" s="15">
        <f>TotalCost/BoardQty</f>
        <v>0.0</v>
      </c>
    </row>
    <row r="4" spans="1:7">
      <c r="D4" s="2" t="s">
        <v>116</v>
      </c>
      <c r="E4" s="3" t="s">
        <v>117</v>
      </c>
      <c r="F4" s="14" t="s">
        <v>145</v>
      </c>
      <c r="G4" s="16">
        <f>SUM(G10:G11)</f>
        <v>0</v>
      </c>
    </row>
    <row r="5" spans="1:7">
      <c r="D5" s="2" t="s">
        <v>118</v>
      </c>
      <c r="E5" s="3" t="s">
        <v>119</v>
      </c>
    </row>
    <row r="6" spans="1:7">
      <c r="D6" s="2" t="s">
        <v>120</v>
      </c>
      <c r="E6" s="3" t="s">
        <v>121</v>
      </c>
    </row>
    <row r="8" spans="1:7">
      <c r="A8" s="17" t="s">
        <v>137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138</v>
      </c>
      <c r="E9" s="18" t="s">
        <v>139</v>
      </c>
      <c r="F9" s="18" t="s">
        <v>140</v>
      </c>
      <c r="G9" s="18" t="s">
        <v>141</v>
      </c>
    </row>
    <row r="10" spans="1:7">
      <c r="A10" s="19" t="s">
        <v>130</v>
      </c>
      <c r="B10" s="19" t="s">
        <v>131</v>
      </c>
      <c r="C10" s="19" t="s">
        <v>132</v>
      </c>
      <c r="D10" s="19" t="s">
        <v>134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136</v>
      </c>
      <c r="B11" s="19" t="s">
        <v>64</v>
      </c>
      <c r="C11" s="19" t="s">
        <v>56</v>
      </c>
      <c r="D11" s="19" t="s">
        <v>58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147</v>
      </c>
      <c r="B14" s="22" t="s">
        <v>148</v>
      </c>
    </row>
    <row r="15" spans="1:7">
      <c r="A15" s="23" t="s">
        <v>149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150</v>
      </c>
    </row>
    <row r="2" spans="1:1">
      <c r="A2" s="7" t="s">
        <v>151</v>
      </c>
    </row>
    <row r="3" spans="1:1">
      <c r="A3" s="5" t="s">
        <v>152</v>
      </c>
    </row>
    <row r="4" spans="1:1">
      <c r="A4" s="8" t="s">
        <v>153</v>
      </c>
    </row>
    <row r="5" spans="1:1">
      <c r="A5" s="6" t="s">
        <v>154</v>
      </c>
    </row>
    <row r="7" spans="1:1">
      <c r="A7" t="s">
        <v>155</v>
      </c>
    </row>
    <row r="8" spans="1:1">
      <c r="A8" s="24" t="s">
        <v>156</v>
      </c>
    </row>
    <row r="9" spans="1:1">
      <c r="A9" s="25" t="s">
        <v>157</v>
      </c>
    </row>
    <row r="10" spans="1:1">
      <c r="A10" s="26" t="s">
        <v>158</v>
      </c>
    </row>
    <row r="11" spans="1:1">
      <c r="A11" s="27" t="s">
        <v>159</v>
      </c>
    </row>
    <row r="12" spans="1:1">
      <c r="A12" s="28" t="s">
        <v>160</v>
      </c>
    </row>
    <row r="13" spans="1:1">
      <c r="A13" s="29" t="s">
        <v>161</v>
      </c>
    </row>
    <row r="14" spans="1:1">
      <c r="A14" s="30" t="s">
        <v>162</v>
      </c>
    </row>
    <row r="15" spans="1:1">
      <c r="A15" s="31" t="s">
        <v>163</v>
      </c>
    </row>
    <row r="16" spans="1:1">
      <c r="A16" s="32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2024-10-16T20:17:37Z</dcterms:created>
  <dcterms:modified xsi:type="dcterms:W3CDTF">2024-10-16T20:17:37Z</dcterms:modified>
</cp:coreProperties>
</file>