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320" yWindow="440" windowWidth="23720" windowHeight="14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1" l="1"/>
  <c r="G18" i="1"/>
  <c r="E24" i="1"/>
  <c r="F24" i="1"/>
  <c r="H24" i="1"/>
  <c r="I24" i="1"/>
  <c r="I18" i="1"/>
  <c r="H18" i="1"/>
  <c r="F18" i="1"/>
  <c r="E18" i="1"/>
  <c r="B32" i="1"/>
  <c r="B31" i="1"/>
  <c r="C33" i="1"/>
  <c r="B33" i="1"/>
  <c r="C24" i="1"/>
  <c r="C18" i="1"/>
  <c r="B39" i="1"/>
  <c r="B38" i="1"/>
  <c r="C40" i="1"/>
  <c r="B24" i="1"/>
  <c r="B18" i="1"/>
  <c r="B40" i="1"/>
  <c r="D10" i="1"/>
  <c r="B12" i="1"/>
  <c r="B8" i="1"/>
  <c r="F10" i="1"/>
</calcChain>
</file>

<file path=xl/sharedStrings.xml><?xml version="1.0" encoding="utf-8"?>
<sst xmlns="http://schemas.openxmlformats.org/spreadsheetml/2006/main" count="51" uniqueCount="24">
  <si>
    <t>1 wheel</t>
  </si>
  <si>
    <t>red wheel</t>
  </si>
  <si>
    <t>mu_sliding</t>
  </si>
  <si>
    <t>mu_rolling</t>
  </si>
  <si>
    <t>Sliding Friction</t>
  </si>
  <si>
    <t>Mass Apllied to move</t>
  </si>
  <si>
    <t>Grey Wheel</t>
  </si>
  <si>
    <t>Red Wheel</t>
  </si>
  <si>
    <t>(2)wheels+rod</t>
  </si>
  <si>
    <t>4(wheels)+plank</t>
  </si>
  <si>
    <t>Rolling Friction</t>
  </si>
  <si>
    <t xml:space="preserve">ERROR </t>
  </si>
  <si>
    <t>m = 0.5g</t>
  </si>
  <si>
    <t>Differential mass</t>
  </si>
  <si>
    <t>Total Mass</t>
  </si>
  <si>
    <t>Left Mass</t>
  </si>
  <si>
    <t>Right Weight</t>
  </si>
  <si>
    <t>1 wheel(estimated)</t>
  </si>
  <si>
    <t>Sliding Friction(NEW)</t>
  </si>
  <si>
    <t>Uncertainty</t>
  </si>
  <si>
    <t>dmu/dm1</t>
  </si>
  <si>
    <t>dmu/dm2</t>
  </si>
  <si>
    <t>dmu/dm3</t>
  </si>
  <si>
    <t>dmu/dmu_r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</si>
</sst>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</borders>
  <cellStyleXfs count="6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0" xfId="1"/>
    <xf numFmtId="0" fontId="4" fillId="6" borderId="0" xfId="22"/>
    <xf numFmtId="0" fontId="5" fillId="0" borderId="0" xfId="0" applyFont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1" applyAlignment="1">
      <alignment horizontal="center"/>
    </xf>
    <xf numFmtId="0" fontId="5" fillId="0" borderId="0" xfId="0" applyFont="1" applyFill="1"/>
    <xf numFmtId="0" fontId="1" fillId="0" borderId="0" xfId="1" applyFill="1" applyAlignment="1">
      <alignment horizontal="center"/>
    </xf>
    <xf numFmtId="0" fontId="1" fillId="0" borderId="0" xfId="1" applyFill="1"/>
    <xf numFmtId="0" fontId="0" fillId="0" borderId="0" xfId="0" applyFill="1" applyAlignment="1">
      <alignment horizontal="center"/>
    </xf>
    <xf numFmtId="0" fontId="0" fillId="0" borderId="0" xfId="0" applyFill="1"/>
    <xf numFmtId="0" fontId="4" fillId="0" borderId="1" xfId="22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0" xfId="0" applyFont="1"/>
    <xf numFmtId="0" fontId="6" fillId="0" borderId="0" xfId="0" applyFont="1" applyFill="1" applyBorder="1" applyAlignment="1">
      <alignment horizontal="center" vertical="center"/>
    </xf>
    <xf numFmtId="0" fontId="4" fillId="0" borderId="0" xfId="22" applyFill="1" applyBorder="1" applyAlignment="1">
      <alignment horizontal="center" vertical="center"/>
    </xf>
    <xf numFmtId="0" fontId="8" fillId="0" borderId="0" xfId="0" applyFont="1" applyFill="1" applyBorder="1"/>
  </cellXfs>
  <cellStyles count="63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Good" xfId="22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selection activeCell="G20" sqref="G20"/>
    </sheetView>
  </sheetViews>
  <sheetFormatPr baseColWidth="10" defaultRowHeight="15" x14ac:dyDescent="0"/>
  <cols>
    <col min="1" max="1" width="18.83203125" bestFit="1" customWidth="1"/>
    <col min="2" max="2" width="12.1640625" bestFit="1" customWidth="1"/>
    <col min="3" max="3" width="13.83203125" style="12" customWidth="1"/>
    <col min="4" max="5" width="9.6640625" style="12" customWidth="1"/>
    <col min="7" max="7" width="18.83203125" bestFit="1" customWidth="1"/>
    <col min="8" max="8" width="12.1640625" bestFit="1" customWidth="1"/>
    <col min="9" max="9" width="12.1640625" style="12" customWidth="1"/>
  </cols>
  <sheetData>
    <row r="1" spans="1:9">
      <c r="A1" s="3" t="s">
        <v>0</v>
      </c>
      <c r="B1" s="3">
        <v>143.5</v>
      </c>
      <c r="C1" s="3" t="s">
        <v>11</v>
      </c>
      <c r="D1" s="3" t="s">
        <v>12</v>
      </c>
      <c r="E1" s="8">
        <v>0.5</v>
      </c>
      <c r="F1" s="3"/>
    </row>
    <row r="2" spans="1:9">
      <c r="A2" s="3"/>
      <c r="B2" s="3">
        <v>143</v>
      </c>
      <c r="C2" s="8"/>
      <c r="D2" s="8"/>
      <c r="F2" s="3"/>
      <c r="G2" s="3"/>
      <c r="H2" s="3"/>
      <c r="I2" s="8"/>
    </row>
    <row r="4" spans="1:9">
      <c r="A4" s="7" t="s">
        <v>4</v>
      </c>
      <c r="B4" s="7"/>
      <c r="C4" s="9"/>
      <c r="D4" s="1" t="s">
        <v>1</v>
      </c>
    </row>
    <row r="5" spans="1:9">
      <c r="A5" s="7" t="s">
        <v>6</v>
      </c>
      <c r="B5" s="7"/>
      <c r="C5" s="9"/>
      <c r="D5" s="1"/>
    </row>
    <row r="6" spans="1:9">
      <c r="A6" s="1" t="s">
        <v>8</v>
      </c>
      <c r="B6" s="1">
        <v>857</v>
      </c>
      <c r="C6" s="10"/>
      <c r="D6" s="1"/>
    </row>
    <row r="7" spans="1:9">
      <c r="A7" s="1" t="s">
        <v>5</v>
      </c>
      <c r="B7" s="1">
        <v>1230</v>
      </c>
      <c r="C7" s="10"/>
      <c r="D7">
        <v>1379</v>
      </c>
      <c r="F7">
        <v>1850.5</v>
      </c>
    </row>
    <row r="8" spans="1:9">
      <c r="A8" s="1" t="s">
        <v>2</v>
      </c>
      <c r="B8" s="1">
        <f>B7/B6</f>
        <v>1.4352392065344224</v>
      </c>
      <c r="C8" s="10"/>
      <c r="D8"/>
      <c r="F8">
        <v>1780</v>
      </c>
    </row>
    <row r="9" spans="1:9">
      <c r="A9" s="7" t="s">
        <v>7</v>
      </c>
      <c r="B9" s="7"/>
      <c r="C9" s="9"/>
      <c r="D9"/>
    </row>
    <row r="10" spans="1:9">
      <c r="A10" s="1" t="s">
        <v>9</v>
      </c>
      <c r="B10" s="1">
        <v>1850.5</v>
      </c>
      <c r="C10" s="10"/>
      <c r="D10">
        <f>(D7-2*D7*B33)/B10</f>
        <v>0.69683375963845084</v>
      </c>
      <c r="E10" s="10"/>
      <c r="F10">
        <f>F8/F7</f>
        <v>0.96190218859767629</v>
      </c>
    </row>
    <row r="11" spans="1:9">
      <c r="A11" s="1" t="s">
        <v>5</v>
      </c>
      <c r="B11" s="1">
        <v>1780</v>
      </c>
      <c r="C11" s="10"/>
      <c r="D11" s="9"/>
      <c r="E11" s="10"/>
    </row>
    <row r="12" spans="1:9">
      <c r="A12" s="1" t="s">
        <v>2</v>
      </c>
      <c r="B12" s="1">
        <f>B11/B10</f>
        <v>0.96190218859767629</v>
      </c>
      <c r="C12" s="10"/>
      <c r="D12" s="10"/>
      <c r="E12" s="10"/>
    </row>
    <row r="13" spans="1:9">
      <c r="A13" s="1"/>
      <c r="B13" s="1"/>
      <c r="C13" s="10"/>
      <c r="D13" s="10"/>
      <c r="E13" s="10"/>
    </row>
    <row r="14" spans="1:9">
      <c r="A14" s="5" t="s">
        <v>18</v>
      </c>
      <c r="B14" s="5"/>
      <c r="C14" s="11"/>
      <c r="D14" s="11"/>
      <c r="E14" s="11"/>
    </row>
    <row r="15" spans="1:9">
      <c r="A15" s="6" t="s">
        <v>6</v>
      </c>
      <c r="B15" s="6"/>
      <c r="C15" s="11"/>
      <c r="D15" s="11"/>
      <c r="E15" s="11"/>
    </row>
    <row r="16" spans="1:9" ht="16" thickBot="1">
      <c r="A16" t="s">
        <v>8</v>
      </c>
      <c r="B16">
        <v>857</v>
      </c>
    </row>
    <row r="17" spans="1:9" ht="16" thickBot="1">
      <c r="A17" t="s">
        <v>5</v>
      </c>
      <c r="B17">
        <v>810.5</v>
      </c>
      <c r="C17" s="14" t="s">
        <v>19</v>
      </c>
      <c r="D17" s="18"/>
      <c r="E17" t="s">
        <v>20</v>
      </c>
      <c r="F17" s="17" t="s">
        <v>21</v>
      </c>
      <c r="G17" s="17" t="s">
        <v>22</v>
      </c>
      <c r="H17" s="17" t="s">
        <v>23</v>
      </c>
      <c r="I17" s="20" t="s">
        <v>19</v>
      </c>
    </row>
    <row r="18" spans="1:9" ht="17" thickTop="1" thickBot="1">
      <c r="A18" s="2" t="s">
        <v>2</v>
      </c>
      <c r="B18" s="2">
        <f>(B17-(2*B17+B28)*B33)/B16</f>
        <v>0.87891981320754275</v>
      </c>
      <c r="C18" s="13">
        <f>SQRT(((1-2*$B$33)*$E$1/B16)^2+(((2*B17+$B$28)*$B$33-B17)/B16^2*$E$1)^2+(-$B$33/B16*$E$1)^2+((2*B17+$B$28)*$C$33/B16)^2)</f>
        <v>4.2451124272150191E-3</v>
      </c>
      <c r="D18" s="19"/>
      <c r="E18">
        <f>(1-2*$C$33)*$E$1/B16</f>
        <v>5.810624672978942E-4</v>
      </c>
      <c r="F18">
        <f>((2*B17+$B$28)*$B$33-B17)*$E$1/B16^2</f>
        <v>-5.12788689152592E-4</v>
      </c>
      <c r="G18" s="12">
        <f>-$B$33/B16*$E$1</f>
        <v>-1.8934866426351653E-5</v>
      </c>
      <c r="H18">
        <f>-1*(2*B17+$B$28)*$C$33/B16</f>
        <v>-4.1785203268447316E-3</v>
      </c>
      <c r="I18" s="12">
        <f>SQRT(SUMSQ(E18:H18))</f>
        <v>4.2498207587669317E-3</v>
      </c>
    </row>
    <row r="21" spans="1:9">
      <c r="A21" s="4" t="s">
        <v>7</v>
      </c>
      <c r="B21" s="4"/>
      <c r="C21" s="11"/>
      <c r="D21" s="11"/>
      <c r="E21" s="11"/>
    </row>
    <row r="22" spans="1:9" ht="16" thickBot="1">
      <c r="A22" t="s">
        <v>9</v>
      </c>
      <c r="B22">
        <v>1850.5</v>
      </c>
    </row>
    <row r="23" spans="1:9" ht="16" thickBot="1">
      <c r="A23" t="s">
        <v>5</v>
      </c>
      <c r="B23">
        <v>1379</v>
      </c>
      <c r="C23" s="14" t="s">
        <v>19</v>
      </c>
      <c r="D23" s="18"/>
      <c r="E23" t="s">
        <v>20</v>
      </c>
      <c r="F23" s="17" t="s">
        <v>21</v>
      </c>
      <c r="G23" s="17" t="s">
        <v>22</v>
      </c>
      <c r="H23" s="17" t="s">
        <v>23</v>
      </c>
      <c r="I23" s="20" t="s">
        <v>19</v>
      </c>
    </row>
    <row r="24" spans="1:9" ht="17" thickTop="1" thickBot="1">
      <c r="A24" s="2" t="s">
        <v>2</v>
      </c>
      <c r="B24" s="2">
        <f>(B23-(2*B23+B28)*B33)/B22</f>
        <v>0.69431703399059408</v>
      </c>
      <c r="C24" s="13">
        <f>SQRT(((1-2*$B$33)*$E$1/B22)^2+(((2*B23+$B$28)*$B$33-B23)/B22^2*$E$1)^2+(-$B$33/B22*$E$1)^2+((2*B23+$B$28)*$C$33/B22)^2)</f>
        <v>3.197644623263109E-3</v>
      </c>
      <c r="D24" s="19"/>
      <c r="E24">
        <f>(1-2*$C$33)*$E$1/B22</f>
        <v>2.6910053200448271E-4</v>
      </c>
      <c r="F24">
        <f>((2*B23+$B$28)*$B$33-B23)*$E$1/B22^2</f>
        <v>-1.8760254903825834E-4</v>
      </c>
      <c r="G24" s="12">
        <f>-$B$33/B22*$E$1</f>
        <v>-8.7690789123930658E-6</v>
      </c>
      <c r="H24">
        <f>-1*(2*B23+$B$28)*$C$33/B22</f>
        <v>-3.1821098204983375E-3</v>
      </c>
      <c r="I24" s="12">
        <f>SQRT(SUMSQ(E24:H24))</f>
        <v>3.1989857172528419E-3</v>
      </c>
    </row>
    <row r="26" spans="1:9">
      <c r="A26" s="5" t="s">
        <v>10</v>
      </c>
      <c r="B26" s="5"/>
      <c r="C26" s="11"/>
      <c r="D26"/>
    </row>
    <row r="27" spans="1:9">
      <c r="A27" s="6" t="s">
        <v>6</v>
      </c>
      <c r="B27" s="6"/>
      <c r="C27" s="11"/>
      <c r="D27"/>
    </row>
    <row r="28" spans="1:9">
      <c r="A28" t="s">
        <v>0</v>
      </c>
      <c r="B28">
        <v>143.5</v>
      </c>
      <c r="D28"/>
    </row>
    <row r="29" spans="1:9">
      <c r="A29" t="s">
        <v>15</v>
      </c>
      <c r="B29">
        <v>55.5</v>
      </c>
      <c r="D29"/>
    </row>
    <row r="30" spans="1:9">
      <c r="A30" t="s">
        <v>16</v>
      </c>
      <c r="B30">
        <v>47.5</v>
      </c>
      <c r="D30"/>
    </row>
    <row r="31" spans="1:9" ht="16" thickBot="1">
      <c r="A31" t="s">
        <v>13</v>
      </c>
      <c r="B31">
        <f>B29-B30</f>
        <v>8</v>
      </c>
      <c r="D31"/>
    </row>
    <row r="32" spans="1:9" ht="16" thickBot="1">
      <c r="A32" t="s">
        <v>14</v>
      </c>
      <c r="B32">
        <f>B28+B29+B30</f>
        <v>246.5</v>
      </c>
      <c r="C32" s="15" t="s">
        <v>19</v>
      </c>
      <c r="D32"/>
    </row>
    <row r="33" spans="1:5" ht="17" thickTop="1" thickBot="1">
      <c r="A33" s="2" t="s">
        <v>3</v>
      </c>
      <c r="B33" s="2">
        <f>B31/B32</f>
        <v>3.2454361054766734E-2</v>
      </c>
      <c r="C33" s="16">
        <f>SQRT(((1/B32)*$E$1)^2+((-B31/B32^2)*$E$1)^2)</f>
        <v>2.0294655257046953E-3</v>
      </c>
      <c r="D33"/>
      <c r="E33"/>
    </row>
    <row r="34" spans="1:5">
      <c r="A34" s="4" t="s">
        <v>7</v>
      </c>
      <c r="B34" s="4"/>
      <c r="C34" s="11"/>
      <c r="D34"/>
      <c r="E34"/>
    </row>
    <row r="35" spans="1:5">
      <c r="A35" t="s">
        <v>17</v>
      </c>
      <c r="B35">
        <v>45</v>
      </c>
      <c r="D35"/>
      <c r="E35"/>
    </row>
    <row r="36" spans="1:5">
      <c r="A36" t="s">
        <v>15</v>
      </c>
      <c r="B36">
        <v>124</v>
      </c>
      <c r="D36"/>
      <c r="E36"/>
    </row>
    <row r="37" spans="1:5">
      <c r="A37" t="s">
        <v>16</v>
      </c>
      <c r="B37">
        <v>114.5</v>
      </c>
      <c r="D37"/>
      <c r="E37"/>
    </row>
    <row r="38" spans="1:5" ht="16" thickBot="1">
      <c r="A38" t="s">
        <v>13</v>
      </c>
      <c r="B38">
        <f>B36-B37</f>
        <v>9.5</v>
      </c>
      <c r="D38"/>
      <c r="E38"/>
    </row>
    <row r="39" spans="1:5" ht="16" thickBot="1">
      <c r="A39" t="s">
        <v>14</v>
      </c>
      <c r="B39">
        <f>B37+B36+B35</f>
        <v>283.5</v>
      </c>
      <c r="C39" s="15" t="s">
        <v>19</v>
      </c>
      <c r="D39"/>
      <c r="E39"/>
    </row>
    <row r="40" spans="1:5" ht="17" thickTop="1" thickBot="1">
      <c r="A40" s="2" t="s">
        <v>3</v>
      </c>
      <c r="B40" s="2">
        <f>B38/B39</f>
        <v>3.3509700176366841E-2</v>
      </c>
      <c r="C40" s="16">
        <f>SQRT(((1/B39)*$E$1)^2+((-B38/B39^2)*$E$1)^2)</f>
        <v>1.7646583641593154E-3</v>
      </c>
      <c r="D40"/>
      <c r="E40"/>
    </row>
  </sheetData>
  <mergeCells count="9">
    <mergeCell ref="A34:B34"/>
    <mergeCell ref="A14:B14"/>
    <mergeCell ref="A15:B15"/>
    <mergeCell ref="A21:B21"/>
    <mergeCell ref="A4:B4"/>
    <mergeCell ref="A5:B5"/>
    <mergeCell ref="A9:B9"/>
    <mergeCell ref="A26:B26"/>
    <mergeCell ref="A27:B2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KBU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Madanchian</dc:creator>
  <cp:lastModifiedBy>Chris Madariaga</cp:lastModifiedBy>
  <dcterms:created xsi:type="dcterms:W3CDTF">2016-04-22T23:03:34Z</dcterms:created>
  <dcterms:modified xsi:type="dcterms:W3CDTF">2016-05-17T03:00:34Z</dcterms:modified>
</cp:coreProperties>
</file>