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Contratos SJGO" sheetId="1" r:id="rId1"/>
    <sheet name="Plan2" sheetId="2" r:id="rId2"/>
    <sheet name="Plan3" sheetId="3" r:id="rId3"/>
    <sheet name="Plan1" sheetId="4" r:id="rId4"/>
  </sheets>
  <calcPr calcId="144525"/>
</workbook>
</file>

<file path=xl/sharedStrings.xml><?xml version="1.0" encoding="utf-8"?>
<sst xmlns="http://schemas.openxmlformats.org/spreadsheetml/2006/main" count="1320" uniqueCount="715">
  <si>
    <t>CONTROLE GERENCIAL DOS CONTRATOS EM EXECUÇÃO DA SJGO ATUALIZADO EM 13/04/2021</t>
  </si>
  <si>
    <t>Processo SEI</t>
  </si>
  <si>
    <t>Contrato</t>
  </si>
  <si>
    <t>Inscrição Genérica</t>
  </si>
  <si>
    <t>Entidade</t>
  </si>
  <si>
    <t>CNPJ/CPF</t>
  </si>
  <si>
    <t>Vigência</t>
  </si>
  <si>
    <t>Meses Restantes</t>
  </si>
  <si>
    <t>Tipo de Garantia</t>
  </si>
  <si>
    <t>Valor da Garantia</t>
  </si>
  <si>
    <t>Gestor</t>
  </si>
  <si>
    <t>E-mail</t>
  </si>
  <si>
    <t>Contato</t>
  </si>
  <si>
    <t xml:space="preserve">OBSERVAÇÕES </t>
  </si>
  <si>
    <t>0000742-73.2015.4.01.8006</t>
  </si>
  <si>
    <t>03/2011</t>
  </si>
  <si>
    <t>Locação Gama Dias</t>
  </si>
  <si>
    <t>GAMA DIAS ADMINISTRAÇÃO E PARTICIPAÇÕES LTDA</t>
  </si>
  <si>
    <t>09.195.352/0001-14</t>
  </si>
  <si>
    <t>n/a</t>
  </si>
  <si>
    <t>NUCOD</t>
  </si>
  <si>
    <t>nucod.go@trf1.jus.br</t>
  </si>
  <si>
    <t>Clécio - 3623-8620</t>
  </si>
  <si>
    <t>0014889-31.2020.4.01.8006</t>
  </si>
  <si>
    <t>12/2012</t>
  </si>
  <si>
    <t>Aluguel edifício sede Uruaçu</t>
  </si>
  <si>
    <t>Marcelo Marcos Ferreira</t>
  </si>
  <si>
    <t>024.800.461-17</t>
  </si>
  <si>
    <t>SESAP/URC</t>
  </si>
  <si>
    <t>sesap.urc@trf1.jus.br</t>
  </si>
  <si>
    <t>Célio - (62) 3357-1070 - RAMAL 7208</t>
  </si>
  <si>
    <t>0000923-06.2017.4.01.8006</t>
  </si>
  <si>
    <t>27/2012</t>
  </si>
  <si>
    <t>Aluguel edifício sede Luziânia</t>
  </si>
  <si>
    <t>Helena Amaral Cunha</t>
  </si>
  <si>
    <t>879.022.901-06</t>
  </si>
  <si>
    <t>SESAP/LZA</t>
  </si>
  <si>
    <t>sesap.lza@trf1.jus.br</t>
  </si>
  <si>
    <t>Renato - (61) 2104-3507</t>
  </si>
  <si>
    <t>AVISO SESAP/URC EM 215/12/2021</t>
  </si>
  <si>
    <t>0000609-31.2015.4.01.8006</t>
  </si>
  <si>
    <t>30/2013</t>
  </si>
  <si>
    <t>Aluguel edifício sede Anápolis</t>
  </si>
  <si>
    <t>CALÁBRIA EMPREENDIMENTOS E PARTICIPAÇÕES LTDA</t>
  </si>
  <si>
    <t>04.633.781/0001-02</t>
  </si>
  <si>
    <t>SEAFI/ANS</t>
  </si>
  <si>
    <t>seafi.ans@trf1.jus.br</t>
  </si>
  <si>
    <t>Julio Cesar - (62) 4015-8610</t>
  </si>
  <si>
    <t>0002450-27.2016.4.01.8006</t>
  </si>
  <si>
    <t>21/2017</t>
  </si>
  <si>
    <t>Aluguel novo imóvel Rio Verde</t>
  </si>
  <si>
    <t>Gilrélio Martins Borges</t>
  </si>
  <si>
    <t>297.079.941-34</t>
  </si>
  <si>
    <t>SESAP RVD</t>
  </si>
  <si>
    <t>sesap.rvd@trf1.jus.br</t>
  </si>
  <si>
    <t>George - (64) 3211-8601</t>
  </si>
  <si>
    <t>0001194-49.2016.4.01.8006</t>
  </si>
  <si>
    <t>12/2018</t>
  </si>
  <si>
    <r>
      <rPr>
        <sz val="12"/>
        <rFont val="Calibri"/>
        <charset val="134"/>
      </rPr>
      <t>Suporte TI (</t>
    </r>
    <r>
      <rPr>
        <sz val="12"/>
        <color rgb="FFFF0000"/>
        <rFont val="Calibri"/>
        <charset val="134"/>
      </rPr>
      <t>JÁ EM LICITAÇÃO CONCLUÍDA PARA NOVO CONTRATO 14/10/2024)</t>
    </r>
  </si>
  <si>
    <t>ILHA SERVICE TECNOLOGIA E SERVIÇOS LTDA</t>
  </si>
  <si>
    <t>85.240.869/0001-66</t>
  </si>
  <si>
    <t>FINALIZADO</t>
  </si>
  <si>
    <t>Carta de Fiança</t>
  </si>
  <si>
    <t>NUTEC</t>
  </si>
  <si>
    <t>nutec.go@trf1.jus.br</t>
  </si>
  <si>
    <t>Renato - ramal 1681</t>
  </si>
  <si>
    <t>0004343-19.2017.4.01.8006</t>
  </si>
  <si>
    <t>14/2018</t>
  </si>
  <si>
    <r>
      <rPr>
        <sz val="12"/>
        <rFont val="Calibri"/>
        <charset val="134"/>
      </rPr>
      <t>manutenção central telefônica (</t>
    </r>
    <r>
      <rPr>
        <sz val="12"/>
        <color rgb="FFFF0000"/>
        <rFont val="Calibri"/>
        <charset val="134"/>
      </rPr>
      <t>SECON EMITIU AVISO EM 09/04/2024)</t>
    </r>
  </si>
  <si>
    <t>ERICOM TELECOMUNICAÇÕES  LTDA</t>
  </si>
  <si>
    <t>24.824.187/0001-06</t>
  </si>
  <si>
    <t>SECAM</t>
  </si>
  <si>
    <t>secam.go@trf1.jus.br</t>
  </si>
  <si>
    <t>Eliane - Ramal 1522</t>
  </si>
  <si>
    <t>0001543-81.2018.4.01.8006</t>
  </si>
  <si>
    <t>20/2018</t>
  </si>
  <si>
    <r>
      <rPr>
        <sz val="12"/>
        <rFont val="Calibri"/>
        <charset val="134"/>
      </rPr>
      <t>fornecimento de combustível (</t>
    </r>
    <r>
      <rPr>
        <sz val="12"/>
        <color rgb="FFFF0000"/>
        <rFont val="Calibri"/>
        <charset val="134"/>
      </rPr>
      <t>RESCINDIDO A PARTIR DE 01/04/2024)</t>
    </r>
  </si>
  <si>
    <t>TRIVALE ADMINISTRAÇÃO LTDA</t>
  </si>
  <si>
    <t>00.604.122/0001-97</t>
  </si>
  <si>
    <t>SEVIT</t>
  </si>
  <si>
    <t>sevit.go@trf1.jus.br</t>
  </si>
  <si>
    <t>Neisson - ramal 1538</t>
  </si>
  <si>
    <t>0006610-95.2016.4.01.8006</t>
  </si>
  <si>
    <t>09/2019</t>
  </si>
  <si>
    <r>
      <rPr>
        <sz val="12"/>
        <rFont val="Calibri"/>
        <charset val="134"/>
      </rPr>
      <t>Rede WAN (</t>
    </r>
    <r>
      <rPr>
        <sz val="12"/>
        <color rgb="FFFF0000"/>
        <rFont val="Calibri"/>
        <charset val="134"/>
      </rPr>
      <t>FIRMANDO O CT 25/2024 - 14/10/204)</t>
    </r>
  </si>
  <si>
    <t>MULTCAST TELECOM LTDA</t>
  </si>
  <si>
    <t>26.110.878/0001-73</t>
  </si>
  <si>
    <t xml:space="preserve">seguro garantia </t>
  </si>
  <si>
    <t>0008536-43.2018.4.01.8006</t>
  </si>
  <si>
    <t>12/2019</t>
  </si>
  <si>
    <t>Acesso internet</t>
  </si>
  <si>
    <t>0009345-96.2019.4.01.8006</t>
  </si>
  <si>
    <t>19/2019</t>
  </si>
  <si>
    <t>IMPRESSARAS A LASER E SOFTWARE</t>
  </si>
  <si>
    <t>PANACOPY COMÉRCIO DE EQUIPAMENTOS REPROGRÁFICOS LTDA</t>
  </si>
  <si>
    <t>37.165.529/0001-75</t>
  </si>
  <si>
    <t>0008928-46.2019.4.01.8006</t>
  </si>
  <si>
    <t>20/2019</t>
  </si>
  <si>
    <t>SCANNER</t>
  </si>
  <si>
    <t>MICROSENS S.A</t>
  </si>
  <si>
    <t>78.126.950/0011-26</t>
  </si>
  <si>
    <t>a garantia apresentada não foi aprovada pela Administração</t>
  </si>
  <si>
    <t>Antônia - ramal 1529</t>
  </si>
  <si>
    <t>0003298-09.2019.4.01.8006</t>
  </si>
  <si>
    <t>21/2019</t>
  </si>
  <si>
    <t xml:space="preserve">MANUTENÇÃO DE ELEVADORES </t>
  </si>
  <si>
    <t>EMPRESA BRASILEIRA DE ELEVADORES LTDA</t>
  </si>
  <si>
    <t>23.982.490/0001-74</t>
  </si>
  <si>
    <t>SESEG</t>
  </si>
  <si>
    <t>seseg.go@trf1.jus.br</t>
  </si>
  <si>
    <t>Frankmar - Ramal 1962</t>
  </si>
  <si>
    <t>0005031-10.2019.4.01.8006</t>
  </si>
  <si>
    <t>04/2020</t>
  </si>
  <si>
    <r>
      <rPr>
        <sz val="12"/>
        <rFont val="Calibri"/>
        <charset val="134"/>
      </rPr>
      <t>SEGURO DE VEÍCULOS (</t>
    </r>
    <r>
      <rPr>
        <sz val="12"/>
        <color rgb="FFFF0000"/>
        <rFont val="Calibri"/>
        <charset val="134"/>
      </rPr>
      <t>aviso emitido pela Secon em 14/10/2024 - 21511686)</t>
    </r>
  </si>
  <si>
    <t>GENTE SEGURADORA S.A</t>
  </si>
  <si>
    <t>90.180.605/0001-02</t>
  </si>
  <si>
    <t>0004042-04.2019.4.01.8006</t>
  </si>
  <si>
    <t>06/2020</t>
  </si>
  <si>
    <r>
      <rPr>
        <sz val="12"/>
        <rFont val="Calibri"/>
        <charset val="134"/>
      </rPr>
      <t>MANUTENÇÃO FIBRA ÓTICA (</t>
    </r>
    <r>
      <rPr>
        <sz val="12"/>
        <color rgb="FFFF0000"/>
        <rFont val="Calibri"/>
        <charset val="134"/>
      </rPr>
      <t>nova contratação 0006248-49.2023.4.01.8006)</t>
    </r>
  </si>
  <si>
    <t>ENTELE TELECOMUNICAÇÕES LTDA</t>
  </si>
  <si>
    <t>24.831.893/0001-85</t>
  </si>
  <si>
    <t>0006852-49.2019.4.01.8006</t>
  </si>
  <si>
    <t>11/2020</t>
  </si>
  <si>
    <t>SERVIÇOS DE SAÚDE</t>
  </si>
  <si>
    <t>BRASILMED AUDITORIA MÉDICA E SERVIÇOS LTDA</t>
  </si>
  <si>
    <t>00.706.148/0001-46</t>
  </si>
  <si>
    <t>NUBES</t>
  </si>
  <si>
    <t>nubes.go@trf1.jus.br</t>
  </si>
  <si>
    <t>Luiz - Ramal 1566</t>
  </si>
  <si>
    <t>MINUTA PRORROGAÇÃO ENCAMINHADA EM 20/09/2021.  MENSAGEM PARA MARISTALA VIA ZAP EM 15/12/2021</t>
  </si>
  <si>
    <t>0004411-95.2019.4.01.8006</t>
  </si>
  <si>
    <t>16/2020</t>
  </si>
  <si>
    <t xml:space="preserve">LOCAÇÃO DO GALPÃO </t>
  </si>
  <si>
    <t>SALIM ELIAS BITAR</t>
  </si>
  <si>
    <t>090.003.136-00</t>
  </si>
  <si>
    <t>SEMAP</t>
  </si>
  <si>
    <t>semap.go@trf1.jus.br</t>
  </si>
  <si>
    <t>0006398-69.2019.4.01.8006</t>
  </si>
  <si>
    <t>17/2020</t>
  </si>
  <si>
    <t>SEGURO DE IMÓVEIS</t>
  </si>
  <si>
    <t>AVISO SEMAP EM 15/12/2021</t>
  </si>
  <si>
    <t>0007102-48.2020.4.01.8006</t>
  </si>
  <si>
    <t>22/2020</t>
  </si>
  <si>
    <t>SCANNERS</t>
  </si>
  <si>
    <t>RESCINDIDO</t>
  </si>
  <si>
    <t>há exigência de garantia, mas a contratada não apresentou ainda</t>
  </si>
  <si>
    <t>0009144-70.2020.4.01.8006</t>
  </si>
  <si>
    <t>26/2020</t>
  </si>
  <si>
    <t xml:space="preserve">SERVIÇOS DE MALOTE </t>
  </si>
  <si>
    <t>EMPRESA BRASILEIRA DE CORREITOS E TELÉGRAFOS</t>
  </si>
  <si>
    <t>34.028.316/0013-47</t>
  </si>
  <si>
    <t>Elina - Ramal 1524</t>
  </si>
  <si>
    <t>0009143-85.2020.4.01.8006</t>
  </si>
  <si>
    <t>27/2020</t>
  </si>
  <si>
    <t xml:space="preserve">SERVIÇOS DE POSTAGENS </t>
  </si>
  <si>
    <t>0008990-52.2020.4.01.8006</t>
  </si>
  <si>
    <t>29/2020</t>
  </si>
  <si>
    <t>MBM SEGURADORA S.A</t>
  </si>
  <si>
    <t>SEGURO ESTAGIÁRIOS</t>
  </si>
  <si>
    <t>87.883.807/0001-06</t>
  </si>
  <si>
    <t>SEDER</t>
  </si>
  <si>
    <t>seder.go@trf1.jus.br</t>
  </si>
  <si>
    <t>Nonato - ramal 1563</t>
  </si>
  <si>
    <t>0015764-98.2020.4.01.8006</t>
  </si>
  <si>
    <t>35/2020</t>
  </si>
  <si>
    <t>LOCAÇÃO DE POSTES NÃO ONEROSO</t>
  </si>
  <si>
    <t>CELG DISTRIBUIÇÃO S.A. - CELG D</t>
  </si>
  <si>
    <t>001.543.032/0001-04</t>
  </si>
  <si>
    <t>0001733-39.2021.4.01.8006</t>
  </si>
  <si>
    <t>06/2021</t>
  </si>
  <si>
    <t>Locação de imóvel em Formosa</t>
  </si>
  <si>
    <t>HUGO CARVALHO TEIXEIRA</t>
  </si>
  <si>
    <t>009.197.901-35</t>
  </si>
  <si>
    <t>SESAP/FORMOSA</t>
  </si>
  <si>
    <t>sesap.frm@trf1.jus.br</t>
  </si>
  <si>
    <t>Willis</t>
  </si>
  <si>
    <t>0005041-54.2019.4.01.8006</t>
  </si>
  <si>
    <t>11/2021</t>
  </si>
  <si>
    <t>MANUTENÇÃO DE VEÍCULOS</t>
  </si>
  <si>
    <t>PRIME CONSULTORIA E ASSESSORIA EMPRESARIAL LTDA</t>
  </si>
  <si>
    <t>05.340.639/0001-30</t>
  </si>
  <si>
    <t>AVISO PARA SEVIT EM 15/12/2021</t>
  </si>
  <si>
    <t>0005379-57.2021.4.01.8006</t>
  </si>
  <si>
    <t>12/2021</t>
  </si>
  <si>
    <t>AQUISIÇÃO DE SCANER (ADESÃO ATA TRF1)</t>
  </si>
  <si>
    <t>HÁ</t>
  </si>
  <si>
    <t>RENATO</t>
  </si>
  <si>
    <t>0003501-68.2019.4.01.8006</t>
  </si>
  <si>
    <t>18/2021</t>
  </si>
  <si>
    <t xml:space="preserve">SERVIÇOS CONTINUADOS DE VIGILÂNCIA </t>
  </si>
  <si>
    <t>GUARDIÃ VIGILÂNCIA E SEGURANÇA LTDA</t>
  </si>
  <si>
    <t>26.743.708/0001-26</t>
  </si>
  <si>
    <t>0016870-95.2020.4.01.8006</t>
  </si>
  <si>
    <t>23/2021</t>
  </si>
  <si>
    <t xml:space="preserve">Telefonia Móvel </t>
  </si>
  <si>
    <t>TIM S.A</t>
  </si>
  <si>
    <t>02.421.421/0001-11</t>
  </si>
  <si>
    <t>há</t>
  </si>
  <si>
    <t xml:space="preserve">Renato </t>
  </si>
  <si>
    <t>0000183-09.2021.4.01.8006</t>
  </si>
  <si>
    <t>10/2022</t>
  </si>
  <si>
    <t>Locação de equipamentos de reprografia</t>
  </si>
  <si>
    <t>Directa Comércio Serviços e Soluções Ltda</t>
  </si>
  <si>
    <t>02.239.217/0001-75</t>
  </si>
  <si>
    <t>caução em dinheiro ou títulosda dívida pública, seguro bancário ou fiança bancária</t>
  </si>
  <si>
    <t>0001712-63.2021.4.01.8006</t>
  </si>
  <si>
    <t>13/2022</t>
  </si>
  <si>
    <t>Manutenção predial e corretiva e preventiva JF/SSJ</t>
  </si>
  <si>
    <t>Soluções Comércio e Serviços Eireli</t>
  </si>
  <si>
    <t>20.306.099/0001-61</t>
  </si>
  <si>
    <t>0004785-09.2022.4.01.8006</t>
  </si>
  <si>
    <t>17/2022</t>
  </si>
  <si>
    <t>Micro computadoes</t>
  </si>
  <si>
    <t>Positivo Tecnologia S/A</t>
  </si>
  <si>
    <t>81.243.735/0009- 03</t>
  </si>
  <si>
    <t>Renato - Ramal 1681</t>
  </si>
  <si>
    <t>0001885-53.2022.4.01.8006</t>
  </si>
  <si>
    <t>18/2022</t>
  </si>
  <si>
    <t>reforma das coberturas do Edifício Anexo, estacionamento de diretores, estacionamento dos carros oficiais e reforma da área destinada a manutenção predial </t>
  </si>
  <si>
    <t>THREEWAY CONSTRUÇÕES LTDA</t>
  </si>
  <si>
    <t>05.696.987/0001-44</t>
  </si>
  <si>
    <t>Seseg</t>
  </si>
  <si>
    <t>0005058-85.2022.4.01.8006</t>
  </si>
  <si>
    <t>19/2022</t>
  </si>
  <si>
    <t>notbooks para os magistrados</t>
  </si>
  <si>
    <t>DATEN TECNOLOGIA LTDA</t>
  </si>
  <si>
    <t>04.602.789/0001-01</t>
  </si>
  <si>
    <t>0013017-44.2021.4.01.8006</t>
  </si>
  <si>
    <t>21/2022</t>
  </si>
  <si>
    <t>Serviço manutenção sistema de climatização</t>
  </si>
  <si>
    <t>TAFA Engenharia LTDA-ME</t>
  </si>
  <si>
    <t>12.859.652/0001-65</t>
  </si>
  <si>
    <t>SEENG</t>
  </si>
  <si>
    <t>seeng.go@trf1.jus.br</t>
  </si>
  <si>
    <t>Joaquim 1649</t>
  </si>
  <si>
    <t>0012584-40.2021.4.01.8006</t>
  </si>
  <si>
    <t>29/2022</t>
  </si>
  <si>
    <t>ARTÍFICES SUBSEÇÕES</t>
  </si>
  <si>
    <t>GENNESIS ENGENHARIA E CONSULTORIA LTDA</t>
  </si>
  <si>
    <t>17.851.596/0001-36</t>
  </si>
  <si>
    <t>Frankmar - 1962</t>
  </si>
  <si>
    <t>0001625-73.2022.4.01.8006</t>
  </si>
  <si>
    <t>30/2022</t>
  </si>
  <si>
    <t>Passagens aéreas 2023</t>
  </si>
  <si>
    <t>LVM VIAGENS E TURISMO LTDA</t>
  </si>
  <si>
    <t>08.052.666/0001-03</t>
  </si>
  <si>
    <t>não há</t>
  </si>
  <si>
    <t>selit</t>
  </si>
  <si>
    <t>selit.go@trf1.jus.br</t>
  </si>
  <si>
    <t>Wellington - Ramal 1528</t>
  </si>
  <si>
    <t>0011882-94.2021.4.01.8006</t>
  </si>
  <si>
    <t>31/2022</t>
  </si>
  <si>
    <t>Serviço Telefônico Fixo Comutado - STFC (fixo-fixo e fixo-móvel)</t>
  </si>
  <si>
    <t>ALGAR TELECOM S/A</t>
  </si>
  <si>
    <t>71.208.516/0001-74</t>
  </si>
  <si>
    <t>secam</t>
  </si>
  <si>
    <t>32/2022</t>
  </si>
  <si>
    <t>Renato- Ramal 1681</t>
  </si>
  <si>
    <t>0005174-91.2022.4.01.8006</t>
  </si>
  <si>
    <t>06/2023</t>
  </si>
  <si>
    <t>Manutenção aparelhos médicos e odontológicos</t>
  </si>
  <si>
    <t>SC Comércio e Assistência Técnica em Aparelhos Médicos e Odontológicos LTDA</t>
  </si>
  <si>
    <t>17.116.852/0001-41</t>
  </si>
  <si>
    <t>0004774-77.2022.4.01.8006</t>
  </si>
  <si>
    <t>07/2023</t>
  </si>
  <si>
    <t>Fornecimento de carimbos</t>
  </si>
  <si>
    <t>Vogatta Brasil M&amp;D LTDA</t>
  </si>
  <si>
    <t>48.123.297/0001-09</t>
  </si>
  <si>
    <t>Frankmar - Ramal 1535</t>
  </si>
  <si>
    <t>0009028-30.2021.4.01.8006</t>
  </si>
  <si>
    <t>08/2023</t>
  </si>
  <si>
    <t>Serviço de limpeza</t>
  </si>
  <si>
    <t>PRESTA SERVIÇOS TÉCNICOS EIRELI</t>
  </si>
  <si>
    <t>10.446.523/0001-10</t>
  </si>
  <si>
    <t>Frankmar - Ramal 1536</t>
  </si>
  <si>
    <t>0005104-74.2022.4.01.8006</t>
  </si>
  <si>
    <t>10/2023</t>
  </si>
  <si>
    <t>Kits webcam</t>
  </si>
  <si>
    <t>Whale Electronics Indústria e Comércio</t>
  </si>
  <si>
    <t>21.308.637/0001-10</t>
  </si>
  <si>
    <t>0008271-02.2022.4.01.8006</t>
  </si>
  <si>
    <t>13/2023</t>
  </si>
  <si>
    <t>Telefonia fixa Anápolis, Itumbiara e Luziânia</t>
  </si>
  <si>
    <t>Algar Telecom S.A</t>
  </si>
  <si>
    <t>14/2023</t>
  </si>
  <si>
    <t>Telefonia fixa Jataí, Rio Verde, Formosa e Uruaçu</t>
  </si>
  <si>
    <t>Claro S.A</t>
  </si>
  <si>
    <t>40.432.544/0001-47</t>
  </si>
  <si>
    <t>0004771-25.2022.4.01.8006</t>
  </si>
  <si>
    <t>16/2023</t>
  </si>
  <si>
    <t>Fornecimento de Placas</t>
  </si>
  <si>
    <t>Império e Engenharia e Construção LTDA</t>
  </si>
  <si>
    <t>31.017.983/0001-00</t>
  </si>
  <si>
    <t>0007251-73.2022.4.01.8006</t>
  </si>
  <si>
    <t>17/2023</t>
  </si>
  <si>
    <t>Fornecimento de impressoras de crachá</t>
  </si>
  <si>
    <t>Rodrigo Vieira Campos</t>
  </si>
  <si>
    <t>47.010.717/0001-88</t>
  </si>
  <si>
    <t>Luciana - 1536</t>
  </si>
  <si>
    <t>0008593-56.2021.4.01.8006</t>
  </si>
  <si>
    <t>18/2023</t>
  </si>
  <si>
    <t>Fornecimento de solução de proteção de rede</t>
  </si>
  <si>
    <t>BLOCKBIT TECNOLOGIA LTDA</t>
  </si>
  <si>
    <t>02.423.535/0001-09</t>
  </si>
  <si>
    <t>R$ 21.075,00 </t>
  </si>
  <si>
    <t>0003899-73.2023.4.01.8006</t>
  </si>
  <si>
    <t>19/2023</t>
  </si>
  <si>
    <t>Manutenção Raio X</t>
  </si>
  <si>
    <t>VMI Sistemas de Segurança LTDA</t>
  </si>
  <si>
    <t>05.293.074/0001-87</t>
  </si>
  <si>
    <t>Não há</t>
  </si>
  <si>
    <t>Joaquim 1648</t>
  </si>
  <si>
    <t>0004773-92.2022.4.01.8006</t>
  </si>
  <si>
    <t>20/2023</t>
  </si>
  <si>
    <t>Locação caçambas</t>
  </si>
  <si>
    <t>0001963-13.2023.4.01.8006</t>
  </si>
  <si>
    <t>22/2023</t>
  </si>
  <si>
    <t>SERVIÇOS CONTINUADOS DE CONTÍNUOS</t>
  </si>
  <si>
    <t xml:space="preserve">Frankmar </t>
  </si>
  <si>
    <t>0007841-50.2022.4.01.8006</t>
  </si>
  <si>
    <t>23/2023</t>
  </si>
  <si>
    <t>FORNECIMENTO CONTINUADO VIDROS, PELÍCULAS E ESPELHO</t>
  </si>
  <si>
    <t>INVICTA SOLUÇÕES E SERVIÇOS LTDA</t>
  </si>
  <si>
    <t>22.038.795/0001-60</t>
  </si>
  <si>
    <t>0007052-17.2023.4.01.8006</t>
  </si>
  <si>
    <t>24/2023</t>
  </si>
  <si>
    <t>FORNECIMENTO CONTINADO DE ÁGUA MINERAL 500 ML PARA GOIÂNIA</t>
  </si>
  <si>
    <t>MARCOS PAULO DE OLIVEIRA VALIM</t>
  </si>
  <si>
    <t xml:space="preserve"> 49.999.836/0001-30</t>
  </si>
  <si>
    <t>SETMAT</t>
  </si>
  <si>
    <t>setmat.go@trf1.jus.br</t>
  </si>
  <si>
    <t xml:space="preserve">Kenya - </t>
  </si>
  <si>
    <t>0004734-27.2024.4.01.8006</t>
  </si>
  <si>
    <t>25/2023</t>
  </si>
  <si>
    <t>FORNECIMENTO CONTINADO DE ÁGUA MINERAL 20 LT PARA GOIÂNIA</t>
  </si>
  <si>
    <t>JR ÁGUAS LTDA</t>
  </si>
  <si>
    <t>97.546.623/0001-04</t>
  </si>
  <si>
    <t>26/2023</t>
  </si>
  <si>
    <t>FORNECIMENTO CONTINADO DE ÁGUA MINERAL 20 LT PARA ANÁPOLIS</t>
  </si>
  <si>
    <t>27/2023</t>
  </si>
  <si>
    <t>FORNECIMENTO CONTINADO DE ÁGUA MINERAL 500 ML PARA JATAÍ</t>
  </si>
  <si>
    <t>VERTENTE DISTRIBUIÇÃO E SERVIÇOS LTDA</t>
  </si>
  <si>
    <t>28.209.943/0001-48</t>
  </si>
  <si>
    <t>0005792-02.2023.4.01.8006</t>
  </si>
  <si>
    <t>29/2023</t>
  </si>
  <si>
    <t>REFORMA BANHEIROS</t>
  </si>
  <si>
    <t>MONTER CONSTRUÇÕES E SERVIÇOS LTDA</t>
  </si>
  <si>
    <t>37.128.857/0001-00</t>
  </si>
  <si>
    <t>Joaquim</t>
  </si>
  <si>
    <t>0000278-68.2023.4.01.8006</t>
  </si>
  <si>
    <t>01/2024</t>
  </si>
  <si>
    <t>MANUTENÇÃO GRUPO GERADOR</t>
  </si>
  <si>
    <t>L. R. DE ANDRADE</t>
  </si>
  <si>
    <t>30.217.181/0001-73</t>
  </si>
  <si>
    <t>0003909-20.2023.4.01.8006</t>
  </si>
  <si>
    <t>02/2024</t>
  </si>
  <si>
    <t>GERENCIAMENTO E FORNECIMENTO DE ABASTECIMENTO DE VEÍCULOS</t>
  </si>
  <si>
    <t>05.340.639/0001-3</t>
  </si>
  <si>
    <t>Luciana- 1536</t>
  </si>
  <si>
    <t>03/2024</t>
  </si>
  <si>
    <t>MANUTENÇÃO GRUPOS GERADORES FORMOSA</t>
  </si>
  <si>
    <t>SM Construção e Engenharia LTDA</t>
  </si>
  <si>
    <t>33.526.389/0001-62</t>
  </si>
  <si>
    <t>Joaquim-Ramal 1649</t>
  </si>
  <si>
    <t>04/2024</t>
  </si>
  <si>
    <t>MANUTENÇÃO GRUPOS GERADORES URUAÇU</t>
  </si>
  <si>
    <t>0000797-09.2024.4.01.8006</t>
  </si>
  <si>
    <t>05/2024</t>
  </si>
  <si>
    <t>PASSSAGENS AÉREAS EMERGENCIAL</t>
  </si>
  <si>
    <t>VN Soares - Viaje Bem Mais EIRELI - ME</t>
  </si>
  <si>
    <t>16.826.800/0001-04</t>
  </si>
  <si>
    <t>SELIT</t>
  </si>
  <si>
    <t>0007011-50.2023.4.01.8006</t>
  </si>
  <si>
    <t>06/2024</t>
  </si>
  <si>
    <t>FORNECIMENTO DE CAFÉ</t>
  </si>
  <si>
    <t>IMPERIAL CAFÉ COMÉRCIO EXPORTAÇÃO E IMPORTAÇÃO LTDA</t>
  </si>
  <si>
    <t>07.638.718/0001-57</t>
  </si>
  <si>
    <t>07/2024</t>
  </si>
  <si>
    <t>FORNECIMENTO DE AÇÚCAR</t>
  </si>
  <si>
    <t>SARAIVA DISTRIBUIDORA LTDA</t>
  </si>
  <si>
    <t>03.818.333/0001-10</t>
  </si>
  <si>
    <t>0010138-93.2023.4.01.8006</t>
  </si>
  <si>
    <t>08/2024</t>
  </si>
  <si>
    <t>FORNECIMENTO DE CARIMBOS</t>
  </si>
  <si>
    <t>PAPEL E CANETA EXPRESS ONE LTDA</t>
  </si>
  <si>
    <t>41.412.829/0001-89</t>
  </si>
  <si>
    <t>0008135-05.2022.4.01.8006</t>
  </si>
  <si>
    <t>09/2024</t>
  </si>
  <si>
    <t>Fornecimento de ativos de rede, com treinamento, instalação, configuração, migração e assistência técnica da garantia</t>
  </si>
  <si>
    <t>LETTEL DISTRIBUIDORA DE TELEFONIA LTDA</t>
  </si>
  <si>
    <t>07.789.113/0001-67</t>
  </si>
  <si>
    <t>há exigência de garantia</t>
  </si>
  <si>
    <t>0008554-25.2022.4.01.8006</t>
  </si>
  <si>
    <t>10/2024</t>
  </si>
  <si>
    <t>Serviços de coleta de resíduos sólidos produzidos pelos consultórios médicos e odontológicos</t>
  </si>
  <si>
    <t>ECO SISTEMA AMBIENTAL LTDA</t>
  </si>
  <si>
    <t>41.663.890/0001-07</t>
  </si>
  <si>
    <t>0010021-05.2023.4.01.8006</t>
  </si>
  <si>
    <t>11/2024</t>
  </si>
  <si>
    <t>Fornecimento de água mineral para Rio Verde</t>
  </si>
  <si>
    <t>CNPJ 97.546.623/0001-04</t>
  </si>
  <si>
    <t>0000270-91.2023.4.01.8006</t>
  </si>
  <si>
    <t>12/2024</t>
  </si>
  <si>
    <t>Substituição de elevadores</t>
  </si>
  <si>
    <t>D+3 Comercial Ltda</t>
  </si>
  <si>
    <t>15.754.612/0001-47</t>
  </si>
  <si>
    <t>0005955-79.2023.4.01.8006</t>
  </si>
  <si>
    <t>13/2024</t>
  </si>
  <si>
    <t>Fiscalização reforma banheiros</t>
  </si>
  <si>
    <t>Solidei Serviços, Comércio e Consultoria LTDA</t>
  </si>
  <si>
    <t xml:space="preserve"> 48.842.008/0001-21</t>
  </si>
  <si>
    <t>0001046-57.2024.4.01.8006</t>
  </si>
  <si>
    <t>14/2024</t>
  </si>
  <si>
    <t>Azalini Industria E comercio Ltda</t>
  </si>
  <si>
    <t>46.257.514/0001-28</t>
  </si>
  <si>
    <t>Frankmar</t>
  </si>
  <si>
    <t>0008474-95.2021.4.01.8006</t>
  </si>
  <si>
    <t>15/2024</t>
  </si>
  <si>
    <t>0007819-55.2023.4.01.8006</t>
  </si>
  <si>
    <t>16/2024</t>
  </si>
  <si>
    <t>Projetos básicos e executivos para execução de retrofit</t>
  </si>
  <si>
    <t>Sors Concept LTDA - ME</t>
  </si>
  <si>
    <t>38.826.576/0001-85</t>
  </si>
  <si>
    <t xml:space="preserve">Garantia adicinal </t>
  </si>
  <si>
    <t>17/2024</t>
  </si>
  <si>
    <t>0000625-04.2023.4.01.8006</t>
  </si>
  <si>
    <t>18/2024</t>
  </si>
  <si>
    <t>Manutenção e recarga de extintores</t>
  </si>
  <si>
    <t>EXTIL COMERCIAL DE EXTINTORES LTDA</t>
  </si>
  <si>
    <t>02.778.850/0001-40</t>
  </si>
  <si>
    <t>N/A</t>
  </si>
  <si>
    <t>0010056-62.2023.4.01.8006</t>
  </si>
  <si>
    <t>19/2024</t>
  </si>
  <si>
    <t>Serviços de engenharia de elaboração dos projetos básicos e executivos para o sistema de climatização dos Edifícios da Seção Judiciária de Goiás</t>
  </si>
  <si>
    <t>Monteiro &amp; Filipini Monteiro Comercio e Serviços Ltda</t>
  </si>
  <si>
    <t>22.868.435/0001-95</t>
  </si>
  <si>
    <t>Seeng</t>
  </si>
  <si>
    <t>Joaquim - Ramal 1646</t>
  </si>
  <si>
    <t>2060-76.2024.4.01.8006</t>
  </si>
  <si>
    <t>20/2024</t>
  </si>
  <si>
    <t>Serviços de recarga de extintores</t>
  </si>
  <si>
    <t>Caldas Extintores e Equipamentos Contra Incêndios Ltda</t>
  </si>
  <si>
    <t>26.614.320/0001-25</t>
  </si>
  <si>
    <t>Não Há</t>
  </si>
  <si>
    <t>SESAP - RVD</t>
  </si>
  <si>
    <t>1161-78.2024.4.01.8006</t>
  </si>
  <si>
    <t>21/2024</t>
  </si>
  <si>
    <t>Aquisição de equipamentos de rede wireless</t>
  </si>
  <si>
    <t>XLAN LTDA</t>
  </si>
  <si>
    <t>44.818.547/0001-74</t>
  </si>
  <si>
    <t>22/2024</t>
  </si>
  <si>
    <t>0001147-94.2024.4.01.8006</t>
  </si>
  <si>
    <t>23/2024</t>
  </si>
  <si>
    <t>Estudos/ensaios para elaboração de projeto para construção da sede da subseção de Anápolis</t>
  </si>
  <si>
    <t>CNG SOLUÇÕES EM ENGENHARIA</t>
  </si>
  <si>
    <t>15.805.018/0001-38</t>
  </si>
  <si>
    <t>0010333-78.2023.4.01.8006</t>
  </si>
  <si>
    <t>24/2024</t>
  </si>
  <si>
    <t>Água mineral, natural, potável URUAÇU</t>
  </si>
  <si>
    <t>Chama Viva Distribuidora de Gás Ltda</t>
  </si>
  <si>
    <t>06.069.147/0001-14</t>
  </si>
  <si>
    <t>SESAP - URÇ</t>
  </si>
  <si>
    <t>Antônio Célio (62) 3766-0003</t>
  </si>
  <si>
    <t>0000973-85.2024.4.01.8006</t>
  </si>
  <si>
    <t>25/2024</t>
  </si>
  <si>
    <t xml:space="preserve">SOFÁS </t>
  </si>
  <si>
    <t>PRENSAR MÓVEIS LTDA</t>
  </si>
  <si>
    <t>17.756.197/0001-96</t>
  </si>
  <si>
    <t>SETPAT</t>
  </si>
  <si>
    <t>0009304-90.2023.4.01.8006</t>
  </si>
  <si>
    <t>26/2024</t>
  </si>
  <si>
    <t>Passagns aéreas</t>
  </si>
  <si>
    <t>VN SOARES - VIAJE BEM MAIS EIRELI - ME</t>
  </si>
  <si>
    <t>0001192-98.2024.4.01.8006</t>
  </si>
  <si>
    <t>27/2024</t>
  </si>
  <si>
    <t>impressoras e consumíveis</t>
  </si>
  <si>
    <t>INFORSHOP SUPRIMENTOS LTDA</t>
  </si>
  <si>
    <t>56.215.999/0013-84</t>
  </si>
  <si>
    <t>Vagner</t>
  </si>
  <si>
    <t>28/2024</t>
  </si>
  <si>
    <t>impressora e consumível</t>
  </si>
  <si>
    <t>CANON DO BRASIL INDÚSTRIA E COMÉRCIO LTDA</t>
  </si>
  <si>
    <t>46.266.771/0001-26</t>
  </si>
  <si>
    <t>29/2024</t>
  </si>
  <si>
    <t xml:space="preserve">rotulador e consumível </t>
  </si>
  <si>
    <t>CGF COMÉRCIO DE PRODUTOS DE INFORMÁTICA, ESCRITÓRIO E SERVIÇOS LTDA</t>
  </si>
  <si>
    <t>01.251.189/0001-58</t>
  </si>
  <si>
    <t>0000974-70.2024.4.01.8006</t>
  </si>
  <si>
    <t>30/2024</t>
  </si>
  <si>
    <t>cadeiras</t>
  </si>
  <si>
    <t>PECINI &amp; PECINI COMERCIO DE MOVEIS LTDA</t>
  </si>
  <si>
    <t>04.142.739/0001-99</t>
  </si>
  <si>
    <t>31/2024</t>
  </si>
  <si>
    <t>SERRA MOBILE INDUSTRIA E COMERCIO LTDA</t>
  </si>
  <si>
    <t>07.875.146/0001-20</t>
  </si>
  <si>
    <t>0003844-88.2024.4.01.8006</t>
  </si>
  <si>
    <t>32/2024</t>
  </si>
  <si>
    <t>Curso Excelência em Gestão</t>
  </si>
  <si>
    <t>N Produções</t>
  </si>
  <si>
    <t>05.025.586/0001-62</t>
  </si>
  <si>
    <t>Cristiane Tavares</t>
  </si>
  <si>
    <t>1756-77.2024.4.01.8006</t>
  </si>
  <si>
    <t>33/2024</t>
  </si>
  <si>
    <t>Seguros</t>
  </si>
  <si>
    <t>Seguros Sura/AS</t>
  </si>
  <si>
    <t>33065699/0001-27</t>
  </si>
  <si>
    <t>NEISSON - ramal 1538</t>
  </si>
  <si>
    <t>0006246-79.2023.4.01.8006</t>
  </si>
  <si>
    <t>34/2024</t>
  </si>
  <si>
    <t>Rece Van Computadores</t>
  </si>
  <si>
    <t>Vogel Soluções</t>
  </si>
  <si>
    <t>05.872.814/0001</t>
  </si>
  <si>
    <t>Renato</t>
  </si>
  <si>
    <t>0003641-29.2024.4.01.8006</t>
  </si>
  <si>
    <t>35/2024</t>
  </si>
  <si>
    <t>AQUISIÇÃO DE VEÍCULO CAMINHONETE</t>
  </si>
  <si>
    <t xml:space="preserve">AMORIM E ALVES COMÉRCIO DE VEÍCULOS LTDA </t>
  </si>
  <si>
    <t xml:space="preserve">12.661.958/0001-02 </t>
  </si>
  <si>
    <t>0001087-58.2023.4.01.8006</t>
  </si>
  <si>
    <t>36/2024</t>
  </si>
  <si>
    <t>SERVIÇOS CONTINUADOS MAO TI</t>
  </si>
  <si>
    <t xml:space="preserve">COMERCIAL LENÁ LTDA </t>
  </si>
  <si>
    <t xml:space="preserve">57.135.675/0001-65 </t>
  </si>
  <si>
    <t>0003010-85.2024.4.01.8006</t>
  </si>
  <si>
    <t>37/2024</t>
  </si>
  <si>
    <t>RÁDIOS E FONES DE OUVIDO PARA SEPOL</t>
  </si>
  <si>
    <t xml:space="preserve">3FR COMERCIO E SERVICOS LTDA </t>
  </si>
  <si>
    <t xml:space="preserve">14.697.738/0001-64 </t>
  </si>
  <si>
    <t>0001692-67.2024.4.01.8006</t>
  </si>
  <si>
    <t>38/2024</t>
  </si>
  <si>
    <t>SEPOL</t>
  </si>
  <si>
    <t>sepol.go@trf1.jus.br</t>
  </si>
  <si>
    <t>0003544-29.2024.4.01.8006</t>
  </si>
  <si>
    <t>39/2024</t>
  </si>
  <si>
    <t>Equipamentos wifi</t>
  </si>
  <si>
    <t>0003654-28.2024.4.01.8006</t>
  </si>
  <si>
    <t>40/2024</t>
  </si>
  <si>
    <t>Aquisição de 1 veículo - Toyota</t>
  </si>
  <si>
    <t>Toyota do Brasil Ltda</t>
  </si>
  <si>
    <t>59104760/0001-91</t>
  </si>
  <si>
    <t>0003090-49.2024.4.01.8006</t>
  </si>
  <si>
    <t>41/2024</t>
  </si>
  <si>
    <t>EMERGENCIAL DE VIGILÂNCIA</t>
  </si>
  <si>
    <t>DIMIVIG VIGILÂNCIA E SEGURANÇA PATRIMONIAL LTDA</t>
  </si>
  <si>
    <t>22.236.185/0002-51</t>
  </si>
  <si>
    <t>0003006-48.2024.4.01.8006</t>
  </si>
  <si>
    <t>42/2024</t>
  </si>
  <si>
    <t>EQUIPAMENTOS DE SEGURANÇA</t>
  </si>
  <si>
    <t>GENERAL MTM! MERCADO TATICO MAYNARD LTDA</t>
  </si>
  <si>
    <t>48.727.347/0001-67</t>
  </si>
  <si>
    <t>NEISSON - ramal 1539</t>
  </si>
  <si>
    <t>43/2024</t>
  </si>
  <si>
    <t>VALDEREZ MATEUS LTDA</t>
  </si>
  <si>
    <t>34.290.256/0001-00</t>
  </si>
  <si>
    <t>NEISSON - ramal 1540</t>
  </si>
  <si>
    <t>44/2024</t>
  </si>
  <si>
    <t>CCR ARTEFATOS DE LONA E COURO LTDA</t>
  </si>
  <si>
    <t>10.753.350/0001-82</t>
  </si>
  <si>
    <t>NEISSON - ramal 1541</t>
  </si>
  <si>
    <t>45/2024</t>
  </si>
  <si>
    <t>TS COMÉRCIO E IMPORTAÇÃO DE ACESSÓRIOS E EQUIPAMENTOS ESPORTIVOS LTDA</t>
  </si>
  <si>
    <t>49.582.242/0001-20</t>
  </si>
  <si>
    <t>NEISSON - ramal 1542</t>
  </si>
  <si>
    <t>46/2024</t>
  </si>
  <si>
    <t>DC SISTEMAS E SERVIÇOS LTDA</t>
  </si>
  <si>
    <t>45.998.082/0001-43</t>
  </si>
  <si>
    <t>NEISSON - ramal 1543</t>
  </si>
  <si>
    <t>47/2024</t>
  </si>
  <si>
    <t>WORLD AMÉRICA SINALIZAÇÃO LTDA</t>
  </si>
  <si>
    <t>42.100.755/0001-08</t>
  </si>
  <si>
    <t>NEISSON - ramal 1544</t>
  </si>
  <si>
    <t>48/2024</t>
  </si>
  <si>
    <t>AE INTERNACIONAL CONSULTORIA E COMÉRCIO LTDA</t>
  </si>
  <si>
    <t>28.288.621/0001-31</t>
  </si>
  <si>
    <t>NEISSON - ramal 1545</t>
  </si>
  <si>
    <t>49/2024</t>
  </si>
  <si>
    <t>METAL PLASTEC COMÉRCIO DE ARTIGOS DE PESCA E CAMPING LTDA</t>
  </si>
  <si>
    <t>29.567.315/0001-05</t>
  </si>
  <si>
    <t>NEISSON - ramal 1546</t>
  </si>
  <si>
    <t>50/2024</t>
  </si>
  <si>
    <t>INBRA-TECNOLOGIA E DEFESA INDÚSTRIA E COMÉRCIO LTDA</t>
  </si>
  <si>
    <t>26.836.227/0001-65</t>
  </si>
  <si>
    <t>NEISSON - ramal 1547</t>
  </si>
  <si>
    <t>51/2024</t>
  </si>
  <si>
    <t>COPLATEX INDÚSTRIA E COMÉRCIO DE TECIDOS S.A – Filial 1</t>
  </si>
  <si>
    <t>14.533.049/0002-03</t>
  </si>
  <si>
    <t>NEISSON - ramal 1548</t>
  </si>
  <si>
    <t>0001670-09.2024.4.01.8006</t>
  </si>
  <si>
    <t>52/2024</t>
  </si>
  <si>
    <t xml:space="preserve">ASSISTÊNCIA TÉCNICA EM APARELHOS MÉDICOS E ODONTOLÓGICOS LTDA </t>
  </si>
  <si>
    <t>SC COMERCIO E ASSISTENCIA TECNICA EM APARELHOS MEDICOS E ODONTOLOGICOS LTDA</t>
  </si>
  <si>
    <t>NÃO HÁ</t>
  </si>
  <si>
    <t xml:space="preserve"> 0007051-32.2023.4.01.8006</t>
  </si>
  <si>
    <t>53/2024</t>
  </si>
  <si>
    <t>Fornecimento de chaves, fechaduras, e afins</t>
  </si>
  <si>
    <t>Goiás Cofre &amp; Chaves Ltda</t>
  </si>
  <si>
    <t>07432269/0001-96</t>
  </si>
  <si>
    <t>seseg</t>
  </si>
  <si>
    <t>0001929-38.2023.4.01.8006</t>
  </si>
  <si>
    <t>54/2024</t>
  </si>
  <si>
    <t>Locação imóvel Rio Verde</t>
  </si>
  <si>
    <t>LIDERANÇA ASSESSORIA E CONTABILIDADE LTDA</t>
  </si>
  <si>
    <t>02.736.935/0001-66</t>
  </si>
  <si>
    <t>0003387-56.2024.4.01.8006</t>
  </si>
  <si>
    <t>55/2024</t>
  </si>
  <si>
    <t>AUTODESK AUTOCAD</t>
  </si>
  <si>
    <t xml:space="preserve"> JBC TECNOLOGIA LTDA</t>
  </si>
  <si>
    <t>19.510.651/0001-50</t>
  </si>
  <si>
    <t>56/2024</t>
  </si>
  <si>
    <t>AUTODESK REVIT</t>
  </si>
  <si>
    <t>WERNETECH INFORMÁTICA LTDA,</t>
  </si>
  <si>
    <t>33.479.392/0001-72</t>
  </si>
  <si>
    <t>0006346-97.2024.4.01.8006</t>
  </si>
  <si>
    <t>01/2025</t>
  </si>
  <si>
    <t>Serviços de orientação por escrito</t>
  </si>
  <si>
    <t>Zênite Informação e Consultoria</t>
  </si>
  <si>
    <t>86.781.069/0001-15</t>
  </si>
  <si>
    <t>0010688-88.2023.4.01.8006</t>
  </si>
  <si>
    <t>02/2025</t>
  </si>
  <si>
    <t>Materiais copa e cozinha</t>
  </si>
  <si>
    <t>ELEVATE UTILIDADES LTDA</t>
  </si>
  <si>
    <t>52.996.455/0001-02</t>
  </si>
  <si>
    <t>03/2025</t>
  </si>
  <si>
    <t>TY BORTHOLIN COMERCIAL LTDA</t>
  </si>
  <si>
    <t>05.291.541/0001-30</t>
  </si>
  <si>
    <t>04/2025</t>
  </si>
  <si>
    <t>BAUER COMERCIO E LICITACOES LTDA</t>
  </si>
  <si>
    <t>45.740.175/0001-73</t>
  </si>
  <si>
    <t>05/2025</t>
  </si>
  <si>
    <t>NOVA MESA UTILIDADES LTDA</t>
  </si>
  <si>
    <t>53.385.500/0001-55</t>
  </si>
  <si>
    <t>06/2025</t>
  </si>
  <si>
    <t>SANTANA COMÉRCIO DE UTILIDADES DOMÉSTICAS LTDA ME</t>
  </si>
  <si>
    <t xml:space="preserve"> 07.665.456/0001-10</t>
  </si>
  <si>
    <t>07/2025</t>
  </si>
  <si>
    <t>CRUZEIRO DO SUL COMERCIAL LTDA ME</t>
  </si>
  <si>
    <t>04.765.359/0001-00</t>
  </si>
  <si>
    <t>08/2025</t>
  </si>
  <si>
    <t>LGI COMERCIO DE PRODUTOS E SERVICOS LTDA</t>
  </si>
  <si>
    <t>36.990.073/0001-15</t>
  </si>
  <si>
    <t>09/2025</t>
  </si>
  <si>
    <t>PALMIRA DISTRIBUIDORA DE UTILIDADES DOMESTICAS LTDA</t>
  </si>
  <si>
    <t>37.730.284/0001-81</t>
  </si>
  <si>
    <t>10/2025</t>
  </si>
  <si>
    <t>LUMA COMERCIO E SERVICOS LTDA</t>
  </si>
  <si>
    <t>42.462.216/0001-19</t>
  </si>
  <si>
    <t>11/2025</t>
  </si>
  <si>
    <t>COPEL COMERCIAL DE PECAS LTDA</t>
  </si>
  <si>
    <t>02.528.743/0001-64</t>
  </si>
  <si>
    <t>0000702-42.2025.4.01.8006</t>
  </si>
  <si>
    <t>12/2025</t>
  </si>
  <si>
    <t>EMERGENCIAL DE CONTÍNUOS</t>
  </si>
  <si>
    <t>PRIME LOCAÇÃO DE MÃO DE OBRA E TERCEIRIZAÇÃO DE SERVIÇOS LTDA</t>
  </si>
  <si>
    <t>08.714.341/0001-30</t>
  </si>
  <si>
    <t>Luciano ramal 1535</t>
  </si>
  <si>
    <t>0005579-93.2023.4.01.8006</t>
  </si>
  <si>
    <t>13/2025</t>
  </si>
  <si>
    <t>Transporte mudança RVD</t>
  </si>
  <si>
    <t>AD SOLUCOES INTEGRADAS LTDA</t>
  </si>
  <si>
    <t> 58.766.868/0001-87</t>
  </si>
  <si>
    <t>0003159-81.2024.4.01.8006</t>
  </si>
  <si>
    <t>14/2025</t>
  </si>
  <si>
    <t>Locação de caçambas</t>
  </si>
  <si>
    <t>PAULO HEBERTO DOURADO TOLEDO</t>
  </si>
  <si>
    <t>58241599/0001-35</t>
  </si>
  <si>
    <t>Frankmar -Ramal 1535</t>
  </si>
  <si>
    <t>0006248-49.2023.4.01.8006</t>
  </si>
  <si>
    <t>15/2025</t>
  </si>
  <si>
    <t>Acesso à internet</t>
  </si>
  <si>
    <t>MCD INFORMATICA E TELECOMUNICACOES LTDA</t>
  </si>
  <si>
    <t>10.856.024/0001-09</t>
  </si>
  <si>
    <t>16/2025</t>
  </si>
  <si>
    <t>FIBRION INTERNET LTDA</t>
  </si>
  <si>
    <t>46.713.124/0001-15</t>
  </si>
  <si>
    <t>0001833-52.2025.4.01.8006</t>
  </si>
  <si>
    <t>17/2025</t>
  </si>
  <si>
    <t xml:space="preserve">EMERGENCIAL Limpeza </t>
  </si>
  <si>
    <t>REAL JG FACILITIES S.A</t>
  </si>
  <si>
    <t>08.247.960/0001-62</t>
  </si>
  <si>
    <t xml:space="preserve"> há</t>
  </si>
  <si>
    <t>0003174-50.2024.4.01.8006</t>
  </si>
  <si>
    <t>18/2025</t>
  </si>
  <si>
    <t xml:space="preserve">Estudos complementares necessários à elaboração dos projetos do Edifício-Sede da Subseção Judiciária de Rio Verde </t>
  </si>
  <si>
    <t>Moura Engenharia e Soluções Imobiliárias Ltda</t>
  </si>
  <si>
    <t>58.170.891/0001-04</t>
  </si>
  <si>
    <t>0003147-67.2024.4.01.8006</t>
  </si>
  <si>
    <t>19/2025</t>
  </si>
  <si>
    <t>Ginástica Laboral Rio Verde</t>
  </si>
  <si>
    <t>SOARES ATIVIDADES FISICAS LTDA</t>
  </si>
  <si>
    <t xml:space="preserve">10.195.247/0001-64 </t>
  </si>
  <si>
    <t>0004420-81.2024.4.01.8006</t>
  </si>
  <si>
    <t>20/2025</t>
  </si>
  <si>
    <t>Reforma do subsolo do Edifício Sede</t>
  </si>
  <si>
    <t xml:space="preserve"> J.M SERVICOS E REPARO ENGENHARIA LTDA</t>
  </si>
  <si>
    <t>31.245.056/0001-30</t>
  </si>
  <si>
    <t>0000975-55.2024.4.01.8006</t>
  </si>
  <si>
    <t>21/2025</t>
  </si>
  <si>
    <t>Aquisição de mobiliário</t>
  </si>
  <si>
    <t xml:space="preserve"> WOOD CENTER COMÉRCIO LTDA</t>
  </si>
  <si>
    <t>27.589.689/0001-89</t>
  </si>
  <si>
    <t>setpat.go.trf1.jus.br</t>
  </si>
  <si>
    <t>Marcos Aurélio - 1529</t>
  </si>
  <si>
    <t>0005518-04.2024.4.01.8006</t>
  </si>
  <si>
    <t>22/2025</t>
  </si>
  <si>
    <t>Manuteção central telefônica</t>
  </si>
  <si>
    <t>FORTT DO BRASIL LTDA</t>
  </si>
  <si>
    <t>05.138.913/0001-92</t>
  </si>
  <si>
    <t>23/2025</t>
  </si>
  <si>
    <t>CADEIRA COM ENCOSTO TIPO TELA (GABINETE)</t>
  </si>
  <si>
    <t>SERRA MOBILE INDÚSTRIA E COMÉRCIO LTDA</t>
  </si>
  <si>
    <t>contrato</t>
  </si>
  <si>
    <t>VALOR DIA</t>
  </si>
  <si>
    <t>1º apostila</t>
  </si>
  <si>
    <t>2ª apostila</t>
  </si>
  <si>
    <t>3ª apostila</t>
  </si>
</sst>
</file>

<file path=xl/styles.xml><?xml version="1.0" encoding="utf-8"?>
<styleSheet xmlns="http://schemas.openxmlformats.org/spreadsheetml/2006/main">
  <numFmts count="11">
    <numFmt numFmtId="176" formatCode="_-&quot;R$&quot;\ * #,##0.00_-;\-&quot;R$&quot;\ * #,##0.00_-;_-&quot;R$&quot;\ * &quot;-&quot;??_-;_-@"/>
    <numFmt numFmtId="177" formatCode="[$R$-416]\ #,##0.00;[Red]\-[$R$-416]\ #,##0.00"/>
    <numFmt numFmtId="178" formatCode="&quot;R$&quot;\ #,##0.00"/>
    <numFmt numFmtId="179" formatCode="&quot;R$&quot;\ #,##0.00;[Red]\-&quot;R$&quot;\ #,##0.00"/>
    <numFmt numFmtId="44" formatCode="_(&quot;$&quot;* #,##0.00_);_(&quot;$&quot;* \(#,##0.00\);_(&quot;$&quot;* &quot;-&quot;??_);_(@_)"/>
    <numFmt numFmtId="180" formatCode="&quot;R$ &quot;#,##0.00"/>
    <numFmt numFmtId="181" formatCode="d/m/yyyy"/>
    <numFmt numFmtId="182" formatCode="_ * #,##0_ ;_ * \-#,##0_ ;_ * &quot;-&quot;_ ;_ @_ "/>
    <numFmt numFmtId="42" formatCode="_(&quot;$&quot;* #,##0_);_(&quot;$&quot;* \(#,##0\);_(&quot;$&quot;* &quot;-&quot;_);_(@_)"/>
    <numFmt numFmtId="183" formatCode="_ * #,##0.00_ ;_ * \-#,##0.00_ ;_ * &quot;-&quot;??_ ;_ @_ "/>
    <numFmt numFmtId="184" formatCode="&quot;R$ &quot;#,##0.00;[Red]&quot;-R$ &quot;#,##0.00"/>
  </numFmts>
  <fonts count="41">
    <font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u/>
      <sz val="9"/>
      <name val="Calibri"/>
      <charset val="134"/>
    </font>
    <font>
      <b/>
      <sz val="9"/>
      <name val="Calibri"/>
      <charset val="134"/>
    </font>
    <font>
      <sz val="9"/>
      <name val="Calibri"/>
      <charset val="134"/>
    </font>
    <font>
      <sz val="12"/>
      <name val="Calibri"/>
      <charset val="134"/>
    </font>
    <font>
      <u/>
      <sz val="9"/>
      <color rgb="FF0000FF"/>
      <name val="Calibri"/>
      <charset val="134"/>
    </font>
    <font>
      <sz val="12"/>
      <color rgb="FF000000"/>
      <name val="Calibri"/>
      <charset val="134"/>
    </font>
    <font>
      <sz val="9"/>
      <color rgb="FF212121"/>
      <name val="Calibri"/>
      <charset val="134"/>
    </font>
    <font>
      <sz val="9"/>
      <color rgb="FF000000"/>
      <name val="Calibri"/>
      <charset val="134"/>
    </font>
    <font>
      <sz val="10"/>
      <name val="Calibri"/>
      <charset val="134"/>
    </font>
    <font>
      <sz val="12"/>
      <color rgb="FFFF0000"/>
      <name val="Calibri"/>
      <charset val="134"/>
    </font>
    <font>
      <sz val="12"/>
      <color rgb="FF000000"/>
      <name val="Times New Roman"/>
      <charset val="134"/>
    </font>
    <font>
      <sz val="12"/>
      <color rgb="FF000000"/>
      <name val="Cambria"/>
      <charset val="134"/>
    </font>
    <font>
      <u/>
      <sz val="9"/>
      <name val="Calibri"/>
      <charset val="134"/>
    </font>
    <font>
      <u/>
      <sz val="11"/>
      <name val="Calibri"/>
      <charset val="134"/>
    </font>
    <font>
      <u/>
      <sz val="10"/>
      <name val="Calibri"/>
      <charset val="134"/>
    </font>
    <font>
      <sz val="10"/>
      <color rgb="FF000000"/>
      <name val="Calibri"/>
      <charset val="134"/>
    </font>
    <font>
      <sz val="12"/>
      <name val="Arial"/>
      <charset val="134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6E3BC"/>
        <bgColor rgb="FFD6E3BC"/>
      </patternFill>
    </fill>
    <fill>
      <patternFill patternType="solid">
        <fgColor rgb="FF8DB3E2"/>
        <bgColor rgb="FF8DB3E2"/>
      </patternFill>
    </fill>
    <fill>
      <patternFill patternType="solid">
        <fgColor rgb="FF548DD4"/>
        <bgColor rgb="FF548DD4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1" fillId="1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2" fillId="17" borderId="14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5" fillId="13" borderId="13" applyNumberFormat="0" applyFont="0" applyAlignment="0" applyProtection="0">
      <alignment vertical="center"/>
    </xf>
    <xf numFmtId="0" fontId="36" fillId="29" borderId="1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17" borderId="16" applyNumberFormat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182" fontId="25" fillId="0" borderId="0" applyFont="0" applyFill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183" fontId="25" fillId="0" borderId="0" applyFont="0" applyFill="0" applyBorder="0" applyAlignment="0" applyProtection="0">
      <alignment vertical="center"/>
    </xf>
    <xf numFmtId="0" fontId="39" fillId="34" borderId="19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98">
    <xf numFmtId="0" fontId="0" fillId="0" borderId="0" xfId="0" applyFont="1" applyAlignment="1"/>
    <xf numFmtId="0" fontId="1" fillId="2" borderId="1" xfId="0" applyFont="1" applyFill="1" applyBorder="1"/>
    <xf numFmtId="181" fontId="1" fillId="2" borderId="1" xfId="0" applyNumberFormat="1" applyFont="1" applyFill="1" applyBorder="1"/>
    <xf numFmtId="4" fontId="2" fillId="2" borderId="1" xfId="0" applyNumberFormat="1" applyFont="1" applyFill="1" applyBorder="1"/>
    <xf numFmtId="0" fontId="1" fillId="3" borderId="2" xfId="0" applyFont="1" applyFill="1" applyBorder="1"/>
    <xf numFmtId="181" fontId="1" fillId="3" borderId="1" xfId="0" applyNumberFormat="1" applyFont="1" applyFill="1" applyBorder="1"/>
    <xf numFmtId="0" fontId="1" fillId="3" borderId="1" xfId="0" applyFont="1" applyFill="1" applyBorder="1"/>
    <xf numFmtId="4" fontId="1" fillId="3" borderId="1" xfId="0" applyNumberFormat="1" applyFont="1" applyFill="1" applyBorder="1"/>
    <xf numFmtId="0" fontId="0" fillId="0" borderId="3" xfId="0" applyFont="1" applyBorder="1"/>
    <xf numFmtId="0" fontId="0" fillId="0" borderId="4" xfId="0" applyFont="1" applyBorder="1"/>
    <xf numFmtId="4" fontId="2" fillId="3" borderId="1" xfId="0" applyNumberFormat="1" applyFont="1" applyFill="1" applyBorder="1"/>
    <xf numFmtId="0" fontId="2" fillId="4" borderId="1" xfId="0" applyFont="1" applyFill="1" applyBorder="1"/>
    <xf numFmtId="181" fontId="1" fillId="4" borderId="1" xfId="0" applyNumberFormat="1" applyFont="1" applyFill="1" applyBorder="1"/>
    <xf numFmtId="0" fontId="1" fillId="4" borderId="1" xfId="0" applyFont="1" applyFill="1" applyBorder="1"/>
    <xf numFmtId="4" fontId="1" fillId="4" borderId="1" xfId="0" applyNumberFormat="1" applyFont="1" applyFill="1" applyBorder="1"/>
    <xf numFmtId="4" fontId="2" fillId="4" borderId="1" xfId="0" applyNumberFormat="1" applyFont="1" applyFill="1" applyBorder="1"/>
    <xf numFmtId="0" fontId="1" fillId="5" borderId="1" xfId="0" applyFont="1" applyFill="1" applyBorder="1"/>
    <xf numFmtId="181" fontId="1" fillId="5" borderId="1" xfId="0" applyNumberFormat="1" applyFont="1" applyFill="1" applyBorder="1"/>
    <xf numFmtId="4" fontId="1" fillId="5" borderId="1" xfId="0" applyNumberFormat="1" applyFont="1" applyFill="1" applyBorder="1"/>
    <xf numFmtId="4" fontId="1" fillId="0" borderId="0" xfId="0" applyNumberFormat="1" applyFont="1"/>
    <xf numFmtId="4" fontId="0" fillId="0" borderId="0" xfId="0" applyNumberFormat="1" applyFont="1"/>
    <xf numFmtId="180" fontId="1" fillId="0" borderId="0" xfId="0" applyNumberFormat="1" applyFont="1"/>
    <xf numFmtId="181" fontId="1" fillId="0" borderId="0" xfId="0" applyNumberFormat="1" applyFont="1"/>
    <xf numFmtId="0" fontId="3" fillId="6" borderId="5" xfId="0" applyFont="1" applyFill="1" applyBorder="1" applyAlignment="1">
      <alignment horizontal="center" vertical="center"/>
    </xf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4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181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84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 wrapText="1"/>
    </xf>
    <xf numFmtId="180" fontId="12" fillId="0" borderId="1" xfId="0" applyNumberFormat="1" applyFont="1" applyBorder="1" applyAlignment="1">
      <alignment horizontal="center" vertical="center"/>
    </xf>
    <xf numFmtId="184" fontId="12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0" borderId="10" xfId="0" applyFont="1" applyBorder="1"/>
    <xf numFmtId="0" fontId="0" fillId="0" borderId="1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3" fillId="0" borderId="0" xfId="0" applyFont="1" applyAlignment="1">
      <alignment horizontal="center" wrapText="1"/>
    </xf>
    <xf numFmtId="49" fontId="1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49" fontId="6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58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81" fontId="1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/>
    <xf numFmtId="178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179" fontId="1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9" fontId="20" fillId="0" borderId="0" xfId="0" applyNumberFormat="1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nubes.go@trf1.jus.br" TargetMode="External"/><Relationship Id="rId8" Type="http://schemas.openxmlformats.org/officeDocument/2006/relationships/hyperlink" Target="mailto:seseg.go@trf1.jus.br" TargetMode="External"/><Relationship Id="rId7" Type="http://schemas.openxmlformats.org/officeDocument/2006/relationships/hyperlink" Target="mailto:sevit.go@trf1.jus.br" TargetMode="External"/><Relationship Id="rId6" Type="http://schemas.openxmlformats.org/officeDocument/2006/relationships/hyperlink" Target="mailto:secam.go@trf1.jus.br" TargetMode="External"/><Relationship Id="rId5" Type="http://schemas.openxmlformats.org/officeDocument/2006/relationships/hyperlink" Target="mailto:nutec.go@trf1.jus.br" TargetMode="External"/><Relationship Id="rId4" Type="http://schemas.openxmlformats.org/officeDocument/2006/relationships/hyperlink" Target="mailto:seafi.ans@trf1.jus.br" TargetMode="External"/><Relationship Id="rId3" Type="http://schemas.openxmlformats.org/officeDocument/2006/relationships/hyperlink" Target="https://sei.trf1.jus.br/sei/controlador.php?acao=procedimento_trabalhar&amp;acao_origem=procedimento_controlar&amp;acao_retorno=procedimento_controlar&amp;id_procedimento=298722&amp;infra_sistema=100000100&amp;infra_unidade_atual=110001695&amp;infra_hash=c70d324b65c75371049548fe" TargetMode="External"/><Relationship Id="rId2" Type="http://schemas.openxmlformats.org/officeDocument/2006/relationships/hyperlink" Target="mailto:sesap.lza@trf1.jus.br" TargetMode="External"/><Relationship Id="rId17" Type="http://schemas.openxmlformats.org/officeDocument/2006/relationships/hyperlink" Target="mailto:sesap.rvd@trf1.jus.br" TargetMode="External"/><Relationship Id="rId16" Type="http://schemas.openxmlformats.org/officeDocument/2006/relationships/hyperlink" Target="mailto:sepol.go@trf1.jus.br" TargetMode="External"/><Relationship Id="rId15" Type="http://schemas.openxmlformats.org/officeDocument/2006/relationships/hyperlink" Target="mailto:setmat.go@trf1.jus.br" TargetMode="External"/><Relationship Id="rId14" Type="http://schemas.openxmlformats.org/officeDocument/2006/relationships/hyperlink" Target="mailto:selit.go@trf1.jus.br" TargetMode="External"/><Relationship Id="rId13" Type="http://schemas.openxmlformats.org/officeDocument/2006/relationships/hyperlink" Target="mailto:seeng.go@trf1.jus.br" TargetMode="External"/><Relationship Id="rId12" Type="http://schemas.openxmlformats.org/officeDocument/2006/relationships/hyperlink" Target="mailto:sesap.frm@trf1.jus.br" TargetMode="External"/><Relationship Id="rId11" Type="http://schemas.openxmlformats.org/officeDocument/2006/relationships/hyperlink" Target="mailto:seder.go@trf1.jus.br" TargetMode="External"/><Relationship Id="rId10" Type="http://schemas.openxmlformats.org/officeDocument/2006/relationships/hyperlink" Target="mailto:semap.go@trf1.jus.br" TargetMode="External"/><Relationship Id="rId1" Type="http://schemas.openxmlformats.org/officeDocument/2006/relationships/hyperlink" Target="mailto:sesap.urc@trf1.jus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8"/>
  <sheetViews>
    <sheetView showGridLines="0" tabSelected="1" zoomScale="70" zoomScaleNormal="70" topLeftCell="C89" workbookViewId="0">
      <selection activeCell="N140" sqref="A54:N140"/>
    </sheetView>
  </sheetViews>
  <sheetFormatPr defaultColWidth="14.4333333333333" defaultRowHeight="15" customHeight="1"/>
  <cols>
    <col min="1" max="1" width="25.4333333333333" customWidth="1"/>
    <col min="2" max="2" width="22.7083333333333" customWidth="1"/>
    <col min="3" max="3" width="46.4333333333333" customWidth="1"/>
    <col min="4" max="4" width="53.1416666666667" customWidth="1"/>
    <col min="5" max="5" width="31.1416666666667" customWidth="1"/>
    <col min="6" max="8" width="24.5666666666667" customWidth="1"/>
    <col min="9" max="12" width="22.7083333333333" customWidth="1"/>
    <col min="13" max="13" width="14.8583333333333" customWidth="1"/>
    <col min="14" max="16" width="8.70833333333333" customWidth="1"/>
  </cols>
  <sheetData>
    <row r="1" ht="21" customHeight="1" spans="1:13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70"/>
    </row>
    <row r="2" ht="27" customHeight="1" spans="1:13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71"/>
    </row>
    <row r="3" ht="14.25" spans="1:13">
      <c r="A3" s="27" t="s">
        <v>1</v>
      </c>
      <c r="B3" s="27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7" t="s">
        <v>7</v>
      </c>
      <c r="H3" s="27" t="s">
        <v>8</v>
      </c>
      <c r="I3" s="27" t="s">
        <v>9</v>
      </c>
      <c r="J3" s="27" t="s">
        <v>10</v>
      </c>
      <c r="K3" s="27" t="s">
        <v>11</v>
      </c>
      <c r="L3" s="27" t="s">
        <v>12</v>
      </c>
      <c r="M3" s="27" t="s">
        <v>13</v>
      </c>
    </row>
    <row r="4" ht="60.75" customHeight="1" spans="1:13">
      <c r="A4" s="28" t="s">
        <v>14</v>
      </c>
      <c r="B4" s="29" t="s">
        <v>15</v>
      </c>
      <c r="C4" s="30" t="s">
        <v>16</v>
      </c>
      <c r="D4" s="30" t="s">
        <v>17</v>
      </c>
      <c r="E4" s="30" t="s">
        <v>18</v>
      </c>
      <c r="F4" s="47">
        <v>46050</v>
      </c>
      <c r="G4" s="38">
        <f ca="1" t="shared" ref="G4:G8" si="0">IF(F4="","",DATEDIF(TODAY(),F4,"M"))</f>
        <v>6</v>
      </c>
      <c r="H4" s="30" t="s">
        <v>19</v>
      </c>
      <c r="I4" s="30" t="s">
        <v>19</v>
      </c>
      <c r="J4" s="30" t="s">
        <v>20</v>
      </c>
      <c r="K4" s="56" t="s">
        <v>21</v>
      </c>
      <c r="L4" s="28" t="s">
        <v>22</v>
      </c>
      <c r="M4" s="31"/>
    </row>
    <row r="5" ht="81" customHeight="1" spans="1:13">
      <c r="A5" s="31" t="s">
        <v>23</v>
      </c>
      <c r="B5" s="29" t="s">
        <v>24</v>
      </c>
      <c r="C5" s="30" t="s">
        <v>25</v>
      </c>
      <c r="D5" s="30" t="s">
        <v>26</v>
      </c>
      <c r="E5" s="38" t="s">
        <v>27</v>
      </c>
      <c r="F5" s="47">
        <v>46059</v>
      </c>
      <c r="G5" s="38">
        <f ca="1" t="shared" si="0"/>
        <v>6</v>
      </c>
      <c r="H5" s="30" t="s">
        <v>19</v>
      </c>
      <c r="I5" s="30" t="s">
        <v>19</v>
      </c>
      <c r="J5" s="30" t="s">
        <v>28</v>
      </c>
      <c r="K5" s="57" t="s">
        <v>29</v>
      </c>
      <c r="L5" s="28" t="s">
        <v>30</v>
      </c>
      <c r="M5" s="28"/>
    </row>
    <row r="6" ht="54.75" customHeight="1" spans="1:13">
      <c r="A6" s="31" t="s">
        <v>31</v>
      </c>
      <c r="B6" s="29" t="s">
        <v>32</v>
      </c>
      <c r="C6" s="30" t="s">
        <v>33</v>
      </c>
      <c r="D6" s="30" t="s">
        <v>34</v>
      </c>
      <c r="E6" s="30" t="s">
        <v>35</v>
      </c>
      <c r="F6" s="47">
        <v>46528</v>
      </c>
      <c r="G6" s="38">
        <f ca="1" t="shared" si="0"/>
        <v>22</v>
      </c>
      <c r="H6" s="30" t="s">
        <v>19</v>
      </c>
      <c r="I6" s="30" t="s">
        <v>19</v>
      </c>
      <c r="J6" s="30" t="s">
        <v>36</v>
      </c>
      <c r="K6" s="58" t="s">
        <v>37</v>
      </c>
      <c r="L6" s="28" t="s">
        <v>38</v>
      </c>
      <c r="M6" s="28" t="s">
        <v>39</v>
      </c>
    </row>
    <row r="7" ht="61.5" customHeight="1" spans="1:13">
      <c r="A7" s="32" t="s">
        <v>40</v>
      </c>
      <c r="B7" s="29" t="s">
        <v>41</v>
      </c>
      <c r="C7" s="30" t="s">
        <v>42</v>
      </c>
      <c r="D7" s="30" t="s">
        <v>43</v>
      </c>
      <c r="E7" s="30" t="s">
        <v>44</v>
      </c>
      <c r="F7" s="47">
        <v>46901</v>
      </c>
      <c r="G7" s="38">
        <f ca="1" t="shared" si="0"/>
        <v>34</v>
      </c>
      <c r="H7" s="30" t="s">
        <v>19</v>
      </c>
      <c r="I7" s="30" t="s">
        <v>19</v>
      </c>
      <c r="J7" s="30" t="s">
        <v>45</v>
      </c>
      <c r="K7" s="56" t="s">
        <v>46</v>
      </c>
      <c r="L7" s="28" t="s">
        <v>47</v>
      </c>
      <c r="M7" s="31"/>
    </row>
    <row r="8" ht="30.75" customHeight="1" spans="1:13">
      <c r="A8" s="31" t="s">
        <v>48</v>
      </c>
      <c r="B8" s="29" t="s">
        <v>49</v>
      </c>
      <c r="C8" s="30" t="s">
        <v>50</v>
      </c>
      <c r="D8" s="30" t="s">
        <v>51</v>
      </c>
      <c r="E8" s="30" t="s">
        <v>52</v>
      </c>
      <c r="F8" s="47">
        <v>46664</v>
      </c>
      <c r="G8" s="38">
        <f ca="1" t="shared" si="0"/>
        <v>26</v>
      </c>
      <c r="H8" s="30" t="s">
        <v>19</v>
      </c>
      <c r="I8" s="30" t="s">
        <v>19</v>
      </c>
      <c r="J8" s="30" t="s">
        <v>53</v>
      </c>
      <c r="K8" s="56" t="s">
        <v>54</v>
      </c>
      <c r="L8" s="28" t="s">
        <v>55</v>
      </c>
      <c r="M8" s="31"/>
    </row>
    <row r="9" ht="38.25" customHeight="1" spans="1:13">
      <c r="A9" s="28" t="s">
        <v>56</v>
      </c>
      <c r="B9" s="29" t="s">
        <v>57</v>
      </c>
      <c r="C9" s="30" t="s">
        <v>58</v>
      </c>
      <c r="D9" s="30" t="s">
        <v>59</v>
      </c>
      <c r="E9" s="38" t="s">
        <v>60</v>
      </c>
      <c r="F9" s="47">
        <v>45583</v>
      </c>
      <c r="G9" s="48" t="s">
        <v>61</v>
      </c>
      <c r="H9" s="30" t="s">
        <v>62</v>
      </c>
      <c r="I9" s="59">
        <v>84879.04</v>
      </c>
      <c r="J9" s="30" t="s">
        <v>63</v>
      </c>
      <c r="K9" s="56" t="s">
        <v>64</v>
      </c>
      <c r="L9" s="28" t="s">
        <v>65</v>
      </c>
      <c r="M9" s="31"/>
    </row>
    <row r="10" ht="30.75" customHeight="1" spans="1:13">
      <c r="A10" s="28" t="s">
        <v>66</v>
      </c>
      <c r="B10" s="29" t="s">
        <v>67</v>
      </c>
      <c r="C10" s="30" t="s">
        <v>68</v>
      </c>
      <c r="D10" s="30" t="s">
        <v>69</v>
      </c>
      <c r="E10" s="38" t="s">
        <v>70</v>
      </c>
      <c r="F10" s="47">
        <v>45627</v>
      </c>
      <c r="G10" s="48" t="s">
        <v>61</v>
      </c>
      <c r="H10" s="30" t="s">
        <v>19</v>
      </c>
      <c r="I10" s="30" t="s">
        <v>19</v>
      </c>
      <c r="J10" s="30" t="s">
        <v>71</v>
      </c>
      <c r="K10" s="56" t="s">
        <v>72</v>
      </c>
      <c r="L10" s="28" t="s">
        <v>73</v>
      </c>
      <c r="M10" s="31"/>
    </row>
    <row r="11" ht="33.75" customHeight="1" spans="1:13">
      <c r="A11" s="28" t="s">
        <v>74</v>
      </c>
      <c r="B11" s="29" t="s">
        <v>75</v>
      </c>
      <c r="C11" s="30" t="s">
        <v>76</v>
      </c>
      <c r="D11" s="30" t="s">
        <v>77</v>
      </c>
      <c r="E11" s="38" t="s">
        <v>78</v>
      </c>
      <c r="F11" s="47">
        <v>45659</v>
      </c>
      <c r="G11" s="48" t="s">
        <v>61</v>
      </c>
      <c r="H11" s="30" t="s">
        <v>19</v>
      </c>
      <c r="I11" s="30" t="s">
        <v>19</v>
      </c>
      <c r="J11" s="30" t="s">
        <v>79</v>
      </c>
      <c r="K11" s="56" t="s">
        <v>80</v>
      </c>
      <c r="L11" s="28" t="s">
        <v>81</v>
      </c>
      <c r="M11" s="31"/>
    </row>
    <row r="12" ht="39" customHeight="1" spans="1:13">
      <c r="A12" s="28" t="s">
        <v>82</v>
      </c>
      <c r="B12" s="29" t="s">
        <v>83</v>
      </c>
      <c r="C12" s="30" t="s">
        <v>84</v>
      </c>
      <c r="D12" s="30" t="s">
        <v>85</v>
      </c>
      <c r="E12" s="30" t="s">
        <v>86</v>
      </c>
      <c r="F12" s="47">
        <v>45783</v>
      </c>
      <c r="G12" s="38">
        <f ca="1" t="shared" ref="G12:G13" si="1">IF(F12="","",DATEDIF(TODAY(),F12,"M"))</f>
        <v>-2</v>
      </c>
      <c r="H12" s="30" t="s">
        <v>87</v>
      </c>
      <c r="I12" s="60">
        <v>51840</v>
      </c>
      <c r="J12" s="30" t="s">
        <v>63</v>
      </c>
      <c r="K12" s="56" t="s">
        <v>64</v>
      </c>
      <c r="L12" s="28" t="s">
        <v>65</v>
      </c>
      <c r="M12" s="31"/>
    </row>
    <row r="13" ht="33" customHeight="1" spans="1:13">
      <c r="A13" s="28" t="s">
        <v>88</v>
      </c>
      <c r="B13" s="29" t="s">
        <v>89</v>
      </c>
      <c r="C13" s="30" t="s">
        <v>90</v>
      </c>
      <c r="D13" s="30" t="s">
        <v>85</v>
      </c>
      <c r="E13" s="30" t="s">
        <v>86</v>
      </c>
      <c r="F13" s="47">
        <v>45832</v>
      </c>
      <c r="G13" s="38">
        <f ca="1" t="shared" si="1"/>
        <v>0</v>
      </c>
      <c r="H13" s="30" t="s">
        <v>19</v>
      </c>
      <c r="I13" s="30" t="s">
        <v>19</v>
      </c>
      <c r="J13" s="30" t="s">
        <v>63</v>
      </c>
      <c r="K13" s="56" t="s">
        <v>64</v>
      </c>
      <c r="L13" s="28" t="s">
        <v>65</v>
      </c>
      <c r="M13" s="31"/>
    </row>
    <row r="14" ht="48.75" customHeight="1" spans="1:13">
      <c r="A14" s="31" t="s">
        <v>91</v>
      </c>
      <c r="B14" s="29" t="s">
        <v>92</v>
      </c>
      <c r="C14" s="33" t="s">
        <v>93</v>
      </c>
      <c r="D14" s="30" t="s">
        <v>94</v>
      </c>
      <c r="E14" s="38" t="s">
        <v>95</v>
      </c>
      <c r="F14" s="47">
        <v>45417</v>
      </c>
      <c r="G14" s="48" t="s">
        <v>61</v>
      </c>
      <c r="H14" s="30" t="s">
        <v>87</v>
      </c>
      <c r="I14" s="61">
        <v>28270</v>
      </c>
      <c r="J14" s="30" t="s">
        <v>63</v>
      </c>
      <c r="K14" s="56" t="s">
        <v>64</v>
      </c>
      <c r="L14" s="28" t="s">
        <v>65</v>
      </c>
      <c r="M14" s="31"/>
    </row>
    <row r="15" ht="48.75" customHeight="1" spans="1:13">
      <c r="A15" s="31" t="s">
        <v>96</v>
      </c>
      <c r="B15" s="29" t="s">
        <v>97</v>
      </c>
      <c r="C15" s="30" t="s">
        <v>98</v>
      </c>
      <c r="D15" s="30" t="s">
        <v>99</v>
      </c>
      <c r="E15" s="36" t="s">
        <v>100</v>
      </c>
      <c r="F15" s="47">
        <v>45417</v>
      </c>
      <c r="G15" s="48" t="s">
        <v>61</v>
      </c>
      <c r="H15" s="49" t="s">
        <v>101</v>
      </c>
      <c r="I15" s="62">
        <v>5758.3</v>
      </c>
      <c r="J15" s="30" t="s">
        <v>63</v>
      </c>
      <c r="K15" s="56" t="s">
        <v>64</v>
      </c>
      <c r="L15" s="28" t="s">
        <v>102</v>
      </c>
      <c r="M15" s="31"/>
    </row>
    <row r="16" ht="48.75" customHeight="1" spans="1:13">
      <c r="A16" s="31" t="s">
        <v>103</v>
      </c>
      <c r="B16" s="29" t="s">
        <v>104</v>
      </c>
      <c r="C16" s="30" t="s">
        <v>105</v>
      </c>
      <c r="D16" s="30" t="s">
        <v>106</v>
      </c>
      <c r="E16" s="36" t="s">
        <v>107</v>
      </c>
      <c r="F16" s="47">
        <v>46020</v>
      </c>
      <c r="G16" s="38">
        <f ca="1" t="shared" ref="G16:G21" si="2">IF(F16="","",DATEDIF(TODAY(),F16,"M"))</f>
        <v>5</v>
      </c>
      <c r="H16" s="30" t="s">
        <v>19</v>
      </c>
      <c r="I16" s="30" t="s">
        <v>19</v>
      </c>
      <c r="J16" s="30" t="s">
        <v>108</v>
      </c>
      <c r="K16" s="56" t="s">
        <v>109</v>
      </c>
      <c r="L16" s="28" t="s">
        <v>110</v>
      </c>
      <c r="M16" s="31"/>
    </row>
    <row r="17" ht="48.75" customHeight="1" spans="1:13">
      <c r="A17" s="28" t="s">
        <v>111</v>
      </c>
      <c r="B17" s="29" t="s">
        <v>112</v>
      </c>
      <c r="C17" s="30" t="s">
        <v>113</v>
      </c>
      <c r="D17" s="30" t="s">
        <v>114</v>
      </c>
      <c r="E17" s="36" t="s">
        <v>115</v>
      </c>
      <c r="F17" s="47">
        <v>45686</v>
      </c>
      <c r="G17" s="38">
        <f ca="1" t="shared" si="2"/>
        <v>-5</v>
      </c>
      <c r="H17" s="30" t="s">
        <v>19</v>
      </c>
      <c r="I17" s="30" t="s">
        <v>19</v>
      </c>
      <c r="J17" s="30" t="s">
        <v>79</v>
      </c>
      <c r="K17" s="56" t="s">
        <v>80</v>
      </c>
      <c r="L17" s="28" t="s">
        <v>81</v>
      </c>
      <c r="M17" s="31"/>
    </row>
    <row r="18" ht="48.75" customHeight="1" spans="1:13">
      <c r="A18" s="28" t="s">
        <v>116</v>
      </c>
      <c r="B18" s="29" t="s">
        <v>117</v>
      </c>
      <c r="C18" s="30" t="s">
        <v>118</v>
      </c>
      <c r="D18" s="30" t="s">
        <v>119</v>
      </c>
      <c r="E18" s="36" t="s">
        <v>120</v>
      </c>
      <c r="F18" s="47">
        <v>45705</v>
      </c>
      <c r="G18" s="38">
        <f ca="1" t="shared" si="2"/>
        <v>-4</v>
      </c>
      <c r="H18" s="30" t="s">
        <v>19</v>
      </c>
      <c r="I18" s="30" t="s">
        <v>19</v>
      </c>
      <c r="J18" s="30" t="s">
        <v>63</v>
      </c>
      <c r="K18" s="56" t="s">
        <v>64</v>
      </c>
      <c r="L18" s="28" t="s">
        <v>65</v>
      </c>
      <c r="M18" s="31"/>
    </row>
    <row r="19" ht="102" customHeight="1" spans="1:13">
      <c r="A19" s="34" t="s">
        <v>121</v>
      </c>
      <c r="B19" s="35" t="s">
        <v>122</v>
      </c>
      <c r="C19" s="30" t="s">
        <v>123</v>
      </c>
      <c r="D19" s="33" t="s">
        <v>124</v>
      </c>
      <c r="E19" s="36" t="s">
        <v>125</v>
      </c>
      <c r="F19" s="47">
        <v>45762</v>
      </c>
      <c r="G19" s="38">
        <f ca="1" t="shared" si="2"/>
        <v>-2</v>
      </c>
      <c r="H19" s="30" t="s">
        <v>87</v>
      </c>
      <c r="I19" s="59">
        <v>20735.06</v>
      </c>
      <c r="J19" s="30" t="s">
        <v>126</v>
      </c>
      <c r="K19" s="56" t="s">
        <v>127</v>
      </c>
      <c r="L19" s="28" t="s">
        <v>128</v>
      </c>
      <c r="M19" s="28" t="s">
        <v>129</v>
      </c>
    </row>
    <row r="20" ht="27.75" customHeight="1" spans="1:13">
      <c r="A20" s="34" t="s">
        <v>130</v>
      </c>
      <c r="B20" s="35" t="s">
        <v>131</v>
      </c>
      <c r="C20" s="30" t="s">
        <v>132</v>
      </c>
      <c r="D20" s="36" t="s">
        <v>133</v>
      </c>
      <c r="E20" s="38" t="s">
        <v>134</v>
      </c>
      <c r="F20" s="47">
        <v>47635</v>
      </c>
      <c r="G20" s="38">
        <f ca="1" t="shared" si="2"/>
        <v>58</v>
      </c>
      <c r="H20" s="30" t="s">
        <v>19</v>
      </c>
      <c r="I20" s="30" t="s">
        <v>19</v>
      </c>
      <c r="J20" s="30" t="s">
        <v>135</v>
      </c>
      <c r="K20" s="56" t="s">
        <v>136</v>
      </c>
      <c r="L20" s="28" t="s">
        <v>102</v>
      </c>
      <c r="M20" s="31"/>
    </row>
    <row r="21" ht="25.5" customHeight="1" spans="1:13">
      <c r="A21" s="34" t="s">
        <v>137</v>
      </c>
      <c r="B21" s="35" t="s">
        <v>138</v>
      </c>
      <c r="C21" s="30" t="s">
        <v>139</v>
      </c>
      <c r="D21" s="30" t="s">
        <v>114</v>
      </c>
      <c r="E21" s="36" t="s">
        <v>115</v>
      </c>
      <c r="F21" s="47">
        <v>45802</v>
      </c>
      <c r="G21" s="38">
        <f ca="1" t="shared" si="2"/>
        <v>-1</v>
      </c>
      <c r="H21" s="30" t="s">
        <v>19</v>
      </c>
      <c r="I21" s="30" t="s">
        <v>19</v>
      </c>
      <c r="J21" s="30" t="s">
        <v>135</v>
      </c>
      <c r="K21" s="56" t="s">
        <v>136</v>
      </c>
      <c r="L21" s="28" t="s">
        <v>102</v>
      </c>
      <c r="M21" s="28" t="s">
        <v>140</v>
      </c>
    </row>
    <row r="22" ht="46.5" customHeight="1" spans="1:13">
      <c r="A22" s="37" t="s">
        <v>141</v>
      </c>
      <c r="B22" s="35" t="s">
        <v>142</v>
      </c>
      <c r="C22" s="30" t="s">
        <v>143</v>
      </c>
      <c r="D22" s="30" t="s">
        <v>99</v>
      </c>
      <c r="E22" s="38" t="s">
        <v>100</v>
      </c>
      <c r="F22" s="47">
        <v>45933</v>
      </c>
      <c r="G22" s="48" t="s">
        <v>144</v>
      </c>
      <c r="H22" s="49" t="s">
        <v>145</v>
      </c>
      <c r="I22" s="63">
        <v>275.4</v>
      </c>
      <c r="J22" s="30" t="s">
        <v>63</v>
      </c>
      <c r="K22" s="56" t="s">
        <v>64</v>
      </c>
      <c r="L22" s="28" t="s">
        <v>65</v>
      </c>
      <c r="M22" s="31"/>
    </row>
    <row r="23" ht="33" customHeight="1" spans="1:13">
      <c r="A23" s="31" t="s">
        <v>146</v>
      </c>
      <c r="B23" s="31" t="s">
        <v>147</v>
      </c>
      <c r="C23" s="38" t="s">
        <v>148</v>
      </c>
      <c r="D23" s="30" t="s">
        <v>149</v>
      </c>
      <c r="E23" s="36" t="s">
        <v>150</v>
      </c>
      <c r="F23" s="47">
        <v>46019</v>
      </c>
      <c r="G23" s="38">
        <f ca="1" t="shared" ref="G23:G34" si="3">IF(F23="","",DATEDIF(TODAY(),F23,"M"))</f>
        <v>5</v>
      </c>
      <c r="H23" s="30" t="s">
        <v>19</v>
      </c>
      <c r="I23" s="30" t="s">
        <v>19</v>
      </c>
      <c r="J23" s="30" t="s">
        <v>71</v>
      </c>
      <c r="K23" s="56" t="s">
        <v>72</v>
      </c>
      <c r="L23" s="28" t="s">
        <v>151</v>
      </c>
      <c r="M23" s="72"/>
    </row>
    <row r="24" ht="26.25" customHeight="1" spans="1:13">
      <c r="A24" s="31" t="s">
        <v>152</v>
      </c>
      <c r="B24" s="31" t="s">
        <v>153</v>
      </c>
      <c r="C24" s="38" t="s">
        <v>154</v>
      </c>
      <c r="D24" s="30" t="s">
        <v>149</v>
      </c>
      <c r="E24" s="36" t="s">
        <v>150</v>
      </c>
      <c r="F24" s="47">
        <v>46019</v>
      </c>
      <c r="G24" s="38">
        <f ca="1" t="shared" si="3"/>
        <v>5</v>
      </c>
      <c r="H24" s="30" t="s">
        <v>19</v>
      </c>
      <c r="I24" s="30" t="s">
        <v>19</v>
      </c>
      <c r="J24" s="30" t="s">
        <v>71</v>
      </c>
      <c r="K24" s="56" t="s">
        <v>72</v>
      </c>
      <c r="L24" s="28" t="s">
        <v>151</v>
      </c>
      <c r="M24" s="72"/>
    </row>
    <row r="25" ht="18" customHeight="1" spans="1:13">
      <c r="A25" s="31" t="s">
        <v>155</v>
      </c>
      <c r="B25" s="31" t="s">
        <v>156</v>
      </c>
      <c r="C25" s="39" t="s">
        <v>157</v>
      </c>
      <c r="D25" s="38" t="s">
        <v>158</v>
      </c>
      <c r="E25" s="38" t="s">
        <v>159</v>
      </c>
      <c r="F25" s="47">
        <v>45987</v>
      </c>
      <c r="G25" s="38">
        <f ca="1" t="shared" si="3"/>
        <v>4</v>
      </c>
      <c r="H25" s="30" t="s">
        <v>19</v>
      </c>
      <c r="I25" s="30" t="s">
        <v>19</v>
      </c>
      <c r="J25" s="30" t="s">
        <v>160</v>
      </c>
      <c r="K25" s="56" t="s">
        <v>161</v>
      </c>
      <c r="L25" s="28" t="s">
        <v>162</v>
      </c>
      <c r="M25" s="72"/>
    </row>
    <row r="26" ht="15.75" customHeight="1" spans="1:13">
      <c r="A26" s="31" t="s">
        <v>163</v>
      </c>
      <c r="B26" s="31" t="s">
        <v>164</v>
      </c>
      <c r="C26" s="30" t="s">
        <v>165</v>
      </c>
      <c r="D26" s="40" t="s">
        <v>166</v>
      </c>
      <c r="E26" s="38" t="s">
        <v>167</v>
      </c>
      <c r="F26" s="47">
        <v>45993</v>
      </c>
      <c r="G26" s="38">
        <f ca="1" t="shared" si="3"/>
        <v>4</v>
      </c>
      <c r="H26" s="30" t="s">
        <v>19</v>
      </c>
      <c r="I26" s="30" t="s">
        <v>19</v>
      </c>
      <c r="J26" s="30" t="s">
        <v>63</v>
      </c>
      <c r="K26" s="56" t="s">
        <v>64</v>
      </c>
      <c r="L26" s="28" t="s">
        <v>65</v>
      </c>
      <c r="M26" s="31"/>
    </row>
    <row r="27" ht="24" customHeight="1" spans="1:13">
      <c r="A27" s="31" t="s">
        <v>168</v>
      </c>
      <c r="B27" s="35" t="s">
        <v>169</v>
      </c>
      <c r="C27" s="30" t="s">
        <v>170</v>
      </c>
      <c r="D27" s="36" t="s">
        <v>171</v>
      </c>
      <c r="E27" s="36" t="s">
        <v>172</v>
      </c>
      <c r="F27" s="47">
        <v>46134</v>
      </c>
      <c r="G27" s="38">
        <f ca="1" t="shared" si="3"/>
        <v>9</v>
      </c>
      <c r="H27" s="30" t="s">
        <v>19</v>
      </c>
      <c r="I27" s="30" t="s">
        <v>19</v>
      </c>
      <c r="J27" s="38" t="s">
        <v>173</v>
      </c>
      <c r="K27" s="64" t="s">
        <v>174</v>
      </c>
      <c r="L27" s="28" t="s">
        <v>175</v>
      </c>
      <c r="M27" s="31"/>
    </row>
    <row r="28" ht="47.25" customHeight="1" spans="1:13">
      <c r="A28" s="31" t="s">
        <v>176</v>
      </c>
      <c r="B28" s="35" t="s">
        <v>177</v>
      </c>
      <c r="C28" s="30" t="s">
        <v>178</v>
      </c>
      <c r="D28" s="30" t="s">
        <v>179</v>
      </c>
      <c r="E28" s="50" t="s">
        <v>180</v>
      </c>
      <c r="F28" s="47">
        <v>45818</v>
      </c>
      <c r="G28" s="38">
        <f ca="1" t="shared" si="3"/>
        <v>0</v>
      </c>
      <c r="H28" s="38" t="s">
        <v>19</v>
      </c>
      <c r="I28" s="38" t="s">
        <v>19</v>
      </c>
      <c r="J28" s="30" t="s">
        <v>79</v>
      </c>
      <c r="K28" s="56" t="s">
        <v>80</v>
      </c>
      <c r="L28" s="28" t="s">
        <v>81</v>
      </c>
      <c r="M28" s="28" t="s">
        <v>181</v>
      </c>
    </row>
    <row r="29" ht="45" customHeight="1" spans="1:13">
      <c r="A29" s="31" t="s">
        <v>182</v>
      </c>
      <c r="B29" s="35" t="s">
        <v>183</v>
      </c>
      <c r="C29" s="30" t="s">
        <v>184</v>
      </c>
      <c r="D29" s="33" t="s">
        <v>94</v>
      </c>
      <c r="E29" s="36" t="s">
        <v>95</v>
      </c>
      <c r="F29" s="47">
        <v>46006</v>
      </c>
      <c r="G29" s="38">
        <f ca="1" t="shared" si="3"/>
        <v>5</v>
      </c>
      <c r="H29" s="38" t="s">
        <v>185</v>
      </c>
      <c r="I29" s="65">
        <v>6699</v>
      </c>
      <c r="J29" s="30" t="s">
        <v>63</v>
      </c>
      <c r="K29" s="64" t="s">
        <v>64</v>
      </c>
      <c r="L29" s="28" t="s">
        <v>186</v>
      </c>
      <c r="M29" s="31"/>
    </row>
    <row r="30" ht="38.25" customHeight="1" spans="1:13">
      <c r="A30" s="31" t="s">
        <v>187</v>
      </c>
      <c r="B30" s="35" t="s">
        <v>188</v>
      </c>
      <c r="C30" s="30" t="s">
        <v>189</v>
      </c>
      <c r="D30" s="30" t="s">
        <v>190</v>
      </c>
      <c r="E30" s="38" t="s">
        <v>191</v>
      </c>
      <c r="F30" s="47">
        <v>45649</v>
      </c>
      <c r="G30" s="38">
        <f ca="1" t="shared" si="3"/>
        <v>-6</v>
      </c>
      <c r="H30" s="38" t="s">
        <v>185</v>
      </c>
      <c r="I30" s="65">
        <v>187535.8</v>
      </c>
      <c r="J30" s="38" t="s">
        <v>79</v>
      </c>
      <c r="K30" s="64" t="s">
        <v>80</v>
      </c>
      <c r="L30" s="28" t="s">
        <v>81</v>
      </c>
      <c r="M30" s="31"/>
    </row>
    <row r="31" ht="32.25" customHeight="1" spans="1:13">
      <c r="A31" s="31" t="s">
        <v>192</v>
      </c>
      <c r="B31" s="35" t="s">
        <v>193</v>
      </c>
      <c r="C31" s="30" t="s">
        <v>194</v>
      </c>
      <c r="D31" s="30" t="s">
        <v>195</v>
      </c>
      <c r="E31" s="36" t="s">
        <v>196</v>
      </c>
      <c r="F31" s="47">
        <v>46399</v>
      </c>
      <c r="G31" s="38">
        <f ca="1" t="shared" si="3"/>
        <v>18</v>
      </c>
      <c r="H31" s="38" t="s">
        <v>197</v>
      </c>
      <c r="I31" s="66">
        <v>2815.92</v>
      </c>
      <c r="J31" s="38" t="s">
        <v>63</v>
      </c>
      <c r="K31" s="64" t="s">
        <v>64</v>
      </c>
      <c r="L31" s="28" t="s">
        <v>198</v>
      </c>
      <c r="M31" s="31"/>
    </row>
    <row r="32" ht="15.75" customHeight="1" spans="1:13">
      <c r="A32" s="31" t="s">
        <v>199</v>
      </c>
      <c r="B32" s="35" t="s">
        <v>200</v>
      </c>
      <c r="C32" s="30" t="s">
        <v>201</v>
      </c>
      <c r="D32" s="33" t="s">
        <v>202</v>
      </c>
      <c r="E32" s="50" t="s">
        <v>203</v>
      </c>
      <c r="F32" s="47">
        <v>45870</v>
      </c>
      <c r="G32" s="38">
        <f ca="1" t="shared" si="3"/>
        <v>0</v>
      </c>
      <c r="H32" s="30" t="s">
        <v>204</v>
      </c>
      <c r="I32" s="65">
        <v>9000</v>
      </c>
      <c r="J32" s="38" t="s">
        <v>71</v>
      </c>
      <c r="K32" s="64" t="s">
        <v>72</v>
      </c>
      <c r="L32" s="28" t="s">
        <v>73</v>
      </c>
      <c r="M32" s="31"/>
    </row>
    <row r="33" ht="15.75" customHeight="1" spans="1:13">
      <c r="A33" s="31" t="s">
        <v>205</v>
      </c>
      <c r="B33" s="35" t="s">
        <v>206</v>
      </c>
      <c r="C33" s="30" t="s">
        <v>207</v>
      </c>
      <c r="D33" s="33" t="s">
        <v>208</v>
      </c>
      <c r="E33" s="50" t="s">
        <v>209</v>
      </c>
      <c r="F33" s="47">
        <v>45809</v>
      </c>
      <c r="G33" s="38">
        <f ca="1" t="shared" si="3"/>
        <v>-1</v>
      </c>
      <c r="H33" s="30" t="s">
        <v>204</v>
      </c>
      <c r="I33" s="65">
        <v>82757.96</v>
      </c>
      <c r="J33" s="38" t="s">
        <v>108</v>
      </c>
      <c r="K33" s="64" t="s">
        <v>109</v>
      </c>
      <c r="L33" s="28" t="s">
        <v>110</v>
      </c>
      <c r="M33" s="31"/>
    </row>
    <row r="34" ht="29.25" customHeight="1" spans="1:13">
      <c r="A34" s="31" t="s">
        <v>210</v>
      </c>
      <c r="B34" s="35" t="s">
        <v>211</v>
      </c>
      <c r="C34" s="30" t="s">
        <v>212</v>
      </c>
      <c r="D34" s="33" t="s">
        <v>213</v>
      </c>
      <c r="E34" s="50" t="s">
        <v>214</v>
      </c>
      <c r="F34" s="47">
        <v>46446</v>
      </c>
      <c r="G34" s="38">
        <f ca="1" t="shared" si="3"/>
        <v>19</v>
      </c>
      <c r="H34" s="38" t="s">
        <v>197</v>
      </c>
      <c r="I34" s="65">
        <v>47075.91</v>
      </c>
      <c r="J34" s="38" t="s">
        <v>63</v>
      </c>
      <c r="K34" s="64" t="s">
        <v>64</v>
      </c>
      <c r="L34" s="28" t="s">
        <v>215</v>
      </c>
      <c r="M34" s="31"/>
    </row>
    <row r="35" ht="60.75" customHeight="1" spans="1:13">
      <c r="A35" s="31" t="s">
        <v>216</v>
      </c>
      <c r="B35" s="35" t="s">
        <v>217</v>
      </c>
      <c r="C35" s="41" t="s">
        <v>218</v>
      </c>
      <c r="D35" s="42" t="s">
        <v>219</v>
      </c>
      <c r="E35" s="36" t="s">
        <v>220</v>
      </c>
      <c r="F35" s="47">
        <v>45423</v>
      </c>
      <c r="G35" s="48" t="s">
        <v>61</v>
      </c>
      <c r="H35" s="38" t="s">
        <v>197</v>
      </c>
      <c r="I35" s="65">
        <v>114697.36</v>
      </c>
      <c r="J35" s="38" t="s">
        <v>221</v>
      </c>
      <c r="K35" s="64" t="s">
        <v>109</v>
      </c>
      <c r="L35" s="28" t="s">
        <v>110</v>
      </c>
      <c r="M35" s="31"/>
    </row>
    <row r="36" ht="26.25" customHeight="1" spans="1:13">
      <c r="A36" s="43" t="s">
        <v>222</v>
      </c>
      <c r="B36" s="44" t="s">
        <v>223</v>
      </c>
      <c r="C36" s="30" t="s">
        <v>224</v>
      </c>
      <c r="D36" s="39" t="s">
        <v>225</v>
      </c>
      <c r="E36" s="36" t="s">
        <v>226</v>
      </c>
      <c r="F36" s="47">
        <v>46476</v>
      </c>
      <c r="G36" s="38">
        <f ca="1" t="shared" ref="G36:G38" si="4">IF(F36="","",DATEDIF(TODAY(),F36,"M"))</f>
        <v>20</v>
      </c>
      <c r="H36" s="38" t="s">
        <v>185</v>
      </c>
      <c r="I36" s="65">
        <v>10886.4</v>
      </c>
      <c r="J36" s="38" t="s">
        <v>63</v>
      </c>
      <c r="K36" s="67" t="s">
        <v>64</v>
      </c>
      <c r="L36" s="68" t="s">
        <v>215</v>
      </c>
      <c r="M36" s="73"/>
    </row>
    <row r="37" ht="36.75" customHeight="1" spans="1:13">
      <c r="A37" s="43" t="s">
        <v>227</v>
      </c>
      <c r="B37" s="44" t="s">
        <v>228</v>
      </c>
      <c r="C37" s="30" t="s">
        <v>229</v>
      </c>
      <c r="D37" s="33" t="s">
        <v>230</v>
      </c>
      <c r="E37" s="51" t="s">
        <v>231</v>
      </c>
      <c r="F37" s="47">
        <v>45962</v>
      </c>
      <c r="G37" s="38">
        <f ca="1" t="shared" si="4"/>
        <v>3</v>
      </c>
      <c r="H37" s="38" t="s">
        <v>185</v>
      </c>
      <c r="I37" s="65">
        <v>23011.41</v>
      </c>
      <c r="J37" s="38" t="s">
        <v>232</v>
      </c>
      <c r="K37" s="64" t="s">
        <v>233</v>
      </c>
      <c r="L37" s="68" t="s">
        <v>234</v>
      </c>
      <c r="M37" s="73"/>
    </row>
    <row r="38" ht="15.75" customHeight="1" spans="1:13">
      <c r="A38" s="43" t="s">
        <v>235</v>
      </c>
      <c r="B38" s="44" t="s">
        <v>236</v>
      </c>
      <c r="C38" s="30" t="s">
        <v>237</v>
      </c>
      <c r="D38" s="36" t="s">
        <v>238</v>
      </c>
      <c r="E38" s="36" t="s">
        <v>239</v>
      </c>
      <c r="F38" s="47">
        <v>46023</v>
      </c>
      <c r="G38" s="38">
        <f ca="1" t="shared" si="4"/>
        <v>5</v>
      </c>
      <c r="H38" s="38" t="s">
        <v>197</v>
      </c>
      <c r="I38" s="65">
        <v>32092.87</v>
      </c>
      <c r="J38" s="38" t="s">
        <v>221</v>
      </c>
      <c r="K38" s="67" t="s">
        <v>109</v>
      </c>
      <c r="L38" s="68" t="s">
        <v>240</v>
      </c>
      <c r="M38" s="73"/>
    </row>
    <row r="39" ht="15.75" customHeight="1" spans="1:13">
      <c r="A39" s="43" t="s">
        <v>241</v>
      </c>
      <c r="B39" s="44" t="s">
        <v>242</v>
      </c>
      <c r="C39" s="30" t="s">
        <v>243</v>
      </c>
      <c r="D39" s="36" t="s">
        <v>244</v>
      </c>
      <c r="E39" s="36" t="s">
        <v>245</v>
      </c>
      <c r="F39" s="47">
        <v>45370</v>
      </c>
      <c r="G39" s="48" t="s">
        <v>61</v>
      </c>
      <c r="H39" s="38" t="s">
        <v>246</v>
      </c>
      <c r="I39" s="38" t="s">
        <v>246</v>
      </c>
      <c r="J39" s="38" t="s">
        <v>247</v>
      </c>
      <c r="K39" s="67" t="s">
        <v>248</v>
      </c>
      <c r="L39" s="68" t="s">
        <v>249</v>
      </c>
      <c r="M39" s="73"/>
    </row>
    <row r="40" ht="15.75" customHeight="1" spans="1:13">
      <c r="A40" s="43" t="s">
        <v>250</v>
      </c>
      <c r="B40" s="44" t="s">
        <v>251</v>
      </c>
      <c r="C40" s="33" t="s">
        <v>252</v>
      </c>
      <c r="D40" s="36" t="s">
        <v>253</v>
      </c>
      <c r="E40" s="52" t="s">
        <v>254</v>
      </c>
      <c r="F40" s="47">
        <v>46054</v>
      </c>
      <c r="G40" s="38">
        <f ca="1" t="shared" ref="G40:G41" si="5">IF(F40="","",DATEDIF(TODAY(),F40,"M"))</f>
        <v>6</v>
      </c>
      <c r="H40" s="38" t="s">
        <v>246</v>
      </c>
      <c r="I40" s="38" t="s">
        <v>246</v>
      </c>
      <c r="J40" s="38" t="s">
        <v>255</v>
      </c>
      <c r="K40" s="67" t="s">
        <v>72</v>
      </c>
      <c r="L40" s="68" t="s">
        <v>73</v>
      </c>
      <c r="M40" s="73"/>
    </row>
    <row r="41" ht="15.75" customHeight="1" spans="1:13">
      <c r="A41" s="43" t="s">
        <v>210</v>
      </c>
      <c r="B41" s="44" t="s">
        <v>256</v>
      </c>
      <c r="C41" s="30" t="s">
        <v>212</v>
      </c>
      <c r="D41" s="33" t="s">
        <v>213</v>
      </c>
      <c r="E41" s="53" t="s">
        <v>214</v>
      </c>
      <c r="F41" s="47">
        <v>46561</v>
      </c>
      <c r="G41" s="38">
        <f ca="1" t="shared" si="5"/>
        <v>23</v>
      </c>
      <c r="H41" s="38" t="s">
        <v>197</v>
      </c>
      <c r="I41" s="65">
        <v>47075.91</v>
      </c>
      <c r="J41" s="38" t="s">
        <v>63</v>
      </c>
      <c r="K41" s="67" t="s">
        <v>64</v>
      </c>
      <c r="L41" s="68" t="s">
        <v>257</v>
      </c>
      <c r="M41" s="73"/>
    </row>
    <row r="42" ht="42.75" customHeight="1" spans="1:13">
      <c r="A42" s="43" t="s">
        <v>258</v>
      </c>
      <c r="B42" s="44" t="s">
        <v>259</v>
      </c>
      <c r="C42" s="38" t="s">
        <v>260</v>
      </c>
      <c r="D42" s="33" t="s">
        <v>261</v>
      </c>
      <c r="E42" s="36" t="s">
        <v>262</v>
      </c>
      <c r="F42" s="47">
        <v>45385</v>
      </c>
      <c r="G42" s="48" t="s">
        <v>61</v>
      </c>
      <c r="H42" s="38" t="s">
        <v>19</v>
      </c>
      <c r="I42" s="38" t="s">
        <v>19</v>
      </c>
      <c r="J42" s="38" t="s">
        <v>126</v>
      </c>
      <c r="K42" s="69" t="s">
        <v>127</v>
      </c>
      <c r="L42" s="68" t="s">
        <v>128</v>
      </c>
      <c r="M42" s="74"/>
    </row>
    <row r="43" ht="15.75" customHeight="1" spans="1:13">
      <c r="A43" s="43" t="s">
        <v>263</v>
      </c>
      <c r="B43" s="44" t="s">
        <v>264</v>
      </c>
      <c r="C43" s="38" t="s">
        <v>265</v>
      </c>
      <c r="D43" s="33" t="s">
        <v>266</v>
      </c>
      <c r="E43" s="36" t="s">
        <v>267</v>
      </c>
      <c r="F43" s="47">
        <v>45394</v>
      </c>
      <c r="G43" s="48" t="s">
        <v>61</v>
      </c>
      <c r="H43" s="38" t="s">
        <v>19</v>
      </c>
      <c r="I43" s="38" t="s">
        <v>19</v>
      </c>
      <c r="J43" s="38" t="s">
        <v>108</v>
      </c>
      <c r="K43" s="67" t="s">
        <v>109</v>
      </c>
      <c r="L43" s="68" t="s">
        <v>268</v>
      </c>
      <c r="M43" s="74"/>
    </row>
    <row r="44" ht="15.75" customHeight="1" spans="1:13">
      <c r="A44" s="43" t="s">
        <v>269</v>
      </c>
      <c r="B44" s="44" t="s">
        <v>270</v>
      </c>
      <c r="C44" s="38" t="s">
        <v>271</v>
      </c>
      <c r="D44" s="38" t="s">
        <v>272</v>
      </c>
      <c r="E44" s="38" t="s">
        <v>273</v>
      </c>
      <c r="F44" s="47">
        <v>45783</v>
      </c>
      <c r="G44" s="38">
        <f ca="1">IF(F44="","",DATEDIF(TODAY(),F44,"M"))</f>
        <v>-2</v>
      </c>
      <c r="H44" s="38" t="s">
        <v>197</v>
      </c>
      <c r="I44" s="65">
        <v>193815.08</v>
      </c>
      <c r="J44" s="38" t="s">
        <v>108</v>
      </c>
      <c r="K44" s="67" t="s">
        <v>109</v>
      </c>
      <c r="L44" s="68" t="s">
        <v>274</v>
      </c>
      <c r="M44" s="74"/>
    </row>
    <row r="45" ht="15.75" customHeight="1" spans="1:13">
      <c r="A45" s="43" t="s">
        <v>275</v>
      </c>
      <c r="B45" s="44" t="s">
        <v>276</v>
      </c>
      <c r="C45" s="40" t="s">
        <v>277</v>
      </c>
      <c r="D45" s="38" t="s">
        <v>278</v>
      </c>
      <c r="E45" s="36" t="s">
        <v>279</v>
      </c>
      <c r="F45" s="47">
        <v>45444</v>
      </c>
      <c r="G45" s="48" t="s">
        <v>61</v>
      </c>
      <c r="H45" s="38" t="s">
        <v>19</v>
      </c>
      <c r="I45" s="38" t="s">
        <v>19</v>
      </c>
      <c r="J45" s="38" t="s">
        <v>63</v>
      </c>
      <c r="K45" s="67" t="s">
        <v>64</v>
      </c>
      <c r="L45" s="68" t="s">
        <v>215</v>
      </c>
      <c r="M45" s="43"/>
    </row>
    <row r="46" ht="15.75" customHeight="1" spans="1:13">
      <c r="A46" s="43" t="s">
        <v>280</v>
      </c>
      <c r="B46" s="44" t="s">
        <v>281</v>
      </c>
      <c r="C46" s="40" t="s">
        <v>282</v>
      </c>
      <c r="D46" s="38" t="s">
        <v>283</v>
      </c>
      <c r="E46" s="54" t="s">
        <v>254</v>
      </c>
      <c r="F46" s="47">
        <v>45881</v>
      </c>
      <c r="G46" s="38">
        <f ca="1" t="shared" ref="G46:G47" si="6">IF(F46="","",DATEDIF(TODAY(),F46,"M"))</f>
        <v>1</v>
      </c>
      <c r="H46" s="38" t="s">
        <v>246</v>
      </c>
      <c r="I46" s="38" t="s">
        <v>19</v>
      </c>
      <c r="J46" s="38" t="s">
        <v>63</v>
      </c>
      <c r="K46" s="67" t="s">
        <v>64</v>
      </c>
      <c r="L46" s="68" t="s">
        <v>215</v>
      </c>
      <c r="M46" s="43"/>
    </row>
    <row r="47" ht="15.75" customHeight="1" spans="1:13">
      <c r="A47" s="43" t="s">
        <v>280</v>
      </c>
      <c r="B47" s="44" t="s">
        <v>284</v>
      </c>
      <c r="C47" s="40" t="s">
        <v>285</v>
      </c>
      <c r="D47" s="38" t="s">
        <v>286</v>
      </c>
      <c r="E47" s="36" t="s">
        <v>287</v>
      </c>
      <c r="F47" s="47">
        <v>45881</v>
      </c>
      <c r="G47" s="38">
        <f ca="1" t="shared" si="6"/>
        <v>1</v>
      </c>
      <c r="H47" s="38" t="s">
        <v>246</v>
      </c>
      <c r="I47" s="38" t="s">
        <v>19</v>
      </c>
      <c r="J47" s="38" t="s">
        <v>63</v>
      </c>
      <c r="K47" s="67" t="s">
        <v>64</v>
      </c>
      <c r="L47" s="68" t="s">
        <v>215</v>
      </c>
      <c r="M47" s="43"/>
    </row>
    <row r="48" ht="15.75" customHeight="1" spans="1:13">
      <c r="A48" s="43" t="s">
        <v>288</v>
      </c>
      <c r="B48" s="44" t="s">
        <v>289</v>
      </c>
      <c r="C48" s="40" t="s">
        <v>290</v>
      </c>
      <c r="D48" s="38" t="s">
        <v>291</v>
      </c>
      <c r="E48" s="36" t="s">
        <v>292</v>
      </c>
      <c r="F48" s="47">
        <v>45490</v>
      </c>
      <c r="G48" s="48" t="s">
        <v>61</v>
      </c>
      <c r="H48" s="38" t="s">
        <v>246</v>
      </c>
      <c r="I48" s="38" t="s">
        <v>19</v>
      </c>
      <c r="J48" s="38" t="s">
        <v>108</v>
      </c>
      <c r="K48" s="67" t="s">
        <v>109</v>
      </c>
      <c r="L48" s="68" t="s">
        <v>274</v>
      </c>
      <c r="M48" s="43"/>
    </row>
    <row r="49" ht="15.75" customHeight="1" spans="1:13">
      <c r="A49" s="43" t="s">
        <v>293</v>
      </c>
      <c r="B49" s="44" t="s">
        <v>294</v>
      </c>
      <c r="C49" s="40" t="s">
        <v>295</v>
      </c>
      <c r="D49" s="38" t="s">
        <v>296</v>
      </c>
      <c r="E49" s="39" t="s">
        <v>297</v>
      </c>
      <c r="F49" s="47">
        <v>45566</v>
      </c>
      <c r="G49" s="48" t="s">
        <v>61</v>
      </c>
      <c r="H49" s="38" t="s">
        <v>246</v>
      </c>
      <c r="I49" s="38" t="s">
        <v>19</v>
      </c>
      <c r="J49" s="38" t="s">
        <v>79</v>
      </c>
      <c r="K49" s="64" t="s">
        <v>80</v>
      </c>
      <c r="L49" s="68" t="s">
        <v>298</v>
      </c>
      <c r="M49" s="43"/>
    </row>
    <row r="50" ht="15.75" customHeight="1" spans="1:13">
      <c r="A50" s="43" t="s">
        <v>299</v>
      </c>
      <c r="B50" s="44" t="s">
        <v>300</v>
      </c>
      <c r="C50" s="40" t="s">
        <v>301</v>
      </c>
      <c r="D50" s="45" t="s">
        <v>302</v>
      </c>
      <c r="E50" s="55" t="s">
        <v>303</v>
      </c>
      <c r="F50" s="47">
        <v>46786</v>
      </c>
      <c r="G50" s="38">
        <f ca="1" t="shared" ref="G50:G51" si="7">IF(F50="","",DATEDIF(TODAY(),F50,"M"))</f>
        <v>30</v>
      </c>
      <c r="H50" s="38" t="s">
        <v>197</v>
      </c>
      <c r="I50" s="45" t="s">
        <v>304</v>
      </c>
      <c r="J50" s="38" t="s">
        <v>63</v>
      </c>
      <c r="K50" s="67" t="s">
        <v>64</v>
      </c>
      <c r="L50" s="68" t="s">
        <v>215</v>
      </c>
      <c r="M50" s="43"/>
    </row>
    <row r="51" ht="15.75" customHeight="1" spans="1:13">
      <c r="A51" s="43" t="s">
        <v>305</v>
      </c>
      <c r="B51" s="44" t="s">
        <v>306</v>
      </c>
      <c r="C51" s="40" t="s">
        <v>307</v>
      </c>
      <c r="D51" s="38" t="s">
        <v>308</v>
      </c>
      <c r="E51" s="36" t="s">
        <v>309</v>
      </c>
      <c r="F51" s="47">
        <v>45918</v>
      </c>
      <c r="G51" s="38">
        <f ca="1" t="shared" si="7"/>
        <v>2</v>
      </c>
      <c r="H51" s="38" t="s">
        <v>310</v>
      </c>
      <c r="I51" s="38" t="s">
        <v>19</v>
      </c>
      <c r="J51" s="38" t="s">
        <v>232</v>
      </c>
      <c r="K51" s="64" t="s">
        <v>233</v>
      </c>
      <c r="L51" s="68" t="s">
        <v>311</v>
      </c>
      <c r="M51" s="43"/>
    </row>
    <row r="52" ht="15.75" customHeight="1" spans="1:13">
      <c r="A52" s="43" t="s">
        <v>312</v>
      </c>
      <c r="B52" s="44" t="s">
        <v>313</v>
      </c>
      <c r="C52" s="40" t="s">
        <v>314</v>
      </c>
      <c r="D52" s="33" t="s">
        <v>266</v>
      </c>
      <c r="E52" s="36" t="s">
        <v>267</v>
      </c>
      <c r="F52" s="47">
        <v>45560</v>
      </c>
      <c r="G52" s="48" t="s">
        <v>61</v>
      </c>
      <c r="H52" s="38" t="s">
        <v>310</v>
      </c>
      <c r="I52" s="38" t="s">
        <v>19</v>
      </c>
      <c r="J52" s="38" t="s">
        <v>232</v>
      </c>
      <c r="K52" s="64" t="s">
        <v>233</v>
      </c>
      <c r="L52" s="68" t="s">
        <v>234</v>
      </c>
      <c r="M52" s="43"/>
    </row>
    <row r="53" ht="15.75" customHeight="1" spans="1:13">
      <c r="A53" s="43" t="s">
        <v>315</v>
      </c>
      <c r="B53" s="44" t="s">
        <v>316</v>
      </c>
      <c r="C53" s="40" t="s">
        <v>317</v>
      </c>
      <c r="D53" s="38" t="s">
        <v>272</v>
      </c>
      <c r="E53" s="38" t="s">
        <v>273</v>
      </c>
      <c r="F53" s="47">
        <v>45720</v>
      </c>
      <c r="G53" s="38">
        <f ca="1" t="shared" ref="G53:G63" si="8">IF(F53="","",DATEDIF(TODAY(),F53,"M"))</f>
        <v>-4</v>
      </c>
      <c r="H53" s="38" t="s">
        <v>185</v>
      </c>
      <c r="I53" s="66">
        <f>(182303.94)*5%</f>
        <v>9115.197</v>
      </c>
      <c r="J53" s="38" t="s">
        <v>108</v>
      </c>
      <c r="K53" s="64" t="s">
        <v>109</v>
      </c>
      <c r="L53" s="68" t="s">
        <v>318</v>
      </c>
      <c r="M53" s="43"/>
    </row>
    <row r="54" ht="15.75" customHeight="1" spans="1:13">
      <c r="A54" s="43" t="s">
        <v>319</v>
      </c>
      <c r="B54" s="44" t="s">
        <v>320</v>
      </c>
      <c r="C54" s="46" t="s">
        <v>321</v>
      </c>
      <c r="D54" s="38" t="s">
        <v>322</v>
      </c>
      <c r="E54" s="36" t="s">
        <v>323</v>
      </c>
      <c r="F54" s="47">
        <v>45658</v>
      </c>
      <c r="G54" s="38">
        <f ca="1" t="shared" si="8"/>
        <v>-6</v>
      </c>
      <c r="H54" s="38" t="s">
        <v>310</v>
      </c>
      <c r="I54" s="38" t="s">
        <v>19</v>
      </c>
      <c r="J54" s="38" t="s">
        <v>108</v>
      </c>
      <c r="K54" s="64" t="s">
        <v>109</v>
      </c>
      <c r="L54" s="68" t="s">
        <v>274</v>
      </c>
      <c r="M54" s="43"/>
    </row>
    <row r="55" ht="15.75" customHeight="1" spans="1:13">
      <c r="A55" s="43" t="s">
        <v>324</v>
      </c>
      <c r="B55" s="44" t="s">
        <v>325</v>
      </c>
      <c r="C55" s="46" t="s">
        <v>326</v>
      </c>
      <c r="D55" s="38" t="s">
        <v>327</v>
      </c>
      <c r="E55" s="36" t="s">
        <v>328</v>
      </c>
      <c r="F55" s="47">
        <v>46023</v>
      </c>
      <c r="G55" s="38">
        <f ca="1" t="shared" si="8"/>
        <v>5</v>
      </c>
      <c r="H55" s="38" t="s">
        <v>310</v>
      </c>
      <c r="I55" s="38" t="s">
        <v>19</v>
      </c>
      <c r="J55" s="38" t="s">
        <v>329</v>
      </c>
      <c r="K55" s="64" t="s">
        <v>330</v>
      </c>
      <c r="L55" s="68" t="s">
        <v>331</v>
      </c>
      <c r="M55" s="43"/>
    </row>
    <row r="56" ht="15.75" customHeight="1" spans="1:13">
      <c r="A56" s="43" t="s">
        <v>332</v>
      </c>
      <c r="B56" s="44" t="s">
        <v>333</v>
      </c>
      <c r="C56" s="46" t="s">
        <v>334</v>
      </c>
      <c r="D56" s="38" t="s">
        <v>335</v>
      </c>
      <c r="E56" s="36" t="s">
        <v>336</v>
      </c>
      <c r="F56" s="47">
        <v>46023</v>
      </c>
      <c r="G56" s="38">
        <f ca="1" t="shared" si="8"/>
        <v>5</v>
      </c>
      <c r="H56" s="38" t="s">
        <v>310</v>
      </c>
      <c r="I56" s="38" t="s">
        <v>19</v>
      </c>
      <c r="J56" s="38" t="s">
        <v>108</v>
      </c>
      <c r="K56" s="64" t="s">
        <v>109</v>
      </c>
      <c r="L56" s="68"/>
      <c r="M56" s="43"/>
    </row>
    <row r="57" ht="15.75" customHeight="1" spans="1:13">
      <c r="A57" s="43" t="s">
        <v>324</v>
      </c>
      <c r="B57" s="44" t="s">
        <v>337</v>
      </c>
      <c r="C57" s="46" t="s">
        <v>338</v>
      </c>
      <c r="D57" s="38" t="s">
        <v>335</v>
      </c>
      <c r="E57" s="36" t="s">
        <v>336</v>
      </c>
      <c r="F57" s="47">
        <v>45658</v>
      </c>
      <c r="G57" s="38">
        <f ca="1" t="shared" si="8"/>
        <v>-6</v>
      </c>
      <c r="H57" s="38" t="s">
        <v>310</v>
      </c>
      <c r="I57" s="38" t="s">
        <v>19</v>
      </c>
      <c r="J57" s="38"/>
      <c r="K57" s="64"/>
      <c r="L57" s="68"/>
      <c r="M57" s="43"/>
    </row>
    <row r="58" ht="15.75" customHeight="1" spans="1:13">
      <c r="A58" s="43" t="s">
        <v>324</v>
      </c>
      <c r="B58" s="44" t="s">
        <v>339</v>
      </c>
      <c r="C58" s="46" t="s">
        <v>340</v>
      </c>
      <c r="D58" s="38" t="s">
        <v>341</v>
      </c>
      <c r="E58" s="36" t="s">
        <v>342</v>
      </c>
      <c r="F58" s="47">
        <v>45658</v>
      </c>
      <c r="G58" s="38">
        <f ca="1" t="shared" si="8"/>
        <v>-6</v>
      </c>
      <c r="H58" s="38" t="s">
        <v>310</v>
      </c>
      <c r="I58" s="38" t="s">
        <v>19</v>
      </c>
      <c r="J58" s="38"/>
      <c r="K58" s="64"/>
      <c r="L58" s="68"/>
      <c r="M58" s="43"/>
    </row>
    <row r="59" ht="15.75" customHeight="1" spans="1:13">
      <c r="A59" s="43" t="s">
        <v>343</v>
      </c>
      <c r="B59" s="44" t="s">
        <v>344</v>
      </c>
      <c r="C59" s="40" t="s">
        <v>345</v>
      </c>
      <c r="D59" s="40" t="s">
        <v>346</v>
      </c>
      <c r="E59" s="36" t="s">
        <v>347</v>
      </c>
      <c r="F59" s="47">
        <v>45740</v>
      </c>
      <c r="G59" s="38">
        <f ca="1" t="shared" si="8"/>
        <v>-3</v>
      </c>
      <c r="H59" s="38" t="s">
        <v>185</v>
      </c>
      <c r="I59" s="65">
        <v>15750</v>
      </c>
      <c r="J59" s="38" t="s">
        <v>232</v>
      </c>
      <c r="K59" s="64" t="s">
        <v>233</v>
      </c>
      <c r="L59" s="68" t="s">
        <v>348</v>
      </c>
      <c r="M59" s="43"/>
    </row>
    <row r="60" ht="15.75" customHeight="1" spans="1:13">
      <c r="A60" s="43" t="s">
        <v>349</v>
      </c>
      <c r="B60" s="44" t="s">
        <v>350</v>
      </c>
      <c r="C60" s="40" t="s">
        <v>351</v>
      </c>
      <c r="D60" s="38" t="s">
        <v>352</v>
      </c>
      <c r="E60" s="38" t="s">
        <v>353</v>
      </c>
      <c r="F60" s="47">
        <v>45674</v>
      </c>
      <c r="G60" s="38">
        <f ca="1" t="shared" si="8"/>
        <v>-5</v>
      </c>
      <c r="H60" s="38" t="s">
        <v>310</v>
      </c>
      <c r="I60" s="38" t="s">
        <v>19</v>
      </c>
      <c r="J60" s="38" t="s">
        <v>232</v>
      </c>
      <c r="K60" s="64" t="s">
        <v>233</v>
      </c>
      <c r="L60" s="68" t="s">
        <v>348</v>
      </c>
      <c r="M60" s="43"/>
    </row>
    <row r="61" ht="15.75" customHeight="1" spans="1:13">
      <c r="A61" s="43" t="s">
        <v>354</v>
      </c>
      <c r="B61" s="44" t="s">
        <v>355</v>
      </c>
      <c r="C61" s="46" t="s">
        <v>356</v>
      </c>
      <c r="D61" s="30" t="s">
        <v>179</v>
      </c>
      <c r="E61" s="39" t="s">
        <v>357</v>
      </c>
      <c r="F61" s="47">
        <v>45748</v>
      </c>
      <c r="G61" s="38">
        <f ca="1" t="shared" si="8"/>
        <v>-3</v>
      </c>
      <c r="H61" s="38" t="s">
        <v>310</v>
      </c>
      <c r="I61" s="38" t="s">
        <v>19</v>
      </c>
      <c r="J61" s="38" t="s">
        <v>79</v>
      </c>
      <c r="K61" s="64" t="s">
        <v>80</v>
      </c>
      <c r="L61" s="68" t="s">
        <v>358</v>
      </c>
      <c r="M61" s="43"/>
    </row>
    <row r="62" ht="15.75" customHeight="1" spans="1:13">
      <c r="A62" s="43" t="s">
        <v>349</v>
      </c>
      <c r="B62" s="44" t="s">
        <v>359</v>
      </c>
      <c r="C62" s="40" t="s">
        <v>360</v>
      </c>
      <c r="D62" s="38" t="s">
        <v>361</v>
      </c>
      <c r="E62" s="36" t="s">
        <v>362</v>
      </c>
      <c r="F62" s="47">
        <v>45714</v>
      </c>
      <c r="G62" s="38">
        <f ca="1" t="shared" si="8"/>
        <v>-4</v>
      </c>
      <c r="H62" s="38" t="s">
        <v>310</v>
      </c>
      <c r="I62" s="38" t="s">
        <v>19</v>
      </c>
      <c r="J62" s="38" t="s">
        <v>232</v>
      </c>
      <c r="K62" s="64" t="s">
        <v>233</v>
      </c>
      <c r="L62" s="68" t="s">
        <v>363</v>
      </c>
      <c r="M62" s="43"/>
    </row>
    <row r="63" ht="15.75" customHeight="1" spans="1:13">
      <c r="A63" s="43" t="s">
        <v>349</v>
      </c>
      <c r="B63" s="44" t="s">
        <v>364</v>
      </c>
      <c r="C63" s="40" t="s">
        <v>365</v>
      </c>
      <c r="D63" s="38" t="s">
        <v>361</v>
      </c>
      <c r="E63" s="36" t="s">
        <v>362</v>
      </c>
      <c r="F63" s="47">
        <v>45714</v>
      </c>
      <c r="G63" s="38">
        <f ca="1" t="shared" si="8"/>
        <v>-4</v>
      </c>
      <c r="H63" s="38" t="s">
        <v>310</v>
      </c>
      <c r="I63" s="38" t="s">
        <v>19</v>
      </c>
      <c r="J63" s="38" t="s">
        <v>232</v>
      </c>
      <c r="K63" s="64" t="s">
        <v>233</v>
      </c>
      <c r="L63" s="68" t="s">
        <v>363</v>
      </c>
      <c r="M63" s="43"/>
    </row>
    <row r="64" ht="15.75" customHeight="1" spans="1:13">
      <c r="A64" s="43" t="s">
        <v>366</v>
      </c>
      <c r="B64" s="44" t="s">
        <v>367</v>
      </c>
      <c r="C64" s="40" t="s">
        <v>368</v>
      </c>
      <c r="D64" s="38" t="s">
        <v>369</v>
      </c>
      <c r="E64" s="36" t="s">
        <v>370</v>
      </c>
      <c r="F64" s="47">
        <v>45573</v>
      </c>
      <c r="G64" s="48" t="s">
        <v>61</v>
      </c>
      <c r="H64" s="38" t="s">
        <v>310</v>
      </c>
      <c r="I64" s="38" t="s">
        <v>19</v>
      </c>
      <c r="J64" s="38" t="s">
        <v>371</v>
      </c>
      <c r="K64" s="67" t="s">
        <v>248</v>
      </c>
      <c r="L64" s="68" t="s">
        <v>249</v>
      </c>
      <c r="M64" s="43"/>
    </row>
    <row r="65" ht="15.75" customHeight="1" spans="1:13">
      <c r="A65" s="43" t="s">
        <v>372</v>
      </c>
      <c r="B65" s="44" t="s">
        <v>373</v>
      </c>
      <c r="C65" s="38" t="s">
        <v>374</v>
      </c>
      <c r="D65" s="33" t="s">
        <v>375</v>
      </c>
      <c r="E65" s="36" t="s">
        <v>376</v>
      </c>
      <c r="F65" s="47">
        <v>45809</v>
      </c>
      <c r="G65" s="38">
        <f ca="1" t="shared" ref="G65:G90" si="9">IF(F65="","",DATEDIF(TODAY(),F65,"M"))</f>
        <v>-1</v>
      </c>
      <c r="H65" s="38" t="s">
        <v>310</v>
      </c>
      <c r="I65" s="38" t="s">
        <v>19</v>
      </c>
      <c r="J65" s="38"/>
      <c r="K65" s="64" t="s">
        <v>136</v>
      </c>
      <c r="L65" s="68" t="s">
        <v>102</v>
      </c>
      <c r="M65" s="43"/>
    </row>
    <row r="66" ht="15.75" customHeight="1" spans="1:13">
      <c r="A66" s="43" t="s">
        <v>372</v>
      </c>
      <c r="B66" s="44" t="s">
        <v>377</v>
      </c>
      <c r="C66" s="40" t="s">
        <v>378</v>
      </c>
      <c r="D66" s="38" t="s">
        <v>379</v>
      </c>
      <c r="E66" s="36" t="s">
        <v>380</v>
      </c>
      <c r="F66" s="47">
        <v>45809</v>
      </c>
      <c r="G66" s="38">
        <f ca="1" t="shared" si="9"/>
        <v>-1</v>
      </c>
      <c r="H66" s="38" t="s">
        <v>310</v>
      </c>
      <c r="I66" s="38" t="s">
        <v>19</v>
      </c>
      <c r="J66" s="38"/>
      <c r="K66" s="64" t="s">
        <v>136</v>
      </c>
      <c r="L66" s="68" t="s">
        <v>102</v>
      </c>
      <c r="M66" s="43"/>
    </row>
    <row r="67" ht="15.75" customHeight="1" spans="1:13">
      <c r="A67" s="43" t="s">
        <v>381</v>
      </c>
      <c r="B67" s="44" t="s">
        <v>382</v>
      </c>
      <c r="C67" s="40" t="s">
        <v>383</v>
      </c>
      <c r="D67" s="38" t="s">
        <v>384</v>
      </c>
      <c r="E67" s="36" t="s">
        <v>385</v>
      </c>
      <c r="F67" s="47">
        <v>45811</v>
      </c>
      <c r="G67" s="38">
        <f ca="1" t="shared" si="9"/>
        <v>-1</v>
      </c>
      <c r="H67" s="38" t="s">
        <v>310</v>
      </c>
      <c r="I67" s="38" t="s">
        <v>19</v>
      </c>
      <c r="J67" s="38" t="s">
        <v>108</v>
      </c>
      <c r="K67" s="64" t="s">
        <v>109</v>
      </c>
      <c r="L67" s="68" t="s">
        <v>274</v>
      </c>
      <c r="M67" s="43"/>
    </row>
    <row r="68" ht="15.75" customHeight="1" spans="1:13">
      <c r="A68" s="43" t="s">
        <v>386</v>
      </c>
      <c r="B68" s="44" t="s">
        <v>387</v>
      </c>
      <c r="C68" s="46" t="s">
        <v>388</v>
      </c>
      <c r="D68" s="38" t="s">
        <v>389</v>
      </c>
      <c r="E68" s="36" t="s">
        <v>390</v>
      </c>
      <c r="F68" s="47">
        <v>47434</v>
      </c>
      <c r="G68" s="38">
        <f ca="1" t="shared" si="9"/>
        <v>52</v>
      </c>
      <c r="H68" s="30" t="s">
        <v>391</v>
      </c>
      <c r="I68" s="59">
        <v>7509.5</v>
      </c>
      <c r="J68" s="38" t="s">
        <v>63</v>
      </c>
      <c r="K68" s="64" t="s">
        <v>64</v>
      </c>
      <c r="L68" s="68" t="s">
        <v>65</v>
      </c>
      <c r="M68" s="43"/>
    </row>
    <row r="69" ht="15.75" customHeight="1" spans="1:13">
      <c r="A69" s="43" t="s">
        <v>392</v>
      </c>
      <c r="B69" s="44" t="s">
        <v>393</v>
      </c>
      <c r="C69" s="46" t="s">
        <v>394</v>
      </c>
      <c r="D69" s="38" t="s">
        <v>395</v>
      </c>
      <c r="E69" s="36" t="s">
        <v>396</v>
      </c>
      <c r="F69" s="47">
        <v>45818</v>
      </c>
      <c r="G69" s="38">
        <f ca="1" t="shared" si="9"/>
        <v>0</v>
      </c>
      <c r="H69" s="38" t="s">
        <v>310</v>
      </c>
      <c r="I69" s="38" t="s">
        <v>19</v>
      </c>
      <c r="J69" s="38" t="s">
        <v>126</v>
      </c>
      <c r="K69" s="64" t="s">
        <v>127</v>
      </c>
      <c r="L69" s="68" t="s">
        <v>128</v>
      </c>
      <c r="M69" s="43"/>
    </row>
    <row r="70" ht="15.75" customHeight="1" spans="1:13">
      <c r="A70" s="43" t="s">
        <v>397</v>
      </c>
      <c r="B70" s="44" t="s">
        <v>398</v>
      </c>
      <c r="C70" s="40" t="s">
        <v>399</v>
      </c>
      <c r="D70" s="38" t="s">
        <v>335</v>
      </c>
      <c r="E70" s="36" t="s">
        <v>400</v>
      </c>
      <c r="F70" s="47">
        <v>45820</v>
      </c>
      <c r="G70" s="38">
        <f ca="1" t="shared" si="9"/>
        <v>0</v>
      </c>
      <c r="H70" s="38" t="s">
        <v>246</v>
      </c>
      <c r="I70" s="38" t="s">
        <v>19</v>
      </c>
      <c r="J70" s="38" t="s">
        <v>53</v>
      </c>
      <c r="K70" s="64" t="s">
        <v>54</v>
      </c>
      <c r="L70" s="68" t="s">
        <v>55</v>
      </c>
      <c r="M70" s="43"/>
    </row>
    <row r="71" ht="15.75" customHeight="1" spans="1:13">
      <c r="A71" s="43" t="s">
        <v>401</v>
      </c>
      <c r="B71" s="44" t="s">
        <v>402</v>
      </c>
      <c r="C71" s="38" t="s">
        <v>403</v>
      </c>
      <c r="D71" s="38" t="s">
        <v>404</v>
      </c>
      <c r="E71" s="51" t="s">
        <v>405</v>
      </c>
      <c r="F71" s="47">
        <v>46190</v>
      </c>
      <c r="G71" s="38">
        <f ca="1" t="shared" si="9"/>
        <v>11</v>
      </c>
      <c r="H71" s="30" t="s">
        <v>391</v>
      </c>
      <c r="I71" s="59">
        <v>62933.21</v>
      </c>
      <c r="J71" s="38" t="s">
        <v>232</v>
      </c>
      <c r="K71" s="64" t="s">
        <v>233</v>
      </c>
      <c r="L71" s="68" t="s">
        <v>348</v>
      </c>
      <c r="M71" s="43"/>
    </row>
    <row r="72" ht="15.75" customHeight="1" spans="1:13">
      <c r="A72" s="43" t="s">
        <v>406</v>
      </c>
      <c r="B72" s="44" t="s">
        <v>407</v>
      </c>
      <c r="C72" s="40" t="s">
        <v>408</v>
      </c>
      <c r="D72" s="38" t="s">
        <v>409</v>
      </c>
      <c r="E72" s="36" t="s">
        <v>410</v>
      </c>
      <c r="F72" s="47">
        <v>45889</v>
      </c>
      <c r="G72" s="38">
        <f ca="1" t="shared" si="9"/>
        <v>1</v>
      </c>
      <c r="H72" s="38" t="s">
        <v>310</v>
      </c>
      <c r="I72" s="38" t="s">
        <v>19</v>
      </c>
      <c r="J72" s="38" t="s">
        <v>232</v>
      </c>
      <c r="K72" s="64" t="s">
        <v>233</v>
      </c>
      <c r="L72" s="68" t="s">
        <v>348</v>
      </c>
      <c r="M72" s="43"/>
    </row>
    <row r="73" ht="15.75" customHeight="1" spans="1:13">
      <c r="A73" s="43" t="s">
        <v>411</v>
      </c>
      <c r="B73" s="44" t="s">
        <v>412</v>
      </c>
      <c r="C73" s="40" t="s">
        <v>290</v>
      </c>
      <c r="D73" s="38" t="s">
        <v>413</v>
      </c>
      <c r="E73" s="36" t="s">
        <v>414</v>
      </c>
      <c r="F73" s="47">
        <v>45839</v>
      </c>
      <c r="G73" s="38">
        <f ca="1" t="shared" si="9"/>
        <v>0</v>
      </c>
      <c r="H73" s="38" t="s">
        <v>246</v>
      </c>
      <c r="I73" s="38" t="s">
        <v>19</v>
      </c>
      <c r="J73" s="38" t="s">
        <v>108</v>
      </c>
      <c r="K73" s="64" t="s">
        <v>109</v>
      </c>
      <c r="L73" s="68" t="s">
        <v>415</v>
      </c>
      <c r="M73" s="43"/>
    </row>
    <row r="74" ht="15.75" customHeight="1" spans="1:13">
      <c r="A74" s="43" t="s">
        <v>416</v>
      </c>
      <c r="B74" s="44" t="s">
        <v>417</v>
      </c>
      <c r="C74" s="46" t="s">
        <v>388</v>
      </c>
      <c r="D74" s="38" t="s">
        <v>389</v>
      </c>
      <c r="E74" s="36" t="s">
        <v>390</v>
      </c>
      <c r="F74" s="47">
        <v>47421</v>
      </c>
      <c r="G74" s="38">
        <f ca="1" t="shared" si="9"/>
        <v>51</v>
      </c>
      <c r="H74" s="30" t="s">
        <v>391</v>
      </c>
      <c r="I74" s="59">
        <v>19435.15</v>
      </c>
      <c r="J74" s="38" t="s">
        <v>63</v>
      </c>
      <c r="K74" s="64" t="s">
        <v>64</v>
      </c>
      <c r="L74" s="68" t="s">
        <v>65</v>
      </c>
      <c r="M74" s="43"/>
    </row>
    <row r="75" ht="38.25" customHeight="1" spans="1:13">
      <c r="A75" s="43" t="s">
        <v>418</v>
      </c>
      <c r="B75" s="44" t="s">
        <v>419</v>
      </c>
      <c r="C75" s="30" t="s">
        <v>420</v>
      </c>
      <c r="D75" s="38" t="s">
        <v>421</v>
      </c>
      <c r="E75" s="36" t="s">
        <v>422</v>
      </c>
      <c r="F75" s="47">
        <v>45724</v>
      </c>
      <c r="G75" s="38">
        <f ca="1" t="shared" si="9"/>
        <v>-4</v>
      </c>
      <c r="H75" s="83" t="s">
        <v>423</v>
      </c>
      <c r="I75" s="59">
        <v>148835.86</v>
      </c>
      <c r="J75" s="38" t="s">
        <v>232</v>
      </c>
      <c r="K75" s="64" t="s">
        <v>233</v>
      </c>
      <c r="L75" s="68" t="s">
        <v>348</v>
      </c>
      <c r="M75" s="43"/>
    </row>
    <row r="76" ht="43.5" customHeight="1" spans="1:13">
      <c r="A76" s="43" t="s">
        <v>416</v>
      </c>
      <c r="B76" s="44" t="s">
        <v>424</v>
      </c>
      <c r="C76" s="46" t="s">
        <v>388</v>
      </c>
      <c r="D76" s="38" t="s">
        <v>389</v>
      </c>
      <c r="E76" s="36" t="s">
        <v>390</v>
      </c>
      <c r="F76" s="47">
        <v>47475</v>
      </c>
      <c r="G76" s="38">
        <f ca="1" t="shared" si="9"/>
        <v>53</v>
      </c>
      <c r="H76" s="30" t="s">
        <v>391</v>
      </c>
      <c r="I76" s="60">
        <v>33264.45</v>
      </c>
      <c r="J76" s="38" t="s">
        <v>63</v>
      </c>
      <c r="K76" s="64" t="s">
        <v>64</v>
      </c>
      <c r="L76" s="68" t="s">
        <v>65</v>
      </c>
      <c r="M76" s="43"/>
    </row>
    <row r="77" ht="15.75" customHeight="1" spans="1:13">
      <c r="A77" s="43" t="s">
        <v>425</v>
      </c>
      <c r="B77" s="44" t="s">
        <v>426</v>
      </c>
      <c r="C77" s="40" t="s">
        <v>427</v>
      </c>
      <c r="D77" s="38" t="s">
        <v>428</v>
      </c>
      <c r="E77" s="36" t="s">
        <v>429</v>
      </c>
      <c r="F77" s="47">
        <v>45870</v>
      </c>
      <c r="G77" s="38">
        <f ca="1" t="shared" si="9"/>
        <v>0</v>
      </c>
      <c r="H77" s="38" t="s">
        <v>310</v>
      </c>
      <c r="I77" s="38" t="s">
        <v>430</v>
      </c>
      <c r="J77" s="38" t="s">
        <v>79</v>
      </c>
      <c r="K77" s="64" t="s">
        <v>80</v>
      </c>
      <c r="L77" s="68" t="s">
        <v>358</v>
      </c>
      <c r="M77" s="43"/>
    </row>
    <row r="78" ht="15.75" customHeight="1" spans="1:13">
      <c r="A78" s="43" t="s">
        <v>431</v>
      </c>
      <c r="B78" s="44" t="s">
        <v>432</v>
      </c>
      <c r="C78" s="41" t="s">
        <v>433</v>
      </c>
      <c r="D78" s="30" t="s">
        <v>434</v>
      </c>
      <c r="E78" s="36" t="s">
        <v>435</v>
      </c>
      <c r="F78" s="47">
        <v>45874</v>
      </c>
      <c r="G78" s="38">
        <f ca="1" t="shared" si="9"/>
        <v>0</v>
      </c>
      <c r="H78" s="38" t="s">
        <v>310</v>
      </c>
      <c r="I78" s="38" t="s">
        <v>310</v>
      </c>
      <c r="J78" s="38" t="s">
        <v>436</v>
      </c>
      <c r="K78" s="64" t="s">
        <v>233</v>
      </c>
      <c r="L78" s="68" t="s">
        <v>437</v>
      </c>
      <c r="M78" s="43"/>
    </row>
    <row r="79" ht="15.75" customHeight="1" spans="1:13">
      <c r="A79" s="43" t="s">
        <v>438</v>
      </c>
      <c r="B79" s="44" t="s">
        <v>439</v>
      </c>
      <c r="C79" s="38" t="s">
        <v>440</v>
      </c>
      <c r="D79" s="30" t="s">
        <v>441</v>
      </c>
      <c r="E79" s="36" t="s">
        <v>442</v>
      </c>
      <c r="F79" s="47">
        <v>45892</v>
      </c>
      <c r="G79" s="38">
        <f ca="1" t="shared" si="9"/>
        <v>1</v>
      </c>
      <c r="H79" s="38" t="s">
        <v>443</v>
      </c>
      <c r="I79" s="38" t="s">
        <v>310</v>
      </c>
      <c r="J79" s="38" t="s">
        <v>444</v>
      </c>
      <c r="K79" s="64" t="s">
        <v>54</v>
      </c>
      <c r="L79" s="68" t="s">
        <v>55</v>
      </c>
      <c r="M79" s="43"/>
    </row>
    <row r="80" ht="15.75" customHeight="1" spans="1:13">
      <c r="A80" s="43" t="s">
        <v>445</v>
      </c>
      <c r="B80" s="44" t="s">
        <v>446</v>
      </c>
      <c r="C80" s="75" t="s">
        <v>447</v>
      </c>
      <c r="D80" s="38" t="s">
        <v>448</v>
      </c>
      <c r="E80" s="36" t="s">
        <v>449</v>
      </c>
      <c r="F80" s="47">
        <v>45897</v>
      </c>
      <c r="G80" s="38">
        <f ca="1" t="shared" si="9"/>
        <v>1</v>
      </c>
      <c r="H80" s="38" t="s">
        <v>310</v>
      </c>
      <c r="I80" s="38" t="s">
        <v>310</v>
      </c>
      <c r="J80" s="38" t="s">
        <v>63</v>
      </c>
      <c r="K80" s="64" t="s">
        <v>64</v>
      </c>
      <c r="L80" s="68" t="s">
        <v>65</v>
      </c>
      <c r="M80" s="43"/>
    </row>
    <row r="81" ht="15.75" customHeight="1" spans="1:13">
      <c r="A81" s="43" t="s">
        <v>386</v>
      </c>
      <c r="B81" s="44" t="s">
        <v>450</v>
      </c>
      <c r="C81" s="46" t="s">
        <v>388</v>
      </c>
      <c r="D81" s="38" t="s">
        <v>389</v>
      </c>
      <c r="E81" s="36" t="s">
        <v>390</v>
      </c>
      <c r="F81" s="47">
        <v>47567</v>
      </c>
      <c r="G81" s="38">
        <f ca="1" t="shared" si="9"/>
        <v>56</v>
      </c>
      <c r="H81" s="30" t="s">
        <v>391</v>
      </c>
      <c r="I81" s="59">
        <v>44081.15</v>
      </c>
      <c r="J81" s="38" t="s">
        <v>63</v>
      </c>
      <c r="K81" s="64" t="s">
        <v>64</v>
      </c>
      <c r="L81" s="68" t="s">
        <v>65</v>
      </c>
      <c r="M81" s="43"/>
    </row>
    <row r="82" ht="15.75" customHeight="1" spans="1:13">
      <c r="A82" s="43" t="s">
        <v>451</v>
      </c>
      <c r="B82" s="44" t="s">
        <v>452</v>
      </c>
      <c r="C82" s="30" t="s">
        <v>453</v>
      </c>
      <c r="D82" s="38" t="s">
        <v>454</v>
      </c>
      <c r="E82" s="36" t="s">
        <v>455</v>
      </c>
      <c r="F82" s="47">
        <v>45741</v>
      </c>
      <c r="G82" s="38">
        <f ca="1" t="shared" si="9"/>
        <v>-3</v>
      </c>
      <c r="H82" s="38" t="s">
        <v>310</v>
      </c>
      <c r="I82" s="38" t="s">
        <v>310</v>
      </c>
      <c r="J82" s="38" t="s">
        <v>436</v>
      </c>
      <c r="K82" s="64" t="s">
        <v>233</v>
      </c>
      <c r="L82" s="68" t="s">
        <v>437</v>
      </c>
      <c r="M82" s="43"/>
    </row>
    <row r="83" ht="15.75" customHeight="1" spans="1:13">
      <c r="A83" s="43" t="s">
        <v>456</v>
      </c>
      <c r="B83" s="44" t="s">
        <v>457</v>
      </c>
      <c r="C83" s="38" t="s">
        <v>458</v>
      </c>
      <c r="D83" s="38" t="s">
        <v>459</v>
      </c>
      <c r="E83" s="36" t="s">
        <v>460</v>
      </c>
      <c r="F83" s="47">
        <v>45923</v>
      </c>
      <c r="G83" s="38">
        <f ca="1" t="shared" si="9"/>
        <v>2</v>
      </c>
      <c r="H83" s="38" t="s">
        <v>310</v>
      </c>
      <c r="I83" s="38" t="s">
        <v>310</v>
      </c>
      <c r="J83" s="38" t="s">
        <v>461</v>
      </c>
      <c r="K83" s="64" t="s">
        <v>29</v>
      </c>
      <c r="L83" s="68" t="s">
        <v>462</v>
      </c>
      <c r="M83" s="43"/>
    </row>
    <row r="84" ht="15.75" customHeight="1" spans="1:13">
      <c r="A84" s="43" t="s">
        <v>463</v>
      </c>
      <c r="B84" s="44" t="s">
        <v>464</v>
      </c>
      <c r="C84" s="38" t="s">
        <v>465</v>
      </c>
      <c r="D84" s="45" t="s">
        <v>466</v>
      </c>
      <c r="E84" s="55" t="s">
        <v>467</v>
      </c>
      <c r="F84" s="47"/>
      <c r="G84" s="38" t="str">
        <f ca="1" t="shared" si="9"/>
        <v/>
      </c>
      <c r="H84" s="38" t="s">
        <v>310</v>
      </c>
      <c r="I84" s="38" t="s">
        <v>310</v>
      </c>
      <c r="J84" s="38" t="s">
        <v>468</v>
      </c>
      <c r="K84" s="64"/>
      <c r="L84" s="68"/>
      <c r="M84" s="43"/>
    </row>
    <row r="85" ht="15.75" customHeight="1" spans="1:13">
      <c r="A85" s="43" t="s">
        <v>469</v>
      </c>
      <c r="B85" s="76" t="s">
        <v>470</v>
      </c>
      <c r="C85" s="40" t="s">
        <v>471</v>
      </c>
      <c r="D85" s="38" t="s">
        <v>472</v>
      </c>
      <c r="E85" s="36" t="s">
        <v>370</v>
      </c>
      <c r="F85" s="47">
        <v>45939</v>
      </c>
      <c r="G85" s="38">
        <f ca="1" t="shared" si="9"/>
        <v>3</v>
      </c>
      <c r="H85" s="38" t="s">
        <v>310</v>
      </c>
      <c r="I85" s="38" t="s">
        <v>310</v>
      </c>
      <c r="J85" s="38" t="s">
        <v>108</v>
      </c>
      <c r="K85" s="64" t="s">
        <v>109</v>
      </c>
      <c r="L85" s="68" t="s">
        <v>274</v>
      </c>
      <c r="M85" s="43"/>
    </row>
    <row r="86" ht="15.75" customHeight="1" spans="1:13">
      <c r="A86" s="43" t="s">
        <v>473</v>
      </c>
      <c r="B86" s="76" t="s">
        <v>474</v>
      </c>
      <c r="C86" s="40" t="s">
        <v>475</v>
      </c>
      <c r="D86" s="36" t="s">
        <v>476</v>
      </c>
      <c r="E86" s="55" t="s">
        <v>477</v>
      </c>
      <c r="F86" s="47">
        <v>47514</v>
      </c>
      <c r="G86" s="38">
        <f ca="1" t="shared" si="9"/>
        <v>54</v>
      </c>
      <c r="H86" s="38" t="s">
        <v>197</v>
      </c>
      <c r="I86" s="60">
        <v>3300.1</v>
      </c>
      <c r="J86" s="38" t="s">
        <v>63</v>
      </c>
      <c r="K86" s="64" t="s">
        <v>64</v>
      </c>
      <c r="L86" s="68" t="s">
        <v>478</v>
      </c>
      <c r="M86" s="43"/>
    </row>
    <row r="87" ht="22.5" customHeight="1" spans="1:13">
      <c r="A87" s="43" t="s">
        <v>473</v>
      </c>
      <c r="B87" s="76" t="s">
        <v>479</v>
      </c>
      <c r="C87" s="40" t="s">
        <v>480</v>
      </c>
      <c r="D87" s="55" t="s">
        <v>481</v>
      </c>
      <c r="E87" s="55" t="s">
        <v>482</v>
      </c>
      <c r="F87" s="47">
        <v>47514</v>
      </c>
      <c r="G87" s="38">
        <f ca="1" t="shared" si="9"/>
        <v>54</v>
      </c>
      <c r="H87" s="38" t="s">
        <v>197</v>
      </c>
      <c r="I87" s="60">
        <v>2048.75</v>
      </c>
      <c r="J87" s="38" t="s">
        <v>63</v>
      </c>
      <c r="K87" s="64" t="s">
        <v>64</v>
      </c>
      <c r="L87" s="68" t="s">
        <v>478</v>
      </c>
      <c r="M87" s="43"/>
    </row>
    <row r="88" ht="33" customHeight="1" spans="1:13">
      <c r="A88" s="43" t="s">
        <v>473</v>
      </c>
      <c r="B88" s="44" t="s">
        <v>483</v>
      </c>
      <c r="C88" s="38" t="s">
        <v>484</v>
      </c>
      <c r="D88" s="77" t="s">
        <v>485</v>
      </c>
      <c r="E88" s="36" t="s">
        <v>486</v>
      </c>
      <c r="F88" s="47">
        <v>47514</v>
      </c>
      <c r="G88" s="38">
        <f ca="1" t="shared" si="9"/>
        <v>54</v>
      </c>
      <c r="H88" s="38" t="s">
        <v>197</v>
      </c>
      <c r="I88" s="60">
        <v>239</v>
      </c>
      <c r="J88" s="38" t="s">
        <v>63</v>
      </c>
      <c r="K88" s="64" t="s">
        <v>64</v>
      </c>
      <c r="L88" s="68" t="s">
        <v>478</v>
      </c>
      <c r="M88" s="43"/>
    </row>
    <row r="89" ht="15.75" customHeight="1" spans="1:13">
      <c r="A89" s="43" t="s">
        <v>487</v>
      </c>
      <c r="B89" s="76" t="s">
        <v>488</v>
      </c>
      <c r="C89" s="40" t="s">
        <v>489</v>
      </c>
      <c r="D89" s="55" t="s">
        <v>490</v>
      </c>
      <c r="E89" s="55" t="s">
        <v>491</v>
      </c>
      <c r="F89" s="47">
        <v>45952</v>
      </c>
      <c r="G89" s="38">
        <f ca="1" t="shared" si="9"/>
        <v>3</v>
      </c>
      <c r="H89" s="38" t="s">
        <v>246</v>
      </c>
      <c r="I89" s="38" t="s">
        <v>19</v>
      </c>
      <c r="J89" s="38"/>
      <c r="K89" s="64"/>
      <c r="L89" s="68"/>
      <c r="M89" s="43"/>
    </row>
    <row r="90" ht="15.75" customHeight="1" spans="1:13">
      <c r="A90" s="43" t="s">
        <v>487</v>
      </c>
      <c r="B90" s="76" t="s">
        <v>492</v>
      </c>
      <c r="C90" s="40" t="s">
        <v>489</v>
      </c>
      <c r="D90" s="55" t="s">
        <v>493</v>
      </c>
      <c r="E90" s="36" t="s">
        <v>494</v>
      </c>
      <c r="F90" s="84">
        <v>45952</v>
      </c>
      <c r="G90" s="38">
        <f ca="1" t="shared" si="9"/>
        <v>3</v>
      </c>
      <c r="H90" s="38" t="s">
        <v>246</v>
      </c>
      <c r="I90" s="38" t="s">
        <v>19</v>
      </c>
      <c r="J90" s="38"/>
      <c r="K90" s="43"/>
      <c r="L90" s="43"/>
      <c r="M90" s="43"/>
    </row>
    <row r="91" ht="15.75" customHeight="1" spans="1:13">
      <c r="A91" s="43" t="s">
        <v>495</v>
      </c>
      <c r="B91" s="76" t="s">
        <v>496</v>
      </c>
      <c r="C91" s="40" t="s">
        <v>497</v>
      </c>
      <c r="D91" s="38" t="s">
        <v>498</v>
      </c>
      <c r="E91" s="36" t="s">
        <v>499</v>
      </c>
      <c r="F91" s="47">
        <v>45625</v>
      </c>
      <c r="G91" s="48" t="s">
        <v>61</v>
      </c>
      <c r="H91" s="38" t="s">
        <v>246</v>
      </c>
      <c r="I91" s="38" t="s">
        <v>19</v>
      </c>
      <c r="J91" s="38" t="s">
        <v>160</v>
      </c>
      <c r="K91" s="64" t="s">
        <v>161</v>
      </c>
      <c r="L91" s="68" t="s">
        <v>500</v>
      </c>
      <c r="M91" s="43"/>
    </row>
    <row r="92" ht="15.75" customHeight="1" spans="1:13">
      <c r="A92" s="43" t="s">
        <v>501</v>
      </c>
      <c r="B92" s="76" t="s">
        <v>502</v>
      </c>
      <c r="C92" s="40" t="s">
        <v>503</v>
      </c>
      <c r="D92" s="38" t="s">
        <v>504</v>
      </c>
      <c r="E92" s="36" t="s">
        <v>505</v>
      </c>
      <c r="F92" s="47">
        <v>46042</v>
      </c>
      <c r="G92" s="38">
        <f ca="1" t="shared" ref="G92:G189" si="10">IF(F92="","",DATEDIF(TODAY(),F92,"M"))</f>
        <v>6</v>
      </c>
      <c r="H92" s="38" t="s">
        <v>246</v>
      </c>
      <c r="I92" s="38" t="s">
        <v>19</v>
      </c>
      <c r="J92" s="38" t="s">
        <v>79</v>
      </c>
      <c r="K92" s="64" t="s">
        <v>80</v>
      </c>
      <c r="L92" s="68" t="s">
        <v>506</v>
      </c>
      <c r="M92" s="43"/>
    </row>
    <row r="93" ht="15.75" customHeight="1" spans="1:13">
      <c r="A93" s="43" t="s">
        <v>507</v>
      </c>
      <c r="B93" s="76" t="s">
        <v>508</v>
      </c>
      <c r="C93" s="40" t="s">
        <v>509</v>
      </c>
      <c r="D93" s="38" t="s">
        <v>510</v>
      </c>
      <c r="E93" s="36" t="s">
        <v>511</v>
      </c>
      <c r="F93" s="47">
        <v>46498</v>
      </c>
      <c r="G93" s="38">
        <f ca="1" t="shared" si="10"/>
        <v>21</v>
      </c>
      <c r="H93" s="38" t="s">
        <v>246</v>
      </c>
      <c r="I93" s="38" t="s">
        <v>19</v>
      </c>
      <c r="J93" s="38" t="s">
        <v>63</v>
      </c>
      <c r="K93" s="64" t="s">
        <v>64</v>
      </c>
      <c r="L93" s="68" t="s">
        <v>512</v>
      </c>
      <c r="M93" s="43"/>
    </row>
    <row r="94" ht="15.75" customHeight="1" spans="1:13">
      <c r="A94" s="43" t="s">
        <v>513</v>
      </c>
      <c r="B94" s="76" t="s">
        <v>514</v>
      </c>
      <c r="C94" s="40" t="s">
        <v>515</v>
      </c>
      <c r="D94" s="78" t="s">
        <v>516</v>
      </c>
      <c r="E94" s="46" t="s">
        <v>517</v>
      </c>
      <c r="F94" s="47">
        <v>45952</v>
      </c>
      <c r="G94" s="38">
        <f ca="1" t="shared" si="10"/>
        <v>3</v>
      </c>
      <c r="H94" s="38" t="s">
        <v>185</v>
      </c>
      <c r="I94" s="88">
        <f>281000*5%</f>
        <v>14050</v>
      </c>
      <c r="J94" s="38"/>
      <c r="K94" s="64"/>
      <c r="L94" s="68"/>
      <c r="M94" s="43"/>
    </row>
    <row r="95" ht="15.75" customHeight="1" spans="1:13">
      <c r="A95" s="43" t="s">
        <v>518</v>
      </c>
      <c r="B95" s="76" t="s">
        <v>519</v>
      </c>
      <c r="C95" s="40" t="s">
        <v>520</v>
      </c>
      <c r="D95" s="46" t="s">
        <v>521</v>
      </c>
      <c r="E95" s="46" t="s">
        <v>522</v>
      </c>
      <c r="F95" s="47">
        <v>46688</v>
      </c>
      <c r="G95" s="38">
        <f ca="1" t="shared" si="10"/>
        <v>27</v>
      </c>
      <c r="H95" s="38" t="s">
        <v>185</v>
      </c>
      <c r="I95" s="88">
        <f>4030960.81*5%</f>
        <v>201548.0405</v>
      </c>
      <c r="J95" s="38" t="s">
        <v>63</v>
      </c>
      <c r="K95" s="64" t="s">
        <v>64</v>
      </c>
      <c r="L95" s="68" t="s">
        <v>478</v>
      </c>
      <c r="M95" s="43"/>
    </row>
    <row r="96" ht="15.75" customHeight="1" spans="1:13">
      <c r="A96" s="43" t="s">
        <v>523</v>
      </c>
      <c r="B96" s="76" t="s">
        <v>524</v>
      </c>
      <c r="C96" s="46" t="s">
        <v>525</v>
      </c>
      <c r="D96" s="46" t="s">
        <v>526</v>
      </c>
      <c r="E96" s="46" t="s">
        <v>527</v>
      </c>
      <c r="F96" s="47">
        <v>45687</v>
      </c>
      <c r="G96" s="38">
        <f ca="1" t="shared" si="10"/>
        <v>-5</v>
      </c>
      <c r="H96" s="38" t="s">
        <v>246</v>
      </c>
      <c r="I96" s="38" t="s">
        <v>19</v>
      </c>
      <c r="J96" s="38"/>
      <c r="K96" s="64"/>
      <c r="L96" s="68"/>
      <c r="M96" s="43"/>
    </row>
    <row r="97" ht="15.75" customHeight="1" spans="1:13">
      <c r="A97" s="43" t="s">
        <v>528</v>
      </c>
      <c r="B97" s="44" t="s">
        <v>529</v>
      </c>
      <c r="C97" s="40" t="s">
        <v>515</v>
      </c>
      <c r="D97" s="78" t="s">
        <v>516</v>
      </c>
      <c r="E97" s="46" t="s">
        <v>517</v>
      </c>
      <c r="F97" s="47">
        <v>45953</v>
      </c>
      <c r="G97" s="38">
        <f ca="1" t="shared" si="10"/>
        <v>3</v>
      </c>
      <c r="H97" s="38" t="s">
        <v>185</v>
      </c>
      <c r="I97" s="89">
        <v>14050</v>
      </c>
      <c r="J97" s="38" t="s">
        <v>530</v>
      </c>
      <c r="K97" s="90" t="s">
        <v>531</v>
      </c>
      <c r="L97" s="68" t="s">
        <v>358</v>
      </c>
      <c r="M97" s="43"/>
    </row>
    <row r="98" ht="15.75" customHeight="1" spans="1:13">
      <c r="A98" s="43" t="s">
        <v>532</v>
      </c>
      <c r="B98" s="76" t="s">
        <v>533</v>
      </c>
      <c r="C98" s="40" t="s">
        <v>534</v>
      </c>
      <c r="D98" s="38" t="s">
        <v>389</v>
      </c>
      <c r="E98" s="36" t="s">
        <v>390</v>
      </c>
      <c r="F98" s="47">
        <v>45965</v>
      </c>
      <c r="G98" s="38">
        <f ca="1" t="shared" si="10"/>
        <v>3</v>
      </c>
      <c r="H98" s="38" t="s">
        <v>185</v>
      </c>
      <c r="I98" s="89">
        <v>10138.95</v>
      </c>
      <c r="J98" s="38" t="s">
        <v>63</v>
      </c>
      <c r="K98" s="64" t="s">
        <v>64</v>
      </c>
      <c r="L98" s="68" t="s">
        <v>478</v>
      </c>
      <c r="M98" s="43"/>
    </row>
    <row r="99" ht="15.75" customHeight="1" spans="1:13">
      <c r="A99" s="43" t="s">
        <v>535</v>
      </c>
      <c r="B99" s="76" t="s">
        <v>536</v>
      </c>
      <c r="C99" s="40" t="s">
        <v>537</v>
      </c>
      <c r="D99" s="38" t="s">
        <v>538</v>
      </c>
      <c r="E99" s="36" t="s">
        <v>539</v>
      </c>
      <c r="F99" s="47">
        <v>46699</v>
      </c>
      <c r="G99" s="38">
        <f ca="1" t="shared" si="10"/>
        <v>28</v>
      </c>
      <c r="H99" s="38" t="s">
        <v>197</v>
      </c>
      <c r="I99" s="38"/>
      <c r="J99" s="38" t="s">
        <v>530</v>
      </c>
      <c r="K99" s="90" t="s">
        <v>531</v>
      </c>
      <c r="L99" s="68" t="s">
        <v>358</v>
      </c>
      <c r="M99" s="43"/>
    </row>
    <row r="100" ht="15.75" customHeight="1" spans="1:13">
      <c r="A100" s="43" t="s">
        <v>540</v>
      </c>
      <c r="B100" s="44" t="s">
        <v>541</v>
      </c>
      <c r="C100" s="38" t="s">
        <v>542</v>
      </c>
      <c r="D100" s="30" t="s">
        <v>543</v>
      </c>
      <c r="E100" s="85" t="s">
        <v>544</v>
      </c>
      <c r="F100" s="47">
        <v>46015</v>
      </c>
      <c r="G100" s="38">
        <f ca="1" t="shared" si="10"/>
        <v>5</v>
      </c>
      <c r="H100" s="38" t="s">
        <v>197</v>
      </c>
      <c r="I100" s="66">
        <v>289198.44</v>
      </c>
      <c r="J100" s="38" t="s">
        <v>530</v>
      </c>
      <c r="K100" s="90" t="s">
        <v>531</v>
      </c>
      <c r="L100" s="68" t="s">
        <v>506</v>
      </c>
      <c r="M100" s="43"/>
    </row>
    <row r="101" ht="15.75" customHeight="1" spans="1:13">
      <c r="A101" s="43" t="s">
        <v>545</v>
      </c>
      <c r="B101" s="44" t="s">
        <v>546</v>
      </c>
      <c r="C101" s="38" t="s">
        <v>547</v>
      </c>
      <c r="D101" s="40" t="s">
        <v>548</v>
      </c>
      <c r="E101" s="36" t="s">
        <v>549</v>
      </c>
      <c r="F101" s="47">
        <v>45759</v>
      </c>
      <c r="G101" s="38">
        <f ca="1" t="shared" si="10"/>
        <v>-2</v>
      </c>
      <c r="H101" s="38" t="s">
        <v>246</v>
      </c>
      <c r="I101" s="38" t="s">
        <v>19</v>
      </c>
      <c r="J101" s="38" t="s">
        <v>530</v>
      </c>
      <c r="K101" s="90" t="s">
        <v>531</v>
      </c>
      <c r="L101" s="68" t="s">
        <v>550</v>
      </c>
      <c r="M101" s="43"/>
    </row>
    <row r="102" ht="15.75" customHeight="1" spans="1:13">
      <c r="A102" s="43" t="s">
        <v>545</v>
      </c>
      <c r="B102" s="44" t="s">
        <v>551</v>
      </c>
      <c r="C102" s="38" t="s">
        <v>547</v>
      </c>
      <c r="D102" s="40" t="s">
        <v>552</v>
      </c>
      <c r="E102" s="36" t="s">
        <v>553</v>
      </c>
      <c r="F102" s="47">
        <v>45754</v>
      </c>
      <c r="G102" s="38">
        <f ca="1" t="shared" si="10"/>
        <v>-3</v>
      </c>
      <c r="H102" s="38" t="s">
        <v>246</v>
      </c>
      <c r="I102" s="38" t="s">
        <v>19</v>
      </c>
      <c r="J102" s="38" t="s">
        <v>530</v>
      </c>
      <c r="K102" s="90" t="s">
        <v>531</v>
      </c>
      <c r="L102" s="68" t="s">
        <v>554</v>
      </c>
      <c r="M102" s="43"/>
    </row>
    <row r="103" ht="15.75" customHeight="1" spans="1:13">
      <c r="A103" s="43" t="s">
        <v>545</v>
      </c>
      <c r="B103" s="44" t="s">
        <v>555</v>
      </c>
      <c r="C103" s="38" t="s">
        <v>547</v>
      </c>
      <c r="D103" s="38" t="s">
        <v>556</v>
      </c>
      <c r="E103" s="36" t="s">
        <v>557</v>
      </c>
      <c r="F103" s="47">
        <v>45753</v>
      </c>
      <c r="G103" s="38">
        <f ca="1" t="shared" si="10"/>
        <v>-3</v>
      </c>
      <c r="H103" s="38" t="s">
        <v>246</v>
      </c>
      <c r="I103" s="38" t="s">
        <v>19</v>
      </c>
      <c r="J103" s="38" t="s">
        <v>530</v>
      </c>
      <c r="K103" s="90" t="s">
        <v>531</v>
      </c>
      <c r="L103" s="68" t="s">
        <v>558</v>
      </c>
      <c r="M103" s="43"/>
    </row>
    <row r="104" ht="15.75" customHeight="1" spans="1:13">
      <c r="A104" s="43" t="s">
        <v>545</v>
      </c>
      <c r="B104" s="44" t="s">
        <v>559</v>
      </c>
      <c r="C104" s="38" t="s">
        <v>547</v>
      </c>
      <c r="D104" s="30" t="s">
        <v>560</v>
      </c>
      <c r="E104" s="36" t="s">
        <v>561</v>
      </c>
      <c r="F104" s="47">
        <v>45752</v>
      </c>
      <c r="G104" s="38">
        <f ca="1" t="shared" si="10"/>
        <v>-3</v>
      </c>
      <c r="H104" s="38" t="s">
        <v>246</v>
      </c>
      <c r="I104" s="38" t="s">
        <v>19</v>
      </c>
      <c r="J104" s="38" t="s">
        <v>530</v>
      </c>
      <c r="K104" s="90" t="s">
        <v>531</v>
      </c>
      <c r="L104" s="68" t="s">
        <v>562</v>
      </c>
      <c r="M104" s="43"/>
    </row>
    <row r="105" ht="15.75" customHeight="1" spans="1:13">
      <c r="A105" s="43" t="s">
        <v>545</v>
      </c>
      <c r="B105" s="44" t="s">
        <v>563</v>
      </c>
      <c r="C105" s="38" t="s">
        <v>547</v>
      </c>
      <c r="D105" s="38" t="s">
        <v>564</v>
      </c>
      <c r="E105" s="36" t="s">
        <v>565</v>
      </c>
      <c r="F105" s="47">
        <v>45757</v>
      </c>
      <c r="G105" s="38">
        <f ca="1" t="shared" si="10"/>
        <v>-2</v>
      </c>
      <c r="H105" s="38" t="s">
        <v>246</v>
      </c>
      <c r="I105" s="38" t="s">
        <v>19</v>
      </c>
      <c r="J105" s="38" t="s">
        <v>530</v>
      </c>
      <c r="K105" s="90" t="s">
        <v>531</v>
      </c>
      <c r="L105" s="68" t="s">
        <v>566</v>
      </c>
      <c r="M105" s="43"/>
    </row>
    <row r="106" ht="15.75" customHeight="1" spans="1:13">
      <c r="A106" s="43" t="s">
        <v>545</v>
      </c>
      <c r="B106" s="44" t="s">
        <v>567</v>
      </c>
      <c r="C106" s="38" t="s">
        <v>547</v>
      </c>
      <c r="D106" s="38" t="s">
        <v>568</v>
      </c>
      <c r="E106" s="36" t="s">
        <v>569</v>
      </c>
      <c r="F106" s="47">
        <v>45752</v>
      </c>
      <c r="G106" s="38">
        <f ca="1" t="shared" si="10"/>
        <v>-3</v>
      </c>
      <c r="H106" s="38" t="s">
        <v>246</v>
      </c>
      <c r="I106" s="38" t="s">
        <v>19</v>
      </c>
      <c r="J106" s="38" t="s">
        <v>530</v>
      </c>
      <c r="K106" s="90" t="s">
        <v>531</v>
      </c>
      <c r="L106" s="68" t="s">
        <v>570</v>
      </c>
      <c r="M106" s="43"/>
    </row>
    <row r="107" ht="15.75" customHeight="1" spans="1:13">
      <c r="A107" s="43" t="s">
        <v>545</v>
      </c>
      <c r="B107" s="44" t="s">
        <v>571</v>
      </c>
      <c r="C107" s="38" t="s">
        <v>547</v>
      </c>
      <c r="D107" s="30" t="s">
        <v>572</v>
      </c>
      <c r="E107" s="36" t="s">
        <v>573</v>
      </c>
      <c r="F107" s="47">
        <v>45754</v>
      </c>
      <c r="G107" s="38">
        <f ca="1" t="shared" si="10"/>
        <v>-3</v>
      </c>
      <c r="H107" s="38" t="s">
        <v>246</v>
      </c>
      <c r="I107" s="38" t="s">
        <v>19</v>
      </c>
      <c r="J107" s="38" t="s">
        <v>530</v>
      </c>
      <c r="K107" s="90" t="s">
        <v>531</v>
      </c>
      <c r="L107" s="68" t="s">
        <v>574</v>
      </c>
      <c r="M107" s="43"/>
    </row>
    <row r="108" ht="15.75" customHeight="1" spans="1:13">
      <c r="A108" s="43" t="s">
        <v>545</v>
      </c>
      <c r="B108" s="44" t="s">
        <v>575</v>
      </c>
      <c r="C108" s="38" t="s">
        <v>547</v>
      </c>
      <c r="D108" s="30" t="s">
        <v>576</v>
      </c>
      <c r="E108" s="36" t="s">
        <v>577</v>
      </c>
      <c r="F108" s="47">
        <v>45752</v>
      </c>
      <c r="G108" s="38">
        <f ca="1" t="shared" si="10"/>
        <v>-3</v>
      </c>
      <c r="H108" s="38" t="s">
        <v>246</v>
      </c>
      <c r="I108" s="38" t="s">
        <v>19</v>
      </c>
      <c r="J108" s="38" t="s">
        <v>530</v>
      </c>
      <c r="K108" s="90" t="s">
        <v>531</v>
      </c>
      <c r="L108" s="68" t="s">
        <v>578</v>
      </c>
      <c r="M108" s="43"/>
    </row>
    <row r="109" ht="15.75" customHeight="1" spans="1:13">
      <c r="A109" s="43" t="s">
        <v>545</v>
      </c>
      <c r="B109" s="44" t="s">
        <v>579</v>
      </c>
      <c r="C109" s="38" t="s">
        <v>547</v>
      </c>
      <c r="D109" s="30" t="s">
        <v>580</v>
      </c>
      <c r="E109" s="36" t="s">
        <v>581</v>
      </c>
      <c r="F109" s="47">
        <v>45843</v>
      </c>
      <c r="G109" s="38">
        <f ca="1" t="shared" si="10"/>
        <v>0</v>
      </c>
      <c r="H109" s="38" t="s">
        <v>246</v>
      </c>
      <c r="I109" s="38" t="s">
        <v>19</v>
      </c>
      <c r="J109" s="38" t="s">
        <v>530</v>
      </c>
      <c r="K109" s="90" t="s">
        <v>531</v>
      </c>
      <c r="L109" s="68" t="s">
        <v>582</v>
      </c>
      <c r="M109" s="43"/>
    </row>
    <row r="110" ht="15.75" customHeight="1" spans="1:13">
      <c r="A110" s="43" t="s">
        <v>545</v>
      </c>
      <c r="B110" s="44" t="s">
        <v>583</v>
      </c>
      <c r="C110" s="38" t="s">
        <v>547</v>
      </c>
      <c r="D110" s="30" t="s">
        <v>584</v>
      </c>
      <c r="E110" s="36" t="s">
        <v>585</v>
      </c>
      <c r="F110" s="47">
        <v>45753</v>
      </c>
      <c r="G110" s="38">
        <f ca="1" t="shared" si="10"/>
        <v>-3</v>
      </c>
      <c r="H110" s="38" t="s">
        <v>246</v>
      </c>
      <c r="I110" s="38" t="s">
        <v>19</v>
      </c>
      <c r="J110" s="38" t="s">
        <v>530</v>
      </c>
      <c r="K110" s="90" t="s">
        <v>531</v>
      </c>
      <c r="L110" s="68" t="s">
        <v>586</v>
      </c>
      <c r="M110" s="43"/>
    </row>
    <row r="111" ht="15.75" customHeight="1" spans="1:13">
      <c r="A111" s="43" t="s">
        <v>587</v>
      </c>
      <c r="B111" s="44" t="s">
        <v>588</v>
      </c>
      <c r="C111" s="30" t="s">
        <v>589</v>
      </c>
      <c r="D111" s="46" t="s">
        <v>590</v>
      </c>
      <c r="E111" s="36" t="s">
        <v>262</v>
      </c>
      <c r="F111" s="47">
        <v>46007</v>
      </c>
      <c r="G111" s="38">
        <f ca="1" t="shared" si="10"/>
        <v>5</v>
      </c>
      <c r="H111" s="38" t="s">
        <v>591</v>
      </c>
      <c r="I111" s="38" t="s">
        <v>19</v>
      </c>
      <c r="J111" s="38" t="s">
        <v>126</v>
      </c>
      <c r="K111" s="90" t="s">
        <v>127</v>
      </c>
      <c r="L111" s="68" t="s">
        <v>128</v>
      </c>
      <c r="M111" s="43"/>
    </row>
    <row r="112" ht="15.75" customHeight="1" spans="1:13">
      <c r="A112" s="43" t="s">
        <v>592</v>
      </c>
      <c r="B112" s="44" t="s">
        <v>593</v>
      </c>
      <c r="C112" s="38" t="s">
        <v>594</v>
      </c>
      <c r="D112" s="38" t="s">
        <v>595</v>
      </c>
      <c r="E112" s="36" t="s">
        <v>596</v>
      </c>
      <c r="F112" s="47">
        <v>46007</v>
      </c>
      <c r="G112" s="38">
        <f ca="1" t="shared" si="10"/>
        <v>5</v>
      </c>
      <c r="H112" s="38" t="s">
        <v>246</v>
      </c>
      <c r="I112" s="38" t="s">
        <v>19</v>
      </c>
      <c r="J112" s="38" t="s">
        <v>597</v>
      </c>
      <c r="K112" s="90" t="s">
        <v>109</v>
      </c>
      <c r="L112" s="68" t="s">
        <v>268</v>
      </c>
      <c r="M112" s="43"/>
    </row>
    <row r="113" ht="15.75" customHeight="1" spans="1:13">
      <c r="A113" s="43" t="s">
        <v>598</v>
      </c>
      <c r="B113" s="79" t="s">
        <v>599</v>
      </c>
      <c r="C113" s="38" t="s">
        <v>600</v>
      </c>
      <c r="D113" s="38" t="s">
        <v>601</v>
      </c>
      <c r="E113" s="36" t="s">
        <v>602</v>
      </c>
      <c r="F113" s="47">
        <v>47490</v>
      </c>
      <c r="G113" s="38">
        <f ca="1" t="shared" si="10"/>
        <v>53</v>
      </c>
      <c r="H113" s="38" t="s">
        <v>246</v>
      </c>
      <c r="I113" s="38" t="s">
        <v>19</v>
      </c>
      <c r="J113" s="38" t="s">
        <v>444</v>
      </c>
      <c r="K113" s="90" t="s">
        <v>54</v>
      </c>
      <c r="L113" s="68" t="s">
        <v>55</v>
      </c>
      <c r="M113" s="43"/>
    </row>
    <row r="114" ht="15.75" customHeight="1" spans="1:13">
      <c r="A114" s="43" t="s">
        <v>603</v>
      </c>
      <c r="B114" s="76" t="s">
        <v>604</v>
      </c>
      <c r="C114" s="80" t="s">
        <v>605</v>
      </c>
      <c r="D114" s="43" t="s">
        <v>606</v>
      </c>
      <c r="E114" s="82" t="s">
        <v>607</v>
      </c>
      <c r="F114" s="86">
        <v>46765</v>
      </c>
      <c r="G114" s="43">
        <f ca="1" t="shared" si="10"/>
        <v>30</v>
      </c>
      <c r="H114" s="38" t="s">
        <v>246</v>
      </c>
      <c r="I114" s="38" t="s">
        <v>19</v>
      </c>
      <c r="J114" s="38" t="s">
        <v>63</v>
      </c>
      <c r="K114" s="64" t="s">
        <v>64</v>
      </c>
      <c r="L114" s="68" t="s">
        <v>478</v>
      </c>
      <c r="M114" s="43"/>
    </row>
    <row r="115" ht="15.75" customHeight="1" spans="1:13">
      <c r="A115" s="43" t="s">
        <v>603</v>
      </c>
      <c r="B115" s="76" t="s">
        <v>608</v>
      </c>
      <c r="C115" s="81" t="s">
        <v>609</v>
      </c>
      <c r="D115" s="43" t="s">
        <v>610</v>
      </c>
      <c r="E115" s="87" t="s">
        <v>611</v>
      </c>
      <c r="F115" s="86">
        <v>46765</v>
      </c>
      <c r="G115" s="43">
        <f ca="1" t="shared" si="10"/>
        <v>30</v>
      </c>
      <c r="H115" s="38" t="s">
        <v>246</v>
      </c>
      <c r="I115" s="38" t="s">
        <v>19</v>
      </c>
      <c r="J115" s="38" t="s">
        <v>63</v>
      </c>
      <c r="K115" s="64" t="s">
        <v>64</v>
      </c>
      <c r="L115" s="68" t="s">
        <v>478</v>
      </c>
      <c r="M115" s="43"/>
    </row>
    <row r="116" ht="15.75" customHeight="1" spans="1:13">
      <c r="A116" s="43" t="s">
        <v>612</v>
      </c>
      <c r="B116" s="76" t="s">
        <v>613</v>
      </c>
      <c r="C116" s="81" t="s">
        <v>614</v>
      </c>
      <c r="D116" s="43" t="s">
        <v>615</v>
      </c>
      <c r="E116" s="82" t="s">
        <v>616</v>
      </c>
      <c r="F116" s="86">
        <v>46070</v>
      </c>
      <c r="G116" s="43">
        <f ca="1" t="shared" si="10"/>
        <v>7</v>
      </c>
      <c r="H116" s="43" t="s">
        <v>246</v>
      </c>
      <c r="I116" s="43" t="s">
        <v>19</v>
      </c>
      <c r="J116" s="43" t="s">
        <v>371</v>
      </c>
      <c r="K116" s="90" t="s">
        <v>248</v>
      </c>
      <c r="L116" s="68" t="s">
        <v>249</v>
      </c>
      <c r="M116" s="43"/>
    </row>
    <row r="117" ht="15.75" customHeight="1" spans="1:13">
      <c r="A117" s="43" t="s">
        <v>617</v>
      </c>
      <c r="B117" s="76" t="s">
        <v>618</v>
      </c>
      <c r="C117" s="81" t="s">
        <v>619</v>
      </c>
      <c r="D117" s="43" t="s">
        <v>620</v>
      </c>
      <c r="E117" s="82" t="s">
        <v>621</v>
      </c>
      <c r="F117" s="86">
        <v>46098</v>
      </c>
      <c r="G117" s="43">
        <f ca="1" t="shared" si="10"/>
        <v>8</v>
      </c>
      <c r="H117" s="43" t="s">
        <v>246</v>
      </c>
      <c r="I117" s="43" t="s">
        <v>19</v>
      </c>
      <c r="J117" s="43" t="s">
        <v>329</v>
      </c>
      <c r="K117" s="90" t="s">
        <v>330</v>
      </c>
      <c r="L117" s="68" t="s">
        <v>331</v>
      </c>
      <c r="M117" s="43"/>
    </row>
    <row r="118" ht="15.75" customHeight="1" spans="1:13">
      <c r="A118" s="43" t="s">
        <v>617</v>
      </c>
      <c r="B118" s="76" t="s">
        <v>622</v>
      </c>
      <c r="C118" s="81" t="s">
        <v>619</v>
      </c>
      <c r="D118" s="43" t="s">
        <v>623</v>
      </c>
      <c r="E118" s="82" t="s">
        <v>624</v>
      </c>
      <c r="F118" s="86">
        <v>46098</v>
      </c>
      <c r="G118" s="43">
        <f ca="1" t="shared" si="10"/>
        <v>8</v>
      </c>
      <c r="H118" s="43" t="s">
        <v>246</v>
      </c>
      <c r="I118" s="43" t="s">
        <v>19</v>
      </c>
      <c r="J118" s="43" t="s">
        <v>329</v>
      </c>
      <c r="K118" s="90" t="s">
        <v>330</v>
      </c>
      <c r="L118" s="68" t="s">
        <v>331</v>
      </c>
      <c r="M118" s="43"/>
    </row>
    <row r="119" ht="15.75" customHeight="1" spans="1:13">
      <c r="A119" s="43" t="s">
        <v>617</v>
      </c>
      <c r="B119" s="76" t="s">
        <v>625</v>
      </c>
      <c r="C119" s="81" t="s">
        <v>619</v>
      </c>
      <c r="D119" s="43" t="s">
        <v>626</v>
      </c>
      <c r="E119" s="82" t="s">
        <v>627</v>
      </c>
      <c r="F119" s="86">
        <v>46098</v>
      </c>
      <c r="G119" s="43">
        <f ca="1" t="shared" si="10"/>
        <v>8</v>
      </c>
      <c r="H119" s="43" t="s">
        <v>246</v>
      </c>
      <c r="I119" s="43" t="s">
        <v>19</v>
      </c>
      <c r="J119" s="43" t="s">
        <v>329</v>
      </c>
      <c r="K119" s="90" t="s">
        <v>330</v>
      </c>
      <c r="L119" s="68" t="s">
        <v>331</v>
      </c>
      <c r="M119" s="43"/>
    </row>
    <row r="120" ht="15.75" customHeight="1" spans="1:13">
      <c r="A120" s="43" t="s">
        <v>617</v>
      </c>
      <c r="B120" s="76" t="s">
        <v>628</v>
      </c>
      <c r="C120" s="81" t="s">
        <v>619</v>
      </c>
      <c r="D120" s="43" t="s">
        <v>629</v>
      </c>
      <c r="E120" s="82" t="s">
        <v>630</v>
      </c>
      <c r="F120" s="86">
        <v>46098</v>
      </c>
      <c r="G120" s="43">
        <f ca="1" t="shared" si="10"/>
        <v>8</v>
      </c>
      <c r="H120" s="43" t="s">
        <v>246</v>
      </c>
      <c r="I120" s="43" t="s">
        <v>19</v>
      </c>
      <c r="J120" s="43" t="s">
        <v>329</v>
      </c>
      <c r="K120" s="90" t="s">
        <v>330</v>
      </c>
      <c r="L120" s="68" t="s">
        <v>331</v>
      </c>
      <c r="M120" s="43"/>
    </row>
    <row r="121" ht="15.75" customHeight="1" spans="1:13">
      <c r="A121" s="43" t="s">
        <v>617</v>
      </c>
      <c r="B121" s="76" t="s">
        <v>631</v>
      </c>
      <c r="C121" s="81" t="s">
        <v>619</v>
      </c>
      <c r="D121" s="43" t="s">
        <v>632</v>
      </c>
      <c r="E121" s="82" t="s">
        <v>633</v>
      </c>
      <c r="F121" s="86">
        <v>46098</v>
      </c>
      <c r="G121" s="43">
        <f ca="1" t="shared" si="10"/>
        <v>8</v>
      </c>
      <c r="H121" s="43" t="s">
        <v>246</v>
      </c>
      <c r="I121" s="43" t="s">
        <v>19</v>
      </c>
      <c r="J121" s="43" t="s">
        <v>329</v>
      </c>
      <c r="K121" s="90" t="s">
        <v>330</v>
      </c>
      <c r="L121" s="68" t="s">
        <v>331</v>
      </c>
      <c r="M121" s="43"/>
    </row>
    <row r="122" ht="15.75" customHeight="1" spans="1:13">
      <c r="A122" s="43" t="s">
        <v>617</v>
      </c>
      <c r="B122" s="76" t="s">
        <v>634</v>
      </c>
      <c r="C122" s="81" t="s">
        <v>619</v>
      </c>
      <c r="D122" s="43" t="s">
        <v>635</v>
      </c>
      <c r="E122" s="82" t="s">
        <v>636</v>
      </c>
      <c r="F122" s="86">
        <v>46098</v>
      </c>
      <c r="G122" s="43">
        <f ca="1" t="shared" si="10"/>
        <v>8</v>
      </c>
      <c r="H122" s="43" t="s">
        <v>246</v>
      </c>
      <c r="I122" s="43" t="s">
        <v>19</v>
      </c>
      <c r="J122" s="43" t="s">
        <v>329</v>
      </c>
      <c r="K122" s="90" t="s">
        <v>330</v>
      </c>
      <c r="L122" s="68" t="s">
        <v>331</v>
      </c>
      <c r="M122" s="43"/>
    </row>
    <row r="123" ht="15.75" customHeight="1" spans="1:13">
      <c r="A123" s="43" t="s">
        <v>617</v>
      </c>
      <c r="B123" s="76" t="s">
        <v>637</v>
      </c>
      <c r="C123" s="81" t="s">
        <v>619</v>
      </c>
      <c r="D123" s="43" t="s">
        <v>638</v>
      </c>
      <c r="E123" s="82" t="s">
        <v>639</v>
      </c>
      <c r="F123" s="86">
        <v>46098</v>
      </c>
      <c r="G123" s="43">
        <f ca="1" t="shared" si="10"/>
        <v>8</v>
      </c>
      <c r="H123" s="43" t="s">
        <v>246</v>
      </c>
      <c r="I123" s="43" t="s">
        <v>19</v>
      </c>
      <c r="J123" s="43" t="s">
        <v>329</v>
      </c>
      <c r="K123" s="90" t="s">
        <v>330</v>
      </c>
      <c r="L123" s="68" t="s">
        <v>331</v>
      </c>
      <c r="M123" s="43"/>
    </row>
    <row r="124" ht="15.75" customHeight="1" spans="1:13">
      <c r="A124" s="43" t="s">
        <v>617</v>
      </c>
      <c r="B124" s="76" t="s">
        <v>640</v>
      </c>
      <c r="C124" s="81" t="s">
        <v>619</v>
      </c>
      <c r="D124" s="43" t="s">
        <v>641</v>
      </c>
      <c r="E124" s="82" t="s">
        <v>642</v>
      </c>
      <c r="F124" s="86">
        <v>46098</v>
      </c>
      <c r="G124" s="43">
        <f ca="1" t="shared" si="10"/>
        <v>8</v>
      </c>
      <c r="H124" s="43" t="s">
        <v>246</v>
      </c>
      <c r="I124" s="43" t="s">
        <v>19</v>
      </c>
      <c r="J124" s="43" t="s">
        <v>329</v>
      </c>
      <c r="K124" s="90" t="s">
        <v>330</v>
      </c>
      <c r="L124" s="68" t="s">
        <v>331</v>
      </c>
      <c r="M124" s="43"/>
    </row>
    <row r="125" ht="15.75" customHeight="1" spans="1:13">
      <c r="A125" s="43" t="s">
        <v>617</v>
      </c>
      <c r="B125" s="76" t="s">
        <v>643</v>
      </c>
      <c r="C125" s="81" t="s">
        <v>619</v>
      </c>
      <c r="D125" s="43" t="s">
        <v>644</v>
      </c>
      <c r="E125" s="82" t="s">
        <v>645</v>
      </c>
      <c r="F125" s="86">
        <v>46098</v>
      </c>
      <c r="G125" s="43">
        <f ca="1" t="shared" si="10"/>
        <v>8</v>
      </c>
      <c r="H125" s="43" t="s">
        <v>246</v>
      </c>
      <c r="I125" s="43" t="s">
        <v>19</v>
      </c>
      <c r="J125" s="43" t="s">
        <v>329</v>
      </c>
      <c r="K125" s="90" t="s">
        <v>330</v>
      </c>
      <c r="L125" s="68" t="s">
        <v>331</v>
      </c>
      <c r="M125" s="43"/>
    </row>
    <row r="126" ht="15.75" customHeight="1" spans="1:13">
      <c r="A126" s="43" t="s">
        <v>617</v>
      </c>
      <c r="B126" s="76" t="s">
        <v>646</v>
      </c>
      <c r="C126" s="81" t="s">
        <v>619</v>
      </c>
      <c r="D126" s="43" t="s">
        <v>647</v>
      </c>
      <c r="E126" s="82" t="s">
        <v>648</v>
      </c>
      <c r="F126" s="86">
        <v>46098</v>
      </c>
      <c r="G126" s="43">
        <f ca="1" t="shared" si="10"/>
        <v>8</v>
      </c>
      <c r="H126" s="43" t="s">
        <v>246</v>
      </c>
      <c r="I126" s="43" t="s">
        <v>19</v>
      </c>
      <c r="J126" s="43" t="s">
        <v>329</v>
      </c>
      <c r="K126" s="90" t="s">
        <v>330</v>
      </c>
      <c r="L126" s="68" t="s">
        <v>331</v>
      </c>
      <c r="M126" s="43"/>
    </row>
    <row r="127" ht="15.75" customHeight="1" spans="1:13">
      <c r="A127" s="43" t="s">
        <v>649</v>
      </c>
      <c r="B127" s="44" t="s">
        <v>650</v>
      </c>
      <c r="C127" s="43" t="s">
        <v>651</v>
      </c>
      <c r="D127" s="68" t="s">
        <v>652</v>
      </c>
      <c r="E127" s="82" t="s">
        <v>653</v>
      </c>
      <c r="F127" s="86">
        <v>46113</v>
      </c>
      <c r="G127" s="43">
        <f ca="1" t="shared" si="10"/>
        <v>8</v>
      </c>
      <c r="H127" s="43" t="s">
        <v>197</v>
      </c>
      <c r="I127" s="91">
        <f>2757459.98*5%</f>
        <v>137872.999</v>
      </c>
      <c r="J127" s="43" t="s">
        <v>108</v>
      </c>
      <c r="K127" s="90" t="s">
        <v>109</v>
      </c>
      <c r="L127" s="68" t="s">
        <v>654</v>
      </c>
      <c r="M127" s="43"/>
    </row>
    <row r="128" ht="15.75" customHeight="1" spans="1:13">
      <c r="A128" s="43" t="s">
        <v>655</v>
      </c>
      <c r="B128" s="76" t="s">
        <v>656</v>
      </c>
      <c r="C128" s="81" t="s">
        <v>657</v>
      </c>
      <c r="D128" s="82" t="s">
        <v>658</v>
      </c>
      <c r="E128" s="82" t="s">
        <v>659</v>
      </c>
      <c r="F128" s="86"/>
      <c r="G128" s="43" t="str">
        <f ca="1" t="shared" si="10"/>
        <v/>
      </c>
      <c r="H128" s="43" t="s">
        <v>197</v>
      </c>
      <c r="I128" s="91">
        <f>34700*1%</f>
        <v>347</v>
      </c>
      <c r="J128" s="43"/>
      <c r="K128" s="64"/>
      <c r="L128" s="68"/>
      <c r="M128" s="43"/>
    </row>
    <row r="129" ht="15.75" customHeight="1" spans="1:13">
      <c r="A129" s="43" t="s">
        <v>660</v>
      </c>
      <c r="B129" s="76" t="s">
        <v>661</v>
      </c>
      <c r="C129" s="81" t="s">
        <v>662</v>
      </c>
      <c r="D129" s="43" t="s">
        <v>663</v>
      </c>
      <c r="E129" s="82" t="s">
        <v>664</v>
      </c>
      <c r="F129" s="86">
        <v>46122</v>
      </c>
      <c r="G129" s="43">
        <f ca="1" t="shared" si="10"/>
        <v>9</v>
      </c>
      <c r="H129" s="43" t="s">
        <v>246</v>
      </c>
      <c r="I129" s="94">
        <v>18484.2</v>
      </c>
      <c r="J129" s="43" t="s">
        <v>108</v>
      </c>
      <c r="K129" s="90" t="s">
        <v>109</v>
      </c>
      <c r="L129" s="68" t="s">
        <v>665</v>
      </c>
      <c r="M129" s="43"/>
    </row>
    <row r="130" ht="15.75" customHeight="1" spans="1:13">
      <c r="A130" s="43" t="s">
        <v>666</v>
      </c>
      <c r="B130" s="76" t="s">
        <v>667</v>
      </c>
      <c r="C130" s="81" t="s">
        <v>668</v>
      </c>
      <c r="D130" s="43" t="s">
        <v>669</v>
      </c>
      <c r="E130" s="82" t="s">
        <v>670</v>
      </c>
      <c r="F130" s="86">
        <v>46670</v>
      </c>
      <c r="G130" s="43">
        <f ca="1" t="shared" si="10"/>
        <v>27</v>
      </c>
      <c r="H130" s="43" t="s">
        <v>246</v>
      </c>
      <c r="I130" s="43" t="s">
        <v>19</v>
      </c>
      <c r="J130" s="38" t="s">
        <v>63</v>
      </c>
      <c r="K130" s="64" t="s">
        <v>64</v>
      </c>
      <c r="L130" s="68" t="s">
        <v>478</v>
      </c>
      <c r="M130" s="43"/>
    </row>
    <row r="131" ht="15.75" customHeight="1" spans="1:13">
      <c r="A131" s="43" t="s">
        <v>666</v>
      </c>
      <c r="B131" s="76" t="s">
        <v>671</v>
      </c>
      <c r="C131" s="81" t="s">
        <v>668</v>
      </c>
      <c r="D131" s="43" t="s">
        <v>672</v>
      </c>
      <c r="E131" s="82" t="s">
        <v>673</v>
      </c>
      <c r="F131" s="86">
        <v>46674</v>
      </c>
      <c r="G131" s="43">
        <f ca="1" t="shared" si="10"/>
        <v>27</v>
      </c>
      <c r="H131" s="43" t="s">
        <v>246</v>
      </c>
      <c r="I131" s="43" t="s">
        <v>19</v>
      </c>
      <c r="J131" s="38" t="s">
        <v>63</v>
      </c>
      <c r="K131" s="64" t="s">
        <v>64</v>
      </c>
      <c r="L131" s="68" t="s">
        <v>478</v>
      </c>
      <c r="M131" s="43"/>
    </row>
    <row r="132" ht="15.75" customHeight="1" spans="1:13">
      <c r="A132" s="43" t="s">
        <v>674</v>
      </c>
      <c r="B132" s="76" t="s">
        <v>675</v>
      </c>
      <c r="C132" s="81" t="s">
        <v>676</v>
      </c>
      <c r="D132" s="43" t="s">
        <v>677</v>
      </c>
      <c r="E132" s="82" t="s">
        <v>678</v>
      </c>
      <c r="F132" s="86">
        <v>46149</v>
      </c>
      <c r="G132" s="43">
        <f ca="1" t="shared" si="10"/>
        <v>9</v>
      </c>
      <c r="H132" s="43" t="s">
        <v>679</v>
      </c>
      <c r="I132" s="95">
        <v>274451.75</v>
      </c>
      <c r="J132" s="43" t="s">
        <v>108</v>
      </c>
      <c r="K132" s="90" t="s">
        <v>109</v>
      </c>
      <c r="L132" s="68" t="s">
        <v>665</v>
      </c>
      <c r="M132" s="43"/>
    </row>
    <row r="133" ht="15.75" customHeight="1" spans="1:13">
      <c r="A133" s="43" t="s">
        <v>680</v>
      </c>
      <c r="B133" s="44" t="s">
        <v>681</v>
      </c>
      <c r="C133" s="92" t="s">
        <v>682</v>
      </c>
      <c r="D133" s="43" t="s">
        <v>683</v>
      </c>
      <c r="E133" s="82" t="s">
        <v>684</v>
      </c>
      <c r="F133" s="86">
        <v>45912</v>
      </c>
      <c r="G133" s="43">
        <f ca="1" t="shared" si="10"/>
        <v>2</v>
      </c>
      <c r="H133" s="43" t="s">
        <v>246</v>
      </c>
      <c r="I133" s="96">
        <v>66593.71</v>
      </c>
      <c r="J133" s="43" t="s">
        <v>436</v>
      </c>
      <c r="K133" s="90" t="s">
        <v>233</v>
      </c>
      <c r="L133" s="68" t="s">
        <v>348</v>
      </c>
      <c r="M133" s="43"/>
    </row>
    <row r="134" ht="15.75" customHeight="1" spans="1:13">
      <c r="A134" s="43" t="s">
        <v>685</v>
      </c>
      <c r="B134" s="44" t="s">
        <v>686</v>
      </c>
      <c r="C134" s="81" t="s">
        <v>687</v>
      </c>
      <c r="D134" s="93" t="s">
        <v>688</v>
      </c>
      <c r="E134" s="82" t="s">
        <v>689</v>
      </c>
      <c r="F134" s="86"/>
      <c r="G134" s="43" t="str">
        <f ca="1" t="shared" si="10"/>
        <v/>
      </c>
      <c r="H134" s="43" t="s">
        <v>246</v>
      </c>
      <c r="I134" s="97">
        <v>7000</v>
      </c>
      <c r="J134" s="38" t="s">
        <v>444</v>
      </c>
      <c r="K134" s="90" t="s">
        <v>54</v>
      </c>
      <c r="L134" s="68" t="s">
        <v>55</v>
      </c>
      <c r="M134" s="43"/>
    </row>
    <row r="135" ht="15.75" customHeight="1" spans="1:13">
      <c r="A135" s="43" t="s">
        <v>690</v>
      </c>
      <c r="B135" s="44" t="s">
        <v>691</v>
      </c>
      <c r="C135" s="81" t="s">
        <v>692</v>
      </c>
      <c r="D135" s="43" t="s">
        <v>693</v>
      </c>
      <c r="E135" s="82" t="s">
        <v>694</v>
      </c>
      <c r="F135" s="86">
        <v>45990</v>
      </c>
      <c r="G135" s="43">
        <f ca="1" t="shared" si="10"/>
        <v>4</v>
      </c>
      <c r="H135" s="43" t="s">
        <v>423</v>
      </c>
      <c r="I135" s="94">
        <v>26142.22</v>
      </c>
      <c r="J135" s="38" t="s">
        <v>232</v>
      </c>
      <c r="K135" s="64" t="s">
        <v>233</v>
      </c>
      <c r="L135" s="68" t="s">
        <v>437</v>
      </c>
      <c r="M135" s="43"/>
    </row>
    <row r="136" ht="15.75" customHeight="1" spans="1:13">
      <c r="A136" s="43" t="s">
        <v>695</v>
      </c>
      <c r="B136" s="44" t="s">
        <v>696</v>
      </c>
      <c r="C136" s="81" t="s">
        <v>697</v>
      </c>
      <c r="D136" s="43" t="s">
        <v>698</v>
      </c>
      <c r="E136" s="82" t="s">
        <v>699</v>
      </c>
      <c r="F136" s="86">
        <v>45927</v>
      </c>
      <c r="G136" s="43">
        <f ca="1" t="shared" si="10"/>
        <v>2</v>
      </c>
      <c r="H136" s="43" t="s">
        <v>246</v>
      </c>
      <c r="I136" s="94">
        <v>217908</v>
      </c>
      <c r="J136" s="43" t="s">
        <v>468</v>
      </c>
      <c r="K136" s="64" t="s">
        <v>700</v>
      </c>
      <c r="L136" s="68" t="s">
        <v>701</v>
      </c>
      <c r="M136" s="43"/>
    </row>
    <row r="137" ht="15.75" customHeight="1" spans="1:13">
      <c r="A137" s="43" t="s">
        <v>702</v>
      </c>
      <c r="B137" s="44" t="s">
        <v>703</v>
      </c>
      <c r="C137" s="81" t="s">
        <v>704</v>
      </c>
      <c r="D137" s="43" t="s">
        <v>705</v>
      </c>
      <c r="E137" s="82" t="s">
        <v>706</v>
      </c>
      <c r="F137" s="86">
        <v>46189</v>
      </c>
      <c r="G137" s="43">
        <f ca="1" t="shared" si="10"/>
        <v>11</v>
      </c>
      <c r="H137" s="43" t="s">
        <v>246</v>
      </c>
      <c r="I137" s="43" t="s">
        <v>19</v>
      </c>
      <c r="J137" s="38" t="s">
        <v>71</v>
      </c>
      <c r="K137" s="64" t="s">
        <v>72</v>
      </c>
      <c r="L137" s="28" t="s">
        <v>73</v>
      </c>
      <c r="M137" s="43"/>
    </row>
    <row r="138" ht="15.75" customHeight="1" spans="1:13">
      <c r="A138" s="43" t="s">
        <v>487</v>
      </c>
      <c r="B138" s="76" t="s">
        <v>707</v>
      </c>
      <c r="C138" s="81" t="s">
        <v>708</v>
      </c>
      <c r="D138" s="43" t="s">
        <v>709</v>
      </c>
      <c r="E138" s="82" t="s">
        <v>494</v>
      </c>
      <c r="F138" s="86"/>
      <c r="G138" s="43" t="str">
        <f ca="1" t="shared" si="10"/>
        <v/>
      </c>
      <c r="H138" s="43" t="s">
        <v>246</v>
      </c>
      <c r="I138" s="43" t="s">
        <v>19</v>
      </c>
      <c r="J138" s="43" t="s">
        <v>329</v>
      </c>
      <c r="K138" s="90" t="s">
        <v>330</v>
      </c>
      <c r="L138" s="68" t="s">
        <v>331</v>
      </c>
      <c r="M138" s="43"/>
    </row>
  </sheetData>
  <mergeCells count="1">
    <mergeCell ref="A1:M2"/>
  </mergeCells>
  <conditionalFormatting sqref="G64">
    <cfRule type="expression" dxfId="0" priority="5">
      <formula>IF($G64&lt;6,1,0)</formula>
    </cfRule>
    <cfRule type="expression" dxfId="1" priority="6">
      <formula>IF($G64=6,1,0)</formula>
    </cfRule>
  </conditionalFormatting>
  <conditionalFormatting sqref="G91">
    <cfRule type="expression" dxfId="0" priority="7">
      <formula>IF($G91&lt;6,1,0)</formula>
    </cfRule>
    <cfRule type="expression" dxfId="1" priority="8">
      <formula>IF($G91=6,1,0)</formula>
    </cfRule>
  </conditionalFormatting>
  <conditionalFormatting sqref="G4:G58">
    <cfRule type="expression" dxfId="0" priority="1">
      <formula>IF($G4&lt;6,1,0)</formula>
    </cfRule>
    <cfRule type="expression" dxfId="1" priority="2">
      <formula>IF($G4=6,1,0)</formula>
    </cfRule>
  </conditionalFormatting>
  <conditionalFormatting sqref="G61:G112">
    <cfRule type="expression" dxfId="0" priority="3">
      <formula>IF($G61&lt;6,1,0)</formula>
    </cfRule>
    <cfRule type="expression" dxfId="1" priority="4">
      <formula>IF($G61=6,1,0)</formula>
    </cfRule>
  </conditionalFormatting>
  <hyperlinks>
    <hyperlink ref="K5" r:id="rId1" display="sesap.urc@trf1.jus.br"/>
    <hyperlink ref="K6" r:id="rId2" display="sesap.lza@trf1.jus.br"/>
    <hyperlink ref="A7" r:id="rId3" display="0000609-31.2015.4.01.8006"/>
    <hyperlink ref="K7" r:id="rId4" display="seafi.ans@trf1.jus.br"/>
    <hyperlink ref="K9" r:id="rId5" display="nutec.go@trf1.jus.br"/>
    <hyperlink ref="K10" r:id="rId6" display="secam.go@trf1.jus.br"/>
    <hyperlink ref="K11" r:id="rId7" display="sevit.go@trf1.jus.br"/>
    <hyperlink ref="K12" r:id="rId5" display="nutec.go@trf1.jus.br"/>
    <hyperlink ref="K13" r:id="rId5" display="nutec.go@trf1.jus.br"/>
    <hyperlink ref="K14" r:id="rId5" display="nutec.go@trf1.jus.br"/>
    <hyperlink ref="K15" r:id="rId5" display="nutec.go@trf1.jus.br"/>
    <hyperlink ref="K16" r:id="rId8" display="seseg.go@trf1.jus.br"/>
    <hyperlink ref="K17" r:id="rId7" display="sevit.go@trf1.jus.br"/>
    <hyperlink ref="K18" r:id="rId5" display="nutec.go@trf1.jus.br"/>
    <hyperlink ref="K19" r:id="rId9" display="nubes.go@trf1.jus.br"/>
    <hyperlink ref="K20" r:id="rId10" display="semap.go@trf1.jus.br"/>
    <hyperlink ref="K22" r:id="rId5" display="nutec.go@trf1.jus.br"/>
    <hyperlink ref="K23" r:id="rId6" display="secam.go@trf1.jus.br"/>
    <hyperlink ref="K24" r:id="rId6" display="secam.go@trf1.jus.br"/>
    <hyperlink ref="K25" r:id="rId11" display="seder.go@trf1.jus.br"/>
    <hyperlink ref="K27" r:id="rId12" display="sesap.frm@trf1.jus.br"/>
    <hyperlink ref="K28" r:id="rId7" display="sevit.go@trf1.jus.br"/>
    <hyperlink ref="K29" r:id="rId5" display="nutec.go@trf1.jus.br"/>
    <hyperlink ref="K30" r:id="rId7" display="sevit.go@trf1.jus.br"/>
    <hyperlink ref="K31" r:id="rId5" display="nutec.go@trf1.jus.br"/>
    <hyperlink ref="K33" r:id="rId8" display="seseg.go@trf1.jus.br"/>
    <hyperlink ref="K34" r:id="rId5" display="nutec.go@trf1.jus.br"/>
    <hyperlink ref="K35" r:id="rId8" display="seseg.go@trf1.jus.br"/>
    <hyperlink ref="K36" r:id="rId5" display="nutec.go@trf1.jus.br"/>
    <hyperlink ref="K37" r:id="rId13" display="seeng.go@trf1.jus.br"/>
    <hyperlink ref="K38" r:id="rId8" display="seseg.go@trf1.jus.br"/>
    <hyperlink ref="K39" r:id="rId14" display="selit.go@trf1.jus.br"/>
    <hyperlink ref="K40" r:id="rId6" display="secam.go@trf1.jus.br"/>
    <hyperlink ref="K41" r:id="rId5" display="nutec.go@trf1.jus.br"/>
    <hyperlink ref="K42" r:id="rId9" display="nubes.go@trf1.jus.br"/>
    <hyperlink ref="K43" r:id="rId8" display="seseg.go@trf1.jus.br"/>
    <hyperlink ref="K44" r:id="rId8" display="seseg.go@trf1.jus.br"/>
    <hyperlink ref="K45" r:id="rId5" display="nutec.go@trf1.jus.br"/>
    <hyperlink ref="K46" r:id="rId5" display="nutec.go@trf1.jus.br"/>
    <hyperlink ref="K47" r:id="rId5" display="nutec.go@trf1.jus.br"/>
    <hyperlink ref="K48" r:id="rId8" display="seseg.go@trf1.jus.br"/>
    <hyperlink ref="K49" r:id="rId7" display="sevit.go@trf1.jus.br"/>
    <hyperlink ref="K50" r:id="rId5" display="nutec.go@trf1.jus.br"/>
    <hyperlink ref="K51" r:id="rId13" display="seeng.go@trf1.jus.br"/>
    <hyperlink ref="K52" r:id="rId13" display="seeng.go@trf1.jus.br"/>
    <hyperlink ref="K53" r:id="rId8" display="seseg.go@trf1.jus.br"/>
    <hyperlink ref="K54" r:id="rId8" display="seseg.go@trf1.jus.br"/>
    <hyperlink ref="K55" r:id="rId15" display="setmat.go@trf1.jus.br"/>
    <hyperlink ref="K56" r:id="rId8" display="seseg.go@trf1.jus.br"/>
    <hyperlink ref="K59" r:id="rId13" display="seeng.go@trf1.jus.br"/>
    <hyperlink ref="K60" r:id="rId13" display="seeng.go@trf1.jus.br"/>
    <hyperlink ref="K61" r:id="rId7" display="sevit.go@trf1.jus.br"/>
    <hyperlink ref="K62" r:id="rId13" display="seeng.go@trf1.jus.br"/>
    <hyperlink ref="K63" r:id="rId13" display="seeng.go@trf1.jus.br"/>
    <hyperlink ref="K64" r:id="rId14" display="selit.go@trf1.jus.br"/>
    <hyperlink ref="K65" r:id="rId10" display="semap.go@trf1.jus.br"/>
    <hyperlink ref="K66" r:id="rId10" display="semap.go@trf1.jus.br"/>
    <hyperlink ref="K67" r:id="rId8" display="seseg.go@trf1.jus.br"/>
    <hyperlink ref="K68" r:id="rId5" display="nutec.go@trf1.jus.br"/>
    <hyperlink ref="K69" r:id="rId9" display="nubes.go@trf1.jus.br"/>
    <hyperlink ref="K71" r:id="rId13" display="seeng.go@trf1.jus.br"/>
    <hyperlink ref="K72" r:id="rId13" display="seeng.go@trf1.jus.br"/>
    <hyperlink ref="K75" r:id="rId13" display="seeng.go@trf1.jus.br"/>
    <hyperlink ref="K76" r:id="rId5" display="nutec.go@trf1.jus.br"/>
    <hyperlink ref="K77" r:id="rId7" display="sevit.go@trf1.jus.br"/>
    <hyperlink ref="K78" r:id="rId13" display="seeng.go@trf1.jus.br"/>
    <hyperlink ref="K80" r:id="rId5" display="nutec.go@trf1.jus.br"/>
    <hyperlink ref="K81" r:id="rId5" display="nutec.go@trf1.jus.br"/>
    <hyperlink ref="K82" r:id="rId13" display="seeng.go@trf1.jus.br"/>
    <hyperlink ref="K83" r:id="rId1" display="sesap.urc@trf1.jus.br"/>
    <hyperlink ref="K85" r:id="rId8" display="seseg.go@trf1.jus.br"/>
    <hyperlink ref="K86" r:id="rId5" display="nutec.go@trf1.jus.br"/>
    <hyperlink ref="K88" r:id="rId5" display="nutec.go@trf1.jus.br"/>
    <hyperlink ref="K91" r:id="rId11" display="seder.go@trf1.jus.br"/>
    <hyperlink ref="K92" r:id="rId7" display="sevit.go@trf1.jus.br"/>
    <hyperlink ref="K93" r:id="rId5" display="nutec.go@trf1.jus.br"/>
    <hyperlink ref="K95" r:id="rId5" display="nutec.go@trf1.jus.br"/>
    <hyperlink ref="K97" r:id="rId16" display="sepol.go@trf1.jus.br"/>
    <hyperlink ref="K98" r:id="rId5" display="nutec.go@trf1.jus.br"/>
    <hyperlink ref="K99" r:id="rId16" display="sepol.go@trf1.jus.br"/>
    <hyperlink ref="K100" r:id="rId16" display="sepol.go@trf1.jus.br"/>
    <hyperlink ref="K101" r:id="rId16" display="sepol.go@trf1.jus.br"/>
    <hyperlink ref="K102" r:id="rId16" display="sepol.go@trf1.jus.br"/>
    <hyperlink ref="K103" r:id="rId16" display="sepol.go@trf1.jus.br"/>
    <hyperlink ref="K104" r:id="rId16" display="sepol.go@trf1.jus.br"/>
    <hyperlink ref="K105" r:id="rId16" display="sepol.go@trf1.jus.br"/>
    <hyperlink ref="K106" r:id="rId16" display="sepol.go@trf1.jus.br"/>
    <hyperlink ref="K107" r:id="rId16" display="sepol.go@trf1.jus.br"/>
    <hyperlink ref="K108" r:id="rId16" display="sepol.go@trf1.jus.br"/>
    <hyperlink ref="K109" r:id="rId16" display="sepol.go@trf1.jus.br"/>
    <hyperlink ref="K110" r:id="rId16" display="sepol.go@trf1.jus.br"/>
    <hyperlink ref="K111" r:id="rId9" display="nubes.go@trf1.jus.br"/>
    <hyperlink ref="K112" r:id="rId8" display="seseg.go@trf1.jus.br"/>
    <hyperlink ref="K113" r:id="rId17" display="sesap.rvd@trf1.jus.br"/>
    <hyperlink ref="K114" r:id="rId5" display="nutec.go@trf1.jus.br"/>
    <hyperlink ref="K115" r:id="rId5" display="nutec.go@trf1.jus.br"/>
    <hyperlink ref="K116" r:id="rId14" display="selit.go@trf1.jus.br"/>
    <hyperlink ref="K117" r:id="rId15" display="setmat.go@trf1.jus.br"/>
    <hyperlink ref="K118" r:id="rId15" display="setmat.go@trf1.jus.br"/>
    <hyperlink ref="K119" r:id="rId15" display="setmat.go@trf1.jus.br"/>
    <hyperlink ref="K120" r:id="rId15" display="setmat.go@trf1.jus.br"/>
    <hyperlink ref="K121" r:id="rId15" display="setmat.go@trf1.jus.br"/>
    <hyperlink ref="K122" r:id="rId15" display="setmat.go@trf1.jus.br"/>
    <hyperlink ref="K123" r:id="rId15" display="setmat.go@trf1.jus.br"/>
    <hyperlink ref="K124" r:id="rId15" display="setmat.go@trf1.jus.br"/>
    <hyperlink ref="K125" r:id="rId15" display="setmat.go@trf1.jus.br"/>
    <hyperlink ref="K126" r:id="rId15" display="setmat.go@trf1.jus.br"/>
    <hyperlink ref="K127" r:id="rId8" display="seseg.go@trf1.jus.br"/>
    <hyperlink ref="K129" r:id="rId8" display="seseg.go@trf1.jus.br"/>
    <hyperlink ref="K130" r:id="rId5" display="nutec.go@trf1.jus.br"/>
    <hyperlink ref="K131" r:id="rId5" display="nutec.go@trf1.jus.br"/>
    <hyperlink ref="K132" r:id="rId8" display="seseg.go@trf1.jus.br"/>
    <hyperlink ref="K133" r:id="rId13" display="seeng.go@trf1.jus.br"/>
    <hyperlink ref="K134" r:id="rId17" display="sesap.rvd@trf1.jus.br"/>
    <hyperlink ref="K135" r:id="rId13" display="seeng.go@trf1.jus.br"/>
    <hyperlink ref="K138" r:id="rId15" display="setmat.go@trf1.jus.br"/>
    <hyperlink ref="K87" r:id="rId5" display="nutec.go@trf1.jus.br"/>
    <hyperlink ref="K21" r:id="rId10" display="semap.go@trf1.jus.br"/>
  </hyperlinks>
  <pageMargins left="0.511805555555556" right="0.511805555555556" top="0.7875" bottom="0.78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workbookViewId="0">
      <selection activeCell="A1" sqref="A1"/>
    </sheetView>
  </sheetViews>
  <sheetFormatPr defaultColWidth="14.4333333333333" defaultRowHeight="15" customHeight="1" outlineLevelCol="2"/>
  <cols>
    <col min="1" max="1" width="23.2916666666667" customWidth="1"/>
    <col min="2" max="11" width="8.70833333333333" customWidth="1"/>
  </cols>
  <sheetData>
    <row r="1" ht="14.25" spans="1:3">
      <c r="A1" s="22"/>
      <c r="B1" s="22"/>
      <c r="C1" s="22"/>
    </row>
    <row r="2" ht="14.25" spans="1:3">
      <c r="A2" s="22"/>
      <c r="B2" s="22"/>
      <c r="C2" s="22"/>
    </row>
    <row r="3" ht="14.25" spans="1:3">
      <c r="A3" s="22"/>
      <c r="B3" s="22"/>
      <c r="C3" s="22"/>
    </row>
    <row r="4" ht="14.25" spans="1:3">
      <c r="A4" s="22"/>
      <c r="B4" s="22"/>
      <c r="C4" s="22"/>
    </row>
    <row r="5" ht="14.25" spans="1:3">
      <c r="A5" s="22"/>
      <c r="B5" s="22"/>
      <c r="C5" s="22"/>
    </row>
    <row r="6" ht="14.25" spans="1:3">
      <c r="A6" s="22"/>
      <c r="B6" s="22"/>
      <c r="C6" s="22"/>
    </row>
    <row r="7" ht="14.25" spans="1:3">
      <c r="A7" s="22"/>
      <c r="B7" s="22"/>
      <c r="C7" s="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511805555555556" right="0.511805555555556" top="0.7875" bottom="0.78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1:A100"/>
  <sheetViews>
    <sheetView workbookViewId="0">
      <selection activeCell="A1" sqref="A1"/>
    </sheetView>
  </sheetViews>
  <sheetFormatPr defaultColWidth="14.4333333333333" defaultRowHeight="15" customHeight="1"/>
  <cols>
    <col min="1" max="11" width="8.70833333333333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511805555555556" right="0.511805555555556" top="0.7875" bottom="0.7875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A1" sqref="A1"/>
    </sheetView>
  </sheetViews>
  <sheetFormatPr defaultColWidth="14.4333333333333" defaultRowHeight="15" customHeight="1" outlineLevelCol="6"/>
  <cols>
    <col min="1" max="1" width="19.4333333333333" customWidth="1"/>
    <col min="2" max="2" width="14.1416666666667" customWidth="1"/>
    <col min="3" max="3" width="8.70833333333333" customWidth="1"/>
    <col min="4" max="4" width="17.2916666666667" customWidth="1"/>
    <col min="5" max="5" width="19.8583333333333" customWidth="1"/>
    <col min="6" max="11" width="8.70833333333333" customWidth="1"/>
  </cols>
  <sheetData>
    <row r="1" ht="14.25" spans="1:5">
      <c r="A1" s="1" t="s">
        <v>710</v>
      </c>
      <c r="B1" s="2">
        <v>45565</v>
      </c>
      <c r="C1" s="1">
        <v>130.5</v>
      </c>
      <c r="D1" s="3">
        <f>C1*60</f>
        <v>7830</v>
      </c>
      <c r="E1" s="19" t="s">
        <v>711</v>
      </c>
    </row>
    <row r="2" ht="14.25" spans="1:5">
      <c r="A2" s="4" t="s">
        <v>712</v>
      </c>
      <c r="B2" s="5">
        <v>43982</v>
      </c>
      <c r="C2" s="6">
        <v>139.23</v>
      </c>
      <c r="D2" s="7">
        <f>(E2)+(C2*4)+(C2*48)</f>
        <v>7244.601</v>
      </c>
      <c r="E2" s="19">
        <f>C2/30</f>
        <v>4.641</v>
      </c>
    </row>
    <row r="3" ht="14.25" spans="1:5">
      <c r="A3" s="8"/>
      <c r="B3" s="6"/>
      <c r="C3" s="6"/>
      <c r="D3" s="7"/>
      <c r="E3" s="19"/>
    </row>
    <row r="4" ht="14.25" spans="1:5">
      <c r="A4" s="9"/>
      <c r="B4" s="6"/>
      <c r="C4" s="6"/>
      <c r="D4" s="10">
        <f>D1-D2</f>
        <v>585.399000000001</v>
      </c>
      <c r="E4" s="19"/>
    </row>
    <row r="5" ht="14.25" spans="1:7">
      <c r="A5" s="11" t="s">
        <v>713</v>
      </c>
      <c r="B5" s="12">
        <v>44347</v>
      </c>
      <c r="C5" s="13">
        <v>183.8</v>
      </c>
      <c r="D5" s="14">
        <f>(E5)+(C5*4)+(C5*36)</f>
        <v>7358.12666666667</v>
      </c>
      <c r="E5" s="19">
        <f>C5/30</f>
        <v>6.12666666666667</v>
      </c>
      <c r="G5" s="20">
        <f>(E2)+(C2*4)+(C2*36)</f>
        <v>5573.841</v>
      </c>
    </row>
    <row r="6" ht="14.25" spans="1:5">
      <c r="A6" s="13"/>
      <c r="B6" s="13"/>
      <c r="C6" s="13"/>
      <c r="D6" s="14"/>
      <c r="E6" s="19"/>
    </row>
    <row r="7" ht="14.25" spans="1:5">
      <c r="A7" s="13"/>
      <c r="B7" s="13"/>
      <c r="C7" s="13"/>
      <c r="D7" s="15">
        <f>D5-G5</f>
        <v>1784.28566666667</v>
      </c>
      <c r="E7" s="19"/>
    </row>
    <row r="8" ht="14.25" spans="1:6">
      <c r="A8" s="16" t="s">
        <v>714</v>
      </c>
      <c r="B8" s="17">
        <v>44712</v>
      </c>
      <c r="C8" s="16">
        <v>210.75</v>
      </c>
      <c r="D8" s="18">
        <f>(E8)+(C8*4)+(C8*24)</f>
        <v>5908.025</v>
      </c>
      <c r="E8" s="19">
        <f>C8/30</f>
        <v>7.025</v>
      </c>
      <c r="F8" s="20">
        <f>(E5)+(C5*4)+(C5*24)</f>
        <v>5152.52666666667</v>
      </c>
    </row>
    <row r="9" ht="14.25" spans="1:5">
      <c r="A9" s="16"/>
      <c r="B9" s="16"/>
      <c r="C9" s="16"/>
      <c r="D9" s="18"/>
      <c r="E9" s="19"/>
    </row>
    <row r="10" ht="14.25" spans="1:5">
      <c r="A10" s="16"/>
      <c r="B10" s="16"/>
      <c r="C10" s="16"/>
      <c r="D10" s="18">
        <f>D8-F8</f>
        <v>755.498333333332</v>
      </c>
      <c r="E10" s="19"/>
    </row>
    <row r="11" ht="14.25" spans="5:5">
      <c r="E11" s="19"/>
    </row>
    <row r="12" ht="14.25" spans="5:5">
      <c r="E12" s="19"/>
    </row>
    <row r="18" ht="14.25" spans="5:5">
      <c r="E18" s="2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2:A4"/>
  </mergeCells>
  <pageMargins left="0.511805555555556" right="0.511805555555556" top="0.7875" bottom="0.78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JFGO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Contratos SJGO</vt:lpstr>
      <vt:lpstr>Plan2</vt:lpstr>
      <vt:lpstr>Plan3</vt:lpstr>
      <vt:lpstr>Plan1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go80525</dc:creator>
  <cp:lastModifiedBy>pedroantonio-18</cp:lastModifiedBy>
  <cp:revision>7</cp:revision>
  <dcterms:created xsi:type="dcterms:W3CDTF">2020-02-28T03:06:00Z</dcterms:created>
  <dcterms:modified xsi:type="dcterms:W3CDTF">2025-07-08T22:36:06Z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