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dinele\Documents\Pedro\"/>
    </mc:Choice>
  </mc:AlternateContent>
  <bookViews>
    <workbookView xWindow="0" yWindow="0" windowWidth="20490" windowHeight="7755" tabRatio="570"/>
  </bookViews>
  <sheets>
    <sheet name="Plan1" sheetId="1" r:id="rId1"/>
    <sheet name="Plan2" sheetId="2" r:id="rId2"/>
  </sheets>
  <definedNames>
    <definedName name="rendimento_carteira">Plan1!$C$13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H6" i="2"/>
  <c r="A11" i="2"/>
  <c r="A17" i="2"/>
  <c r="A18" i="2"/>
  <c r="A19" i="2"/>
  <c r="A20" i="2"/>
  <c r="A21" i="2"/>
  <c r="A22" i="2"/>
  <c r="A12" i="2"/>
  <c r="A13" i="2"/>
  <c r="A14" i="2"/>
  <c r="A15" i="2"/>
  <c r="A16" i="2"/>
  <c r="A6" i="2"/>
  <c r="A7" i="2"/>
  <c r="A8" i="2"/>
  <c r="A9" i="2"/>
  <c r="A10" i="2"/>
  <c r="A5" i="2"/>
  <c r="C31" i="1"/>
  <c r="C14" i="1"/>
  <c r="C25" i="1"/>
  <c r="D25" i="1" s="1"/>
  <c r="C26" i="1"/>
  <c r="D26" i="1" s="1"/>
  <c r="C27" i="1"/>
  <c r="D27" i="1" s="1"/>
  <c r="C28" i="1"/>
  <c r="D28" i="1" s="1"/>
  <c r="C24" i="1"/>
  <c r="D24" i="1" s="1"/>
  <c r="C20" i="1"/>
  <c r="C21" i="1" s="1"/>
  <c r="D35" i="1" l="1"/>
  <c r="D37" i="1"/>
  <c r="D34" i="1"/>
  <c r="D36" i="1"/>
  <c r="D38" i="1"/>
  <c r="D39" i="1"/>
  <c r="D40" i="1" l="1"/>
</calcChain>
</file>

<file path=xl/sharedStrings.xml><?xml version="1.0" encoding="utf-8"?>
<sst xmlns="http://schemas.openxmlformats.org/spreadsheetml/2006/main" count="71" uniqueCount="35">
  <si>
    <t xml:space="preserve">Quanto Investir por mês </t>
  </si>
  <si>
    <t>Taxa de Rendimento Mensal</t>
  </si>
  <si>
    <t>Dividendos Mensais</t>
  </si>
  <si>
    <t xml:space="preserve">Patrimônio Acumulado </t>
  </si>
  <si>
    <t>Por Quantos Anos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</si>
  <si>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</si>
  <si>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</si>
  <si>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</si>
  <si>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</si>
  <si>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</si>
  <si>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</si>
  <si>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</si>
  <si>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 xml:space="preserve">Dividendos </t>
  </si>
  <si>
    <t>Rendimento Carteira</t>
  </si>
  <si>
    <t>Salário</t>
  </si>
  <si>
    <t>Sugestão de investimento</t>
  </si>
  <si>
    <t>CONFIGURAÇÕES</t>
  </si>
  <si>
    <t>Agressivo</t>
  </si>
  <si>
    <t>Perfil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</si>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</sst>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#,##0.00;[Red]\-&quot;R$&quot;#,##0.00"/>
    <numFmt numFmtId="165" formatCode="&quot;R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5" fillId="2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5" borderId="0" xfId="0" applyFill="1"/>
    <xf numFmtId="0" fontId="4" fillId="0" borderId="17" xfId="0" applyFont="1" applyBorder="1"/>
    <xf numFmtId="165" fontId="4" fillId="0" borderId="18" xfId="0" applyNumberFormat="1" applyFont="1" applyBorder="1" applyAlignment="1">
      <alignment horizontal="center"/>
    </xf>
    <xf numFmtId="10" fontId="4" fillId="0" borderId="18" xfId="0" applyNumberFormat="1" applyFont="1" applyBorder="1" applyAlignment="1">
      <alignment horizontal="center"/>
    </xf>
    <xf numFmtId="0" fontId="4" fillId="4" borderId="19" xfId="0" applyFont="1" applyFill="1" applyBorder="1"/>
    <xf numFmtId="165" fontId="4" fillId="4" borderId="20" xfId="0" applyNumberFormat="1" applyFont="1" applyFill="1" applyBorder="1" applyAlignment="1">
      <alignment horizontal="center"/>
    </xf>
    <xf numFmtId="0" fontId="4" fillId="4" borderId="5" xfId="0" applyFont="1" applyFill="1" applyBorder="1"/>
    <xf numFmtId="8" fontId="6" fillId="4" borderId="9" xfId="0" applyNumberFormat="1" applyFont="1" applyFill="1" applyBorder="1" applyAlignment="1">
      <alignment horizontal="center" vertical="center"/>
    </xf>
    <xf numFmtId="8" fontId="4" fillId="4" borderId="12" xfId="0" applyNumberFormat="1" applyFont="1" applyFill="1" applyBorder="1" applyAlignment="1">
      <alignment horizontal="center"/>
    </xf>
    <xf numFmtId="0" fontId="4" fillId="4" borderId="6" xfId="0" applyFont="1" applyFill="1" applyBorder="1"/>
    <xf numFmtId="8" fontId="6" fillId="4" borderId="10" xfId="0" applyNumberFormat="1" applyFont="1" applyFill="1" applyBorder="1" applyAlignment="1">
      <alignment horizontal="center" vertical="center"/>
    </xf>
    <xf numFmtId="8" fontId="4" fillId="4" borderId="13" xfId="0" applyNumberFormat="1" applyFont="1" applyFill="1" applyBorder="1" applyAlignment="1">
      <alignment horizontal="center"/>
    </xf>
    <xf numFmtId="0" fontId="4" fillId="4" borderId="7" xfId="0" applyFont="1" applyFill="1" applyBorder="1"/>
    <xf numFmtId="8" fontId="6" fillId="4" borderId="11" xfId="0" applyNumberFormat="1" applyFont="1" applyFill="1" applyBorder="1" applyAlignment="1">
      <alignment horizontal="center" vertical="center"/>
    </xf>
    <xf numFmtId="8" fontId="4" fillId="4" borderId="14" xfId="0" applyNumberFormat="1" applyFont="1" applyFill="1" applyBorder="1" applyAlignment="1">
      <alignment horizontal="center"/>
    </xf>
    <xf numFmtId="0" fontId="4" fillId="0" borderId="21" xfId="0" applyFont="1" applyBorder="1"/>
    <xf numFmtId="165" fontId="6" fillId="0" borderId="22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0" fontId="6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17" xfId="0" applyFont="1" applyFill="1" applyBorder="1"/>
    <xf numFmtId="8" fontId="7" fillId="4" borderId="18" xfId="0" applyNumberFormat="1" applyFont="1" applyFill="1" applyBorder="1" applyAlignment="1">
      <alignment horizontal="center" vertical="center"/>
    </xf>
    <xf numFmtId="0" fontId="7" fillId="4" borderId="19" xfId="0" applyFont="1" applyFill="1" applyBorder="1"/>
    <xf numFmtId="8" fontId="7" fillId="4" borderId="20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4" fillId="4" borderId="0" xfId="0" applyFont="1" applyFill="1" applyBorder="1"/>
    <xf numFmtId="8" fontId="6" fillId="4" borderId="0" xfId="0" applyNumberFormat="1" applyFont="1" applyFill="1" applyBorder="1" applyAlignment="1">
      <alignment horizontal="center" vertical="center"/>
    </xf>
    <xf numFmtId="8" fontId="4" fillId="4" borderId="0" xfId="0" applyNumberFormat="1" applyFont="1" applyFill="1" applyBorder="1" applyAlignment="1">
      <alignment horizontal="center"/>
    </xf>
    <xf numFmtId="0" fontId="4" fillId="3" borderId="0" xfId="0" applyFont="1" applyFill="1" applyBorder="1"/>
    <xf numFmtId="8" fontId="6" fillId="3" borderId="0" xfId="0" applyNumberFormat="1" applyFont="1" applyFill="1" applyBorder="1" applyAlignment="1">
      <alignment horizontal="center" vertical="center"/>
    </xf>
    <xf numFmtId="8" fontId="4" fillId="3" borderId="0" xfId="0" applyNumberFormat="1" applyFont="1" applyFill="1" applyBorder="1" applyAlignment="1">
      <alignment horizontal="center"/>
    </xf>
    <xf numFmtId="0" fontId="4" fillId="5" borderId="0" xfId="0" applyFont="1" applyFill="1" applyBorder="1"/>
    <xf numFmtId="8" fontId="4" fillId="5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8" fontId="4" fillId="5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9" fontId="6" fillId="3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8" fontId="6" fillId="4" borderId="0" xfId="0" applyNumberFormat="1" applyFont="1" applyFill="1" applyBorder="1" applyAlignment="1">
      <alignment horizontal="center"/>
    </xf>
    <xf numFmtId="0" fontId="0" fillId="0" borderId="3" xfId="0" applyBorder="1"/>
    <xf numFmtId="0" fontId="4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9" fontId="4" fillId="3" borderId="23" xfId="0" applyNumberFormat="1" applyFont="1" applyFill="1" applyBorder="1" applyAlignment="1">
      <alignment horizontal="center" vertical="center"/>
    </xf>
    <xf numFmtId="0" fontId="0" fillId="0" borderId="24" xfId="0" applyBorder="1"/>
    <xf numFmtId="0" fontId="4" fillId="3" borderId="24" xfId="0" applyFont="1" applyFill="1" applyBorder="1" applyAlignment="1">
      <alignment horizontal="center"/>
    </xf>
    <xf numFmtId="9" fontId="4" fillId="3" borderId="25" xfId="0" applyNumberFormat="1" applyFont="1" applyFill="1" applyBorder="1" applyAlignment="1">
      <alignment horizontal="center" vertical="center"/>
    </xf>
    <xf numFmtId="0" fontId="0" fillId="0" borderId="26" xfId="0" applyBorder="1"/>
    <xf numFmtId="0" fontId="4" fillId="3" borderId="26" xfId="0" applyFont="1" applyFill="1" applyBorder="1" applyAlignment="1">
      <alignment horizontal="center"/>
    </xf>
    <xf numFmtId="0" fontId="0" fillId="0" borderId="28" xfId="0" applyBorder="1"/>
    <xf numFmtId="0" fontId="4" fillId="3" borderId="28" xfId="0" applyFont="1" applyFill="1" applyBorder="1" applyAlignment="1">
      <alignment horizontal="center"/>
    </xf>
    <xf numFmtId="0" fontId="0" fillId="0" borderId="30" xfId="0" applyBorder="1"/>
    <xf numFmtId="0" fontId="4" fillId="3" borderId="30" xfId="0" applyFont="1" applyFill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31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Plan1!$C$34:$C$40</c:f>
              <c:numCache>
                <c:formatCode>0%</c:formatCode>
                <c:ptCount val="7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514351</xdr:colOff>
      <xdr:row>0</xdr:row>
      <xdr:rowOff>180975</xdr:rowOff>
    </xdr:from>
    <xdr:to>
      <xdr:col>3</xdr:col>
      <xdr:colOff>952500</xdr:colOff>
      <xdr:row>8</xdr:row>
      <xdr:rowOff>135248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14351" y="180975"/>
          <a:ext cx="5498823" cy="1478273"/>
        </a:xfrm>
        <a:prstGeom prst="rect">
          <a:avLst/>
        </a:prstGeom>
      </xdr:spPr>
    </xdr:pic>
    <xdr:clientData/>
  </xdr:twoCellAnchor>
  <xdr:twoCellAnchor>
    <xdr:from>
      <xdr:col>1</xdr:col>
      <xdr:colOff>717466</xdr:colOff>
      <xdr:row>40</xdr:row>
      <xdr:rowOff>98961</xdr:rowOff>
    </xdr:from>
    <xdr:to>
      <xdr:col>3</xdr:col>
      <xdr:colOff>160810</xdr:colOff>
      <xdr:row>58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tabSelected="1" zoomScale="77" zoomScaleNormal="77" workbookViewId="0">
      <selection activeCell="E35" sqref="E35"/>
    </sheetView>
  </sheetViews>
  <sheetFormatPr defaultColWidth="0" defaultRowHeight="15" zeroHeight="1" x14ac:dyDescent="0.25"/>
  <cols>
    <col min="1" max="1" width="9.140625" customWidth="1"/>
    <col min="2" max="2" width="37" bestFit="1" customWidth="1"/>
    <col min="3" max="3" width="29.7109375" customWidth="1"/>
    <col min="4" max="4" width="14.42578125" customWidth="1"/>
    <col min="5" max="5" width="24.42578125" bestFit="1" customWidth="1"/>
    <col min="6" max="6" width="10.85546875" hidden="1" customWidth="1"/>
    <col min="7" max="11" width="9.140625" hidden="1" customWidth="1"/>
    <col min="12" max="16384" width="9.140625" hidden="1"/>
  </cols>
  <sheetData>
    <row r="1" spans="2:3" x14ac:dyDescent="0.25"/>
    <row r="2" spans="2:3" x14ac:dyDescent="0.25"/>
    <row r="3" spans="2:3" x14ac:dyDescent="0.25"/>
    <row r="4" spans="2:3" x14ac:dyDescent="0.25"/>
    <row r="5" spans="2:3" x14ac:dyDescent="0.25"/>
    <row r="6" spans="2:3" x14ac:dyDescent="0.25"/>
    <row r="7" spans="2:3" x14ac:dyDescent="0.25"/>
    <row r="8" spans="2:3" x14ac:dyDescent="0.25"/>
    <row r="9" spans="2:3" x14ac:dyDescent="0.25"/>
    <row r="10" spans="2:3" ht="15.75" thickBot="1" x14ac:dyDescent="0.3"/>
    <row r="11" spans="2:3" ht="24" thickBot="1" x14ac:dyDescent="0.3">
      <c r="B11" s="31" t="s">
        <v>16</v>
      </c>
      <c r="C11" s="32"/>
    </row>
    <row r="12" spans="2:3" ht="16.5" thickBot="1" x14ac:dyDescent="0.3">
      <c r="B12" s="8" t="s">
        <v>14</v>
      </c>
      <c r="C12" s="9">
        <v>2000</v>
      </c>
    </row>
    <row r="13" spans="2:3" ht="16.5" thickBot="1" x14ac:dyDescent="0.3">
      <c r="B13" s="8" t="s">
        <v>13</v>
      </c>
      <c r="C13" s="10">
        <v>6.0000000000000001E-3</v>
      </c>
    </row>
    <row r="14" spans="2:3" ht="16.5" thickBot="1" x14ac:dyDescent="0.3">
      <c r="B14" s="11" t="s">
        <v>15</v>
      </c>
      <c r="C14" s="12">
        <f>C12*30%</f>
        <v>600</v>
      </c>
    </row>
    <row r="15" spans="2:3" ht="15.75" thickBot="1" x14ac:dyDescent="0.3"/>
    <row r="16" spans="2:3" ht="23.25" x14ac:dyDescent="0.25">
      <c r="B16" s="1" t="s">
        <v>5</v>
      </c>
      <c r="C16" s="2"/>
    </row>
    <row r="17" spans="1:4" ht="16.5" thickBot="1" x14ac:dyDescent="0.3">
      <c r="B17" s="22" t="s">
        <v>0</v>
      </c>
      <c r="C17" s="23">
        <v>200</v>
      </c>
    </row>
    <row r="18" spans="1:4" ht="16.5" thickBot="1" x14ac:dyDescent="0.3">
      <c r="B18" s="8" t="s">
        <v>4</v>
      </c>
      <c r="C18" s="24">
        <v>5</v>
      </c>
    </row>
    <row r="19" spans="1:4" ht="16.5" thickBot="1" x14ac:dyDescent="0.3">
      <c r="B19" s="8" t="s">
        <v>1</v>
      </c>
      <c r="C19" s="25">
        <v>1.0789999999999999E-2</v>
      </c>
    </row>
    <row r="20" spans="1:4" ht="16.5" thickBot="1" x14ac:dyDescent="0.3">
      <c r="B20" s="27" t="s">
        <v>3</v>
      </c>
      <c r="C20" s="28">
        <f>FV(C19,C18*12,C17*-1)</f>
        <v>16755.382799697527</v>
      </c>
    </row>
    <row r="21" spans="1:4" ht="16.5" thickBot="1" x14ac:dyDescent="0.3">
      <c r="B21" s="29" t="s">
        <v>2</v>
      </c>
      <c r="C21" s="30">
        <f>C20*$C$13</f>
        <v>100.53229679818516</v>
      </c>
      <c r="D21" s="3"/>
    </row>
    <row r="22" spans="1:4" ht="15.75" thickBot="1" x14ac:dyDescent="0.3"/>
    <row r="23" spans="1:4" ht="23.25" x14ac:dyDescent="0.25">
      <c r="B23" s="1" t="s">
        <v>11</v>
      </c>
      <c r="C23" s="6"/>
      <c r="D23" s="5" t="s">
        <v>12</v>
      </c>
    </row>
    <row r="24" spans="1:4" ht="16.5" thickBot="1" x14ac:dyDescent="0.3">
      <c r="A24" s="4">
        <v>2</v>
      </c>
      <c r="B24" s="13" t="s">
        <v>6</v>
      </c>
      <c r="C24" s="14">
        <f>FV($C$19, $A24*12,$C$17*-1)</f>
        <v>5445.5254595290435</v>
      </c>
      <c r="D24" s="15">
        <f xml:space="preserve"> C24*$C$13</f>
        <v>32.673152757174265</v>
      </c>
    </row>
    <row r="25" spans="1:4" ht="16.5" thickBot="1" x14ac:dyDescent="0.3">
      <c r="A25" s="4">
        <v>5</v>
      </c>
      <c r="B25" s="16" t="s">
        <v>7</v>
      </c>
      <c r="C25" s="17">
        <f>FV($C$19, $A25*12,$C$17*-1)</f>
        <v>16755.382799697527</v>
      </c>
      <c r="D25" s="18">
        <f xml:space="preserve"> C25*$C$13</f>
        <v>100.53229679818516</v>
      </c>
    </row>
    <row r="26" spans="1:4" ht="16.5" thickBot="1" x14ac:dyDescent="0.3">
      <c r="A26" s="4">
        <v>10</v>
      </c>
      <c r="B26" s="16" t="s">
        <v>8</v>
      </c>
      <c r="C26" s="17">
        <f>FV($C$19, $A26*12,$C$17*-1)</f>
        <v>48656.842506034438</v>
      </c>
      <c r="D26" s="18">
        <f xml:space="preserve"> C26*$C$13</f>
        <v>291.94105503620665</v>
      </c>
    </row>
    <row r="27" spans="1:4" ht="16.5" thickBot="1" x14ac:dyDescent="0.3">
      <c r="A27" s="4">
        <v>20</v>
      </c>
      <c r="B27" s="16" t="s">
        <v>9</v>
      </c>
      <c r="C27" s="17">
        <f>FV($C$19, $A27*12,$C$17*-1)</f>
        <v>225039.68001941612</v>
      </c>
      <c r="D27" s="18">
        <f xml:space="preserve"> C27*$C$13</f>
        <v>1350.2380801164968</v>
      </c>
    </row>
    <row r="28" spans="1:4" ht="16.5" thickBot="1" x14ac:dyDescent="0.3">
      <c r="A28" s="4">
        <v>30</v>
      </c>
      <c r="B28" s="19" t="s">
        <v>10</v>
      </c>
      <c r="C28" s="20">
        <f>FV($C$19, $A28*12,$C$17*-1)</f>
        <v>864433.93100094295</v>
      </c>
      <c r="D28" s="21">
        <f xml:space="preserve"> C28*$C$13</f>
        <v>5186.6035860056581</v>
      </c>
    </row>
    <row r="29" spans="1:4" ht="15.75" x14ac:dyDescent="0.25">
      <c r="A29" s="4"/>
      <c r="B29" s="36"/>
      <c r="C29" s="37"/>
      <c r="D29" s="38"/>
    </row>
    <row r="30" spans="1:4" ht="15.75" x14ac:dyDescent="0.25">
      <c r="A30" s="4"/>
      <c r="B30" s="39" t="s">
        <v>18</v>
      </c>
      <c r="C30" s="42" t="s">
        <v>19</v>
      </c>
      <c r="D30" s="40"/>
    </row>
    <row r="31" spans="1:4" ht="15.75" x14ac:dyDescent="0.25">
      <c r="A31" s="4"/>
      <c r="B31" s="41" t="s">
        <v>21</v>
      </c>
      <c r="C31" s="34">
        <f>C17</f>
        <v>200</v>
      </c>
      <c r="D31" s="35"/>
    </row>
    <row r="32" spans="1:4" ht="15.75" x14ac:dyDescent="0.25">
      <c r="A32" s="4"/>
      <c r="B32" s="36"/>
      <c r="C32" s="37"/>
      <c r="D32" s="38"/>
    </row>
    <row r="33" spans="1:4" ht="15.75" x14ac:dyDescent="0.25">
      <c r="A33" s="4"/>
      <c r="B33" s="45" t="s">
        <v>22</v>
      </c>
      <c r="C33" s="34" t="s">
        <v>23</v>
      </c>
      <c r="D33" s="46" t="s">
        <v>24</v>
      </c>
    </row>
    <row r="34" spans="1:4" ht="15.75" x14ac:dyDescent="0.25">
      <c r="A34" s="4"/>
      <c r="B34" s="43" t="s">
        <v>25</v>
      </c>
      <c r="C34" s="44">
        <f>VLOOKUP($C$30&amp;"-"&amp;B34,Plan2!A:D,4,FALSE)</f>
        <v>0.32</v>
      </c>
      <c r="D34" s="38">
        <f>C34*$C$31</f>
        <v>64</v>
      </c>
    </row>
    <row r="35" spans="1:4" ht="15.75" x14ac:dyDescent="0.25">
      <c r="A35" s="4"/>
      <c r="B35" s="43" t="s">
        <v>26</v>
      </c>
      <c r="C35" s="44">
        <f>VLOOKUP($C$30&amp;"-"&amp;B35,Plan2!A:D,4,FALSE)</f>
        <v>0.35</v>
      </c>
      <c r="D35" s="38">
        <f t="shared" ref="D35:D39" si="0">C35*$C$31</f>
        <v>70</v>
      </c>
    </row>
    <row r="36" spans="1:4" ht="15.75" x14ac:dyDescent="0.25">
      <c r="A36" s="4"/>
      <c r="B36" s="43" t="s">
        <v>27</v>
      </c>
      <c r="C36" s="44">
        <f>VLOOKUP($C$30&amp;"-"&amp;B36,Plan2!A:D,4,FALSE)</f>
        <v>0.08</v>
      </c>
      <c r="D36" s="38">
        <f t="shared" si="0"/>
        <v>16</v>
      </c>
    </row>
    <row r="37" spans="1:4" ht="15.75" x14ac:dyDescent="0.25">
      <c r="A37" s="4"/>
      <c r="B37" s="43" t="s">
        <v>28</v>
      </c>
      <c r="C37" s="44">
        <f>VLOOKUP($C$30&amp;"-"&amp;B37,Plan2!A:D,4,FALSE)</f>
        <v>0.05</v>
      </c>
      <c r="D37" s="38">
        <f t="shared" si="0"/>
        <v>10</v>
      </c>
    </row>
    <row r="38" spans="1:4" ht="15.75" x14ac:dyDescent="0.25">
      <c r="A38" s="4"/>
      <c r="B38" s="43" t="s">
        <v>29</v>
      </c>
      <c r="C38" s="44">
        <f>VLOOKUP($C$30&amp;"-"&amp;B38,Plan2!A:D,4,FALSE)</f>
        <v>0.1</v>
      </c>
      <c r="D38" s="38">
        <f t="shared" si="0"/>
        <v>20</v>
      </c>
    </row>
    <row r="39" spans="1:4" ht="15.75" x14ac:dyDescent="0.25">
      <c r="A39" s="4"/>
      <c r="B39" s="43" t="s">
        <v>30</v>
      </c>
      <c r="C39" s="44">
        <f>VLOOKUP($C$30&amp;"-"&amp;B39,Plan2!A:D,4,FALSE)</f>
        <v>0.1</v>
      </c>
      <c r="D39" s="38">
        <f t="shared" si="0"/>
        <v>20</v>
      </c>
    </row>
    <row r="40" spans="1:4" ht="15.75" x14ac:dyDescent="0.25">
      <c r="A40" s="4"/>
      <c r="B40" s="33"/>
      <c r="C40" s="34"/>
      <c r="D40" s="35">
        <f>SUM(D34:D39)</f>
        <v>200</v>
      </c>
    </row>
    <row r="41" spans="1:4" ht="15.75" x14ac:dyDescent="0.25">
      <c r="A41" s="4"/>
      <c r="B41" s="36"/>
      <c r="C41" s="37"/>
      <c r="D41" s="38"/>
    </row>
    <row r="42" spans="1:4" ht="15.75" x14ac:dyDescent="0.25">
      <c r="A42" s="4"/>
      <c r="B42" s="36"/>
      <c r="C42" s="37"/>
      <c r="D42" s="38"/>
    </row>
    <row r="43" spans="1:4" ht="15.75" x14ac:dyDescent="0.25">
      <c r="A43" s="4"/>
      <c r="B43" s="36"/>
      <c r="C43" s="37"/>
      <c r="D43" s="38"/>
    </row>
    <row r="44" spans="1:4" ht="15.75" x14ac:dyDescent="0.25">
      <c r="A44" s="4"/>
      <c r="B44" s="36"/>
      <c r="C44" s="37"/>
      <c r="D44" s="38"/>
    </row>
    <row r="45" spans="1:4" ht="15.75" x14ac:dyDescent="0.25">
      <c r="A45" s="4"/>
      <c r="B45" s="36"/>
      <c r="C45" s="37"/>
      <c r="D45" s="38"/>
    </row>
    <row r="46" spans="1:4" ht="15.75" x14ac:dyDescent="0.25">
      <c r="A46" s="4"/>
      <c r="B46" s="36"/>
      <c r="C46" s="37"/>
      <c r="D46" s="38"/>
    </row>
    <row r="47" spans="1:4" x14ac:dyDescent="0.25"/>
    <row r="48" spans="1:4" hidden="1" x14ac:dyDescent="0.25"/>
    <row r="49" hidden="1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</sheetData>
  <mergeCells count="1">
    <mergeCell ref="B11:C11"/>
  </mergeCells>
  <dataValidations count="1">
    <dataValidation type="list" allowBlank="1" showInputMessage="1" showErrorMessage="1" sqref="C30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3"/>
  <sheetViews>
    <sheetView topLeftCell="A3" workbookViewId="0">
      <selection activeCell="D15" sqref="D15"/>
    </sheetView>
  </sheetViews>
  <sheetFormatPr defaultRowHeight="15" x14ac:dyDescent="0.25"/>
  <cols>
    <col min="1" max="1" width="29.140625" bestFit="1" customWidth="1"/>
    <col min="2" max="2" width="12.140625" bestFit="1" customWidth="1"/>
    <col min="3" max="3" width="17.28515625" bestFit="1" customWidth="1"/>
    <col min="7" max="7" width="16" bestFit="1" customWidth="1"/>
  </cols>
  <sheetData>
    <row r="4" spans="1:8" x14ac:dyDescent="0.25">
      <c r="A4" s="47" t="s">
        <v>33</v>
      </c>
      <c r="B4" s="49" t="s">
        <v>31</v>
      </c>
      <c r="C4" s="49" t="s">
        <v>22</v>
      </c>
      <c r="D4" s="50" t="s">
        <v>32</v>
      </c>
    </row>
    <row r="5" spans="1:8" ht="15.75" x14ac:dyDescent="0.25">
      <c r="A5" s="47" t="str">
        <f>B5&amp;"-"&amp;C5</f>
        <v>Conservador-Papel</v>
      </c>
      <c r="B5" s="47" t="s">
        <v>20</v>
      </c>
      <c r="C5" s="48" t="s">
        <v>25</v>
      </c>
      <c r="D5" s="51">
        <v>0.3</v>
      </c>
      <c r="H5" t="s">
        <v>32</v>
      </c>
    </row>
    <row r="6" spans="1:8" ht="15.75" x14ac:dyDescent="0.25">
      <c r="A6" s="47" t="str">
        <f t="shared" ref="A6:A22" si="0">B6&amp;"-"&amp;C6</f>
        <v>Conservador-Tijolo</v>
      </c>
      <c r="B6" s="47" t="s">
        <v>20</v>
      </c>
      <c r="C6" s="48" t="s">
        <v>26</v>
      </c>
      <c r="D6" s="51">
        <v>0.5</v>
      </c>
      <c r="G6" s="7" t="s">
        <v>34</v>
      </c>
      <c r="H6" s="65">
        <f>VLOOKUP(G6,$A:$D,4,FALSE)</f>
        <v>0.35</v>
      </c>
    </row>
    <row r="7" spans="1:8" ht="15.75" x14ac:dyDescent="0.25">
      <c r="A7" s="47" t="str">
        <f t="shared" si="0"/>
        <v>Conservador-Híbridos</v>
      </c>
      <c r="B7" s="47" t="s">
        <v>20</v>
      </c>
      <c r="C7" s="48" t="s">
        <v>27</v>
      </c>
      <c r="D7" s="51">
        <v>0.1</v>
      </c>
    </row>
    <row r="8" spans="1:8" ht="15.75" x14ac:dyDescent="0.25">
      <c r="A8" s="47" t="str">
        <f t="shared" si="0"/>
        <v>Conservador-FOFs</v>
      </c>
      <c r="B8" s="47" t="s">
        <v>20</v>
      </c>
      <c r="C8" s="48" t="s">
        <v>28</v>
      </c>
      <c r="D8" s="51">
        <v>0.1</v>
      </c>
    </row>
    <row r="9" spans="1:8" ht="15.75" x14ac:dyDescent="0.25">
      <c r="A9" s="47" t="str">
        <f t="shared" si="0"/>
        <v>Conservador-Desenvolvimento</v>
      </c>
      <c r="B9" s="47" t="s">
        <v>20</v>
      </c>
      <c r="C9" s="48" t="s">
        <v>29</v>
      </c>
      <c r="D9" s="51">
        <v>0</v>
      </c>
    </row>
    <row r="10" spans="1:8" ht="16.5" thickBot="1" x14ac:dyDescent="0.3">
      <c r="A10" s="52" t="str">
        <f t="shared" si="0"/>
        <v>Conservador-Hotelarias</v>
      </c>
      <c r="B10" s="52" t="s">
        <v>20</v>
      </c>
      <c r="C10" s="53" t="s">
        <v>30</v>
      </c>
      <c r="D10" s="54">
        <v>0</v>
      </c>
    </row>
    <row r="11" spans="1:8" ht="16.5" thickTop="1" x14ac:dyDescent="0.25">
      <c r="A11" s="57" t="str">
        <f>B11&amp;"-"&amp;C11</f>
        <v>Moderado-Papel</v>
      </c>
      <c r="B11" s="57" t="s">
        <v>19</v>
      </c>
      <c r="C11" s="58" t="s">
        <v>25</v>
      </c>
      <c r="D11" s="61">
        <v>0.32</v>
      </c>
    </row>
    <row r="12" spans="1:8" ht="15.75" x14ac:dyDescent="0.25">
      <c r="A12" s="47" t="str">
        <f t="shared" si="0"/>
        <v>Moderado-Tijolo</v>
      </c>
      <c r="B12" s="47" t="s">
        <v>19</v>
      </c>
      <c r="C12" s="48" t="s">
        <v>26</v>
      </c>
      <c r="D12" s="62">
        <v>0.35</v>
      </c>
    </row>
    <row r="13" spans="1:8" ht="15.75" x14ac:dyDescent="0.25">
      <c r="A13" s="47" t="str">
        <f t="shared" si="0"/>
        <v>Moderado-Híbridos</v>
      </c>
      <c r="B13" s="47" t="s">
        <v>19</v>
      </c>
      <c r="C13" s="48" t="s">
        <v>27</v>
      </c>
      <c r="D13" s="62">
        <v>0.08</v>
      </c>
    </row>
    <row r="14" spans="1:8" ht="15.75" x14ac:dyDescent="0.25">
      <c r="A14" s="47" t="str">
        <f t="shared" si="0"/>
        <v>Moderado-FOFs</v>
      </c>
      <c r="B14" s="47" t="s">
        <v>19</v>
      </c>
      <c r="C14" s="48" t="s">
        <v>28</v>
      </c>
      <c r="D14" s="62">
        <v>0.05</v>
      </c>
    </row>
    <row r="15" spans="1:8" ht="15.75" x14ac:dyDescent="0.25">
      <c r="A15" s="47" t="str">
        <f t="shared" si="0"/>
        <v>Moderado-Desenvolvimento</v>
      </c>
      <c r="B15" s="47" t="s">
        <v>19</v>
      </c>
      <c r="C15" s="48" t="s">
        <v>29</v>
      </c>
      <c r="D15" s="62">
        <v>0.1</v>
      </c>
    </row>
    <row r="16" spans="1:8" ht="16.5" thickBot="1" x14ac:dyDescent="0.3">
      <c r="A16" s="59" t="str">
        <f t="shared" si="0"/>
        <v>Moderado-Hotelarias</v>
      </c>
      <c r="B16" s="59" t="s">
        <v>19</v>
      </c>
      <c r="C16" s="60" t="s">
        <v>30</v>
      </c>
      <c r="D16" s="63">
        <v>0.1</v>
      </c>
    </row>
    <row r="17" spans="1:4" ht="16.5" thickTop="1" x14ac:dyDescent="0.25">
      <c r="A17" s="55" t="str">
        <f t="shared" si="0"/>
        <v>Agressivo-Papel</v>
      </c>
      <c r="B17" s="55" t="s">
        <v>17</v>
      </c>
      <c r="C17" s="56" t="s">
        <v>25</v>
      </c>
      <c r="D17" s="64">
        <v>0.5</v>
      </c>
    </row>
    <row r="18" spans="1:4" ht="15.75" x14ac:dyDescent="0.25">
      <c r="A18" s="47" t="str">
        <f t="shared" si="0"/>
        <v>Agressivo-Tijolo</v>
      </c>
      <c r="B18" s="47" t="s">
        <v>17</v>
      </c>
      <c r="C18" s="48" t="s">
        <v>26</v>
      </c>
      <c r="D18" s="62">
        <v>0.1</v>
      </c>
    </row>
    <row r="19" spans="1:4" ht="15.75" x14ac:dyDescent="0.25">
      <c r="A19" s="47" t="str">
        <f t="shared" si="0"/>
        <v>Agressivo-Híbridos</v>
      </c>
      <c r="B19" s="47" t="s">
        <v>17</v>
      </c>
      <c r="C19" s="48" t="s">
        <v>27</v>
      </c>
      <c r="D19" s="62">
        <v>0.05</v>
      </c>
    </row>
    <row r="20" spans="1:4" ht="15.75" x14ac:dyDescent="0.25">
      <c r="A20" s="47" t="str">
        <f t="shared" si="0"/>
        <v>Agressivo-FOFs</v>
      </c>
      <c r="B20" s="47" t="s">
        <v>17</v>
      </c>
      <c r="C20" s="48" t="s">
        <v>28</v>
      </c>
      <c r="D20" s="62">
        <v>0.05</v>
      </c>
    </row>
    <row r="21" spans="1:4" ht="15.75" x14ac:dyDescent="0.25">
      <c r="A21" s="47" t="str">
        <f t="shared" si="0"/>
        <v>Agressivo-Desenvolvimento</v>
      </c>
      <c r="B21" s="47" t="s">
        <v>17</v>
      </c>
      <c r="C21" s="48" t="s">
        <v>29</v>
      </c>
      <c r="D21" s="62">
        <v>0.2</v>
      </c>
    </row>
    <row r="22" spans="1:4" ht="15.75" x14ac:dyDescent="0.25">
      <c r="A22" s="47" t="str">
        <f t="shared" si="0"/>
        <v>Agressivo-Hotelarias</v>
      </c>
      <c r="B22" s="47" t="s">
        <v>17</v>
      </c>
      <c r="C22" s="48" t="s">
        <v>30</v>
      </c>
      <c r="D22" s="62">
        <v>0.1</v>
      </c>
    </row>
    <row r="23" spans="1:4" x14ac:dyDescent="0.25">
      <c r="D23" s="2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rendimento_carteira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2025-06-09T15:31:17Z</dcterms:created>
  <dcterms:modified xsi:type="dcterms:W3CDTF">2025-06-09T17:37:38Z</dcterms:modified>
</cp:coreProperties>
</file>