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8685" windowHeight="2040" activeTab="1"/>
  </bookViews>
  <sheets>
    <sheet name="ESQUEMAS" sheetId="2" r:id="rId1"/>
    <sheet name="CARTERAS" sheetId="4" r:id="rId2"/>
    <sheet name="DICCIONARIOS" sheetId="3" r:id="rId3"/>
    <sheet name="VALORES POR DEFECTO" sheetId="5" r:id="rId4"/>
    <sheet name="SQL BUILDER" sheetId="6" r:id="rId5"/>
    <sheet name="SQL SCRIPT" sheetId="7" r:id="rId6"/>
    <sheet name="XML SCRIPT" sheetId="8" r:id="rId7"/>
  </sheets>
  <calcPr calcId="144525"/>
</workbook>
</file>

<file path=xl/calcChain.xml><?xml version="1.0" encoding="utf-8"?>
<calcChain xmlns="http://schemas.openxmlformats.org/spreadsheetml/2006/main">
  <c r="A2" i="8" l="1"/>
  <c r="A3" i="8"/>
  <c r="A4" i="8"/>
  <c r="A5" i="8"/>
  <c r="A1" i="8"/>
  <c r="G6" i="6" l="1"/>
  <c r="G7" i="6"/>
  <c r="G8" i="6"/>
  <c r="G9" i="6"/>
  <c r="G5" i="6"/>
  <c r="G4" i="6"/>
  <c r="B6" i="6"/>
  <c r="B7" i="6"/>
  <c r="B8" i="6"/>
  <c r="B9" i="6"/>
  <c r="B5" i="6"/>
  <c r="B4" i="6"/>
  <c r="D6" i="6" l="1"/>
  <c r="D7" i="6"/>
  <c r="D8" i="6"/>
  <c r="D9" i="6"/>
  <c r="C6" i="6"/>
  <c r="E6" i="6"/>
  <c r="F6" i="6"/>
  <c r="B3" i="7" s="1"/>
  <c r="C7" i="6"/>
  <c r="E7" i="6"/>
  <c r="F7" i="6"/>
  <c r="B4" i="7" s="1"/>
  <c r="C8" i="6"/>
  <c r="E8" i="6"/>
  <c r="F8" i="6"/>
  <c r="B5" i="7" s="1"/>
  <c r="C9" i="6"/>
  <c r="E9" i="6"/>
  <c r="F9" i="6"/>
  <c r="B6" i="7" s="1"/>
  <c r="F5" i="6"/>
  <c r="E5" i="6"/>
  <c r="C5" i="6"/>
  <c r="F4" i="6"/>
  <c r="E4" i="6"/>
  <c r="D4" i="6"/>
  <c r="C4" i="6"/>
  <c r="A6" i="7"/>
  <c r="A2" i="7" l="1"/>
  <c r="A3" i="7"/>
  <c r="A4" i="7"/>
  <c r="A5" i="7"/>
  <c r="C4" i="7"/>
  <c r="C5" i="7"/>
  <c r="C6" i="7"/>
  <c r="C3" i="7"/>
  <c r="A3" i="4" l="1"/>
  <c r="A3" i="2"/>
  <c r="D5" i="6" l="1"/>
  <c r="B2" i="7"/>
  <c r="C2" i="7" s="1"/>
</calcChain>
</file>

<file path=xl/sharedStrings.xml><?xml version="1.0" encoding="utf-8"?>
<sst xmlns="http://schemas.openxmlformats.org/spreadsheetml/2006/main" count="157" uniqueCount="134">
  <si>
    <t>ID ESQUEMA</t>
  </si>
  <si>
    <t>RCF_ESQ_PLAZO</t>
  </si>
  <si>
    <t>DIAS XA FIN VIGENCIA (días)</t>
  </si>
  <si>
    <t>RCF_DD_EES_ID</t>
  </si>
  <si>
    <t>ESTADO ESQUEMA</t>
  </si>
  <si>
    <t>ESTADOS ESQUEMA</t>
  </si>
  <si>
    <t>RCF_DD_EES_CODIGO</t>
  </si>
  <si>
    <t>diccionario</t>
  </si>
  <si>
    <t>esquemas</t>
  </si>
  <si>
    <t xml:space="preserve">RCF_CAR_ID </t>
  </si>
  <si>
    <t>ID CARTERA</t>
  </si>
  <si>
    <t>RCF_CAR_NOMBRE</t>
  </si>
  <si>
    <t>NOMBRE CARTERA</t>
  </si>
  <si>
    <t>ESTADOS CARTERA</t>
  </si>
  <si>
    <t>ESTADO CARTERA</t>
  </si>
  <si>
    <t>RCF_DD_ECA_ID</t>
  </si>
  <si>
    <t>RCF_DD_ECA_CODIGO</t>
  </si>
  <si>
    <t>ID REGLA</t>
  </si>
  <si>
    <t>RD_ID</t>
  </si>
  <si>
    <t>NOMBRE REGLA</t>
  </si>
  <si>
    <t>RD_NAME</t>
  </si>
  <si>
    <t>XML REGLA</t>
  </si>
  <si>
    <t>RD_DEFINITION</t>
  </si>
  <si>
    <t>GENERACIÓN EXPTES</t>
  </si>
  <si>
    <t>GENERACIÓN DE EXPTEDIENTES</t>
  </si>
  <si>
    <t>RCF_DD_AER_ID</t>
  </si>
  <si>
    <t>RCF_DD_AER_CODIGO</t>
  </si>
  <si>
    <t>ESQUEMA</t>
  </si>
  <si>
    <t xml:space="preserve">RCF_ESQ_FECHA_LIB </t>
  </si>
  <si>
    <t>RCF_ESQ_BORRADO</t>
  </si>
  <si>
    <t>RCF_DD_EES_BORRADO</t>
  </si>
  <si>
    <t>RCF_DD_MTR_ID</t>
  </si>
  <si>
    <t>RCF_DD_MTR_CODIGO</t>
  </si>
  <si>
    <t>RCF_DD_MTR_BORRADO</t>
  </si>
  <si>
    <t>CARTERA</t>
  </si>
  <si>
    <t>RCF_CAR_BORRADO</t>
  </si>
  <si>
    <t>RCF_DD_ECA_BORRADO</t>
  </si>
  <si>
    <t xml:space="preserve">RD_BORRADO </t>
  </si>
  <si>
    <t>AGENCIA</t>
  </si>
  <si>
    <t>RCF_AGE_ID</t>
  </si>
  <si>
    <t xml:space="preserve">RCF_AGE_NOMBRE </t>
  </si>
  <si>
    <t>RCF_AGE_CODIGO</t>
  </si>
  <si>
    <t>RCF_AGE_BORRADO</t>
  </si>
  <si>
    <t>ESQUEMA / CARTERA</t>
  </si>
  <si>
    <t xml:space="preserve">RCF_ESC_ID </t>
  </si>
  <si>
    <t>RCF_ESC_PRIORIDAD</t>
  </si>
  <si>
    <t>RCF_ESC_BORRADO</t>
  </si>
  <si>
    <t>RCF_DD_TCE_ID</t>
  </si>
  <si>
    <t>RCF_DD_TGC_ID</t>
  </si>
  <si>
    <t xml:space="preserve">RCF_DD_TGC_CODIGO </t>
  </si>
  <si>
    <t>RCF_DD_TGC_BORRADO</t>
  </si>
  <si>
    <t>RCF_DD_AER_BORRADO</t>
  </si>
  <si>
    <t>SUBCARTERA</t>
  </si>
  <si>
    <t>RCF_SCA_ID</t>
  </si>
  <si>
    <t>RCF_SCA_NOMBRE</t>
  </si>
  <si>
    <t>RCF_SCA_PARTICION</t>
  </si>
  <si>
    <t>RCF_SCA_BORRADO</t>
  </si>
  <si>
    <t>RCF_DD_TPR_ID</t>
  </si>
  <si>
    <t>RCF_DD_TPR_CODIGO</t>
  </si>
  <si>
    <t>RCF_DD_TPR_BORRADO</t>
  </si>
  <si>
    <t>RCF_ITV_ID</t>
  </si>
  <si>
    <t>RCF_ITV_NOMBRE</t>
  </si>
  <si>
    <t>RCF_ITV_FECHA_ALTA</t>
  </si>
  <si>
    <t>RCF_ITV_PLAZO_MAX</t>
  </si>
  <si>
    <t>RCF_ITV_NO_GEST</t>
  </si>
  <si>
    <t>RCF_ITV_BORRADO</t>
  </si>
  <si>
    <t>RCF_MFA_ID</t>
  </si>
  <si>
    <t>RCF_MFA_NOMBRE</t>
  </si>
  <si>
    <t>RCF_MFA_BORRADO</t>
  </si>
  <si>
    <t>RCF_POA_ID</t>
  </si>
  <si>
    <t>RCF_POA_CODIGO</t>
  </si>
  <si>
    <t>RCF_POA_BORRADO</t>
  </si>
  <si>
    <t>RCF_MOR_ID</t>
  </si>
  <si>
    <t>RCF_MOR_NOMBRE</t>
  </si>
  <si>
    <t>RCF_MOR_BORRADO</t>
  </si>
  <si>
    <t xml:space="preserve">RCF_SUA_ID </t>
  </si>
  <si>
    <t>RCF_SUA_COEFICIENTE</t>
  </si>
  <si>
    <t>RCF_SUA_BORRADO</t>
  </si>
  <si>
    <t>RCF_SUR_ID</t>
  </si>
  <si>
    <t>RCF_SUR_POSICION</t>
  </si>
  <si>
    <t>RCF_SUR_PORCENTAJE</t>
  </si>
  <si>
    <t>RCF_SUR_BORRADO</t>
  </si>
  <si>
    <t>TRUNC(sysdate)</t>
  </si>
  <si>
    <t>PTT</t>
  </si>
  <si>
    <t>SML</t>
  </si>
  <si>
    <t>LBR</t>
  </si>
  <si>
    <t>EXG</t>
  </si>
  <si>
    <t>DSA</t>
  </si>
  <si>
    <t>BLO</t>
  </si>
  <si>
    <t>DEF</t>
  </si>
  <si>
    <t>Regla por defecto</t>
  </si>
  <si>
    <t>CP</t>
  </si>
  <si>
    <t>CG</t>
  </si>
  <si>
    <t>CPGRA</t>
  </si>
  <si>
    <t>CSGRA</t>
  </si>
  <si>
    <t>Cartera prueba</t>
  </si>
  <si>
    <t>TABLE NAME</t>
  </si>
  <si>
    <t>BATCH_RCF_ENTRADA</t>
  </si>
  <si>
    <t>FIELDS</t>
  </si>
  <si>
    <t>VALUES</t>
  </si>
  <si>
    <t>A) Contrato de pase</t>
  </si>
  <si>
    <t>B) Contratos grupo</t>
  </si>
  <si>
    <t>C) 1 Generación</t>
  </si>
  <si>
    <t>D) 2 Generación</t>
  </si>
  <si>
    <t>A) Bloqueada</t>
  </si>
  <si>
    <t>B) Definición</t>
  </si>
  <si>
    <t>A) Prototipo</t>
  </si>
  <si>
    <t>B) Simulado</t>
  </si>
  <si>
    <t>C) Liberado</t>
  </si>
  <si>
    <t>D) En extinción</t>
  </si>
  <si>
    <t>E) Desactivado</t>
  </si>
  <si>
    <t>S1</t>
  </si>
  <si>
    <t>S2</t>
  </si>
  <si>
    <t>SCRIPT XA COPIAR</t>
  </si>
  <si>
    <t>RCF_ESQ_ID</t>
  </si>
  <si>
    <t>RA</t>
  </si>
  <si>
    <t>AGENCIA MANOLO</t>
  </si>
  <si>
    <t>AGMANO</t>
  </si>
  <si>
    <t>GI</t>
  </si>
  <si>
    <t>RCF_DD_TCE_BORRADO</t>
  </si>
  <si>
    <t>RCF_DD_TCE_CODIGO</t>
  </si>
  <si>
    <t>POR DEFECTO</t>
  </si>
  <si>
    <t>EST</t>
  </si>
  <si>
    <t>METAS VOLANTES 1</t>
  </si>
  <si>
    <t>TRUNC(SYSDATE)</t>
  </si>
  <si>
    <t>FACTURACIÓN 1</t>
  </si>
  <si>
    <t>POLÍTICA ACUERDOS</t>
  </si>
  <si>
    <t>MODELO RANKING</t>
  </si>
  <si>
    <t xml:space="preserve">&lt;rule type="compare1" ruleId="25" operator="equal" values="[2]" title="regla generica" /&gt; </t>
  </si>
  <si>
    <t xml:space="preserve">&lt;rule type="compare1" ruleId="25" operator="equal" values="[3]" title="regla generica" /&gt; </t>
  </si>
  <si>
    <t xml:space="preserve">&lt;rule type="compare1" ruleId="25" operator="equal" values="[4]" title="regla generica" /&gt; </t>
  </si>
  <si>
    <t xml:space="preserve">&lt;rule type="compare1" ruleId="25" operator="equal" values="[5]" title="regla generica" /&gt; </t>
  </si>
  <si>
    <t xml:space="preserve">&lt;rule type="compare1" ruleId="25" operator="equal" values="[1]" title="regla generica" /&gt; </t>
  </si>
  <si>
    <t>PRIORIDAD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</si>
</sst>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1"/>
      <color theme="9" tint="-0.499984740745262"/>
      <name val="Calibri"/>
      <family val="2"/>
      <scheme val="minor"/>
    </font>
    <font>
      <sz val="10"/>
      <color theme="9" tint="-0.499984740745262"/>
      <name val="Calibri"/>
      <family val="2"/>
      <scheme val="minor"/>
    </font>
    <font>
      <i/>
      <sz val="10"/>
      <color theme="9" tint="-0.499984740745262"/>
      <name val="Calibri"/>
      <family val="2"/>
      <scheme val="minor"/>
    </font>
    <font>
      <sz val="11"/>
      <name val="Calibri"/>
      <family val="2"/>
      <scheme val="minor"/>
    </font>
    <font>
      <sz val="10"/>
      <color theme="1"/>
      <name val="Courier New"/>
      <family val="3"/>
    </font>
    <font>
      <sz val="9"/>
      <color theme="1"/>
      <name val="Courier New"/>
      <family val="3"/>
    </font>
  </fonts>
  <fills count="4">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s>
  <borders count="7">
    <border>
      <left/>
      <right/>
      <top/>
      <bottom/>
      <diagonal/>
    </border>
    <border>
      <left style="thin">
        <color indexed="64"/>
      </left>
      <right/>
      <top/>
      <bottom/>
      <diagonal/>
    </border>
    <border>
      <left/>
      <right/>
      <top/>
      <bottom style="thin">
        <color indexed="64"/>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theme="9" tint="-0.249977111117893"/>
      </left>
      <right/>
      <top style="thin">
        <color theme="9" tint="-0.249977111117893"/>
      </top>
      <bottom style="thin">
        <color theme="9" tint="-0.249977111117893"/>
      </bottom>
      <diagonal/>
    </border>
    <border>
      <left/>
      <right/>
      <top style="thin">
        <color theme="9" tint="-0.249977111117893"/>
      </top>
      <bottom style="thin">
        <color theme="9" tint="-0.249977111117893"/>
      </bottom>
      <diagonal/>
    </border>
    <border>
      <left/>
      <right style="thin">
        <color theme="9" tint="-0.249977111117893"/>
      </right>
      <top style="thin">
        <color theme="9" tint="-0.249977111117893"/>
      </top>
      <bottom style="thin">
        <color theme="9" tint="-0.249977111117893"/>
      </bottom>
      <diagonal/>
    </border>
  </borders>
  <cellStyleXfs count="1">
    <xf numFmtId="0" fontId="0" fillId="0" borderId="0"/>
  </cellStyleXfs>
  <cellXfs count="29">
    <xf numFmtId="0" fontId="0" fillId="0" borderId="0" xfId="0"/>
    <xf numFmtId="0" fontId="2" fillId="2" borderId="1" xfId="0" applyFont="1" applyFill="1" applyBorder="1" applyAlignment="1">
      <alignment horizontal="center"/>
    </xf>
    <xf numFmtId="0" fontId="2" fillId="2" borderId="0" xfId="0" applyFont="1" applyFill="1" applyBorder="1" applyAlignment="1">
      <alignment horizontal="center"/>
    </xf>
    <xf numFmtId="0" fontId="3" fillId="2" borderId="2" xfId="0" applyFont="1" applyFill="1" applyBorder="1" applyAlignment="1">
      <alignment horizontal="center"/>
    </xf>
    <xf numFmtId="0" fontId="0" fillId="0" borderId="0" xfId="0" applyAlignment="1">
      <alignment horizontal="center"/>
    </xf>
    <xf numFmtId="0" fontId="3" fillId="2" borderId="1" xfId="0" applyFont="1" applyFill="1" applyBorder="1" applyAlignment="1">
      <alignment horizontal="center"/>
    </xf>
    <xf numFmtId="0" fontId="3" fillId="2" borderId="0" xfId="0" applyFont="1" applyFill="1" applyBorder="1" applyAlignment="1">
      <alignment horizontal="center"/>
    </xf>
    <xf numFmtId="0" fontId="4" fillId="2" borderId="0" xfId="0" applyFont="1" applyFill="1" applyBorder="1" applyAlignment="1">
      <alignment horizontal="center"/>
    </xf>
    <xf numFmtId="0" fontId="0" fillId="0" borderId="3" xfId="0" applyBorder="1" applyAlignment="1">
      <alignment horizontal="center"/>
    </xf>
    <xf numFmtId="0" fontId="0" fillId="0" borderId="3" xfId="0" applyBorder="1"/>
    <xf numFmtId="0" fontId="0" fillId="0" borderId="0" xfId="0" applyBorder="1" applyAlignment="1">
      <alignment horizontal="center"/>
    </xf>
    <xf numFmtId="0" fontId="2" fillId="0" borderId="0" xfId="0" applyFont="1" applyAlignment="1">
      <alignment horizontal="left"/>
    </xf>
    <xf numFmtId="0" fontId="2" fillId="0" borderId="3" xfId="0" applyFont="1" applyBorder="1" applyAlignment="1">
      <alignment horizontal="left"/>
    </xf>
    <xf numFmtId="0" fontId="0" fillId="0" borderId="3" xfId="0" applyBorder="1" applyAlignment="1">
      <alignment horizontal="left"/>
    </xf>
    <xf numFmtId="0" fontId="0" fillId="0" borderId="0" xfId="0" applyAlignment="1">
      <alignment horizontal="left"/>
    </xf>
    <xf numFmtId="0" fontId="1" fillId="0" borderId="0" xfId="0" applyFont="1" applyAlignment="1">
      <alignment horizontal="left"/>
    </xf>
    <xf numFmtId="0" fontId="6" fillId="0" borderId="0" xfId="0" applyFont="1"/>
    <xf numFmtId="0" fontId="7" fillId="0" borderId="0" xfId="0" applyFont="1"/>
    <xf numFmtId="0" fontId="5" fillId="0" borderId="3" xfId="0" applyFont="1" applyBorder="1" applyAlignment="1">
      <alignment horizontal="left"/>
    </xf>
    <xf numFmtId="0" fontId="5" fillId="0" borderId="0" xfId="0" applyFont="1" applyAlignment="1">
      <alignment horizontal="left"/>
    </xf>
    <xf numFmtId="0" fontId="6" fillId="3" borderId="0" xfId="0" applyFont="1" applyFill="1"/>
    <xf numFmtId="0" fontId="2" fillId="2" borderId="0" xfId="0" applyFont="1" applyFill="1" applyBorder="1" applyAlignment="1">
      <alignment horizontal="center"/>
    </xf>
    <xf numFmtId="0" fontId="0" fillId="0" borderId="3" xfId="0" applyFont="1" applyBorder="1" applyAlignment="1">
      <alignment horizontal="center"/>
    </xf>
    <xf numFmtId="0" fontId="2" fillId="2" borderId="1" xfId="0" applyFont="1" applyFill="1" applyBorder="1" applyAlignment="1">
      <alignment horizontal="center"/>
    </xf>
    <xf numFmtId="0" fontId="2" fillId="2" borderId="0" xfId="0" applyFont="1" applyFill="1" applyBorder="1" applyAlignment="1">
      <alignment horizontal="center"/>
    </xf>
    <xf numFmtId="0" fontId="2" fillId="0" borderId="4" xfId="0" applyFont="1" applyBorder="1" applyAlignment="1">
      <alignment horizontal="left"/>
    </xf>
    <xf numFmtId="0" fontId="2" fillId="0" borderId="5" xfId="0" applyFont="1" applyBorder="1" applyAlignment="1">
      <alignment horizontal="left"/>
    </xf>
    <xf numFmtId="0" fontId="2" fillId="0" borderId="6" xfId="0" applyFont="1" applyBorder="1" applyAlignment="1">
      <alignment horizontal="left"/>
    </xf>
    <xf numFmtId="0" fontId="2" fillId="0" borderId="3" xfId="0" applyFont="1" applyBorder="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C7"/>
  <sheetViews>
    <sheetView workbookViewId="0">
      <selection activeCell="D24" sqref="D24"/>
    </sheetView>
  </sheetViews>
  <sheetFormatPr baseColWidth="10" defaultColWidth="9.140625" defaultRowHeight="15" x14ac:dyDescent="0.25"/>
  <cols>
    <col min="1" max="1" width="14" style="4" customWidth="1"/>
    <col min="2" max="2" width="26.42578125" style="4" bestFit="1" customWidth="1"/>
    <col min="3" max="3" width="17.5703125" style="4" bestFit="1" customWidth="1"/>
    <col min="4" max="16384" width="9.140625" style="4"/>
  </cols>
  <sheetData>
    <row r="1" spans="1:3" s="2" customFormat="1" x14ac:dyDescent="0.25">
      <c r="A1" s="1" t="s">
        <v>0</v>
      </c>
      <c r="B1" s="2" t="s">
        <v>2</v>
      </c>
      <c r="C1" s="2" t="s">
        <v>4</v>
      </c>
    </row>
    <row r="2" spans="1:3" s="6" customFormat="1" ht="12.75" x14ac:dyDescent="0.2">
      <c r="A2" s="5" t="s">
        <v>114</v>
      </c>
      <c r="B2" s="6" t="s">
        <v>1</v>
      </c>
      <c r="C2" s="7" t="s">
        <v>7</v>
      </c>
    </row>
    <row r="3" spans="1:3" s="8" customFormat="1" x14ac:dyDescent="0.25">
      <c r="A3" s="8">
        <f>ROW() - 2</f>
        <v>1</v>
      </c>
      <c r="B3" s="8">
        <v>60</v>
      </c>
      <c r="C3" s="8" t="s">
        <v>108</v>
      </c>
    </row>
    <row r="4" spans="1:3" s="8" customFormat="1" x14ac:dyDescent="0.25"/>
    <row r="5" spans="1:3" s="8" customFormat="1" x14ac:dyDescent="0.25"/>
    <row r="6" spans="1:3" s="8" customFormat="1" x14ac:dyDescent="0.25"/>
    <row r="7" spans="1:3" s="8" customFormat="1" x14ac:dyDescent="0.25"/>
  </sheetData>
  <dataConsolidate/>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DICCIONARIOS!$A$3:$A$8</xm:f>
          </x14:formula1>
          <xm:sqref>C3:C7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I21"/>
  <sheetViews>
    <sheetView tabSelected="1" workbookViewId="0">
      <selection activeCell="C24" sqref="C24"/>
    </sheetView>
  </sheetViews>
  <sheetFormatPr baseColWidth="10" defaultColWidth="9.140625" defaultRowHeight="15" x14ac:dyDescent="0.25"/>
  <cols>
    <col min="1" max="1" width="14" style="4" customWidth="1"/>
    <col min="2" max="2" width="26.42578125" style="4" bestFit="1" customWidth="1"/>
    <col min="3" max="3" width="17.5703125" style="4" bestFit="1" customWidth="1"/>
    <col min="4" max="4" width="22.140625" style="4" customWidth="1"/>
    <col min="5" max="5" width="16.5703125" style="4" bestFit="1" customWidth="1"/>
    <col min="6" max="6" width="9" style="4" bestFit="1" customWidth="1"/>
    <col min="7" max="7" width="16.7109375" style="4" bestFit="1" customWidth="1"/>
    <col min="8" max="8" width="94.42578125" style="4" customWidth="1"/>
    <col min="9" max="9" width="19.7109375" style="4" bestFit="1" customWidth="1"/>
    <col min="10" max="16384" width="9.140625" style="4"/>
  </cols>
  <sheetData>
    <row r="1" spans="1:9" s="2" customFormat="1" x14ac:dyDescent="0.25">
      <c r="A1" s="1" t="s">
        <v>8</v>
      </c>
      <c r="B1" s="2" t="s">
        <v>10</v>
      </c>
      <c r="C1" s="21" t="s">
        <v>133</v>
      </c>
      <c r="D1" s="2" t="s">
        <v>12</v>
      </c>
      <c r="E1" s="2" t="s">
        <v>14</v>
      </c>
      <c r="F1" s="2" t="s">
        <v>17</v>
      </c>
      <c r="G1" s="2" t="s">
        <v>19</v>
      </c>
      <c r="H1" s="2" t="s">
        <v>21</v>
      </c>
      <c r="I1" s="2" t="s">
        <v>23</v>
      </c>
    </row>
    <row r="2" spans="1:9" s="6" customFormat="1" ht="12.75" x14ac:dyDescent="0.2">
      <c r="A2" s="5" t="s">
        <v>8</v>
      </c>
      <c r="B2" s="6" t="s">
        <v>9</v>
      </c>
      <c r="C2" s="7" t="s">
        <v>45</v>
      </c>
      <c r="D2" s="7" t="s">
        <v>11</v>
      </c>
      <c r="E2" s="6" t="s">
        <v>7</v>
      </c>
      <c r="F2" s="6" t="s">
        <v>18</v>
      </c>
      <c r="G2" s="6" t="s">
        <v>20</v>
      </c>
      <c r="H2" s="6" t="s">
        <v>22</v>
      </c>
      <c r="I2" s="6" t="s">
        <v>7</v>
      </c>
    </row>
    <row r="3" spans="1:9" s="8" customFormat="1" x14ac:dyDescent="0.25">
      <c r="A3" s="8">
        <f>ROW() - 2</f>
        <v>1</v>
      </c>
      <c r="B3" s="8">
        <v>1</v>
      </c>
      <c r="C3" s="8">
        <v>5</v>
      </c>
      <c r="D3" s="8" t="s">
        <v>95</v>
      </c>
      <c r="E3" s="8" t="s">
        <v>104</v>
      </c>
      <c r="F3" s="8">
        <v>1</v>
      </c>
      <c r="G3" s="8" t="s">
        <v>90</v>
      </c>
      <c r="H3" s="8" t="s">
        <v>132</v>
      </c>
      <c r="I3" s="8" t="s">
        <v>102</v>
      </c>
    </row>
    <row r="4" spans="1:9" s="8" customFormat="1" x14ac:dyDescent="0.25">
      <c r="A4" s="8">
        <v>1</v>
      </c>
      <c r="B4" s="8">
        <v>2</v>
      </c>
      <c r="C4" s="8">
        <v>4</v>
      </c>
      <c r="D4" s="8" t="s">
        <v>95</v>
      </c>
      <c r="E4" s="8" t="s">
        <v>104</v>
      </c>
      <c r="F4" s="8">
        <v>2</v>
      </c>
      <c r="G4" s="8" t="s">
        <v>90</v>
      </c>
      <c r="H4" s="8" t="s">
        <v>128</v>
      </c>
      <c r="I4" s="8" t="s">
        <v>100</v>
      </c>
    </row>
    <row r="5" spans="1:9" s="8" customFormat="1" x14ac:dyDescent="0.25">
      <c r="A5" s="8">
        <v>1</v>
      </c>
      <c r="B5" s="8">
        <v>3</v>
      </c>
      <c r="C5" s="8">
        <v>3</v>
      </c>
      <c r="D5" s="8" t="s">
        <v>95</v>
      </c>
      <c r="E5" s="8" t="s">
        <v>104</v>
      </c>
      <c r="F5" s="8">
        <v>3</v>
      </c>
      <c r="G5" s="8" t="s">
        <v>90</v>
      </c>
      <c r="H5" s="8" t="s">
        <v>129</v>
      </c>
      <c r="I5" s="8" t="s">
        <v>103</v>
      </c>
    </row>
    <row r="6" spans="1:9" s="8" customFormat="1" x14ac:dyDescent="0.25">
      <c r="A6" s="8">
        <v>1</v>
      </c>
      <c r="B6" s="8">
        <v>4</v>
      </c>
      <c r="C6" s="8">
        <v>2</v>
      </c>
      <c r="D6" s="8" t="s">
        <v>95</v>
      </c>
      <c r="E6" s="8" t="s">
        <v>104</v>
      </c>
      <c r="F6" s="8">
        <v>4</v>
      </c>
      <c r="G6" s="8" t="s">
        <v>90</v>
      </c>
      <c r="H6" s="8" t="s">
        <v>130</v>
      </c>
      <c r="I6" s="8" t="s">
        <v>102</v>
      </c>
    </row>
    <row r="7" spans="1:9" s="8" customFormat="1" x14ac:dyDescent="0.25">
      <c r="A7" s="8">
        <v>1</v>
      </c>
      <c r="B7" s="8">
        <v>5</v>
      </c>
      <c r="C7" s="8">
        <v>1</v>
      </c>
      <c r="D7" s="8" t="s">
        <v>95</v>
      </c>
      <c r="E7" s="8" t="s">
        <v>104</v>
      </c>
      <c r="F7" s="8">
        <v>5</v>
      </c>
      <c r="G7" s="8" t="s">
        <v>90</v>
      </c>
      <c r="H7" s="8" t="s">
        <v>131</v>
      </c>
      <c r="I7" s="8" t="s">
        <v>100</v>
      </c>
    </row>
    <row r="8" spans="1:9" s="8" customFormat="1" x14ac:dyDescent="0.25">
      <c r="F8" s="22"/>
    </row>
    <row r="9" spans="1:9" s="8" customFormat="1" x14ac:dyDescent="0.25"/>
    <row r="10" spans="1:9" s="8" customFormat="1" x14ac:dyDescent="0.25"/>
    <row r="11" spans="1:9" s="8" customFormat="1" x14ac:dyDescent="0.25"/>
    <row r="12" spans="1:9" s="8" customFormat="1" x14ac:dyDescent="0.25"/>
    <row r="13" spans="1:9" s="8" customFormat="1" x14ac:dyDescent="0.25"/>
    <row r="14" spans="1:9" s="8" customFormat="1" x14ac:dyDescent="0.25"/>
    <row r="20" spans="8:8" x14ac:dyDescent="0.25">
      <c r="H20" s="10"/>
    </row>
    <row r="21" spans="8:8" x14ac:dyDescent="0.25">
      <c r="H21" s="10"/>
    </row>
  </sheetData>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ESQUEMAS!$A$3:$A$7</xm:f>
          </x14:formula1>
          <xm:sqref>A3:A14</xm:sqref>
        </x14:dataValidation>
        <x14:dataValidation type="list" allowBlank="1" showInputMessage="1" showErrorMessage="1">
          <x14:formula1>
            <xm:f>DICCIONARIOS!$E$3:$E$8</xm:f>
          </x14:formula1>
          <xm:sqref>E3:E14</xm:sqref>
        </x14:dataValidation>
        <x14:dataValidation type="list" allowBlank="1" showInputMessage="1" showErrorMessage="1">
          <x14:formula1>
            <xm:f>DICCIONARIOS!$I$3:$I$8</xm:f>
          </x14:formula1>
          <xm:sqref>I3:I14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8"/>
  <sheetViews>
    <sheetView workbookViewId="0">
      <selection activeCell="C23" sqref="C23"/>
    </sheetView>
  </sheetViews>
  <sheetFormatPr baseColWidth="10" defaultColWidth="9.140625" defaultRowHeight="15" x14ac:dyDescent="0.25"/>
  <cols>
    <col min="1" max="1" width="11.85546875" bestFit="1" customWidth="1"/>
    <col min="2" max="2" width="19.7109375" customWidth="1"/>
    <col min="3" max="3" width="21.140625" customWidth="1"/>
    <col min="5" max="5" width="10.42578125" bestFit="1" customWidth="1"/>
    <col min="6" max="6" width="16.7109375" customWidth="1"/>
    <col min="7" max="7" width="21.5703125" customWidth="1"/>
    <col min="9" max="9" width="18.5703125" bestFit="1" customWidth="1"/>
    <col min="10" max="10" width="17.140625" customWidth="1"/>
    <col min="11" max="11" width="23.5703125" customWidth="1"/>
  </cols>
  <sheetData>
    <row r="1" spans="1:11" x14ac:dyDescent="0.25">
      <c r="A1" s="23" t="s">
        <v>5</v>
      </c>
      <c r="B1" s="24"/>
      <c r="C1" s="24"/>
      <c r="E1" s="23" t="s">
        <v>13</v>
      </c>
      <c r="F1" s="24"/>
      <c r="G1" s="24"/>
      <c r="I1" s="23" t="s">
        <v>24</v>
      </c>
      <c r="J1" s="24"/>
      <c r="K1" s="24"/>
    </row>
    <row r="2" spans="1:11" x14ac:dyDescent="0.25">
      <c r="A2" s="6"/>
      <c r="B2" s="6" t="s">
        <v>3</v>
      </c>
      <c r="C2" s="6" t="s">
        <v>6</v>
      </c>
      <c r="E2" s="3"/>
      <c r="F2" s="3" t="s">
        <v>15</v>
      </c>
      <c r="G2" s="3" t="s">
        <v>16</v>
      </c>
      <c r="I2" s="3"/>
      <c r="J2" s="3" t="s">
        <v>25</v>
      </c>
      <c r="K2" s="3" t="s">
        <v>26</v>
      </c>
    </row>
    <row r="3" spans="1:11" x14ac:dyDescent="0.25">
      <c r="A3" s="9" t="s">
        <v>106</v>
      </c>
      <c r="B3" s="9">
        <v>1</v>
      </c>
      <c r="C3" s="9" t="s">
        <v>83</v>
      </c>
      <c r="E3" s="9" t="s">
        <v>104</v>
      </c>
      <c r="F3" s="9">
        <v>1</v>
      </c>
      <c r="G3" s="9" t="s">
        <v>88</v>
      </c>
      <c r="I3" s="9" t="s">
        <v>100</v>
      </c>
      <c r="J3" s="9">
        <v>1</v>
      </c>
      <c r="K3" s="9" t="s">
        <v>91</v>
      </c>
    </row>
    <row r="4" spans="1:11" x14ac:dyDescent="0.25">
      <c r="A4" s="9" t="s">
        <v>107</v>
      </c>
      <c r="B4" s="9">
        <v>2</v>
      </c>
      <c r="C4" s="9" t="s">
        <v>84</v>
      </c>
      <c r="E4" s="9" t="s">
        <v>105</v>
      </c>
      <c r="F4" s="9">
        <v>2</v>
      </c>
      <c r="G4" s="9" t="s">
        <v>89</v>
      </c>
      <c r="I4" s="9" t="s">
        <v>101</v>
      </c>
      <c r="J4" s="9">
        <v>2</v>
      </c>
      <c r="K4" s="9" t="s">
        <v>92</v>
      </c>
    </row>
    <row r="5" spans="1:11" x14ac:dyDescent="0.25">
      <c r="A5" s="9" t="s">
        <v>108</v>
      </c>
      <c r="B5" s="9">
        <v>3</v>
      </c>
      <c r="C5" s="9" t="s">
        <v>85</v>
      </c>
      <c r="E5" s="9"/>
      <c r="F5" s="9"/>
      <c r="G5" s="9"/>
      <c r="I5" s="9" t="s">
        <v>102</v>
      </c>
      <c r="J5" s="9">
        <v>3</v>
      </c>
      <c r="K5" s="9" t="s">
        <v>93</v>
      </c>
    </row>
    <row r="6" spans="1:11" x14ac:dyDescent="0.25">
      <c r="A6" s="9" t="s">
        <v>109</v>
      </c>
      <c r="B6" s="9">
        <v>4</v>
      </c>
      <c r="C6" s="9" t="s">
        <v>86</v>
      </c>
      <c r="E6" s="9"/>
      <c r="F6" s="9"/>
      <c r="G6" s="9"/>
      <c r="I6" s="9" t="s">
        <v>103</v>
      </c>
      <c r="J6" s="9">
        <v>4</v>
      </c>
      <c r="K6" s="9" t="s">
        <v>94</v>
      </c>
    </row>
    <row r="7" spans="1:11" x14ac:dyDescent="0.25">
      <c r="A7" s="9" t="s">
        <v>110</v>
      </c>
      <c r="B7" s="9">
        <v>5</v>
      </c>
      <c r="C7" s="9" t="s">
        <v>87</v>
      </c>
      <c r="E7" s="9"/>
      <c r="F7" s="9"/>
      <c r="G7" s="9"/>
      <c r="I7" s="9"/>
      <c r="J7" s="9"/>
      <c r="K7" s="9"/>
    </row>
    <row r="8" spans="1:11" x14ac:dyDescent="0.25">
      <c r="A8" s="9"/>
      <c r="B8" s="9"/>
      <c r="C8" s="9"/>
      <c r="E8" s="9"/>
      <c r="F8" s="9"/>
      <c r="G8" s="9"/>
      <c r="I8" s="9"/>
      <c r="J8" s="9"/>
      <c r="K8" s="9"/>
    </row>
  </sheetData>
  <mergeCells count="3">
    <mergeCell ref="A1:C1"/>
    <mergeCell ref="E1:G1"/>
    <mergeCell ref="I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14999847407452621"/>
  </sheetPr>
  <dimension ref="A1:AC23"/>
  <sheetViews>
    <sheetView workbookViewId="0">
      <selection activeCell="B8" sqref="B8"/>
    </sheetView>
  </sheetViews>
  <sheetFormatPr baseColWidth="10" defaultRowHeight="15" x14ac:dyDescent="0.25"/>
  <cols>
    <col min="1" max="1" width="19.5703125" style="14" bestFit="1" customWidth="1"/>
    <col min="2" max="2" width="29.42578125" style="14" customWidth="1"/>
    <col min="3" max="3" width="25" style="14" customWidth="1"/>
    <col min="4" max="4" width="18.85546875" style="14" bestFit="1" customWidth="1"/>
    <col min="5" max="5" width="21" style="14" bestFit="1" customWidth="1"/>
    <col min="6" max="6" width="22.85546875" style="14" bestFit="1" customWidth="1"/>
    <col min="7" max="8" width="22.42578125" style="14" bestFit="1" customWidth="1"/>
    <col min="9" max="9" width="19.5703125" style="14" bestFit="1" customWidth="1"/>
    <col min="10" max="10" width="20.42578125" style="14" bestFit="1" customWidth="1"/>
    <col min="11" max="11" width="21" style="14" bestFit="1" customWidth="1"/>
    <col min="12" max="13" width="22.42578125" style="14" bestFit="1" customWidth="1"/>
    <col min="14" max="15" width="18.28515625" style="14" bestFit="1" customWidth="1"/>
    <col min="16" max="16" width="18.85546875" style="14" bestFit="1" customWidth="1"/>
    <col min="17" max="17" width="12" style="14" bestFit="1" customWidth="1"/>
    <col min="18" max="18" width="17.42578125" style="14" bestFit="1" customWidth="1"/>
    <col min="19" max="19" width="19.140625" style="14" bestFit="1" customWidth="1"/>
    <col min="20" max="20" width="12.42578125" style="14" bestFit="1" customWidth="1"/>
    <col min="21" max="21" width="18.5703125" style="14" bestFit="1" customWidth="1"/>
    <col min="22" max="22" width="19.5703125" style="14" bestFit="1" customWidth="1"/>
    <col min="23" max="23" width="12.140625" style="14" bestFit="1" customWidth="1"/>
    <col min="24" max="24" width="21.42578125" style="14" bestFit="1" customWidth="1"/>
    <col min="25" max="25" width="18.85546875" style="14" bestFit="1" customWidth="1"/>
    <col min="26" max="26" width="11.5703125" style="14" bestFit="1" customWidth="1"/>
    <col min="27" max="27" width="18.5703125" style="14" bestFit="1" customWidth="1"/>
    <col min="28" max="28" width="21.28515625" style="14" bestFit="1" customWidth="1"/>
    <col min="29" max="29" width="18.7109375" style="14" bestFit="1" customWidth="1"/>
    <col min="30" max="16384" width="11.42578125" style="14"/>
  </cols>
  <sheetData>
    <row r="1" spans="1:29" s="11" customFormat="1" x14ac:dyDescent="0.25">
      <c r="A1" s="25" t="s">
        <v>27</v>
      </c>
      <c r="B1" s="26"/>
      <c r="C1" s="26"/>
      <c r="D1" s="26"/>
      <c r="E1" s="26"/>
      <c r="F1" s="27"/>
    </row>
    <row r="2" spans="1:29" s="11" customFormat="1" x14ac:dyDescent="0.25">
      <c r="A2" s="12" t="s">
        <v>28</v>
      </c>
      <c r="B2" s="12" t="s">
        <v>29</v>
      </c>
      <c r="C2" s="12" t="s">
        <v>30</v>
      </c>
      <c r="D2" s="12" t="s">
        <v>31</v>
      </c>
      <c r="E2" s="12" t="s">
        <v>32</v>
      </c>
      <c r="F2" s="12" t="s">
        <v>33</v>
      </c>
    </row>
    <row r="3" spans="1:29" x14ac:dyDescent="0.25">
      <c r="A3" s="13" t="s">
        <v>82</v>
      </c>
      <c r="B3" s="13">
        <v>0</v>
      </c>
      <c r="C3" s="13">
        <v>0</v>
      </c>
      <c r="D3" s="13">
        <v>1</v>
      </c>
      <c r="E3" s="13" t="s">
        <v>115</v>
      </c>
      <c r="F3" s="13">
        <v>0</v>
      </c>
    </row>
    <row r="6" spans="1:29" s="15" customFormat="1" x14ac:dyDescent="0.25">
      <c r="A6" s="25" t="s">
        <v>43</v>
      </c>
      <c r="B6" s="26"/>
      <c r="C6" s="26"/>
      <c r="D6" s="26"/>
      <c r="E6" s="26"/>
      <c r="F6" s="27"/>
    </row>
    <row r="7" spans="1:29" s="15" customFormat="1" x14ac:dyDescent="0.25">
      <c r="A7" s="12" t="s">
        <v>44</v>
      </c>
      <c r="B7" s="12" t="s">
        <v>45</v>
      </c>
      <c r="C7" s="12" t="s">
        <v>46</v>
      </c>
      <c r="D7" s="12" t="s">
        <v>47</v>
      </c>
      <c r="E7" s="12" t="s">
        <v>120</v>
      </c>
      <c r="F7" s="12" t="s">
        <v>119</v>
      </c>
    </row>
    <row r="8" spans="1:29" s="19" customFormat="1" x14ac:dyDescent="0.25">
      <c r="A8" s="18">
        <v>1</v>
      </c>
      <c r="B8" s="18">
        <v>1</v>
      </c>
      <c r="C8" s="18">
        <v>0</v>
      </c>
      <c r="D8" s="18">
        <v>1</v>
      </c>
      <c r="E8" s="18" t="s">
        <v>118</v>
      </c>
      <c r="F8" s="18">
        <v>0</v>
      </c>
    </row>
    <row r="11" spans="1:29" s="15" customFormat="1" x14ac:dyDescent="0.25">
      <c r="A11" s="25" t="s">
        <v>34</v>
      </c>
      <c r="B11" s="26"/>
      <c r="C11" s="26"/>
      <c r="D11" s="26"/>
      <c r="E11" s="26"/>
      <c r="F11" s="26"/>
      <c r="G11" s="27"/>
    </row>
    <row r="12" spans="1:29" s="15" customFormat="1" x14ac:dyDescent="0.25">
      <c r="A12" s="12" t="s">
        <v>35</v>
      </c>
      <c r="B12" s="12" t="s">
        <v>36</v>
      </c>
      <c r="C12" s="12" t="s">
        <v>37</v>
      </c>
      <c r="D12" s="12" t="s">
        <v>48</v>
      </c>
      <c r="E12" s="12" t="s">
        <v>49</v>
      </c>
      <c r="F12" s="12" t="s">
        <v>50</v>
      </c>
      <c r="G12" s="12" t="s">
        <v>51</v>
      </c>
    </row>
    <row r="13" spans="1:29" s="19" customFormat="1" x14ac:dyDescent="0.25">
      <c r="A13" s="18">
        <v>0</v>
      </c>
      <c r="B13" s="18">
        <v>0</v>
      </c>
      <c r="C13" s="18">
        <v>0</v>
      </c>
      <c r="D13" s="18"/>
      <c r="E13" s="18"/>
      <c r="F13" s="18"/>
      <c r="G13" s="18"/>
    </row>
    <row r="16" spans="1:29" s="15" customFormat="1" x14ac:dyDescent="0.25">
      <c r="A16" s="28" t="s">
        <v>52</v>
      </c>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row>
    <row r="17" spans="1:29" s="15" customFormat="1" x14ac:dyDescent="0.25">
      <c r="A17" s="12" t="s">
        <v>53</v>
      </c>
      <c r="B17" s="12" t="s">
        <v>54</v>
      </c>
      <c r="C17" s="12" t="s">
        <v>55</v>
      </c>
      <c r="D17" s="12" t="s">
        <v>56</v>
      </c>
      <c r="E17" s="12" t="s">
        <v>57</v>
      </c>
      <c r="F17" s="12" t="s">
        <v>58</v>
      </c>
      <c r="G17" s="12" t="s">
        <v>59</v>
      </c>
      <c r="H17" s="12" t="s">
        <v>60</v>
      </c>
      <c r="I17" s="12" t="s">
        <v>61</v>
      </c>
      <c r="J17" s="12" t="s">
        <v>62</v>
      </c>
      <c r="K17" s="12" t="s">
        <v>63</v>
      </c>
      <c r="L17" s="12" t="s">
        <v>64</v>
      </c>
      <c r="M17" s="12" t="s">
        <v>65</v>
      </c>
      <c r="N17" s="12" t="s">
        <v>66</v>
      </c>
      <c r="O17" s="12" t="s">
        <v>67</v>
      </c>
      <c r="P17" s="12" t="s">
        <v>68</v>
      </c>
      <c r="Q17" s="12" t="s">
        <v>69</v>
      </c>
      <c r="R17" s="12" t="s">
        <v>70</v>
      </c>
      <c r="S17" s="12" t="s">
        <v>71</v>
      </c>
      <c r="T17" s="12" t="s">
        <v>72</v>
      </c>
      <c r="U17" s="12" t="s">
        <v>73</v>
      </c>
      <c r="V17" s="12" t="s">
        <v>74</v>
      </c>
      <c r="W17" s="12" t="s">
        <v>75</v>
      </c>
      <c r="X17" s="12" t="s">
        <v>76</v>
      </c>
      <c r="Y17" s="12" t="s">
        <v>77</v>
      </c>
      <c r="Z17" s="12" t="s">
        <v>78</v>
      </c>
      <c r="AA17" s="12" t="s">
        <v>79</v>
      </c>
      <c r="AB17" s="12" t="s">
        <v>80</v>
      </c>
      <c r="AC17" s="12" t="s">
        <v>81</v>
      </c>
    </row>
    <row r="18" spans="1:29" s="19" customFormat="1" x14ac:dyDescent="0.25">
      <c r="A18" s="18">
        <v>1</v>
      </c>
      <c r="B18" s="18" t="s">
        <v>121</v>
      </c>
      <c r="C18" s="18">
        <v>100</v>
      </c>
      <c r="D18" s="18">
        <v>0</v>
      </c>
      <c r="E18" s="18">
        <v>1</v>
      </c>
      <c r="F18" s="18" t="s">
        <v>122</v>
      </c>
      <c r="G18" s="18">
        <v>0</v>
      </c>
      <c r="H18" s="18">
        <v>1</v>
      </c>
      <c r="I18" s="18" t="s">
        <v>123</v>
      </c>
      <c r="J18" s="18" t="s">
        <v>124</v>
      </c>
      <c r="K18" s="18">
        <v>60</v>
      </c>
      <c r="L18" s="18">
        <v>10</v>
      </c>
      <c r="M18" s="18">
        <v>0</v>
      </c>
      <c r="N18" s="18">
        <v>1</v>
      </c>
      <c r="O18" s="18" t="s">
        <v>125</v>
      </c>
      <c r="P18" s="18">
        <v>0</v>
      </c>
      <c r="Q18" s="18">
        <v>1</v>
      </c>
      <c r="R18" s="18" t="s">
        <v>126</v>
      </c>
      <c r="S18" s="18">
        <v>0</v>
      </c>
      <c r="T18" s="18">
        <v>1</v>
      </c>
      <c r="U18" s="18" t="s">
        <v>127</v>
      </c>
      <c r="V18" s="18">
        <v>0</v>
      </c>
      <c r="W18" s="18"/>
      <c r="X18" s="18"/>
      <c r="Y18" s="18"/>
      <c r="Z18" s="18"/>
      <c r="AA18" s="18"/>
      <c r="AB18" s="18"/>
      <c r="AC18" s="18"/>
    </row>
    <row r="21" spans="1:29" s="11" customFormat="1" x14ac:dyDescent="0.25">
      <c r="A21" s="28" t="s">
        <v>38</v>
      </c>
      <c r="B21" s="28"/>
      <c r="C21" s="28"/>
      <c r="D21" s="28"/>
    </row>
    <row r="22" spans="1:29" s="11" customFormat="1" x14ac:dyDescent="0.25">
      <c r="A22" s="12" t="s">
        <v>39</v>
      </c>
      <c r="B22" s="12" t="s">
        <v>40</v>
      </c>
      <c r="C22" s="12" t="s">
        <v>41</v>
      </c>
      <c r="D22" s="12" t="s">
        <v>42</v>
      </c>
    </row>
    <row r="23" spans="1:29" x14ac:dyDescent="0.25">
      <c r="A23" s="13">
        <v>1</v>
      </c>
      <c r="B23" s="13" t="s">
        <v>116</v>
      </c>
      <c r="C23" s="13" t="s">
        <v>117</v>
      </c>
      <c r="D23" s="13">
        <v>0</v>
      </c>
    </row>
  </sheetData>
  <mergeCells count="5">
    <mergeCell ref="A1:F1"/>
    <mergeCell ref="A6:F6"/>
    <mergeCell ref="A11:G11"/>
    <mergeCell ref="A16:AC16"/>
    <mergeCell ref="A21:D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14999847407452621"/>
  </sheetPr>
  <dimension ref="A1:G9"/>
  <sheetViews>
    <sheetView topLeftCell="G1" workbookViewId="0">
      <selection activeCell="G16" sqref="G16"/>
    </sheetView>
  </sheetViews>
  <sheetFormatPr baseColWidth="10" defaultRowHeight="15" x14ac:dyDescent="0.25"/>
  <cols>
    <col min="1" max="1" width="12.140625" bestFit="1" customWidth="1"/>
    <col min="2" max="2" width="75.7109375" style="17" bestFit="1" customWidth="1"/>
    <col min="3" max="3" width="65.42578125" style="17" bestFit="1" customWidth="1"/>
    <col min="4" max="4" width="36.28515625" style="17" bestFit="1" customWidth="1"/>
    <col min="5" max="6" width="37.28515625" style="17" bestFit="1" customWidth="1"/>
    <col min="7" max="7" width="255.7109375" style="16" bestFit="1" customWidth="1"/>
  </cols>
  <sheetData>
    <row r="1" spans="1:7" x14ac:dyDescent="0.25">
      <c r="A1" t="s">
        <v>96</v>
      </c>
      <c r="B1" s="17" t="s">
        <v>97</v>
      </c>
    </row>
    <row r="4" spans="1:7" x14ac:dyDescent="0.25">
      <c r="A4" t="s">
        <v>98</v>
      </c>
      <c r="B4" s="17" t="str">
        <f>CONCATENATE(ESQUEMAS!A2,", ",ESQUEMAS!B2,", ",CARTERAS!B2,", ",CARTERAS!D2,", ",CARTERAS!C2)</f>
        <v>RCF_ESQ_ID, RCF_ESQ_PLAZO, RCF_CAR_ID , RCF_CAR_NOMBRE, RCF_ESC_PRIORIDAD</v>
      </c>
      <c r="C4" s="17" t="str">
        <f>CONCATENATE(", ",CARTERAS!F2,", ",CARTERAS!G2,", ",CARTERAS!H2)</f>
        <v>, RD_ID, RD_NAME, RD_DEFINITION</v>
      </c>
      <c r="D4" s="17" t="str">
        <f>CONCATENATE(", ",DICCIONARIOS!B2,", ",DICCIONARIOS!C2)</f>
        <v>, RCF_DD_EES_ID, RCF_DD_EES_CODIGO</v>
      </c>
      <c r="E4" s="17" t="str">
        <f>CONCATENATE(", ",DICCIONARIOS!F2,", ",DICCIONARIOS!G2)</f>
        <v>, RCF_DD_ECA_ID, RCF_DD_ECA_CODIGO</v>
      </c>
      <c r="F4" s="17" t="str">
        <f>CONCATENATE(", ",DICCIONARIOS!J2,", ",DICCIONARIOS!K2)</f>
        <v>, RCF_DD_AER_ID, RCF_DD_AER_CODIGO</v>
      </c>
      <c r="G4" s="16" t="str">
        <f>CONCATENATE(", ",'VALORES POR DEFECTO'!B2,", ",'VALORES POR DEFECTO'!C2,", ",'VALORES POR DEFECTO'!D2,", ",'VALORES POR DEFECTO'!E2,", ",'VALORES POR DEFECTO'!F2,", ",'VALORES POR DEFECTO'!A12,", ",'VALORES POR DEFECTO'!B12,", ",'VALORES POR DEFECTO'!C12,", ",'VALORES POR DEFECTO'!A22,", ",'VALORES POR DEFECTO'!B22,", ",'VALORES POR DEFECTO'!C22,", ",'VALORES POR DEFECTO'!D22,", ",'VALORES POR DEFECTO'!A7,", ",'VALORES POR DEFECTO'!C7,", ",'VALORES POR DEFECTO'!D7,", ",'VALORES POR DEFECTO'!E7,", ",'VALORES POR DEFECTO'!F7,", ",'VALORES POR DEFECTO'!A17,", ",'VALORES POR DEFECTO'!B17,", ",'VALORES POR DEFECTO'!C17,", ",'VALORES POR DEFECTO'!D17,", ",'VALORES POR DEFECTO'!E17,", ",'VALORES POR DEFECTO'!F17,", ",'VALORES POR DEFECTO'!G17,", ",'VALORES POR DEFECTO'!H17,", ",'VALORES POR DEFECTO'!I17,", ",'VALORES POR DEFECTO'!J17,", ",'VALORES POR DEFECTO'!K17,", ",'VALORES POR DEFECTO'!L17,", ",'VALORES POR DEFECTO'!M17,", ",'VALORES POR DEFECTO'!N17,", ",'VALORES POR DEFECTO'!O17,", ",'VALORES POR DEFECTO'!P17,", ",'VALORES POR DEFECTO'!Q17,", ",'VALORES POR DEFECTO'!R17,", ",'VALORES POR DEFECTO'!S17,", ",'VALORES POR DEFECTO'!T17,", ",'VALORES POR DEFECTO'!U17,", ",'VALORES POR DEFECTO'!V17)</f>
        <v>, RCF_ESQ_BORRADO, RCF_DD_EES_BORRADO, RCF_DD_MTR_ID, RCF_DD_MTR_CODIGO,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
      </c>
    </row>
    <row r="5" spans="1:7" x14ac:dyDescent="0.25">
      <c r="A5" t="s">
        <v>99</v>
      </c>
      <c r="B5" s="17" t="str">
        <f>CONCATENATE(VLOOKUP(CARTERAS!A3,ESQUEMAS!$A$3:$B$7,1),", ",VLOOKUP(CARTERAS!A3,ESQUEMAS!$A$3:$B$7,2),", ",CARTERAS!B3,", '",CARTERAS!D3,"'",", ",CARTERAS!C3)</f>
        <v>1, 60, 1, 'Cartera prueba', 5</v>
      </c>
      <c r="C5" s="17" t="str">
        <f>CONCATENATE(", ",CARTERAS!F3,", '",CARTERAS!G3,"', '",CARTERAS!H3,"'")</f>
        <v>, 1, 'Regla por defecto', '&lt;rule type="compare1" ruleId="25" operator="equal" values="[1]" title="regla generica" /&gt; '</v>
      </c>
      <c r="D5" s="17" t="str">
        <f>CONCATENATE(",",VLOOKUP(VLOOKUP(CARTERAS!A3,ESQUEMAS!$A$3:$C$7,3),DICCIONARIOS!$A$3:$C$8,2),", '",VLOOKUP(VLOOKUP(CARTERAS!A3,ESQUEMAS!$A$3:$C$7,3),DICCIONARIOS!$A$3:$C$8,3),"'")</f>
        <v>,3, 'LBR'</v>
      </c>
      <c r="E5" s="17" t="str">
        <f>CONCATENATE(", ",VLOOKUP(CARTERAS!E3,DICCIONARIOS!$E$3:$G$8,2),", '",VLOOKUP(CARTERAS!E3,DICCIONARIOS!$E$3:$G$8,3),"'")</f>
        <v>, 1, 'BLO'</v>
      </c>
      <c r="F5" s="17" t="str">
        <f>CONCATENATE(", ",VLOOKUP(CARTERAS!I3,DICCIONARIOS!$I$3:$K$8,2),", '",VLOOKUP(CARTERAS!I3,DICCIONARIOS!$I$3:$K$8,3),"'")</f>
        <v>, 3, 'CPGRA'</v>
      </c>
      <c r="G5" s="16" t="str">
        <f>CONCATENATE(", ",'VALORES POR DEFECTO'!$B$3,",",'VALORES POR DEFECTO'!$C$3,", ",'VALORES POR DEFECTO'!$D$3,", '",'VALORES POR DEFECTO'!$E$3,"', ",'VALORES POR DEFECTO'!$F$3,", ",'VALORES POR DEFECTO'!$A$13,", ",'VALORES POR DEFECTO'!$B$13,", ",'VALORES POR DEFECTO'!$C$13,", ",'VALORES POR DEFECTO'!$A$23,", '",'VALORES POR DEFECTO'!$B$23,"', '",'VALORES POR DEFECTO'!$C$23,"', ",'VALORES POR DEFECTO'!$D$23,", ",'VALORES POR DEFECTO'!$A$8,", ",'VALORES POR DEFECTO'!$C$8,", ",'VALORES POR DEFECTO'!$D$8,", '",'VALORES POR DEFECTO'!$E$8,"', ",'VALORES POR DEFECTO'!$F$8,", ",'VALORES POR DEFECTO'!$A$18,", '",'VALORES POR DEFECTO'!$B$18,"', ",'VALORES POR DEFECTO'!$C$18,", ",'VALORES POR DEFECTO'!$D$18,", ",'VALORES POR DEFECTO'!$E$18,", '",'VALORES POR DEFECTO'!$F$18,"', ",'VALORES POR DEFECTO'!$G$18,", ",'VALORES POR DEFECTO'!$H$18,", '",'VALORES POR DEFECTO'!$I$18,"', ",'VALORES POR DEFECTO'!$J$18,", ",'VALORES POR DEFECTO'!$K$18,", ",'VALORES POR DEFECTO'!$L$18,", ",'VALORES POR DEFECTO'!$M$18,", ",'VALORES POR DEFECTO'!$N$18,", '",'VALORES POR DEFECTO'!$O$18,"', ",'VALORES POR DEFECTO'!$P$18,", ",'VALORES POR DEFECTO'!$Q$18,", '",'VALORES POR DEFECTO'!$R$18,"', ",'VALORES POR DEFECTO'!$S$18,", ",'VALORES POR DEFECTO'!$T$18,", '",'VALORES POR DEFECTO'!$U$18,"', ",'VALORES POR DEFECTO'!$V$18)</f>
        <v>, 0,0, 1, 'RA', 0, 0, 0, 0, 1, 'AGENCIA MANOLO', 'AGMANO', 0, 1, 0, 1, 'GI', 0, 1, 'POR DEFECTO', 100, 0, 1, 'EST', 0, 1, 'METAS VOLANTES 1', TRUNC(SYSDATE), 60, 10, 0, 1, 'FACTURACIÓN 1', 0, 1, 'POLÍTICA ACUERDOS', 0, 1, 'MODELO RANKING', 0</v>
      </c>
    </row>
    <row r="6" spans="1:7" x14ac:dyDescent="0.25">
      <c r="B6" s="17" t="str">
        <f>CONCATENATE(VLOOKUP(CARTERAS!A4,ESQUEMAS!$A$3:$B$7,1),", ",VLOOKUP(CARTERAS!A4,ESQUEMAS!$A$3:$B$7,2),", ",CARTERAS!B4,", '",CARTERAS!D4,"'",", ",CARTERAS!C4)</f>
        <v>1, 60, 2, 'Cartera prueba', 4</v>
      </c>
      <c r="C6" s="17" t="str">
        <f>CONCATENATE(", ",CARTERAS!F4,", '",CARTERAS!G4,"', '",CARTERAS!H4,"'")</f>
        <v>, 2, 'Regla por defecto', '&lt;rule type="compare1" ruleId="25" operator="equal" values="[2]" title="regla generica" /&gt; '</v>
      </c>
      <c r="D6" s="17" t="str">
        <f>CONCATENATE(",",VLOOKUP(VLOOKUP(CARTERAS!A4,ESQUEMAS!$A$3:$C$7,3),DICCIONARIOS!$A$3:$C$8,2),", '",VLOOKUP(VLOOKUP(CARTERAS!A4,ESQUEMAS!$A$3:$C$7,3),DICCIONARIOS!$A$3:$C$8,3),"'")</f>
        <v>,3, 'LBR'</v>
      </c>
      <c r="E6" s="17" t="str">
        <f>CONCATENATE(", ",VLOOKUP(CARTERAS!E4,DICCIONARIOS!$E$3:$G$8,2),", '",VLOOKUP(CARTERAS!E4,DICCIONARIOS!$E$3:$G$8,3),"'")</f>
        <v>, 1, 'BLO'</v>
      </c>
      <c r="F6" s="17" t="str">
        <f>CONCATENATE(", ",VLOOKUP(CARTERAS!I4,DICCIONARIOS!$I$3:$K$8,2),", '",VLOOKUP(CARTERAS!I4,DICCIONARIOS!$I$3:$K$8,3),"'")</f>
        <v>, 1, 'CP'</v>
      </c>
      <c r="G6" s="16" t="str">
        <f>CONCATENATE(", ",'VALORES POR DEFECTO'!$B$3,",",'VALORES POR DEFECTO'!$C$3,", ",'VALORES POR DEFECTO'!$D$3,", '",'VALORES POR DEFECTO'!$E$3,"', ",'VALORES POR DEFECTO'!$F$3,", ",'VALORES POR DEFECTO'!$A$13,", ",'VALORES POR DEFECTO'!$B$13,", ",'VALORES POR DEFECTO'!$C$13,", ",'VALORES POR DEFECTO'!$A$23,", '",'VALORES POR DEFECTO'!$B$23,"', '",'VALORES POR DEFECTO'!$C$23,"', ",'VALORES POR DEFECTO'!$D$23,", ",'VALORES POR DEFECTO'!$A$8,", ",'VALORES POR DEFECTO'!$C$8,", ",'VALORES POR DEFECTO'!$D$8,", '",'VALORES POR DEFECTO'!$E$8,"', ",'VALORES POR DEFECTO'!$F$8,", ",'VALORES POR DEFECTO'!$A$18,", '",'VALORES POR DEFECTO'!$B$18,"', ",'VALORES POR DEFECTO'!$C$18,", ",'VALORES POR DEFECTO'!$D$18,", ",'VALORES POR DEFECTO'!$E$18,", '",'VALORES POR DEFECTO'!$F$18,"', ",'VALORES POR DEFECTO'!$G$18,", ",'VALORES POR DEFECTO'!$H$18,", '",'VALORES POR DEFECTO'!$I$18,"', ",'VALORES POR DEFECTO'!$J$18,", ",'VALORES POR DEFECTO'!$K$18,", ",'VALORES POR DEFECTO'!$L$18,", ",'VALORES POR DEFECTO'!$M$18,", ",'VALORES POR DEFECTO'!$N$18,", '",'VALORES POR DEFECTO'!$O$18,"', ",'VALORES POR DEFECTO'!$P$18,", ",'VALORES POR DEFECTO'!$Q$18,", '",'VALORES POR DEFECTO'!$R$18,"', ",'VALORES POR DEFECTO'!$S$18,", ",'VALORES POR DEFECTO'!$T$18,", '",'VALORES POR DEFECTO'!$U$18,"', ",'VALORES POR DEFECTO'!$V$18)</f>
        <v>, 0,0, 1, 'RA', 0, 0, 0, 0, 1, 'AGENCIA MANOLO', 'AGMANO', 0, 1, 0, 1, 'GI', 0, 1, 'POR DEFECTO', 100, 0, 1, 'EST', 0, 1, 'METAS VOLANTES 1', TRUNC(SYSDATE), 60, 10, 0, 1, 'FACTURACIÓN 1', 0, 1, 'POLÍTICA ACUERDOS', 0, 1, 'MODELO RANKING', 0</v>
      </c>
    </row>
    <row r="7" spans="1:7" x14ac:dyDescent="0.25">
      <c r="B7" s="17" t="str">
        <f>CONCATENATE(VLOOKUP(CARTERAS!A5,ESQUEMAS!$A$3:$B$7,1),", ",VLOOKUP(CARTERAS!A5,ESQUEMAS!$A$3:$B$7,2),", ",CARTERAS!B5,", '",CARTERAS!D5,"'",", ",CARTERAS!C5)</f>
        <v>1, 60, 3, 'Cartera prueba', 3</v>
      </c>
      <c r="C7" s="17" t="str">
        <f>CONCATENATE(", ",CARTERAS!F5,", '",CARTERAS!G5,"', '",CARTERAS!H5,"'")</f>
        <v>, 3, 'Regla por defecto', '&lt;rule type="compare1" ruleId="25" operator="equal" values="[3]" title="regla generica" /&gt; '</v>
      </c>
      <c r="D7" s="17" t="str">
        <f>CONCATENATE(",",VLOOKUP(VLOOKUP(CARTERAS!A5,ESQUEMAS!$A$3:$C$7,3),DICCIONARIOS!$A$3:$C$8,2),", '",VLOOKUP(VLOOKUP(CARTERAS!A5,ESQUEMAS!$A$3:$C$7,3),DICCIONARIOS!$A$3:$C$8,3),"'")</f>
        <v>,3, 'LBR'</v>
      </c>
      <c r="E7" s="17" t="str">
        <f>CONCATENATE(", ",VLOOKUP(CARTERAS!E5,DICCIONARIOS!$E$3:$G$8,2),", '",VLOOKUP(CARTERAS!E5,DICCIONARIOS!$E$3:$G$8,3),"'")</f>
        <v>, 1, 'BLO'</v>
      </c>
      <c r="F7" s="17" t="str">
        <f>CONCATENATE(", ",VLOOKUP(CARTERAS!I5,DICCIONARIOS!$I$3:$K$8,2),", '",VLOOKUP(CARTERAS!I5,DICCIONARIOS!$I$3:$K$8,3),"'")</f>
        <v>, 4, 'CSGRA'</v>
      </c>
      <c r="G7" s="16" t="str">
        <f>CONCATENATE(", ",'VALORES POR DEFECTO'!$B$3,",",'VALORES POR DEFECTO'!$C$3,", ",'VALORES POR DEFECTO'!$D$3,", '",'VALORES POR DEFECTO'!$E$3,"', ",'VALORES POR DEFECTO'!$F$3,", ",'VALORES POR DEFECTO'!$A$13,", ",'VALORES POR DEFECTO'!$B$13,", ",'VALORES POR DEFECTO'!$C$13,", ",'VALORES POR DEFECTO'!$A$23,", '",'VALORES POR DEFECTO'!$B$23,"', '",'VALORES POR DEFECTO'!$C$23,"', ",'VALORES POR DEFECTO'!$D$23,", ",'VALORES POR DEFECTO'!$A$8,", ",'VALORES POR DEFECTO'!$C$8,", ",'VALORES POR DEFECTO'!$D$8,", '",'VALORES POR DEFECTO'!$E$8,"', ",'VALORES POR DEFECTO'!$F$8,", ",'VALORES POR DEFECTO'!$A$18,", '",'VALORES POR DEFECTO'!$B$18,"', ",'VALORES POR DEFECTO'!$C$18,", ",'VALORES POR DEFECTO'!$D$18,", ",'VALORES POR DEFECTO'!$E$18,", '",'VALORES POR DEFECTO'!$F$18,"', ",'VALORES POR DEFECTO'!$G$18,", ",'VALORES POR DEFECTO'!$H$18,", '",'VALORES POR DEFECTO'!$I$18,"', ",'VALORES POR DEFECTO'!$J$18,", ",'VALORES POR DEFECTO'!$K$18,", ",'VALORES POR DEFECTO'!$L$18,", ",'VALORES POR DEFECTO'!$M$18,", ",'VALORES POR DEFECTO'!$N$18,", '",'VALORES POR DEFECTO'!$O$18,"', ",'VALORES POR DEFECTO'!$P$18,", ",'VALORES POR DEFECTO'!$Q$18,", '",'VALORES POR DEFECTO'!$R$18,"', ",'VALORES POR DEFECTO'!$S$18,", ",'VALORES POR DEFECTO'!$T$18,", '",'VALORES POR DEFECTO'!$U$18,"', ",'VALORES POR DEFECTO'!$V$18)</f>
        <v>, 0,0, 1, 'RA', 0, 0, 0, 0, 1, 'AGENCIA MANOLO', 'AGMANO', 0, 1, 0, 1, 'GI', 0, 1, 'POR DEFECTO', 100, 0, 1, 'EST', 0, 1, 'METAS VOLANTES 1', TRUNC(SYSDATE), 60, 10, 0, 1, 'FACTURACIÓN 1', 0, 1, 'POLÍTICA ACUERDOS', 0, 1, 'MODELO RANKING', 0</v>
      </c>
    </row>
    <row r="8" spans="1:7" x14ac:dyDescent="0.25">
      <c r="B8" s="17" t="str">
        <f>CONCATENATE(VLOOKUP(CARTERAS!A6,ESQUEMAS!$A$3:$B$7,1),", ",VLOOKUP(CARTERAS!A6,ESQUEMAS!$A$3:$B$7,2),", ",CARTERAS!B6,", '",CARTERAS!D6,"'",", ",CARTERAS!C6)</f>
        <v>1, 60, 4, 'Cartera prueba', 2</v>
      </c>
      <c r="C8" s="17" t="str">
        <f>CONCATENATE(", ",CARTERAS!F6,", '",CARTERAS!G6,"', '",CARTERAS!H6,"'")</f>
        <v>, 4, 'Regla por defecto', '&lt;rule type="compare1" ruleId="25" operator="equal" values="[4]" title="regla generica" /&gt; '</v>
      </c>
      <c r="D8" s="17" t="str">
        <f>CONCATENATE(",",VLOOKUP(VLOOKUP(CARTERAS!A6,ESQUEMAS!$A$3:$C$7,3),DICCIONARIOS!$A$3:$C$8,2),", '",VLOOKUP(VLOOKUP(CARTERAS!A6,ESQUEMAS!$A$3:$C$7,3),DICCIONARIOS!$A$3:$C$8,3),"'")</f>
        <v>,3, 'LBR'</v>
      </c>
      <c r="E8" s="17" t="str">
        <f>CONCATENATE(", ",VLOOKUP(CARTERAS!E6,DICCIONARIOS!$E$3:$G$8,2),", '",VLOOKUP(CARTERAS!E6,DICCIONARIOS!$E$3:$G$8,3),"'")</f>
        <v>, 1, 'BLO'</v>
      </c>
      <c r="F8" s="17" t="str">
        <f>CONCATENATE(", ",VLOOKUP(CARTERAS!I6,DICCIONARIOS!$I$3:$K$8,2),", '",VLOOKUP(CARTERAS!I6,DICCIONARIOS!$I$3:$K$8,3),"'")</f>
        <v>, 3, 'CPGRA'</v>
      </c>
      <c r="G8" s="16" t="str">
        <f>CONCATENATE(", ",'VALORES POR DEFECTO'!$B$3,",",'VALORES POR DEFECTO'!$C$3,", ",'VALORES POR DEFECTO'!$D$3,", '",'VALORES POR DEFECTO'!$E$3,"', ",'VALORES POR DEFECTO'!$F$3,", ",'VALORES POR DEFECTO'!$A$13,", ",'VALORES POR DEFECTO'!$B$13,", ",'VALORES POR DEFECTO'!$C$13,", ",'VALORES POR DEFECTO'!$A$23,", '",'VALORES POR DEFECTO'!$B$23,"', '",'VALORES POR DEFECTO'!$C$23,"', ",'VALORES POR DEFECTO'!$D$23,", ",'VALORES POR DEFECTO'!$A$8,", ",'VALORES POR DEFECTO'!$C$8,", ",'VALORES POR DEFECTO'!$D$8,", '",'VALORES POR DEFECTO'!$E$8,"', ",'VALORES POR DEFECTO'!$F$8,", ",'VALORES POR DEFECTO'!$A$18,", '",'VALORES POR DEFECTO'!$B$18,"', ",'VALORES POR DEFECTO'!$C$18,", ",'VALORES POR DEFECTO'!$D$18,", ",'VALORES POR DEFECTO'!$E$18,", '",'VALORES POR DEFECTO'!$F$18,"', ",'VALORES POR DEFECTO'!$G$18,", ",'VALORES POR DEFECTO'!$H$18,", '",'VALORES POR DEFECTO'!$I$18,"', ",'VALORES POR DEFECTO'!$J$18,", ",'VALORES POR DEFECTO'!$K$18,", ",'VALORES POR DEFECTO'!$L$18,", ",'VALORES POR DEFECTO'!$M$18,", ",'VALORES POR DEFECTO'!$N$18,", '",'VALORES POR DEFECTO'!$O$18,"', ",'VALORES POR DEFECTO'!$P$18,", ",'VALORES POR DEFECTO'!$Q$18,", '",'VALORES POR DEFECTO'!$R$18,"', ",'VALORES POR DEFECTO'!$S$18,", ",'VALORES POR DEFECTO'!$T$18,", '",'VALORES POR DEFECTO'!$U$18,"', ",'VALORES POR DEFECTO'!$V$18)</f>
        <v>, 0,0, 1, 'RA', 0, 0, 0, 0, 1, 'AGENCIA MANOLO', 'AGMANO', 0, 1, 0, 1, 'GI', 0, 1, 'POR DEFECTO', 100, 0, 1, 'EST', 0, 1, 'METAS VOLANTES 1', TRUNC(SYSDATE), 60, 10, 0, 1, 'FACTURACIÓN 1', 0, 1, 'POLÍTICA ACUERDOS', 0, 1, 'MODELO RANKING', 0</v>
      </c>
    </row>
    <row r="9" spans="1:7" x14ac:dyDescent="0.25">
      <c r="B9" s="17" t="str">
        <f>CONCATENATE(VLOOKUP(CARTERAS!A7,ESQUEMAS!$A$3:$B$7,1),", ",VLOOKUP(CARTERAS!A7,ESQUEMAS!$A$3:$B$7,2),", ",CARTERAS!B7,", '",CARTERAS!D7,"'",", ",CARTERAS!C7)</f>
        <v>1, 60, 5, 'Cartera prueba', 1</v>
      </c>
      <c r="C9" s="17" t="str">
        <f>CONCATENATE(", ",CARTERAS!F7,", '",CARTERAS!G7,"', '",CARTERAS!H7,"'")</f>
        <v>, 5, 'Regla por defecto', '&lt;rule type="compare1" ruleId="25" operator="equal" values="[5]" title="regla generica" /&gt; '</v>
      </c>
      <c r="D9" s="17" t="str">
        <f>CONCATENATE(",",VLOOKUP(VLOOKUP(CARTERAS!A7,ESQUEMAS!$A$3:$C$7,3),DICCIONARIOS!$A$3:$C$8,2),", '",VLOOKUP(VLOOKUP(CARTERAS!A7,ESQUEMAS!$A$3:$C$7,3),DICCIONARIOS!$A$3:$C$8,3),"'")</f>
        <v>,3, 'LBR'</v>
      </c>
      <c r="E9" s="17" t="str">
        <f>CONCATENATE(", ",VLOOKUP(CARTERAS!E7,DICCIONARIOS!$E$3:$G$8,2),", '",VLOOKUP(CARTERAS!E7,DICCIONARIOS!$E$3:$G$8,3),"'")</f>
        <v>, 1, 'BLO'</v>
      </c>
      <c r="F9" s="17" t="str">
        <f>CONCATENATE(", ",VLOOKUP(CARTERAS!I7,DICCIONARIOS!$I$3:$K$8,2),", '",VLOOKUP(CARTERAS!I7,DICCIONARIOS!$I$3:$K$8,3),"'")</f>
        <v>, 1, 'CP'</v>
      </c>
      <c r="G9" s="16" t="str">
        <f>CONCATENATE(", ",'VALORES POR DEFECTO'!$B$3,",",'VALORES POR DEFECTO'!$C$3,", ",'VALORES POR DEFECTO'!$D$3,", '",'VALORES POR DEFECTO'!$E$3,"', ",'VALORES POR DEFECTO'!$F$3,", ",'VALORES POR DEFECTO'!$A$13,", ",'VALORES POR DEFECTO'!$B$13,", ",'VALORES POR DEFECTO'!$C$13,", ",'VALORES POR DEFECTO'!$A$23,", '",'VALORES POR DEFECTO'!$B$23,"', '",'VALORES POR DEFECTO'!$C$23,"', ",'VALORES POR DEFECTO'!$D$23,", ",'VALORES POR DEFECTO'!$A$8,", ",'VALORES POR DEFECTO'!$C$8,", ",'VALORES POR DEFECTO'!$D$8,", '",'VALORES POR DEFECTO'!$E$8,"', ",'VALORES POR DEFECTO'!$F$8,", ",'VALORES POR DEFECTO'!$A$18,", '",'VALORES POR DEFECTO'!$B$18,"', ",'VALORES POR DEFECTO'!$C$18,", ",'VALORES POR DEFECTO'!$D$18,", ",'VALORES POR DEFECTO'!$E$18,", '",'VALORES POR DEFECTO'!$F$18,"', ",'VALORES POR DEFECTO'!$G$18,", ",'VALORES POR DEFECTO'!$H$18,", '",'VALORES POR DEFECTO'!$I$18,"', ",'VALORES POR DEFECTO'!$J$18,", ",'VALORES POR DEFECTO'!$K$18,", ",'VALORES POR DEFECTO'!$L$18,", ",'VALORES POR DEFECTO'!$M$18,", ",'VALORES POR DEFECTO'!$N$18,", '",'VALORES POR DEFECTO'!$O$18,"', ",'VALORES POR DEFECTO'!$P$18,", ",'VALORES POR DEFECTO'!$Q$18,", '",'VALORES POR DEFECTO'!$R$18,"', ",'VALORES POR DEFECTO'!$S$18,", ",'VALORES POR DEFECTO'!$T$18,", '",'VALORES POR DEFECTO'!$U$18,"', ",'VALORES POR DEFECTO'!$V$18)</f>
        <v>, 0,0, 1, 'RA', 0, 0, 0, 0, 1, 'AGENCIA MANOLO', 'AGMANO', 0, 1, 0, 1, 'GI', 0, 1, 'POR DEFECTO', 100, 0, 1, 'EST', 0, 1, 'METAS VOLANTES 1', TRUNC(SYSDATE), 60, 10, 0, 1, 'FACTURACIÓN 1', 0, 1, 'POLÍTICA ACUERDOS', 0, 1, 'MODELO RANKING', 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14999847407452621"/>
  </sheetPr>
  <dimension ref="A1:C6"/>
  <sheetViews>
    <sheetView topLeftCell="C1" workbookViewId="0">
      <selection activeCell="C10" sqref="C10"/>
    </sheetView>
  </sheetViews>
  <sheetFormatPr baseColWidth="10" defaultRowHeight="13.5" x14ac:dyDescent="0.25"/>
  <cols>
    <col min="1" max="2" width="11.42578125" style="16"/>
    <col min="3" max="3" width="255.7109375" style="16" bestFit="1" customWidth="1"/>
    <col min="4" max="16384" width="11.42578125" style="16"/>
  </cols>
  <sheetData>
    <row r="1" spans="1:3" x14ac:dyDescent="0.25">
      <c r="A1" s="16" t="s">
        <v>111</v>
      </c>
      <c r="B1" s="16" t="s">
        <v>112</v>
      </c>
      <c r="C1" s="16" t="s">
        <v>113</v>
      </c>
    </row>
    <row r="2" spans="1:3" x14ac:dyDescent="0.25">
      <c r="A2" s="16" t="str">
        <f>CONCATENATE("INSERT INTO ",'SQL BUILDER'!$B$1," (",'SQL BUILDER'!$B$4,'SQL BUILDER'!$C$4,'SQL BUILDER'!$D$4,'SQL BUILDER'!$E$4,'SQL BUILDER'!$F$4,'SQL BUILDER'!$G$4,")")</f>
        <v>INSERT INTO BATCH_RCF_ENTRADA (RCF_ESQ_ID, RCF_ESQ_PLAZO, RCF_CAR_ID , RCF_CAR_NOMBRE, RCF_ESC_PRIORIDAD, RD_ID, RD_NAME, RD_DEFINITION, RCF_DD_EES_ID, RCF_DD_EES_CODIGO, RCF_DD_ECA_ID, RCF_DD_ECA_CODIGO, RCF_DD_AER_ID, RCF_DD_AER_CODIGO, RCF_ESQ_BORRADO, RCF_DD_EES_BORRADO, RCF_DD_MTR_ID, RCF_DD_MTR_CODIGO,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
      </c>
      <c r="B2" s="16" t="str">
        <f>CONCATENATE("VALUES (",'SQL BUILDER'!B5,'SQL BUILDER'!C5,'SQL BUILDER'!D5,'SQL BUILDER'!E5,'SQL BUILDER'!F5,'SQL BUILDER'!G5,");")</f>
        <v>VALUES (1, 60, 1, 'Cartera prueba', 5, 1, 'Regla por defecto', '&lt;rule type="compare1" ruleId="25" operator="equal" values="[1]" title="regla generica" /&gt; ',3, 'LBR', 1, 'BLO', 3, 'CPGRA', 0,0, 1, 'RA', 0, 0, 0, 0, 1, 'AGENCIA MANOLO', 'AGMANO', 0, 1, 0, 1, 'GI', 0, 1, 'POR DEFECTO', 100, 0, 1, 'EST', 0, 1, 'METAS VOLANTES 1', TRUNC(SYSDATE), 60, 10, 0, 1, 'FACTURACIÓN 1', 0, 1, 'POLÍTICA ACUERDOS', 0, 1, 'MODELO RANKING', 0);</v>
      </c>
      <c r="C2" s="20" t="str">
        <f>CONCATENATE(A2,B2)</f>
        <v>INSERT INTO BATCH_RCF_ENTRADA (RCF_ESQ_ID, RCF_ESQ_PLAZO, RCF_CAR_ID , RCF_CAR_NOMBRE, RCF_ESC_PRIORIDAD, RD_ID, RD_NAME, RD_DEFINITION, RCF_DD_EES_ID, RCF_DD_EES_CODIGO, RCF_DD_ECA_ID, RCF_DD_ECA_CODIGO, RCF_DD_AER_ID, RCF_DD_AER_CODIGO, RCF_ESQ_BORRADO, RCF_DD_EES_BORRADO, RCF_DD_MTR_ID, RCF_DD_MTR_CODIGO,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(1, 60, 1, 'Cartera prueba', 5, 1, 'Regla por defecto', '&lt;rule type="compare1" ruleId="25" operator="equal" values="[1]" title="regla generica" /&gt; ',3, 'LBR', 1, 'BLO', 3, 'CPGRA', 0,0, 1, 'RA', 0, 0, 0, 0, 1, 'AGENCIA MANOLO', 'AGMANO', 0, 1, 0, 1, 'GI', 0, 1, 'POR DEFECTO', 100, 0, 1, 'EST', 0, 1, 'METAS VOLANTES 1', TRUNC(SYSDATE), 60, 10, 0, 1, 'FACTURACIÓN 1', 0, 1, 'POLÍTICA ACUERDOS', 0, 1, 'MODELO RANKING', 0);</v>
      </c>
    </row>
    <row r="3" spans="1:3" x14ac:dyDescent="0.25">
      <c r="A3" s="16" t="str">
        <f>CONCATENATE("INSERT INTO ",'SQL BUILDER'!$B$1," (",'SQL BUILDER'!$B$4,'SQL BUILDER'!$C$4,'SQL BUILDER'!$D$4,'SQL BUILDER'!$E$4,'SQL BUILDER'!$F$4,'SQL BUILDER'!$G$4,")")</f>
        <v>INSERT INTO BATCH_RCF_ENTRADA (RCF_ESQ_ID, RCF_ESQ_PLAZO, RCF_CAR_ID , RCF_CAR_NOMBRE, RCF_ESC_PRIORIDAD, RD_ID, RD_NAME, RD_DEFINITION, RCF_DD_EES_ID, RCF_DD_EES_CODIGO, RCF_DD_ECA_ID, RCF_DD_ECA_CODIGO, RCF_DD_AER_ID, RCF_DD_AER_CODIGO, RCF_ESQ_BORRADO, RCF_DD_EES_BORRADO, RCF_DD_MTR_ID, RCF_DD_MTR_CODIGO,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
      </c>
      <c r="B3" s="16" t="str">
        <f>CONCATENATE("VALUES (",'SQL BUILDER'!B6,'SQL BUILDER'!C6,'SQL BUILDER'!D6,'SQL BUILDER'!E6,'SQL BUILDER'!F6,'SQL BUILDER'!G6,");")</f>
        <v>VALUES (1, 60, 2, 'Cartera prueba', 4, 2, 'Regla por defecto', '&lt;rule type="compare1" ruleId="25" operator="equal" values="[2]" title="regla generica" /&gt; ',3, 'LBR', 1, 'BLO', 1, 'CP', 0,0, 1, 'RA', 0, 0, 0, 0, 1, 'AGENCIA MANOLO', 'AGMANO', 0, 1, 0, 1, 'GI', 0, 1, 'POR DEFECTO', 100, 0, 1, 'EST', 0, 1, 'METAS VOLANTES 1', TRUNC(SYSDATE), 60, 10, 0, 1, 'FACTURACIÓN 1', 0, 1, 'POLÍTICA ACUERDOS', 0, 1, 'MODELO RANKING', 0);</v>
      </c>
      <c r="C3" s="20" t="str">
        <f t="shared" ref="C3:C6" si="0">CONCATENATE(A3,B3)</f>
        <v>INSERT INTO BATCH_RCF_ENTRADA (RCF_ESQ_ID, RCF_ESQ_PLAZO, RCF_CAR_ID , RCF_CAR_NOMBRE, RCF_ESC_PRIORIDAD, RD_ID, RD_NAME, RD_DEFINITION, RCF_DD_EES_ID, RCF_DD_EES_CODIGO, RCF_DD_ECA_ID, RCF_DD_ECA_CODIGO, RCF_DD_AER_ID, RCF_DD_AER_CODIGO, RCF_ESQ_BORRADO, RCF_DD_EES_BORRADO, RCF_DD_MTR_ID, RCF_DD_MTR_CODIGO,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(1, 60, 2, 'Cartera prueba', 4, 2, 'Regla por defecto', '&lt;rule type="compare1" ruleId="25" operator="equal" values="[2]" title="regla generica" /&gt; ',3, 'LBR', 1, 'BLO', 1, 'CP', 0,0, 1, 'RA', 0, 0, 0, 0, 1, 'AGENCIA MANOLO', 'AGMANO', 0, 1, 0, 1, 'GI', 0, 1, 'POR DEFECTO', 100, 0, 1, 'EST', 0, 1, 'METAS VOLANTES 1', TRUNC(SYSDATE), 60, 10, 0, 1, 'FACTURACIÓN 1', 0, 1, 'POLÍTICA ACUERDOS', 0, 1, 'MODELO RANKING', 0);</v>
      </c>
    </row>
    <row r="4" spans="1:3" x14ac:dyDescent="0.25">
      <c r="A4" s="16" t="str">
        <f>CONCATENATE("INSERT INTO ",'SQL BUILDER'!$B$1," (",'SQL BUILDER'!$B$4,'SQL BUILDER'!$C$4,'SQL BUILDER'!$D$4,'SQL BUILDER'!$E$4,'SQL BUILDER'!$F$4,'SQL BUILDER'!$G$4,")")</f>
        <v>INSERT INTO BATCH_RCF_ENTRADA (RCF_ESQ_ID, RCF_ESQ_PLAZO, RCF_CAR_ID , RCF_CAR_NOMBRE, RCF_ESC_PRIORIDAD, RD_ID, RD_NAME, RD_DEFINITION, RCF_DD_EES_ID, RCF_DD_EES_CODIGO, RCF_DD_ECA_ID, RCF_DD_ECA_CODIGO, RCF_DD_AER_ID, RCF_DD_AER_CODIGO, RCF_ESQ_BORRADO, RCF_DD_EES_BORRADO, RCF_DD_MTR_ID, RCF_DD_MTR_CODIGO,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
      </c>
      <c r="B4" s="16" t="str">
        <f>CONCATENATE("VALUES (",'SQL BUILDER'!B7,'SQL BUILDER'!C7,'SQL BUILDER'!D7,'SQL BUILDER'!E7,'SQL BUILDER'!F7,'SQL BUILDER'!G7,");")</f>
        <v>VALUES (1, 60, 3, 'Cartera prueba', 3, 3, 'Regla por defecto', '&lt;rule type="compare1" ruleId="25" operator="equal" values="[3]" title="regla generica" /&gt; ',3, 'LBR', 1, 'BLO', 4, 'CSGRA', 0,0, 1, 'RA', 0, 0, 0, 0, 1, 'AGENCIA MANOLO', 'AGMANO', 0, 1, 0, 1, 'GI', 0, 1, 'POR DEFECTO', 100, 0, 1, 'EST', 0, 1, 'METAS VOLANTES 1', TRUNC(SYSDATE), 60, 10, 0, 1, 'FACTURACIÓN 1', 0, 1, 'POLÍTICA ACUERDOS', 0, 1, 'MODELO RANKING', 0);</v>
      </c>
      <c r="C4" s="20" t="str">
        <f t="shared" si="0"/>
        <v>INSERT INTO BATCH_RCF_ENTRADA (RCF_ESQ_ID, RCF_ESQ_PLAZO, RCF_CAR_ID , RCF_CAR_NOMBRE, RCF_ESC_PRIORIDAD, RD_ID, RD_NAME, RD_DEFINITION, RCF_DD_EES_ID, RCF_DD_EES_CODIGO, RCF_DD_ECA_ID, RCF_DD_ECA_CODIGO, RCF_DD_AER_ID, RCF_DD_AER_CODIGO, RCF_ESQ_BORRADO, RCF_DD_EES_BORRADO, RCF_DD_MTR_ID, RCF_DD_MTR_CODIGO,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(1, 60, 3, 'Cartera prueba', 3, 3, 'Regla por defecto', '&lt;rule type="compare1" ruleId="25" operator="equal" values="[3]" title="regla generica" /&gt; ',3, 'LBR', 1, 'BLO', 4, 'CSGRA', 0,0, 1, 'RA', 0, 0, 0, 0, 1, 'AGENCIA MANOLO', 'AGMANO', 0, 1, 0, 1, 'GI', 0, 1, 'POR DEFECTO', 100, 0, 1, 'EST', 0, 1, 'METAS VOLANTES 1', TRUNC(SYSDATE), 60, 10, 0, 1, 'FACTURACIÓN 1', 0, 1, 'POLÍTICA ACUERDOS', 0, 1, 'MODELO RANKING', 0);</v>
      </c>
    </row>
    <row r="5" spans="1:3" x14ac:dyDescent="0.25">
      <c r="A5" s="16" t="str">
        <f>CONCATENATE("INSERT INTO ",'SQL BUILDER'!$B$1," (",'SQL BUILDER'!$B$4,'SQL BUILDER'!$C$4,'SQL BUILDER'!$D$4,'SQL BUILDER'!$E$4,'SQL BUILDER'!$F$4,'SQL BUILDER'!$G$4,")")</f>
        <v>INSERT INTO BATCH_RCF_ENTRADA (RCF_ESQ_ID, RCF_ESQ_PLAZO, RCF_CAR_ID , RCF_CAR_NOMBRE, RCF_ESC_PRIORIDAD, RD_ID, RD_NAME, RD_DEFINITION, RCF_DD_EES_ID, RCF_DD_EES_CODIGO, RCF_DD_ECA_ID, RCF_DD_ECA_CODIGO, RCF_DD_AER_ID, RCF_DD_AER_CODIGO, RCF_ESQ_BORRADO, RCF_DD_EES_BORRADO, RCF_DD_MTR_ID, RCF_DD_MTR_CODIGO,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
      </c>
      <c r="B5" s="16" t="str">
        <f>CONCATENATE("VALUES (",'SQL BUILDER'!B8,'SQL BUILDER'!C8,'SQL BUILDER'!D8,'SQL BUILDER'!E8,'SQL BUILDER'!F8,'SQL BUILDER'!G8,");")</f>
        <v>VALUES (1, 60, 4, 'Cartera prueba', 2, 4, 'Regla por defecto', '&lt;rule type="compare1" ruleId="25" operator="equal" values="[4]" title="regla generica" /&gt; ',3, 'LBR', 1, 'BLO', 3, 'CPGRA', 0,0, 1, 'RA', 0, 0, 0, 0, 1, 'AGENCIA MANOLO', 'AGMANO', 0, 1, 0, 1, 'GI', 0, 1, 'POR DEFECTO', 100, 0, 1, 'EST', 0, 1, 'METAS VOLANTES 1', TRUNC(SYSDATE), 60, 10, 0, 1, 'FACTURACIÓN 1', 0, 1, 'POLÍTICA ACUERDOS', 0, 1, 'MODELO RANKING', 0);</v>
      </c>
      <c r="C5" s="20" t="str">
        <f t="shared" si="0"/>
        <v>INSERT INTO BATCH_RCF_ENTRADA (RCF_ESQ_ID, RCF_ESQ_PLAZO, RCF_CAR_ID , RCF_CAR_NOMBRE, RCF_ESC_PRIORIDAD, RD_ID, RD_NAME, RD_DEFINITION, RCF_DD_EES_ID, RCF_DD_EES_CODIGO, RCF_DD_ECA_ID, RCF_DD_ECA_CODIGO, RCF_DD_AER_ID, RCF_DD_AER_CODIGO, RCF_ESQ_BORRADO, RCF_DD_EES_BORRADO, RCF_DD_MTR_ID, RCF_DD_MTR_CODIGO,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(1, 60, 4, 'Cartera prueba', 2, 4, 'Regla por defecto', '&lt;rule type="compare1" ruleId="25" operator="equal" values="[4]" title="regla generica" /&gt; ',3, 'LBR', 1, 'BLO', 3, 'CPGRA', 0,0, 1, 'RA', 0, 0, 0, 0, 1, 'AGENCIA MANOLO', 'AGMANO', 0, 1, 0, 1, 'GI', 0, 1, 'POR DEFECTO', 100, 0, 1, 'EST', 0, 1, 'METAS VOLANTES 1', TRUNC(SYSDATE), 60, 10, 0, 1, 'FACTURACIÓN 1', 0, 1, 'POLÍTICA ACUERDOS', 0, 1, 'MODELO RANKING', 0);</v>
      </c>
    </row>
    <row r="6" spans="1:3" x14ac:dyDescent="0.25">
      <c r="A6" s="16" t="str">
        <f>CONCATENATE("INSERT INTO ",'SQL BUILDER'!$B$1," (",'SQL BUILDER'!$B$4,'SQL BUILDER'!$C$4,'SQL BUILDER'!$D$4,'SQL BUILDER'!$E$4,'SQL BUILDER'!$F$4,'SQL BUILDER'!$G$4,")")</f>
        <v>INSERT INTO BATCH_RCF_ENTRADA (RCF_ESQ_ID, RCF_ESQ_PLAZO, RCF_CAR_ID , RCF_CAR_NOMBRE, RCF_ESC_PRIORIDAD, RD_ID, RD_NAME, RD_DEFINITION, RCF_DD_EES_ID, RCF_DD_EES_CODIGO, RCF_DD_ECA_ID, RCF_DD_ECA_CODIGO, RCF_DD_AER_ID, RCF_DD_AER_CODIGO, RCF_ESQ_BORRADO, RCF_DD_EES_BORRADO, RCF_DD_MTR_ID, RCF_DD_MTR_CODIGO,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
      </c>
      <c r="B6" s="16" t="str">
        <f>CONCATENATE("VALUES (",'SQL BUILDER'!B9,'SQL BUILDER'!C9,'SQL BUILDER'!D9,'SQL BUILDER'!E9,'SQL BUILDER'!F9,'SQL BUILDER'!G9,");")</f>
        <v>VALUES (1, 60, 5, 'Cartera prueba', 1, 5, 'Regla por defecto', '&lt;rule type="compare1" ruleId="25" operator="equal" values="[5]" title="regla generica" /&gt; ',3, 'LBR', 1, 'BLO', 1, 'CP', 0,0, 1, 'RA', 0, 0, 0, 0, 1, 'AGENCIA MANOLO', 'AGMANO', 0, 1, 0, 1, 'GI', 0, 1, 'POR DEFECTO', 100, 0, 1, 'EST', 0, 1, 'METAS VOLANTES 1', TRUNC(SYSDATE), 60, 10, 0, 1, 'FACTURACIÓN 1', 0, 1, 'POLÍTICA ACUERDOS', 0, 1, 'MODELO RANKING', 0);</v>
      </c>
      <c r="C6" s="20" t="str">
        <f t="shared" si="0"/>
        <v>INSERT INTO BATCH_RCF_ENTRADA (RCF_ESQ_ID, RCF_ESQ_PLAZO, RCF_CAR_ID , RCF_CAR_NOMBRE, RCF_ESC_PRIORIDAD, RD_ID, RD_NAME, RD_DEFINITION, RCF_DD_EES_ID, RCF_DD_EES_CODIGO, RCF_DD_ECA_ID, RCF_DD_ECA_CODIGO, RCF_DD_AER_ID, RCF_DD_AER_CODIGO, RCF_ESQ_BORRADO, RCF_DD_EES_BORRADO, RCF_DD_MTR_ID, RCF_DD_MTR_CODIGO,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(1, 60, 5, 'Cartera prueba', 1, 5, 'Regla por defecto', '&lt;rule type="compare1" ruleId="25" operator="equal" values="[5]" title="regla generica" /&gt; ',3, 'LBR', 1, 'BLO', 1, 'CP', 0,0, 1, 'RA', 0, 0, 0, 0, 1, 'AGENCIA MANOLO', 'AGMANO', 0, 1, 0, 1, 'GI', 0, 1, 'POR DEFECTO', 100, 0, 1, 'EST', 0, 1, 'METAS VOLANTES 1', TRUNC(SYSDATE), 60, 10, 0, 1, 'FACTURACIÓN 1', 0, 1, 'POLÍTICA ACUERDOS', 0, 1, 'MODELO RANKING', 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14999847407452621"/>
  </sheetPr>
  <dimension ref="A1:A5"/>
  <sheetViews>
    <sheetView workbookViewId="0">
      <selection activeCell="A15" sqref="A15"/>
    </sheetView>
  </sheetViews>
  <sheetFormatPr baseColWidth="10" defaultRowHeight="13.5" x14ac:dyDescent="0.25"/>
  <cols>
    <col min="1" max="1" width="255.7109375" style="16" bestFit="1" customWidth="1"/>
    <col min="2" max="16384" width="11.42578125" style="16"/>
  </cols>
  <sheetData>
    <row r="1" spans="1:1" x14ac:dyDescent="0.25">
      <c r="A1" s="20" t="str">
        <f>CONCATENATE("&lt;sql&gt; &lt;type&gt;INSERT&lt;/type&gt; &lt;value&gt;",SUBSTITUTE(SUBSTITUTE(SUBSTITUTE('SQL SCRIPT'!C2,";",""),"&gt;","&amp;gt;"),"&lt;","&amp;lt;"),"&lt;/value&gt; &lt;msg&gt;Insertado registro nº ",ROW()," en ",'SQL BUILDER'!$B$1,": &lt;/msg&gt;&lt;/sql&gt;")</f>
        <v>&lt;sql&gt; &lt;type&gt;INSERT&lt;/type&gt; &lt;value&gt;INSERT INTO BATCH_RCF_ENTRADA (RCF_ESQ_ID, RCF_ESQ_PLAZO, RCF_CAR_ID , RCF_CAR_NOMBRE, RCF_ESC_PRIORIDAD, RD_ID, RD_NAME, RD_DEFINITION, RCF_DD_EES_ID, RCF_DD_EES_CODIGO, RCF_DD_ECA_ID, RCF_DD_ECA_CODIGO, RCF_DD_AER_ID, RCF_DD_AER_CODIGO, RCF_ESQ_BORRADO, RCF_DD_EES_BORRADO, RCF_DD_MTR_ID, RCF_DD_MTR_CODIGO,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(1, 60, 1, 'Cartera prueba', 5, 1, 'Regla por defecto', '&amp;lt;rule type="compare1" ruleId="25" operator="equal" values="[1]" title="regla generica" /&amp;gt; ',3, 'LBR', 1, 'BLO', 3, 'CPGRA', 0,0, 1, 'RA', 0, 0, 0, 0, 1, 'AGENCIA MANOLO', 'AGMANO', 0, 1, 0, 1, 'GI', 0, 1, 'POR DEFECTO', 100, 0, 1, 'EST', 0, 1, 'METAS VOLANTES 1', TRUNC(SYSDATE), 60, 10, 0, 1, 'FACTURACIÓN 1', 0, 1, 'POLÍTICA ACUERDOS', 0, 1, 'MODELO RANKING', 0)&lt;/value&gt; &lt;msg&gt;Insertado registro nº 1 en BATCH_RCF_ENTRADA: &lt;/msg&gt;&lt;/sql&gt;</v>
      </c>
    </row>
    <row r="2" spans="1:1" x14ac:dyDescent="0.25">
      <c r="A2" s="20" t="str">
        <f>CONCATENATE("&lt;sql&gt; &lt;type&gt;INSERT&lt;/type&gt; &lt;value&gt;",SUBSTITUTE(SUBSTITUTE(SUBSTITUTE('SQL SCRIPT'!C3,";",""),"&gt;","&amp;gt;"),"&lt;","&amp;lt;"),"&lt;/value&gt; &lt;msg&gt;Insertado registro nº ",ROW()," en ",'SQL BUILDER'!$B$1,": &lt;/msg&gt;&lt;/sql&gt;")</f>
        <v>&lt;sql&gt; &lt;type&gt;INSERT&lt;/type&gt; &lt;value&gt;INSERT INTO BATCH_RCF_ENTRADA (RCF_ESQ_ID, RCF_ESQ_PLAZO, RCF_CAR_ID , RCF_CAR_NOMBRE, RCF_ESC_PRIORIDAD, RD_ID, RD_NAME, RD_DEFINITION, RCF_DD_EES_ID, RCF_DD_EES_CODIGO, RCF_DD_ECA_ID, RCF_DD_ECA_CODIGO, RCF_DD_AER_ID, RCF_DD_AER_CODIGO, RCF_ESQ_BORRADO, RCF_DD_EES_BORRADO, RCF_DD_MTR_ID, RCF_DD_MTR_CODIGO,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(1, 60, 2, 'Cartera prueba', 4, 2, 'Regla por defecto', '&amp;lt;rule type="compare1" ruleId="25" operator="equal" values="[2]" title="regla generica" /&amp;gt; ',3, 'LBR', 1, 'BLO', 1, 'CP', 0,0, 1, 'RA', 0, 0, 0, 0, 1, 'AGENCIA MANOLO', 'AGMANO', 0, 1, 0, 1, 'GI', 0, 1, 'POR DEFECTO', 100, 0, 1, 'EST', 0, 1, 'METAS VOLANTES 1', TRUNC(SYSDATE), 60, 10, 0, 1, 'FACTURACIÓN 1', 0, 1, 'POLÍTICA ACUERDOS', 0, 1, 'MODELO RANKING', 0)&lt;/value&gt; &lt;msg&gt;Insertado registro nº 2 en BATCH_RCF_ENTRADA: &lt;/msg&gt;&lt;/sql&gt;</v>
      </c>
    </row>
    <row r="3" spans="1:1" x14ac:dyDescent="0.25">
      <c r="A3" s="20" t="str">
        <f>CONCATENATE("&lt;sql&gt; &lt;type&gt;INSERT&lt;/type&gt; &lt;value&gt;",SUBSTITUTE(SUBSTITUTE(SUBSTITUTE('SQL SCRIPT'!C4,";",""),"&gt;","&amp;gt;"),"&lt;","&amp;lt;"),"&lt;/value&gt; &lt;msg&gt;Insertado registro nº ",ROW()," en ",'SQL BUILDER'!$B$1,": &lt;/msg&gt;&lt;/sql&gt;")</f>
        <v>&lt;sql&gt; &lt;type&gt;INSERT&lt;/type&gt; &lt;value&gt;INSERT INTO BATCH_RCF_ENTRADA (RCF_ESQ_ID, RCF_ESQ_PLAZO, RCF_CAR_ID , RCF_CAR_NOMBRE, RCF_ESC_PRIORIDAD, RD_ID, RD_NAME, RD_DEFINITION, RCF_DD_EES_ID, RCF_DD_EES_CODIGO, RCF_DD_ECA_ID, RCF_DD_ECA_CODIGO, RCF_DD_AER_ID, RCF_DD_AER_CODIGO, RCF_ESQ_BORRADO, RCF_DD_EES_BORRADO, RCF_DD_MTR_ID, RCF_DD_MTR_CODIGO,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(1, 60, 3, 'Cartera prueba', 3, 3, 'Regla por defecto', '&amp;lt;rule type="compare1" ruleId="25" operator="equal" values="[3]" title="regla generica" /&amp;gt; ',3, 'LBR', 1, 'BLO', 4, 'CSGRA', 0,0, 1, 'RA', 0, 0, 0, 0, 1, 'AGENCIA MANOLO', 'AGMANO', 0, 1, 0, 1, 'GI', 0, 1, 'POR DEFECTO', 100, 0, 1, 'EST', 0, 1, 'METAS VOLANTES 1', TRUNC(SYSDATE), 60, 10, 0, 1, 'FACTURACIÓN 1', 0, 1, 'POLÍTICA ACUERDOS', 0, 1, 'MODELO RANKING', 0)&lt;/value&gt; &lt;msg&gt;Insertado registro nº 3 en BATCH_RCF_ENTRADA: &lt;/msg&gt;&lt;/sql&gt;</v>
      </c>
    </row>
    <row r="4" spans="1:1" x14ac:dyDescent="0.25">
      <c r="A4" s="20" t="str">
        <f>CONCATENATE("&lt;sql&gt; &lt;type&gt;INSERT&lt;/type&gt; &lt;value&gt;",SUBSTITUTE(SUBSTITUTE(SUBSTITUTE('SQL SCRIPT'!C5,";",""),"&gt;","&amp;gt;"),"&lt;","&amp;lt;"),"&lt;/value&gt; &lt;msg&gt;Insertado registro nº ",ROW()," en ",'SQL BUILDER'!$B$1,": &lt;/msg&gt;&lt;/sql&gt;")</f>
        <v>&lt;sql&gt; &lt;type&gt;INSERT&lt;/type&gt; &lt;value&gt;INSERT INTO BATCH_RCF_ENTRADA (RCF_ESQ_ID, RCF_ESQ_PLAZO, RCF_CAR_ID , RCF_CAR_NOMBRE, RCF_ESC_PRIORIDAD, RD_ID, RD_NAME, RD_DEFINITION, RCF_DD_EES_ID, RCF_DD_EES_CODIGO, RCF_DD_ECA_ID, RCF_DD_ECA_CODIGO, RCF_DD_AER_ID, RCF_DD_AER_CODIGO, RCF_ESQ_BORRADO, RCF_DD_EES_BORRADO, RCF_DD_MTR_ID, RCF_DD_MTR_CODIGO,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(1, 60, 4, 'Cartera prueba', 2, 4, 'Regla por defecto', '&amp;lt;rule type="compare1" ruleId="25" operator="equal" values="[4]" title="regla generica" /&amp;gt; ',3, 'LBR', 1, 'BLO', 3, 'CPGRA', 0,0, 1, 'RA', 0, 0, 0, 0, 1, 'AGENCIA MANOLO', 'AGMANO', 0, 1, 0, 1, 'GI', 0, 1, 'POR DEFECTO', 100, 0, 1, 'EST', 0, 1, 'METAS VOLANTES 1', TRUNC(SYSDATE), 60, 10, 0, 1, 'FACTURACIÓN 1', 0, 1, 'POLÍTICA ACUERDOS', 0, 1, 'MODELO RANKING', 0)&lt;/value&gt; &lt;msg&gt;Insertado registro nº 4 en BATCH_RCF_ENTRADA: &lt;/msg&gt;&lt;/sql&gt;</v>
      </c>
    </row>
    <row r="5" spans="1:1" x14ac:dyDescent="0.25">
      <c r="A5" s="20" t="str">
        <f>CONCATENATE("&lt;sql&gt; &lt;type&gt;INSERT&lt;/type&gt; &lt;value&gt;",SUBSTITUTE(SUBSTITUTE(SUBSTITUTE('SQL SCRIPT'!C6,";",""),"&gt;","&amp;gt;"),"&lt;","&amp;lt;"),"&lt;/value&gt; &lt;msg&gt;Insertado registro nº ",ROW()," en ",'SQL BUILDER'!$B$1,": &lt;/msg&gt;&lt;/sql&gt;")</f>
        <v>&lt;sql&gt; &lt;type&gt;INSERT&lt;/type&gt; &lt;value&gt;INSERT INTO BATCH_RCF_ENTRADA (RCF_ESQ_ID, RCF_ESQ_PLAZO, RCF_CAR_ID , RCF_CAR_NOMBRE, RCF_ESC_PRIORIDAD, RD_ID, RD_NAME, RD_DEFINITION, RCF_DD_EES_ID, RCF_DD_EES_CODIGO, RCF_DD_ECA_ID, RCF_DD_ECA_CODIGO, RCF_DD_AER_ID, RCF_DD_AER_CODIGO, RCF_ESQ_BORRADO, RCF_DD_EES_BORRADO, RCF_DD_MTR_ID, RCF_DD_MTR_CODIGO,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(1, 60, 5, 'Cartera prueba', 1, 5, 'Regla por defecto', '&amp;lt;rule type="compare1" ruleId="25" operator="equal" values="[5]" title="regla generica" /&amp;gt; ',3, 'LBR', 1, 'BLO', 1, 'CP', 0,0, 1, 'RA', 0, 0, 0, 0, 1, 'AGENCIA MANOLO', 'AGMANO', 0, 1, 0, 1, 'GI', 0, 1, 'POR DEFECTO', 100, 0, 1, 'EST', 0, 1, 'METAS VOLANTES 1', TRUNC(SYSDATE), 60, 10, 0, 1, 'FACTURACIÓN 1', 0, 1, 'POLÍTICA ACUERDOS', 0, 1, 'MODELO RANKING', 0)&lt;/value&gt; &lt;msg&gt;Insertado registro nº 5 en BATCH_RCF_ENTRADA: &lt;/msg&gt;&lt;/sql&gt;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ESQUEMAS</vt:lpstr>
      <vt:lpstr>CARTERAS</vt:lpstr>
      <vt:lpstr>DICCIONARIOS</vt:lpstr>
      <vt:lpstr>VALORES POR DEFECTO</vt:lpstr>
      <vt:lpstr>SQL BUILDER</vt:lpstr>
      <vt:lpstr>SQL SCRIPT</vt:lpstr>
      <vt:lpstr>XML SCRIPT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2014-03-31T09:48:26Z</dcterms:modified>
</cp:coreProperties>
</file>