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8685" windowHeight="2040" activeTab="6"/>
  </bookViews>
  <sheets>
    <sheet name="ESQUEMAS" sheetId="2" r:id="rId1"/>
    <sheet name="CARTERAS" sheetId="4" r:id="rId2"/>
    <sheet name="DICCIONARIOS" sheetId="3" r:id="rId3"/>
    <sheet name="VALORES POR DEFECTO" sheetId="5" r:id="rId4"/>
    <sheet name="SQL BUILDER" sheetId="6" r:id="rId5"/>
    <sheet name="SQL SCRIPT" sheetId="7" r:id="rId6"/>
    <sheet name="XML SCRIPT" sheetId="8" r:id="rId7"/>
  </sheets>
  <calcPr calcId="144525"/>
</workbook>
</file>

<file path=xl/calcChain.xml><?xml version="1.0" encoding="utf-8"?>
<calcChain xmlns="http://schemas.openxmlformats.org/spreadsheetml/2006/main">
  <c r="B7" i="7" l="1"/>
  <c r="B8" i="7"/>
  <c r="B9" i="7"/>
  <c r="A7" i="7"/>
  <c r="A8" i="7"/>
  <c r="A9" i="7"/>
  <c r="C7" i="7"/>
  <c r="A6" i="8" s="1"/>
  <c r="C8" i="7"/>
  <c r="A7" i="8" s="1"/>
  <c r="C9" i="7"/>
  <c r="A8" i="8" s="1"/>
  <c r="C10" i="7"/>
  <c r="C11" i="7"/>
  <c r="C12" i="7"/>
  <c r="C13" i="7"/>
  <c r="C14" i="7"/>
  <c r="C15" i="7"/>
  <c r="G10" i="6"/>
  <c r="G11" i="6"/>
  <c r="G12" i="6"/>
  <c r="F10" i="6"/>
  <c r="F11" i="6"/>
  <c r="F12" i="6"/>
  <c r="E10" i="6"/>
  <c r="E11" i="6"/>
  <c r="E12" i="6"/>
  <c r="D10" i="6"/>
  <c r="D11" i="6"/>
  <c r="D12" i="6"/>
  <c r="C10" i="6"/>
  <c r="C11" i="6"/>
  <c r="C12" i="6"/>
  <c r="B10" i="6"/>
  <c r="B11" i="6"/>
  <c r="B12" i="6"/>
  <c r="B6" i="6" l="1"/>
  <c r="B7" i="6"/>
  <c r="B8" i="6"/>
  <c r="B9" i="6"/>
  <c r="B5" i="6"/>
  <c r="B4" i="6"/>
  <c r="D6" i="6"/>
  <c r="D7" i="6"/>
  <c r="D8" i="6"/>
  <c r="D9" i="6"/>
  <c r="D5" i="6"/>
  <c r="G6" i="6"/>
  <c r="G7" i="6"/>
  <c r="G8" i="6"/>
  <c r="G9" i="6"/>
  <c r="G5" i="6"/>
  <c r="G4" i="6"/>
  <c r="C6" i="6" l="1"/>
  <c r="E6" i="6"/>
  <c r="F6" i="6"/>
  <c r="C7" i="6"/>
  <c r="E7" i="6"/>
  <c r="F7" i="6"/>
  <c r="C8" i="6"/>
  <c r="E8" i="6"/>
  <c r="F8" i="6"/>
  <c r="C9" i="6"/>
  <c r="E9" i="6"/>
  <c r="F9" i="6"/>
  <c r="F5" i="6"/>
  <c r="E5" i="6"/>
  <c r="C5" i="6"/>
  <c r="F4" i="6"/>
  <c r="E4" i="6"/>
  <c r="D4" i="6"/>
  <c r="C4" i="6"/>
  <c r="A6" i="7"/>
  <c r="A2" i="7" l="1"/>
  <c r="A3" i="7"/>
  <c r="A4" i="7"/>
  <c r="A5" i="7"/>
  <c r="A3" i="4" l="1"/>
  <c r="A3" i="2"/>
  <c r="B4" i="7" l="1"/>
  <c r="C4" i="7" s="1"/>
  <c r="A3" i="8" s="1"/>
  <c r="B5" i="7"/>
  <c r="C5" i="7" s="1"/>
  <c r="A4" i="8" s="1"/>
  <c r="B6" i="7"/>
  <c r="C6" i="7" s="1"/>
  <c r="A5" i="8" s="1"/>
  <c r="B2" i="7"/>
  <c r="C2" i="7" s="1"/>
  <c r="A1" i="8" s="1"/>
  <c r="B3" i="7" l="1"/>
  <c r="C3" i="7" s="1"/>
  <c r="A2" i="8" s="1"/>
</calcChain>
</file>

<file path=xl/sharedStrings.xml><?xml version="1.0" encoding="utf-8"?>
<sst xmlns="http://schemas.openxmlformats.org/spreadsheetml/2006/main" count="194" uniqueCount="154">
  <si>
    <t>ID ESQUEMA</t>
  </si>
  <si>
    <t>RCF_ESQ_PLAZO</t>
  </si>
  <si>
    <t>DIAS XA FIN VIGENCIA (días)</t>
  </si>
  <si>
    <t>RCF_DD_EES_ID</t>
  </si>
  <si>
    <t>ESTADO ESQUEMA</t>
  </si>
  <si>
    <t>ESTADOS ESQUEMA</t>
  </si>
  <si>
    <t>RCF_DD_EES_CODIGO</t>
  </si>
  <si>
    <t>diccionario</t>
  </si>
  <si>
    <t>esquemas</t>
  </si>
  <si>
    <t xml:space="preserve">RCF_CAR_ID </t>
  </si>
  <si>
    <t>ID CARTERA</t>
  </si>
  <si>
    <t>RCF_CAR_NOMBRE</t>
  </si>
  <si>
    <t>NOMBRE CARTERA</t>
  </si>
  <si>
    <t>ESTADOS CARTERA</t>
  </si>
  <si>
    <t>ESTADO CARTERA</t>
  </si>
  <si>
    <t>RCF_DD_ECA_ID</t>
  </si>
  <si>
    <t>RCF_DD_ECA_CODIGO</t>
  </si>
  <si>
    <t>ID REGLA</t>
  </si>
  <si>
    <t>RD_ID</t>
  </si>
  <si>
    <t>NOMBRE REGLA</t>
  </si>
  <si>
    <t>RD_NAME</t>
  </si>
  <si>
    <t>XML REGLA</t>
  </si>
  <si>
    <t>RD_DEFINITION</t>
  </si>
  <si>
    <t>GENERACIÓN EXPTES</t>
  </si>
  <si>
    <t>GENERACIÓN DE EXPTEDIENTES</t>
  </si>
  <si>
    <t>RCF_DD_AER_ID</t>
  </si>
  <si>
    <t>RCF_DD_AER_CODIGO</t>
  </si>
  <si>
    <t>ESQUEMA</t>
  </si>
  <si>
    <t xml:space="preserve">RCF_ESQ_FECHA_LIB </t>
  </si>
  <si>
    <t>RCF_ESQ_BORRADO</t>
  </si>
  <si>
    <t>RCF_DD_EES_BORRADO</t>
  </si>
  <si>
    <t>RCF_DD_MTR_ID</t>
  </si>
  <si>
    <t>RCF_DD_MTR_CODIGO</t>
  </si>
  <si>
    <t>RCF_DD_MTR_BORRADO</t>
  </si>
  <si>
    <t>CARTERA</t>
  </si>
  <si>
    <t>RCF_CAR_BORRADO</t>
  </si>
  <si>
    <t>RCF_DD_ECA_BORRADO</t>
  </si>
  <si>
    <t xml:space="preserve">RD_BORRADO </t>
  </si>
  <si>
    <t>AGENCIA</t>
  </si>
  <si>
    <t>RCF_AGE_ID</t>
  </si>
  <si>
    <t xml:space="preserve">RCF_AGE_NOMBRE </t>
  </si>
  <si>
    <t>RCF_AGE_CODIGO</t>
  </si>
  <si>
    <t>RCF_AGE_BORRADO</t>
  </si>
  <si>
    <t>ESQUEMA / CARTERA</t>
  </si>
  <si>
    <t xml:space="preserve">RCF_ESC_ID </t>
  </si>
  <si>
    <t>RCF_ESC_PRIORIDAD</t>
  </si>
  <si>
    <t>RCF_ESC_BORRADO</t>
  </si>
  <si>
    <t>RCF_DD_TCE_ID</t>
  </si>
  <si>
    <t>RCF_DD_TGC_ID</t>
  </si>
  <si>
    <t xml:space="preserve">RCF_DD_TGC_CODIGO </t>
  </si>
  <si>
    <t>RCF_DD_TGC_BORRADO</t>
  </si>
  <si>
    <t>RCF_DD_AER_BORRADO</t>
  </si>
  <si>
    <t>SUBCARTERA</t>
  </si>
  <si>
    <t>RCF_SCA_ID</t>
  </si>
  <si>
    <t>RCF_SCA_NOMBRE</t>
  </si>
  <si>
    <t>RCF_SCA_PARTICION</t>
  </si>
  <si>
    <t>RCF_SCA_BORRADO</t>
  </si>
  <si>
    <t>RCF_DD_TPR_ID</t>
  </si>
  <si>
    <t>RCF_DD_TPR_CODIGO</t>
  </si>
  <si>
    <t>RCF_DD_TPR_BORRADO</t>
  </si>
  <si>
    <t>RCF_ITV_ID</t>
  </si>
  <si>
    <t>RCF_ITV_NOMBRE</t>
  </si>
  <si>
    <t>RCF_ITV_FECHA_ALTA</t>
  </si>
  <si>
    <t>RCF_ITV_PLAZO_MAX</t>
  </si>
  <si>
    <t>RCF_ITV_NO_GEST</t>
  </si>
  <si>
    <t>RCF_ITV_BORRADO</t>
  </si>
  <si>
    <t>RCF_MFA_ID</t>
  </si>
  <si>
    <t>RCF_MFA_NOMBRE</t>
  </si>
  <si>
    <t>RCF_MFA_BORRADO</t>
  </si>
  <si>
    <t>RCF_POA_ID</t>
  </si>
  <si>
    <t>RCF_POA_CODIGO</t>
  </si>
  <si>
    <t>RCF_POA_BORRADO</t>
  </si>
  <si>
    <t>RCF_MOR_ID</t>
  </si>
  <si>
    <t>RCF_MOR_NOMBRE</t>
  </si>
  <si>
    <t>RCF_MOR_BORRADO</t>
  </si>
  <si>
    <t xml:space="preserve">RCF_SUA_ID </t>
  </si>
  <si>
    <t>RCF_SUA_COEFICIENTE</t>
  </si>
  <si>
    <t>RCF_SUA_BORRADO</t>
  </si>
  <si>
    <t>RCF_SUR_ID</t>
  </si>
  <si>
    <t>RCF_SUR_POSICION</t>
  </si>
  <si>
    <t>RCF_SUR_PORCENTAJE</t>
  </si>
  <si>
    <t>RCF_SUR_BORRADO</t>
  </si>
  <si>
    <t>PTT</t>
  </si>
  <si>
    <t>SML</t>
  </si>
  <si>
    <t>LBR</t>
  </si>
  <si>
    <t>EXG</t>
  </si>
  <si>
    <t>DSA</t>
  </si>
  <si>
    <t>BLO</t>
  </si>
  <si>
    <t>DEF</t>
  </si>
  <si>
    <t>Regla por defecto</t>
  </si>
  <si>
    <t>CP</t>
  </si>
  <si>
    <t>CG</t>
  </si>
  <si>
    <t>CPGRA</t>
  </si>
  <si>
    <t>CSGRA</t>
  </si>
  <si>
    <t>TABLE NAME</t>
  </si>
  <si>
    <t>BATCH_RCF_ENTRADA</t>
  </si>
  <si>
    <t>FIELDS</t>
  </si>
  <si>
    <t>VALUES</t>
  </si>
  <si>
    <t>A) Contrato de pase</t>
  </si>
  <si>
    <t>B) Contratos grupo</t>
  </si>
  <si>
    <t>C) 1 Generación</t>
  </si>
  <si>
    <t>D) 2 Generación</t>
  </si>
  <si>
    <t>A) Bloqueada</t>
  </si>
  <si>
    <t>B) Definición</t>
  </si>
  <si>
    <t>A) Prototipo</t>
  </si>
  <si>
    <t>B) Simulado</t>
  </si>
  <si>
    <t>C) Liberado</t>
  </si>
  <si>
    <t>D) En extinción</t>
  </si>
  <si>
    <t>E) Desactivado</t>
  </si>
  <si>
    <t>S1</t>
  </si>
  <si>
    <t>S2</t>
  </si>
  <si>
    <t>SCRIPT XA COPIAR</t>
  </si>
  <si>
    <t>RCF_ESQ_ID</t>
  </si>
  <si>
    <t>RA</t>
  </si>
  <si>
    <t>AGENCIA MANOLO</t>
  </si>
  <si>
    <t>AGMANO</t>
  </si>
  <si>
    <t>GI</t>
  </si>
  <si>
    <t>RCF_DD_TCE_BORRADO</t>
  </si>
  <si>
    <t>RCF_DD_TCE_CODIGO</t>
  </si>
  <si>
    <t>POR DEFECTO</t>
  </si>
  <si>
    <t>EST</t>
  </si>
  <si>
    <t>METAS VOLANTES 1</t>
  </si>
  <si>
    <t>TRUNC(SYSDATE)</t>
  </si>
  <si>
    <t>FACTURACIÓN 1</t>
  </si>
  <si>
    <t>POLÍTICA ACUERDOS</t>
  </si>
  <si>
    <t>MODELO RANKING</t>
  </si>
  <si>
    <t xml:space="preserve">&lt;rule type="compare1" ruleId="25" operator="equal" values="[1]" title="regla generica" /&gt; </t>
  </si>
  <si>
    <t>PRIORIDAD</t>
  </si>
  <si>
    <t>Cartera prueba esquema 1</t>
  </si>
  <si>
    <t>Cartera prueba esquema 2</t>
  </si>
  <si>
    <t>Cartera prueba esquema 3</t>
  </si>
  <si>
    <t>Primera cartera esquema 4</t>
  </si>
  <si>
    <t>Segunda cartera esquema 4</t>
  </si>
  <si>
    <t>MODELOS DE TRANSICIÓN</t>
  </si>
  <si>
    <t>A) Ruptura</t>
  </si>
  <si>
    <t>B) Rearquetipado</t>
  </si>
  <si>
    <t>RU</t>
  </si>
  <si>
    <t>MODELO DE TRANSICIÓN</t>
  </si>
  <si>
    <t>null</t>
  </si>
  <si>
    <t>C) Desconocido</t>
  </si>
  <si>
    <t>DESC</t>
  </si>
  <si>
    <t>RCF_ESQ_FECHA_LIB</t>
  </si>
  <si>
    <t>TRUNC(SYSDATE - 30)</t>
  </si>
  <si>
    <t>TRUNC(SYSDATE - 60)</t>
  </si>
  <si>
    <t>TRUNC(SYSDATE - 90)</t>
  </si>
  <si>
    <t>FECHA LIB SIG. ESQUEMA</t>
  </si>
  <si>
    <t>Tercera cartera esquema 4</t>
  </si>
  <si>
    <t>Cuarta cartera esquema 5</t>
  </si>
  <si>
    <t>Quinta cartera esquema 6</t>
  </si>
  <si>
    <t xml:space="preserve">&lt;rule type="compare1" ruleId="25" operator="equal" values="[4]" title="regla generica" /&gt; </t>
  </si>
  <si>
    <t xml:space="preserve">&lt;rule type="compare1" ruleId="25" operator="equal" values="[5]" title="regla generica" /&gt; </t>
  </si>
  <si>
    <t xml:space="preserve">&lt;rule type="compare1" ruleId="25" operator="equal" values="[6]" title="regla generica" /&gt; </t>
  </si>
  <si>
    <t xml:space="preserve">&lt;rule type="compare1" ruleId="25" operator="equal" values="[7]" title="regla generica" /&gt; </t>
  </si>
  <si>
    <t xml:space="preserve">&lt;rule type="compare1" ruleId="25" operator="equal" values="[8]" title="regla generica" /&gt;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</si>
</sst>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9" tint="-0.499984740745262"/>
      <name val="Calibri"/>
      <family val="2"/>
      <scheme val="minor"/>
    </font>
    <font>
      <sz val="10"/>
      <color theme="9" tint="-0.499984740745262"/>
      <name val="Calibri"/>
      <family val="2"/>
      <scheme val="minor"/>
    </font>
    <font>
      <i/>
      <sz val="10"/>
      <color theme="9" tint="-0.499984740745262"/>
      <name val="Calibri"/>
      <family val="2"/>
      <scheme val="minor"/>
    </font>
    <font>
      <sz val="11"/>
      <name val="Calibri"/>
      <family val="2"/>
      <scheme val="minor"/>
    </font>
    <font>
      <sz val="10"/>
      <color theme="1"/>
      <name val="Courier New"/>
      <family val="3"/>
    </font>
    <font>
      <sz val="9"/>
      <color theme="1"/>
      <name val="Courier New"/>
      <family val="3"/>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xf>
    <xf numFmtId="0" fontId="2" fillId="2" borderId="0" xfId="0" applyFont="1" applyFill="1" applyBorder="1" applyAlignment="1">
      <alignment horizontal="center"/>
    </xf>
    <xf numFmtId="0" fontId="3" fillId="2" borderId="2" xfId="0" applyFont="1"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Border="1" applyAlignment="1">
      <alignment horizontal="center"/>
    </xf>
    <xf numFmtId="0" fontId="0" fillId="0" borderId="3" xfId="0" applyBorder="1" applyAlignment="1">
      <alignment horizontal="center"/>
    </xf>
    <xf numFmtId="0" fontId="0" fillId="0" borderId="3" xfId="0" applyBorder="1"/>
    <xf numFmtId="0" fontId="0" fillId="0" borderId="0" xfId="0" applyBorder="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0" fillId="0" borderId="3" xfId="0" applyBorder="1" applyAlignment="1">
      <alignment horizontal="left"/>
    </xf>
    <xf numFmtId="0" fontId="0" fillId="0" borderId="0" xfId="0" applyAlignment="1">
      <alignment horizontal="left"/>
    </xf>
    <xf numFmtId="0" fontId="1" fillId="0" borderId="0" xfId="0" applyFont="1" applyAlignment="1">
      <alignment horizontal="left"/>
    </xf>
    <xf numFmtId="0" fontId="6" fillId="0" borderId="0" xfId="0" applyFont="1"/>
    <xf numFmtId="0" fontId="7" fillId="0" borderId="0" xfId="0" applyFont="1"/>
    <xf numFmtId="0" fontId="5" fillId="0" borderId="3" xfId="0" applyFont="1" applyBorder="1" applyAlignment="1">
      <alignment horizontal="left"/>
    </xf>
    <xf numFmtId="0" fontId="5" fillId="0" borderId="0" xfId="0" applyFont="1" applyAlignment="1">
      <alignment horizontal="left"/>
    </xf>
    <xf numFmtId="0" fontId="6" fillId="3" borderId="0" xfId="0" applyFont="1" applyFill="1"/>
    <xf numFmtId="0" fontId="2" fillId="2" borderId="0" xfId="0" applyFont="1" applyFill="1" applyBorder="1" applyAlignment="1">
      <alignment horizontal="center"/>
    </xf>
    <xf numFmtId="0" fontId="0" fillId="0" borderId="3" xfId="0" applyFont="1" applyBorder="1" applyAlignment="1">
      <alignment horizontal="center"/>
    </xf>
    <xf numFmtId="0" fontId="2" fillId="2" borderId="0" xfId="0" applyFont="1" applyFill="1" applyBorder="1" applyAlignment="1">
      <alignment horizontal="center"/>
    </xf>
    <xf numFmtId="0" fontId="2" fillId="4" borderId="3" xfId="0" applyFont="1" applyFill="1" applyBorder="1" applyAlignment="1">
      <alignment horizontal="left"/>
    </xf>
    <xf numFmtId="0" fontId="0" fillId="4" borderId="3" xfId="0" applyFill="1" applyBorder="1" applyAlignment="1">
      <alignment horizontal="left"/>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3" xfId="0" applyFon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7"/>
  <sheetViews>
    <sheetView workbookViewId="0">
      <selection activeCell="C17" sqref="C17"/>
    </sheetView>
  </sheetViews>
  <sheetFormatPr baseColWidth="10" defaultColWidth="9.140625" defaultRowHeight="15" x14ac:dyDescent="0.25"/>
  <cols>
    <col min="1" max="1" width="14" style="4" customWidth="1"/>
    <col min="2" max="2" width="23.140625" style="4" customWidth="1"/>
    <col min="3" max="3" width="41.85546875" style="4" customWidth="1"/>
    <col min="4" max="4" width="17.5703125" style="4" bestFit="1" customWidth="1"/>
    <col min="5" max="5" width="28.5703125" style="4" customWidth="1"/>
    <col min="6" max="16384" width="9.140625" style="4"/>
  </cols>
  <sheetData>
    <row r="1" spans="1:5" s="2" customFormat="1" x14ac:dyDescent="0.25">
      <c r="A1" s="1" t="s">
        <v>0</v>
      </c>
      <c r="B1" s="23" t="s">
        <v>145</v>
      </c>
      <c r="C1" s="2" t="s">
        <v>2</v>
      </c>
      <c r="D1" s="2" t="s">
        <v>4</v>
      </c>
      <c r="E1" s="2" t="s">
        <v>137</v>
      </c>
    </row>
    <row r="2" spans="1:5" s="6" customFormat="1" ht="12.75" x14ac:dyDescent="0.2">
      <c r="A2" s="5" t="s">
        <v>112</v>
      </c>
      <c r="B2" s="6" t="s">
        <v>141</v>
      </c>
      <c r="C2" s="6" t="s">
        <v>1</v>
      </c>
      <c r="D2" s="7" t="s">
        <v>7</v>
      </c>
    </row>
    <row r="3" spans="1:5" s="8" customFormat="1" x14ac:dyDescent="0.25">
      <c r="A3" s="8">
        <f>ROW() - 2</f>
        <v>1</v>
      </c>
      <c r="B3" s="8" t="s">
        <v>144</v>
      </c>
      <c r="C3" s="8">
        <v>29</v>
      </c>
      <c r="D3" s="8" t="s">
        <v>107</v>
      </c>
      <c r="E3" s="8" t="s">
        <v>134</v>
      </c>
    </row>
    <row r="4" spans="1:5" s="8" customFormat="1" x14ac:dyDescent="0.25">
      <c r="A4" s="8">
        <v>2</v>
      </c>
      <c r="B4" s="8" t="s">
        <v>143</v>
      </c>
      <c r="C4" s="8">
        <v>100</v>
      </c>
      <c r="D4" s="8" t="s">
        <v>107</v>
      </c>
      <c r="E4" s="8" t="s">
        <v>134</v>
      </c>
    </row>
    <row r="5" spans="1:5" s="8" customFormat="1" x14ac:dyDescent="0.25">
      <c r="A5" s="8">
        <v>3</v>
      </c>
      <c r="B5" s="8" t="s">
        <v>142</v>
      </c>
      <c r="C5" s="8">
        <v>29</v>
      </c>
      <c r="D5" s="8" t="s">
        <v>107</v>
      </c>
      <c r="E5" s="8" t="s">
        <v>135</v>
      </c>
    </row>
    <row r="6" spans="1:5" s="8" customFormat="1" x14ac:dyDescent="0.25">
      <c r="A6" s="8">
        <v>4</v>
      </c>
      <c r="B6" s="8" t="s">
        <v>138</v>
      </c>
      <c r="C6" s="8" t="s">
        <v>138</v>
      </c>
      <c r="D6" s="8" t="s">
        <v>106</v>
      </c>
      <c r="E6" s="8" t="s">
        <v>139</v>
      </c>
    </row>
    <row r="7" spans="1:5" s="8" customFormat="1" x14ac:dyDescent="0.25"/>
  </sheetData>
  <dataConsolid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DICCIONARIOS!$A$3:$A$8</xm:f>
          </x14:formula1>
          <xm:sqref>D3:D7</xm:sqref>
        </x14:dataValidation>
        <x14:dataValidation type="list" allowBlank="1" showInputMessage="1" showErrorMessage="1">
          <x14:formula1>
            <xm:f>DICCIONARIOS!$M$3:$M$8</xm:f>
          </x14:formula1>
          <xm:sqref>E3:E7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21"/>
  <sheetViews>
    <sheetView workbookViewId="0">
      <selection activeCell="B10" sqref="B10"/>
    </sheetView>
  </sheetViews>
  <sheetFormatPr baseColWidth="10" defaultColWidth="9.140625" defaultRowHeight="15" x14ac:dyDescent="0.25"/>
  <cols>
    <col min="1" max="1" width="14" style="4" customWidth="1"/>
    <col min="2" max="2" width="26.42578125" style="4" bestFit="1" customWidth="1"/>
    <col min="3" max="3" width="17.5703125" style="4" bestFit="1" customWidth="1"/>
    <col min="4" max="4" width="30.28515625" style="4" customWidth="1"/>
    <col min="5" max="5" width="16.5703125" style="4" bestFit="1" customWidth="1"/>
    <col min="6" max="6" width="9" style="4" bestFit="1" customWidth="1"/>
    <col min="7" max="7" width="16.7109375" style="4" bestFit="1" customWidth="1"/>
    <col min="8" max="8" width="94.42578125" style="4" customWidth="1"/>
    <col min="9" max="9" width="19.7109375" style="4" bestFit="1" customWidth="1"/>
    <col min="10" max="16384" width="9.140625" style="4"/>
  </cols>
  <sheetData>
    <row r="1" spans="1:9" s="2" customFormat="1" x14ac:dyDescent="0.25">
      <c r="A1" s="1" t="s">
        <v>8</v>
      </c>
      <c r="B1" s="2" t="s">
        <v>10</v>
      </c>
      <c r="C1" s="21" t="s">
        <v>127</v>
      </c>
      <c r="D1" s="2" t="s">
        <v>12</v>
      </c>
      <c r="E1" s="2" t="s">
        <v>14</v>
      </c>
      <c r="F1" s="2" t="s">
        <v>17</v>
      </c>
      <c r="G1" s="2" t="s">
        <v>19</v>
      </c>
      <c r="H1" s="2" t="s">
        <v>21</v>
      </c>
      <c r="I1" s="2" t="s">
        <v>23</v>
      </c>
    </row>
    <row r="2" spans="1:9" s="6" customFormat="1" ht="12.75" x14ac:dyDescent="0.2">
      <c r="A2" s="5" t="s">
        <v>8</v>
      </c>
      <c r="B2" s="6" t="s">
        <v>9</v>
      </c>
      <c r="C2" s="7" t="s">
        <v>45</v>
      </c>
      <c r="D2" s="7" t="s">
        <v>11</v>
      </c>
      <c r="E2" s="6" t="s">
        <v>7</v>
      </c>
      <c r="F2" s="6" t="s">
        <v>18</v>
      </c>
      <c r="G2" s="6" t="s">
        <v>20</v>
      </c>
      <c r="H2" s="6" t="s">
        <v>22</v>
      </c>
      <c r="I2" s="6" t="s">
        <v>7</v>
      </c>
    </row>
    <row r="3" spans="1:9" s="8" customFormat="1" x14ac:dyDescent="0.25">
      <c r="A3" s="8">
        <f>ROW() - 2</f>
        <v>1</v>
      </c>
      <c r="B3" s="8">
        <v>1</v>
      </c>
      <c r="C3" s="8">
        <v>1</v>
      </c>
      <c r="D3" s="8" t="s">
        <v>128</v>
      </c>
      <c r="E3" s="8" t="s">
        <v>102</v>
      </c>
      <c r="F3" s="8">
        <v>1</v>
      </c>
      <c r="G3" s="8" t="s">
        <v>89</v>
      </c>
      <c r="H3" s="8" t="s">
        <v>126</v>
      </c>
      <c r="I3" s="8" t="s">
        <v>98</v>
      </c>
    </row>
    <row r="4" spans="1:9" s="8" customFormat="1" x14ac:dyDescent="0.25">
      <c r="A4" s="8">
        <v>2</v>
      </c>
      <c r="B4" s="8">
        <v>2</v>
      </c>
      <c r="C4" s="8">
        <v>1</v>
      </c>
      <c r="D4" s="8" t="s">
        <v>129</v>
      </c>
      <c r="E4" s="8" t="s">
        <v>102</v>
      </c>
      <c r="F4" s="8">
        <v>1</v>
      </c>
      <c r="G4" s="8" t="s">
        <v>89</v>
      </c>
      <c r="H4" s="8" t="s">
        <v>126</v>
      </c>
      <c r="I4" s="8" t="s">
        <v>98</v>
      </c>
    </row>
    <row r="5" spans="1:9" s="8" customFormat="1" x14ac:dyDescent="0.25">
      <c r="A5" s="8">
        <v>3</v>
      </c>
      <c r="B5" s="8">
        <v>3</v>
      </c>
      <c r="C5" s="8">
        <v>1</v>
      </c>
      <c r="D5" s="8" t="s">
        <v>130</v>
      </c>
      <c r="E5" s="8" t="s">
        <v>102</v>
      </c>
      <c r="F5" s="8">
        <v>1</v>
      </c>
      <c r="G5" s="8" t="s">
        <v>89</v>
      </c>
      <c r="H5" s="8" t="s">
        <v>126</v>
      </c>
      <c r="I5" s="8" t="s">
        <v>98</v>
      </c>
    </row>
    <row r="6" spans="1:9" s="8" customFormat="1" x14ac:dyDescent="0.25">
      <c r="A6" s="8">
        <v>4</v>
      </c>
      <c r="B6" s="8">
        <v>4</v>
      </c>
      <c r="C6" s="8">
        <v>5</v>
      </c>
      <c r="D6" s="8" t="s">
        <v>131</v>
      </c>
      <c r="E6" s="8" t="s">
        <v>102</v>
      </c>
      <c r="F6" s="8">
        <v>1</v>
      </c>
      <c r="G6" s="8" t="s">
        <v>89</v>
      </c>
      <c r="H6" s="8" t="s">
        <v>149</v>
      </c>
      <c r="I6" s="8" t="s">
        <v>98</v>
      </c>
    </row>
    <row r="7" spans="1:9" s="8" customFormat="1" x14ac:dyDescent="0.25">
      <c r="A7" s="8">
        <v>4</v>
      </c>
      <c r="B7" s="8">
        <v>5</v>
      </c>
      <c r="C7" s="8">
        <v>4</v>
      </c>
      <c r="D7" s="8" t="s">
        <v>132</v>
      </c>
      <c r="E7" s="8" t="s">
        <v>102</v>
      </c>
      <c r="F7" s="8">
        <v>2</v>
      </c>
      <c r="G7" s="8" t="s">
        <v>89</v>
      </c>
      <c r="H7" s="8" t="s">
        <v>150</v>
      </c>
      <c r="I7" s="8" t="s">
        <v>98</v>
      </c>
    </row>
    <row r="8" spans="1:9" s="8" customFormat="1" x14ac:dyDescent="0.25">
      <c r="A8" s="8">
        <v>4</v>
      </c>
      <c r="B8" s="8">
        <v>6</v>
      </c>
      <c r="C8" s="8">
        <v>3</v>
      </c>
      <c r="D8" s="8" t="s">
        <v>146</v>
      </c>
      <c r="E8" s="8" t="s">
        <v>102</v>
      </c>
      <c r="F8" s="22">
        <v>3</v>
      </c>
      <c r="G8" s="8" t="s">
        <v>89</v>
      </c>
      <c r="H8" s="8" t="s">
        <v>151</v>
      </c>
      <c r="I8" s="8" t="s">
        <v>98</v>
      </c>
    </row>
    <row r="9" spans="1:9" s="8" customFormat="1" x14ac:dyDescent="0.25">
      <c r="A9" s="8">
        <v>4</v>
      </c>
      <c r="B9" s="8">
        <v>7</v>
      </c>
      <c r="C9" s="8">
        <v>2</v>
      </c>
      <c r="D9" s="8" t="s">
        <v>147</v>
      </c>
      <c r="E9" s="8" t="s">
        <v>102</v>
      </c>
      <c r="F9" s="8">
        <v>4</v>
      </c>
      <c r="G9" s="8" t="s">
        <v>89</v>
      </c>
      <c r="H9" s="8" t="s">
        <v>152</v>
      </c>
      <c r="I9" s="8" t="s">
        <v>98</v>
      </c>
    </row>
    <row r="10" spans="1:9" s="8" customFormat="1" x14ac:dyDescent="0.25">
      <c r="A10" s="8">
        <v>4</v>
      </c>
      <c r="B10" s="8">
        <v>8</v>
      </c>
      <c r="C10" s="8">
        <v>1</v>
      </c>
      <c r="D10" s="8" t="s">
        <v>148</v>
      </c>
      <c r="E10" s="8" t="s">
        <v>102</v>
      </c>
      <c r="F10" s="8">
        <v>5</v>
      </c>
      <c r="G10" s="8" t="s">
        <v>89</v>
      </c>
      <c r="H10" s="8" t="s">
        <v>153</v>
      </c>
      <c r="I10" s="8" t="s">
        <v>98</v>
      </c>
    </row>
    <row r="11" spans="1:9" s="8" customFormat="1" x14ac:dyDescent="0.25"/>
    <row r="12" spans="1:9" s="8" customFormat="1" x14ac:dyDescent="0.25"/>
    <row r="13" spans="1:9" s="8" customFormat="1" x14ac:dyDescent="0.25"/>
    <row r="14" spans="1:9" s="8" customFormat="1" x14ac:dyDescent="0.25"/>
    <row r="20" spans="8:8" x14ac:dyDescent="0.25">
      <c r="H20" s="10"/>
    </row>
    <row r="21" spans="8:8" x14ac:dyDescent="0.25">
      <c r="H21" s="10"/>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ESQUEMAS!$A$3:$A$7</xm:f>
          </x14:formula1>
          <xm:sqref>A3:A14</xm:sqref>
        </x14:dataValidation>
        <x14:dataValidation type="list" allowBlank="1" showInputMessage="1" showErrorMessage="1">
          <x14:formula1>
            <xm:f>DICCIONARIOS!$E$3:$E$8</xm:f>
          </x14:formula1>
          <xm:sqref>E3:E14</xm:sqref>
        </x14:dataValidation>
        <x14:dataValidation type="list" allowBlank="1" showInputMessage="1" showErrorMessage="1">
          <x14:formula1>
            <xm:f>DICCIONARIOS!$I$3:$I$8</xm:f>
          </x14:formula1>
          <xm:sqref>I3:I14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O8"/>
  <sheetViews>
    <sheetView workbookViewId="0">
      <selection activeCell="O6" sqref="O6"/>
    </sheetView>
  </sheetViews>
  <sheetFormatPr baseColWidth="10" defaultColWidth="9.140625" defaultRowHeight="15" x14ac:dyDescent="0.25"/>
  <cols>
    <col min="1" max="1" width="11.85546875" bestFit="1" customWidth="1"/>
    <col min="2" max="2" width="19.7109375" customWidth="1"/>
    <col min="3" max="3" width="21.140625" customWidth="1"/>
    <col min="5" max="5" width="10.42578125" bestFit="1" customWidth="1"/>
    <col min="6" max="6" width="16.7109375" customWidth="1"/>
    <col min="7" max="7" width="21.5703125" customWidth="1"/>
    <col min="9" max="9" width="18.5703125" bestFit="1" customWidth="1"/>
    <col min="10" max="10" width="17.140625" customWidth="1"/>
    <col min="11" max="11" width="23.5703125" customWidth="1"/>
    <col min="13" max="13" width="18.5703125" bestFit="1" customWidth="1"/>
    <col min="14" max="14" width="13.85546875" bestFit="1" customWidth="1"/>
    <col min="15" max="15" width="18.7109375" bestFit="1" customWidth="1"/>
  </cols>
  <sheetData>
    <row r="1" spans="1:15" x14ac:dyDescent="0.25">
      <c r="A1" s="26" t="s">
        <v>5</v>
      </c>
      <c r="B1" s="27"/>
      <c r="C1" s="27"/>
      <c r="E1" s="26" t="s">
        <v>13</v>
      </c>
      <c r="F1" s="27"/>
      <c r="G1" s="27"/>
      <c r="I1" s="26" t="s">
        <v>24</v>
      </c>
      <c r="J1" s="27"/>
      <c r="K1" s="27"/>
      <c r="M1" s="26" t="s">
        <v>133</v>
      </c>
      <c r="N1" s="27"/>
      <c r="O1" s="27"/>
    </row>
    <row r="2" spans="1:15" x14ac:dyDescent="0.25">
      <c r="A2" s="6"/>
      <c r="B2" s="6" t="s">
        <v>3</v>
      </c>
      <c r="C2" s="6" t="s">
        <v>6</v>
      </c>
      <c r="E2" s="3"/>
      <c r="F2" s="3" t="s">
        <v>15</v>
      </c>
      <c r="G2" s="3" t="s">
        <v>16</v>
      </c>
      <c r="I2" s="3"/>
      <c r="J2" s="3" t="s">
        <v>25</v>
      </c>
      <c r="K2" s="3" t="s">
        <v>26</v>
      </c>
      <c r="M2" s="3"/>
      <c r="N2" s="3" t="s">
        <v>31</v>
      </c>
      <c r="O2" s="3" t="s">
        <v>32</v>
      </c>
    </row>
    <row r="3" spans="1:15" x14ac:dyDescent="0.25">
      <c r="A3" s="9" t="s">
        <v>104</v>
      </c>
      <c r="B3" s="9">
        <v>1</v>
      </c>
      <c r="C3" s="9" t="s">
        <v>82</v>
      </c>
      <c r="E3" s="9" t="s">
        <v>102</v>
      </c>
      <c r="F3" s="9">
        <v>1</v>
      </c>
      <c r="G3" s="9" t="s">
        <v>87</v>
      </c>
      <c r="I3" s="9" t="s">
        <v>98</v>
      </c>
      <c r="J3" s="9">
        <v>1</v>
      </c>
      <c r="K3" s="9" t="s">
        <v>90</v>
      </c>
      <c r="M3" s="9" t="s">
        <v>134</v>
      </c>
      <c r="N3" s="9">
        <v>1</v>
      </c>
      <c r="O3" s="9" t="s">
        <v>136</v>
      </c>
    </row>
    <row r="4" spans="1:15" x14ac:dyDescent="0.25">
      <c r="A4" s="9" t="s">
        <v>105</v>
      </c>
      <c r="B4" s="9">
        <v>2</v>
      </c>
      <c r="C4" s="9" t="s">
        <v>83</v>
      </c>
      <c r="E4" s="9" t="s">
        <v>103</v>
      </c>
      <c r="F4" s="9">
        <v>2</v>
      </c>
      <c r="G4" s="9" t="s">
        <v>88</v>
      </c>
      <c r="I4" s="9" t="s">
        <v>99</v>
      </c>
      <c r="J4" s="9">
        <v>2</v>
      </c>
      <c r="K4" s="9" t="s">
        <v>91</v>
      </c>
      <c r="M4" s="9" t="s">
        <v>135</v>
      </c>
      <c r="N4" s="9">
        <v>2</v>
      </c>
      <c r="O4" s="9" t="s">
        <v>113</v>
      </c>
    </row>
    <row r="5" spans="1:15" x14ac:dyDescent="0.25">
      <c r="A5" s="9" t="s">
        <v>106</v>
      </c>
      <c r="B5" s="9">
        <v>3</v>
      </c>
      <c r="C5" s="9" t="s">
        <v>84</v>
      </c>
      <c r="E5" s="9"/>
      <c r="F5" s="9"/>
      <c r="G5" s="9"/>
      <c r="I5" s="9" t="s">
        <v>100</v>
      </c>
      <c r="J5" s="9">
        <v>3</v>
      </c>
      <c r="K5" s="9" t="s">
        <v>92</v>
      </c>
      <c r="M5" s="9" t="s">
        <v>139</v>
      </c>
      <c r="N5" s="9">
        <v>0</v>
      </c>
      <c r="O5" s="9" t="s">
        <v>140</v>
      </c>
    </row>
    <row r="6" spans="1:15" x14ac:dyDescent="0.25">
      <c r="A6" s="9" t="s">
        <v>107</v>
      </c>
      <c r="B6" s="9">
        <v>4</v>
      </c>
      <c r="C6" s="9" t="s">
        <v>85</v>
      </c>
      <c r="E6" s="9"/>
      <c r="F6" s="9"/>
      <c r="G6" s="9"/>
      <c r="I6" s="9" t="s">
        <v>101</v>
      </c>
      <c r="J6" s="9">
        <v>4</v>
      </c>
      <c r="K6" s="9" t="s">
        <v>93</v>
      </c>
      <c r="M6" s="9"/>
      <c r="N6" s="9"/>
      <c r="O6" s="9"/>
    </row>
    <row r="7" spans="1:15" x14ac:dyDescent="0.25">
      <c r="A7" s="9" t="s">
        <v>108</v>
      </c>
      <c r="B7" s="9">
        <v>5</v>
      </c>
      <c r="C7" s="9" t="s">
        <v>86</v>
      </c>
      <c r="E7" s="9"/>
      <c r="F7" s="9"/>
      <c r="G7" s="9"/>
      <c r="I7" s="9"/>
      <c r="J7" s="9"/>
      <c r="K7" s="9"/>
      <c r="M7" s="9"/>
      <c r="N7" s="9"/>
      <c r="O7" s="9"/>
    </row>
    <row r="8" spans="1:15" x14ac:dyDescent="0.25">
      <c r="A8" s="9"/>
      <c r="B8" s="9"/>
      <c r="C8" s="9"/>
      <c r="E8" s="9"/>
      <c r="F8" s="9"/>
      <c r="G8" s="9"/>
      <c r="I8" s="9"/>
      <c r="J8" s="9"/>
      <c r="K8" s="9"/>
      <c r="M8" s="9"/>
      <c r="N8" s="9"/>
      <c r="O8" s="9"/>
    </row>
  </sheetData>
  <mergeCells count="4">
    <mergeCell ref="A1:C1"/>
    <mergeCell ref="E1:G1"/>
    <mergeCell ref="I1:K1"/>
    <mergeCell ref="M1: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AC23"/>
  <sheetViews>
    <sheetView workbookViewId="0">
      <selection activeCell="C10" sqref="C10"/>
    </sheetView>
  </sheetViews>
  <sheetFormatPr baseColWidth="10" defaultRowHeight="15" x14ac:dyDescent="0.25"/>
  <cols>
    <col min="1" max="1" width="19.5703125" style="14" bestFit="1" customWidth="1"/>
    <col min="2" max="2" width="29.42578125" style="14" customWidth="1"/>
    <col min="3" max="3" width="25" style="14" customWidth="1"/>
    <col min="4" max="4" width="18.85546875" style="14" bestFit="1" customWidth="1"/>
    <col min="5" max="5" width="21" style="14" bestFit="1" customWidth="1"/>
    <col min="6" max="6" width="22.85546875" style="14" bestFit="1" customWidth="1"/>
    <col min="7" max="8" width="22.42578125" style="14" bestFit="1" customWidth="1"/>
    <col min="9" max="9" width="19.5703125" style="14" bestFit="1" customWidth="1"/>
    <col min="10" max="10" width="20.42578125" style="14" bestFit="1" customWidth="1"/>
    <col min="11" max="11" width="21" style="14" bestFit="1" customWidth="1"/>
    <col min="12" max="13" width="22.42578125" style="14" bestFit="1" customWidth="1"/>
    <col min="14" max="15" width="18.28515625" style="14" bestFit="1" customWidth="1"/>
    <col min="16" max="16" width="18.85546875" style="14" bestFit="1" customWidth="1"/>
    <col min="17" max="17" width="12" style="14" bestFit="1" customWidth="1"/>
    <col min="18" max="18" width="17.42578125" style="14" bestFit="1" customWidth="1"/>
    <col min="19" max="19" width="19.140625" style="14" bestFit="1" customWidth="1"/>
    <col min="20" max="20" width="12.42578125" style="14" bestFit="1" customWidth="1"/>
    <col min="21" max="21" width="18.5703125" style="14" bestFit="1" customWidth="1"/>
    <col min="22" max="22" width="19.5703125" style="14" bestFit="1" customWidth="1"/>
    <col min="23" max="23" width="12.140625" style="14" bestFit="1" customWidth="1"/>
    <col min="24" max="24" width="21.42578125" style="14" bestFit="1" customWidth="1"/>
    <col min="25" max="25" width="18.85546875" style="14" bestFit="1" customWidth="1"/>
    <col min="26" max="26" width="11.5703125" style="14" bestFit="1" customWidth="1"/>
    <col min="27" max="27" width="18.5703125" style="14" bestFit="1" customWidth="1"/>
    <col min="28" max="28" width="21.28515625" style="14" bestFit="1" customWidth="1"/>
    <col min="29" max="29" width="18.7109375" style="14" bestFit="1" customWidth="1"/>
    <col min="30" max="16384" width="11.42578125" style="14"/>
  </cols>
  <sheetData>
    <row r="1" spans="1:29" s="11" customFormat="1" x14ac:dyDescent="0.25">
      <c r="A1" s="28" t="s">
        <v>27</v>
      </c>
      <c r="B1" s="29"/>
      <c r="C1" s="29"/>
      <c r="D1" s="29"/>
      <c r="E1" s="29"/>
      <c r="F1" s="30"/>
    </row>
    <row r="2" spans="1:29" s="11" customFormat="1" x14ac:dyDescent="0.25">
      <c r="A2" s="24" t="s">
        <v>28</v>
      </c>
      <c r="B2" s="12" t="s">
        <v>29</v>
      </c>
      <c r="C2" s="12" t="s">
        <v>30</v>
      </c>
      <c r="D2" s="24" t="s">
        <v>31</v>
      </c>
      <c r="E2" s="24" t="s">
        <v>32</v>
      </c>
      <c r="F2" s="12" t="s">
        <v>33</v>
      </c>
    </row>
    <row r="3" spans="1:29" x14ac:dyDescent="0.25">
      <c r="A3" s="25"/>
      <c r="B3" s="13">
        <v>0</v>
      </c>
      <c r="C3" s="13">
        <v>0</v>
      </c>
      <c r="D3" s="25"/>
      <c r="E3" s="25"/>
      <c r="F3" s="13">
        <v>0</v>
      </c>
    </row>
    <row r="6" spans="1:29" s="15" customFormat="1" x14ac:dyDescent="0.25">
      <c r="A6" s="28" t="s">
        <v>43</v>
      </c>
      <c r="B6" s="29"/>
      <c r="C6" s="29"/>
      <c r="D6" s="29"/>
      <c r="E6" s="29"/>
      <c r="F6" s="30"/>
    </row>
    <row r="7" spans="1:29" s="15" customFormat="1" x14ac:dyDescent="0.25">
      <c r="A7" s="12" t="s">
        <v>44</v>
      </c>
      <c r="B7" s="12" t="s">
        <v>45</v>
      </c>
      <c r="C7" s="12" t="s">
        <v>46</v>
      </c>
      <c r="D7" s="12" t="s">
        <v>47</v>
      </c>
      <c r="E7" s="12" t="s">
        <v>118</v>
      </c>
      <c r="F7" s="12" t="s">
        <v>117</v>
      </c>
    </row>
    <row r="8" spans="1:29" s="19" customFormat="1" x14ac:dyDescent="0.25">
      <c r="A8" s="18">
        <v>1</v>
      </c>
      <c r="B8" s="18">
        <v>1</v>
      </c>
      <c r="C8" s="18">
        <v>0</v>
      </c>
      <c r="D8" s="18">
        <v>1</v>
      </c>
      <c r="E8" s="18" t="s">
        <v>116</v>
      </c>
      <c r="F8" s="18">
        <v>0</v>
      </c>
    </row>
    <row r="11" spans="1:29" s="15" customFormat="1" x14ac:dyDescent="0.25">
      <c r="A11" s="28" t="s">
        <v>34</v>
      </c>
      <c r="B11" s="29"/>
      <c r="C11" s="29"/>
      <c r="D11" s="29"/>
      <c r="E11" s="29"/>
      <c r="F11" s="29"/>
      <c r="G11" s="30"/>
    </row>
    <row r="12" spans="1:29" s="15" customFormat="1" x14ac:dyDescent="0.25">
      <c r="A12" s="12" t="s">
        <v>35</v>
      </c>
      <c r="B12" s="12" t="s">
        <v>36</v>
      </c>
      <c r="C12" s="12" t="s">
        <v>37</v>
      </c>
      <c r="D12" s="12" t="s">
        <v>48</v>
      </c>
      <c r="E12" s="12" t="s">
        <v>49</v>
      </c>
      <c r="F12" s="12" t="s">
        <v>50</v>
      </c>
      <c r="G12" s="12" t="s">
        <v>51</v>
      </c>
    </row>
    <row r="13" spans="1:29" s="19" customFormat="1" x14ac:dyDescent="0.25">
      <c r="A13" s="18">
        <v>0</v>
      </c>
      <c r="B13" s="18">
        <v>0</v>
      </c>
      <c r="C13" s="18">
        <v>0</v>
      </c>
      <c r="D13" s="18"/>
      <c r="E13" s="18"/>
      <c r="F13" s="18"/>
      <c r="G13" s="18"/>
    </row>
    <row r="16" spans="1:29" s="15" customFormat="1" x14ac:dyDescent="0.25">
      <c r="A16" s="31" t="s">
        <v>52</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row>
    <row r="17" spans="1:29" s="15" customFormat="1" x14ac:dyDescent="0.25">
      <c r="A17" s="12" t="s">
        <v>53</v>
      </c>
      <c r="B17" s="12" t="s">
        <v>54</v>
      </c>
      <c r="C17" s="12" t="s">
        <v>55</v>
      </c>
      <c r="D17" s="12" t="s">
        <v>56</v>
      </c>
      <c r="E17" s="12" t="s">
        <v>57</v>
      </c>
      <c r="F17" s="12" t="s">
        <v>58</v>
      </c>
      <c r="G17" s="12" t="s">
        <v>59</v>
      </c>
      <c r="H17" s="12" t="s">
        <v>60</v>
      </c>
      <c r="I17" s="12" t="s">
        <v>61</v>
      </c>
      <c r="J17" s="12" t="s">
        <v>62</v>
      </c>
      <c r="K17" s="12" t="s">
        <v>63</v>
      </c>
      <c r="L17" s="12" t="s">
        <v>64</v>
      </c>
      <c r="M17" s="12" t="s">
        <v>65</v>
      </c>
      <c r="N17" s="12" t="s">
        <v>66</v>
      </c>
      <c r="O17" s="12" t="s">
        <v>67</v>
      </c>
      <c r="P17" s="12" t="s">
        <v>68</v>
      </c>
      <c r="Q17" s="12" t="s">
        <v>69</v>
      </c>
      <c r="R17" s="12" t="s">
        <v>70</v>
      </c>
      <c r="S17" s="12" t="s">
        <v>71</v>
      </c>
      <c r="T17" s="12" t="s">
        <v>72</v>
      </c>
      <c r="U17" s="12" t="s">
        <v>73</v>
      </c>
      <c r="V17" s="12" t="s">
        <v>74</v>
      </c>
      <c r="W17" s="12" t="s">
        <v>75</v>
      </c>
      <c r="X17" s="12" t="s">
        <v>76</v>
      </c>
      <c r="Y17" s="12" t="s">
        <v>77</v>
      </c>
      <c r="Z17" s="12" t="s">
        <v>78</v>
      </c>
      <c r="AA17" s="12" t="s">
        <v>79</v>
      </c>
      <c r="AB17" s="12" t="s">
        <v>80</v>
      </c>
      <c r="AC17" s="12" t="s">
        <v>81</v>
      </c>
    </row>
    <row r="18" spans="1:29" s="19" customFormat="1" x14ac:dyDescent="0.25">
      <c r="A18" s="18">
        <v>1</v>
      </c>
      <c r="B18" s="18" t="s">
        <v>119</v>
      </c>
      <c r="C18" s="18">
        <v>100</v>
      </c>
      <c r="D18" s="18">
        <v>0</v>
      </c>
      <c r="E18" s="18">
        <v>1</v>
      </c>
      <c r="F18" s="18" t="s">
        <v>120</v>
      </c>
      <c r="G18" s="18">
        <v>0</v>
      </c>
      <c r="H18" s="18">
        <v>1</v>
      </c>
      <c r="I18" s="18" t="s">
        <v>121</v>
      </c>
      <c r="J18" s="18" t="s">
        <v>122</v>
      </c>
      <c r="K18" s="18">
        <v>60</v>
      </c>
      <c r="L18" s="18">
        <v>10</v>
      </c>
      <c r="M18" s="18">
        <v>0</v>
      </c>
      <c r="N18" s="18">
        <v>1</v>
      </c>
      <c r="O18" s="18" t="s">
        <v>123</v>
      </c>
      <c r="P18" s="18">
        <v>0</v>
      </c>
      <c r="Q18" s="18">
        <v>1</v>
      </c>
      <c r="R18" s="18" t="s">
        <v>124</v>
      </c>
      <c r="S18" s="18">
        <v>0</v>
      </c>
      <c r="T18" s="18">
        <v>1</v>
      </c>
      <c r="U18" s="18" t="s">
        <v>125</v>
      </c>
      <c r="V18" s="18">
        <v>0</v>
      </c>
      <c r="W18" s="18"/>
      <c r="X18" s="18"/>
      <c r="Y18" s="18"/>
      <c r="Z18" s="18"/>
      <c r="AA18" s="18"/>
      <c r="AB18" s="18"/>
      <c r="AC18" s="18"/>
    </row>
    <row r="21" spans="1:29" s="11" customFormat="1" x14ac:dyDescent="0.25">
      <c r="A21" s="31" t="s">
        <v>38</v>
      </c>
      <c r="B21" s="31"/>
      <c r="C21" s="31"/>
      <c r="D21" s="31"/>
    </row>
    <row r="22" spans="1:29" s="11" customFormat="1" x14ac:dyDescent="0.25">
      <c r="A22" s="12" t="s">
        <v>39</v>
      </c>
      <c r="B22" s="12" t="s">
        <v>40</v>
      </c>
      <c r="C22" s="12" t="s">
        <v>41</v>
      </c>
      <c r="D22" s="12" t="s">
        <v>42</v>
      </c>
    </row>
    <row r="23" spans="1:29" x14ac:dyDescent="0.25">
      <c r="A23" s="13">
        <v>1</v>
      </c>
      <c r="B23" s="13" t="s">
        <v>114</v>
      </c>
      <c r="C23" s="13" t="s">
        <v>115</v>
      </c>
      <c r="D23" s="13">
        <v>0</v>
      </c>
    </row>
  </sheetData>
  <mergeCells count="5">
    <mergeCell ref="A1:F1"/>
    <mergeCell ref="A6:F6"/>
    <mergeCell ref="A11:G11"/>
    <mergeCell ref="A16:AC16"/>
    <mergeCell ref="A21:D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G12"/>
  <sheetViews>
    <sheetView workbookViewId="0">
      <selection activeCell="B8" sqref="B8"/>
    </sheetView>
  </sheetViews>
  <sheetFormatPr baseColWidth="10" defaultRowHeight="15" x14ac:dyDescent="0.25"/>
  <cols>
    <col min="1" max="1" width="12.140625" bestFit="1" customWidth="1"/>
    <col min="2" max="2" width="108.7109375" style="17" bestFit="1" customWidth="1"/>
    <col min="3" max="3" width="65.42578125" style="17" bestFit="1" customWidth="1"/>
    <col min="4" max="4" width="36.28515625" style="17" bestFit="1" customWidth="1"/>
    <col min="5" max="6" width="37.28515625" style="17" bestFit="1" customWidth="1"/>
    <col min="7" max="7" width="255.7109375" style="16" bestFit="1" customWidth="1"/>
  </cols>
  <sheetData>
    <row r="1" spans="1:7" x14ac:dyDescent="0.25">
      <c r="A1" t="s">
        <v>94</v>
      </c>
      <c r="B1" s="17" t="s">
        <v>95</v>
      </c>
    </row>
    <row r="4" spans="1:7" x14ac:dyDescent="0.25">
      <c r="A4" t="s">
        <v>96</v>
      </c>
      <c r="B4" s="17" t="str">
        <f>CONCATENATE(ESQUEMAS!A2,", ",ESQUEMAS!B2,",",ESQUEMAS!C2,", ",CARTERAS!B2,", ",CARTERAS!D2,", ",CARTERAS!C2,",",DICCIONARIOS!N2,",",DICCIONARIOS!O2)</f>
        <v>RCF_ESQ_ID, RCF_ESQ_FECHA_LIB,RCF_ESQ_PLAZO, RCF_CAR_ID , RCF_CAR_NOMBRE, RCF_ESC_PRIORIDAD,RCF_DD_MTR_ID,RCF_DD_MTR_CODIGO</v>
      </c>
      <c r="C4" s="17" t="str">
        <f>CONCATENATE(", ",CARTERAS!F2,", ",CARTERAS!G2,", ",CARTERAS!H2)</f>
        <v>, RD_ID, RD_NAME, RD_DEFINITION</v>
      </c>
      <c r="D4" s="17" t="str">
        <f>CONCATENATE(", ",DICCIONARIOS!B2,", ",DICCIONARIOS!C2)</f>
        <v>, RCF_DD_EES_ID, RCF_DD_EES_CODIGO</v>
      </c>
      <c r="E4" s="17" t="str">
        <f>CONCATENATE(", ",DICCIONARIOS!F2,", ",DICCIONARIOS!G2)</f>
        <v>, RCF_DD_ECA_ID, RCF_DD_ECA_CODIGO</v>
      </c>
      <c r="F4" s="17" t="str">
        <f>CONCATENATE(", ",DICCIONARIOS!J2,", ",DICCIONARIOS!K2)</f>
        <v>, RCF_DD_AER_ID, RCF_DD_AER_CODIGO</v>
      </c>
      <c r="G4" s="16" t="str">
        <f>CONCATENATE(", ",'VALORES POR DEFECTO'!B2,", ",'VALORES POR DEFECTO'!C2,", ",'VALORES POR DEFECTO'!F2,", ",'VALORES POR DEFECTO'!A12,", ",'VALORES POR DEFECTO'!B12,", ",'VALORES POR DEFECTO'!C12,", ",'VALORES POR DEFECTO'!A22,", ",'VALORES POR DEFECTO'!B22,", ",'VALORES POR DEFECTO'!C22,", ",'VALORES POR DEFECTO'!D22,", ",'VALORES POR DEFECTO'!A7,", ",'VALORES POR DEFECTO'!C7,", ",'VALORES POR DEFECTO'!D7,", ",'VALORES POR DEFECTO'!E7,", ",'VALORES POR DEFECTO'!F7,", ",'VALORES POR DEFECTO'!A17,", ",'VALORES POR DEFECTO'!B17,", ",'VALORES POR DEFECTO'!C17,", ",'VALORES POR DEFECTO'!D17,", ",'VALORES POR DEFECTO'!E17,", ",'VALORES POR DEFECTO'!F17,", ",'VALORES POR DEFECTO'!G17,", ",'VALORES POR DEFECTO'!H17,", ",'VALORES POR DEFECTO'!I17,", ",'VALORES POR DEFECTO'!J17,", ",'VALORES POR DEFECTO'!K17,", ",'VALORES POR DEFECTO'!L17,", ",'VALORES POR DEFECTO'!M17,", ",'VALORES POR DEFECTO'!N17,", ",'VALORES POR DEFECTO'!O17,", ",'VALORES POR DEFECTO'!P17,", ",'VALORES POR DEFECTO'!Q17,", ",'VALORES POR DEFECTO'!R17,", ",'VALORES POR DEFECTO'!S17,", ",'VALORES POR DEFECTO'!T17,", ",'VALORES POR DEFECTO'!U17,", ",'VALORES POR DEFECTO'!V17)</f>
        <v>,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row>
    <row r="5" spans="1:7" x14ac:dyDescent="0.25">
      <c r="A5" t="s">
        <v>97</v>
      </c>
      <c r="B5" s="17" t="str">
        <f>CONCATENATE(VLOOKUP(CARTERAS!A3,ESQUEMAS!$A$3:$E$7,1),", ",VLOOKUP(CARTERAS!A3,ESQUEMAS!$A$3:$E$7,2),", ",VLOOKUP(CARTERAS!A3,ESQUEMAS!$A$3:$E$7,3),", ",CARTERAS!B3,", '",CARTERAS!D3,"'",", ",CARTERAS!C3,", ",VLOOKUP(VLOOKUP(CARTERAS!A3,ESQUEMAS!$A$3:$E$7,5,),DICCIONARIOS!$M$3:$O$8,2,),", '",VLOOKUP(VLOOKUP(CARTERAS!A3,ESQUEMAS!$A$3:$E$7,5,),DICCIONARIOS!$M$3:$O$8,3,),"'")</f>
        <v>1, TRUNC(SYSDATE - 90), 29, 1, 'Cartera prueba esquema 1', 1, 1, 'RU'</v>
      </c>
      <c r="C5" s="17" t="str">
        <f>CONCATENATE(", ",CARTERAS!F3,", '",CARTERAS!G3,"', '",CARTERAS!H3,"'")</f>
        <v>, 1, 'Regla por defecto', '&lt;rule type="compare1" ruleId="25" operator="equal" values="[1]" title="regla generica" /&gt; '</v>
      </c>
      <c r="D5" s="17" t="str">
        <f>CONCATENATE(",",VLOOKUP(VLOOKUP(CARTERAS!A3,ESQUEMAS!$A$3:$D$7,4),DICCIONARIOS!$A$3:$C$8,2),", '",VLOOKUP(VLOOKUP(CARTERAS!A3,ESQUEMAS!$A$3:$D$7,4),DICCIONARIOS!$A$3:$C$8,3),"'")</f>
        <v>,4, 'EXG'</v>
      </c>
      <c r="E5" s="17" t="str">
        <f>CONCATENATE(", ",VLOOKUP(CARTERAS!E3,DICCIONARIOS!$E$3:$G$8,2),", '",VLOOKUP(CARTERAS!E3,DICCIONARIOS!$E$3:$G$8,3),"'")</f>
        <v>, 1, 'BLO'</v>
      </c>
      <c r="F5" s="17" t="str">
        <f>CONCATENATE(", ",VLOOKUP(CARTERAS!I3,DICCIONARIOS!$I$3:$K$8,2),", '",VLOOKUP(CARTERAS!I3,DICCIONARIOS!$I$3:$K$8,3),"'")</f>
        <v>, 1, 'CP'</v>
      </c>
      <c r="G5"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6" spans="1:7" x14ac:dyDescent="0.25">
      <c r="B6" s="17" t="str">
        <f>CONCATENATE(VLOOKUP(CARTERAS!A4,ESQUEMAS!$A$3:$E$7,1),", ",VLOOKUP(CARTERAS!A4,ESQUEMAS!$A$3:$E$7,2),", ",VLOOKUP(CARTERAS!A4,ESQUEMAS!$A$3:$E$7,3),", ",CARTERAS!B4,", '",CARTERAS!D4,"'",", ",CARTERAS!C4,", ",VLOOKUP(VLOOKUP(CARTERAS!A4,ESQUEMAS!$A$3:$E$7,5,),DICCIONARIOS!$M$3:$O$8,2,),", '",VLOOKUP(VLOOKUP(CARTERAS!A4,ESQUEMAS!$A$3:$E$7,5,),DICCIONARIOS!$M$3:$O$8,3,),"'")</f>
        <v>2, TRUNC(SYSDATE - 60), 100, 2, 'Cartera prueba esquema 2', 1, 1, 'RU'</v>
      </c>
      <c r="C6" s="17" t="str">
        <f>CONCATENATE(", ",CARTERAS!F4,", '",CARTERAS!G4,"', '",CARTERAS!H4,"'")</f>
        <v>, 1, 'Regla por defecto', '&lt;rule type="compare1" ruleId="25" operator="equal" values="[1]" title="regla generica" /&gt; '</v>
      </c>
      <c r="D6" s="17" t="str">
        <f>CONCATENATE(",",VLOOKUP(VLOOKUP(CARTERAS!A4,ESQUEMAS!$A$3:$D$7,4),DICCIONARIOS!$A$3:$C$8,2),", '",VLOOKUP(VLOOKUP(CARTERAS!A4,ESQUEMAS!$A$3:$D$7,4),DICCIONARIOS!$A$3:$C$8,3),"'")</f>
        <v>,4, 'EXG'</v>
      </c>
      <c r="E6" s="17" t="str">
        <f>CONCATENATE(", ",VLOOKUP(CARTERAS!E4,DICCIONARIOS!$E$3:$G$8,2),", '",VLOOKUP(CARTERAS!E4,DICCIONARIOS!$E$3:$G$8,3),"'")</f>
        <v>, 1, 'BLO'</v>
      </c>
      <c r="F6" s="17" t="str">
        <f>CONCATENATE(", ",VLOOKUP(CARTERAS!I4,DICCIONARIOS!$I$3:$K$8,2),", '",VLOOKUP(CARTERAS!I4,DICCIONARIOS!$I$3:$K$8,3),"'")</f>
        <v>, 1, 'CP'</v>
      </c>
      <c r="G6"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7" spans="1:7" x14ac:dyDescent="0.25">
      <c r="B7" s="17" t="str">
        <f>CONCATENATE(VLOOKUP(CARTERAS!A5,ESQUEMAS!$A$3:$E$7,1),", ",VLOOKUP(CARTERAS!A5,ESQUEMAS!$A$3:$E$7,2),", ",VLOOKUP(CARTERAS!A5,ESQUEMAS!$A$3:$E$7,3),", ",CARTERAS!B5,", '",CARTERAS!D5,"'",", ",CARTERAS!C5,", ",VLOOKUP(VLOOKUP(CARTERAS!A5,ESQUEMAS!$A$3:$E$7,5,),DICCIONARIOS!$M$3:$O$8,2,),", '",VLOOKUP(VLOOKUP(CARTERAS!A5,ESQUEMAS!$A$3:$E$7,5,),DICCIONARIOS!$M$3:$O$8,3,),"'")</f>
        <v>3, TRUNC(SYSDATE - 30), 29, 3, 'Cartera prueba esquema 3', 1, 2, 'RA'</v>
      </c>
      <c r="C7" s="17" t="str">
        <f>CONCATENATE(", ",CARTERAS!F5,", '",CARTERAS!G5,"', '",CARTERAS!H5,"'")</f>
        <v>, 1, 'Regla por defecto', '&lt;rule type="compare1" ruleId="25" operator="equal" values="[1]" title="regla generica" /&gt; '</v>
      </c>
      <c r="D7" s="17" t="str">
        <f>CONCATENATE(",",VLOOKUP(VLOOKUP(CARTERAS!A5,ESQUEMAS!$A$3:$D$7,4),DICCIONARIOS!$A$3:$C$8,2),", '",VLOOKUP(VLOOKUP(CARTERAS!A5,ESQUEMAS!$A$3:$D$7,4),DICCIONARIOS!$A$3:$C$8,3),"'")</f>
        <v>,4, 'EXG'</v>
      </c>
      <c r="E7" s="17" t="str">
        <f>CONCATENATE(", ",VLOOKUP(CARTERAS!E5,DICCIONARIOS!$E$3:$G$8,2),", '",VLOOKUP(CARTERAS!E5,DICCIONARIOS!$E$3:$G$8,3),"'")</f>
        <v>, 1, 'BLO'</v>
      </c>
      <c r="F7" s="17" t="str">
        <f>CONCATENATE(", ",VLOOKUP(CARTERAS!I5,DICCIONARIOS!$I$3:$K$8,2),", '",VLOOKUP(CARTERAS!I5,DICCIONARIOS!$I$3:$K$8,3),"'")</f>
        <v>, 1, 'CP'</v>
      </c>
      <c r="G7"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8" spans="1:7" x14ac:dyDescent="0.25">
      <c r="B8" s="17" t="str">
        <f>CONCATENATE(VLOOKUP(CARTERAS!A6,ESQUEMAS!$A$3:$E$7,1),", ",VLOOKUP(CARTERAS!A6,ESQUEMAS!$A$3:$E$7,2),", ",VLOOKUP(CARTERAS!A6,ESQUEMAS!$A$3:$E$7,3),", ",CARTERAS!B6,", '",CARTERAS!D6,"'",", ",CARTERAS!C6,", ",VLOOKUP(VLOOKUP(CARTERAS!A6,ESQUEMAS!$A$3:$E$7,5,),DICCIONARIOS!$M$3:$O$8,2,),", '",VLOOKUP(VLOOKUP(CARTERAS!A6,ESQUEMAS!$A$3:$E$7,5,),DICCIONARIOS!$M$3:$O$8,3,),"'")</f>
        <v>4, null, null, 4, 'Primera cartera esquema 4', 5, 0, 'DESC'</v>
      </c>
      <c r="C8" s="17" t="str">
        <f>CONCATENATE(", ",CARTERAS!F6,", '",CARTERAS!G6,"', '",CARTERAS!H6,"'")</f>
        <v>, 1, 'Regla por defecto', '&lt;rule type="compare1" ruleId="25" operator="equal" values="[4]" title="regla generica" /&gt; '</v>
      </c>
      <c r="D8" s="17" t="str">
        <f>CONCATENATE(",",VLOOKUP(VLOOKUP(CARTERAS!A6,ESQUEMAS!$A$3:$D$7,4),DICCIONARIOS!$A$3:$C$8,2),", '",VLOOKUP(VLOOKUP(CARTERAS!A6,ESQUEMAS!$A$3:$D$7,4),DICCIONARIOS!$A$3:$C$8,3),"'")</f>
        <v>,3, 'LBR'</v>
      </c>
      <c r="E8" s="17" t="str">
        <f>CONCATENATE(", ",VLOOKUP(CARTERAS!E6,DICCIONARIOS!$E$3:$G$8,2),", '",VLOOKUP(CARTERAS!E6,DICCIONARIOS!$E$3:$G$8,3),"'")</f>
        <v>, 1, 'BLO'</v>
      </c>
      <c r="F8" s="17" t="str">
        <f>CONCATENATE(", ",VLOOKUP(CARTERAS!I6,DICCIONARIOS!$I$3:$K$8,2),", '",VLOOKUP(CARTERAS!I6,DICCIONARIOS!$I$3:$K$8,3),"'")</f>
        <v>, 1, 'CP'</v>
      </c>
      <c r="G8"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9" spans="1:7" x14ac:dyDescent="0.25">
      <c r="B9" s="17" t="str">
        <f>CONCATENATE(VLOOKUP(CARTERAS!A7,ESQUEMAS!$A$3:$E$7,1),", ",VLOOKUP(CARTERAS!A7,ESQUEMAS!$A$3:$E$7,2),", ",VLOOKUP(CARTERAS!A7,ESQUEMAS!$A$3:$E$7,3),", ",CARTERAS!B7,", '",CARTERAS!D7,"'",", ",CARTERAS!C7,", ",VLOOKUP(VLOOKUP(CARTERAS!A7,ESQUEMAS!$A$3:$E$7,5,),DICCIONARIOS!$M$3:$O$8,2,),", '",VLOOKUP(VLOOKUP(CARTERAS!A7,ESQUEMAS!$A$3:$E$7,5,),DICCIONARIOS!$M$3:$O$8,3,),"'")</f>
        <v>4, null, null, 5, 'Segunda cartera esquema 4', 4, 0, 'DESC'</v>
      </c>
      <c r="C9" s="17" t="str">
        <f>CONCATENATE(", ",CARTERAS!F7,", '",CARTERAS!G7,"', '",CARTERAS!H7,"'")</f>
        <v>, 2, 'Regla por defecto', '&lt;rule type="compare1" ruleId="25" operator="equal" values="[5]" title="regla generica" /&gt; '</v>
      </c>
      <c r="D9" s="17" t="str">
        <f>CONCATENATE(",",VLOOKUP(VLOOKUP(CARTERAS!A7,ESQUEMAS!$A$3:$D$7,4),DICCIONARIOS!$A$3:$C$8,2),", '",VLOOKUP(VLOOKUP(CARTERAS!A7,ESQUEMAS!$A$3:$D$7,4),DICCIONARIOS!$A$3:$C$8,3),"'")</f>
        <v>,3, 'LBR'</v>
      </c>
      <c r="E9" s="17" t="str">
        <f>CONCATENATE(", ",VLOOKUP(CARTERAS!E7,DICCIONARIOS!$E$3:$G$8,2),", '",VLOOKUP(CARTERAS!E7,DICCIONARIOS!$E$3:$G$8,3),"'")</f>
        <v>, 1, 'BLO'</v>
      </c>
      <c r="F9" s="17" t="str">
        <f>CONCATENATE(", ",VLOOKUP(CARTERAS!I7,DICCIONARIOS!$I$3:$K$8,2),", '",VLOOKUP(CARTERAS!I7,DICCIONARIOS!$I$3:$K$8,3),"'")</f>
        <v>, 1, 'CP'</v>
      </c>
      <c r="G9"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10" spans="1:7" x14ac:dyDescent="0.25">
      <c r="B10" s="17" t="str">
        <f>CONCATENATE(VLOOKUP(CARTERAS!A8,ESQUEMAS!$A$3:$E$7,1),", ",VLOOKUP(CARTERAS!A8,ESQUEMAS!$A$3:$E$7,2),", ",VLOOKUP(CARTERAS!A8,ESQUEMAS!$A$3:$E$7,3),", ",CARTERAS!B8,", '",CARTERAS!D8,"'",", ",CARTERAS!C8,", ",VLOOKUP(VLOOKUP(CARTERAS!A8,ESQUEMAS!$A$3:$E$7,5,),DICCIONARIOS!$M$3:$O$8,2,),", '",VLOOKUP(VLOOKUP(CARTERAS!A8,ESQUEMAS!$A$3:$E$7,5,),DICCIONARIOS!$M$3:$O$8,3,),"'")</f>
        <v>4, null, null, 6, 'Tercera cartera esquema 4', 3, 0, 'DESC'</v>
      </c>
      <c r="C10" s="17" t="str">
        <f>CONCATENATE(", ",CARTERAS!F8,", '",CARTERAS!G8,"', '",CARTERAS!H8,"'")</f>
        <v>, 3, 'Regla por defecto', '&lt;rule type="compare1" ruleId="25" operator="equal" values="[6]" title="regla generica" /&gt; '</v>
      </c>
      <c r="D10" s="17" t="str">
        <f>CONCATENATE(",",VLOOKUP(VLOOKUP(CARTERAS!A8,ESQUEMAS!$A$3:$D$7,4),DICCIONARIOS!$A$3:$C$8,2),", '",VLOOKUP(VLOOKUP(CARTERAS!A8,ESQUEMAS!$A$3:$D$7,4),DICCIONARIOS!$A$3:$C$8,3),"'")</f>
        <v>,3, 'LBR'</v>
      </c>
      <c r="E10" s="17" t="str">
        <f>CONCATENATE(", ",VLOOKUP(CARTERAS!E8,DICCIONARIOS!$E$3:$G$8,2),", '",VLOOKUP(CARTERAS!E8,DICCIONARIOS!$E$3:$G$8,3),"'")</f>
        <v>, 1, 'BLO'</v>
      </c>
      <c r="F10" s="17" t="str">
        <f>CONCATENATE(", ",VLOOKUP(CARTERAS!I8,DICCIONARIOS!$I$3:$K$8,2),", '",VLOOKUP(CARTERAS!I8,DICCIONARIOS!$I$3:$K$8,3),"'")</f>
        <v>, 1, 'CP'</v>
      </c>
      <c r="G10"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11" spans="1:7" x14ac:dyDescent="0.25">
      <c r="B11" s="17" t="str">
        <f>CONCATENATE(VLOOKUP(CARTERAS!A9,ESQUEMAS!$A$3:$E$7,1),", ",VLOOKUP(CARTERAS!A9,ESQUEMAS!$A$3:$E$7,2),", ",VLOOKUP(CARTERAS!A9,ESQUEMAS!$A$3:$E$7,3),", ",CARTERAS!B9,", '",CARTERAS!D9,"'",", ",CARTERAS!C9,", ",VLOOKUP(VLOOKUP(CARTERAS!A9,ESQUEMAS!$A$3:$E$7,5,),DICCIONARIOS!$M$3:$O$8,2,),", '",VLOOKUP(VLOOKUP(CARTERAS!A9,ESQUEMAS!$A$3:$E$7,5,),DICCIONARIOS!$M$3:$O$8,3,),"'")</f>
        <v>4, null, null, 7, 'Cuarta cartera esquema 5', 2, 0, 'DESC'</v>
      </c>
      <c r="C11" s="17" t="str">
        <f>CONCATENATE(", ",CARTERAS!F9,", '",CARTERAS!G9,"', '",CARTERAS!H9,"'")</f>
        <v>, 4, 'Regla por defecto', '&lt;rule type="compare1" ruleId="25" operator="equal" values="[7]" title="regla generica" /&gt; '</v>
      </c>
      <c r="D11" s="17" t="str">
        <f>CONCATENATE(",",VLOOKUP(VLOOKUP(CARTERAS!A9,ESQUEMAS!$A$3:$D$7,4),DICCIONARIOS!$A$3:$C$8,2),", '",VLOOKUP(VLOOKUP(CARTERAS!A9,ESQUEMAS!$A$3:$D$7,4),DICCIONARIOS!$A$3:$C$8,3),"'")</f>
        <v>,3, 'LBR'</v>
      </c>
      <c r="E11" s="17" t="str">
        <f>CONCATENATE(", ",VLOOKUP(CARTERAS!E9,DICCIONARIOS!$E$3:$G$8,2),", '",VLOOKUP(CARTERAS!E9,DICCIONARIOS!$E$3:$G$8,3),"'")</f>
        <v>, 1, 'BLO'</v>
      </c>
      <c r="F11" s="17" t="str">
        <f>CONCATENATE(", ",VLOOKUP(CARTERAS!I9,DICCIONARIOS!$I$3:$K$8,2),", '",VLOOKUP(CARTERAS!I9,DICCIONARIOS!$I$3:$K$8,3),"'")</f>
        <v>, 1, 'CP'</v>
      </c>
      <c r="G11"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row r="12" spans="1:7" x14ac:dyDescent="0.25">
      <c r="B12" s="17" t="str">
        <f>CONCATENATE(VLOOKUP(CARTERAS!A10,ESQUEMAS!$A$3:$E$7,1),", ",VLOOKUP(CARTERAS!A10,ESQUEMAS!$A$3:$E$7,2),", ",VLOOKUP(CARTERAS!A10,ESQUEMAS!$A$3:$E$7,3),", ",CARTERAS!B10,", '",CARTERAS!D10,"'",", ",CARTERAS!C10,", ",VLOOKUP(VLOOKUP(CARTERAS!A10,ESQUEMAS!$A$3:$E$7,5,),DICCIONARIOS!$M$3:$O$8,2,),", '",VLOOKUP(VLOOKUP(CARTERAS!A10,ESQUEMAS!$A$3:$E$7,5,),DICCIONARIOS!$M$3:$O$8,3,),"'")</f>
        <v>4, null, null, 8, 'Quinta cartera esquema 6', 1, 0, 'DESC'</v>
      </c>
      <c r="C12" s="17" t="str">
        <f>CONCATENATE(", ",CARTERAS!F10,", '",CARTERAS!G10,"', '",CARTERAS!H10,"'")</f>
        <v>, 5, 'Regla por defecto', '&lt;rule type="compare1" ruleId="25" operator="equal" values="[8]" title="regla generica" /&gt; '</v>
      </c>
      <c r="D12" s="17" t="str">
        <f>CONCATENATE(",",VLOOKUP(VLOOKUP(CARTERAS!A10,ESQUEMAS!$A$3:$D$7,4),DICCIONARIOS!$A$3:$C$8,2),", '",VLOOKUP(VLOOKUP(CARTERAS!A10,ESQUEMAS!$A$3:$D$7,4),DICCIONARIOS!$A$3:$C$8,3),"'")</f>
        <v>,3, 'LBR'</v>
      </c>
      <c r="E12" s="17" t="str">
        <f>CONCATENATE(", ",VLOOKUP(CARTERAS!E10,DICCIONARIOS!$E$3:$G$8,2),", '",VLOOKUP(CARTERAS!E10,DICCIONARIOS!$E$3:$G$8,3),"'")</f>
        <v>, 1, 'BLO'</v>
      </c>
      <c r="F12" s="17" t="str">
        <f>CONCATENATE(", ",VLOOKUP(CARTERAS!I10,DICCIONARIOS!$I$3:$K$8,2),", '",VLOOKUP(CARTERAS!I10,DICCIONARIOS!$I$3:$K$8,3),"'")</f>
        <v>, 1, 'CP'</v>
      </c>
      <c r="G12" s="16" t="str">
        <f>CONCATENATE(", ",'VALORES POR DEFECTO'!$B$3,",",'VALORES POR DEFECTO'!$C$3,", ",'VALORES POR DEFECTO'!$F$3,", ",'VALORES POR DEFECTO'!$A$13,", ",'VALORES POR DEFECTO'!$B$13,", ",'VALORES POR DEFECTO'!$C$13,", ",'VALORES POR DEFECTO'!$A$23,", '",'VALORES POR DEFECTO'!$B$23,"', '",'VALORES POR DEFECTO'!$C$23,"', ",'VALORES POR DEFECTO'!$D$23,", ",'VALORES POR DEFECTO'!$A$8,", ",'VALORES POR DEFECTO'!$C$8,", ",'VALORES POR DEFECTO'!$D$8,", '",'VALORES POR DEFECTO'!$E$8,"', ",'VALORES POR DEFECTO'!$F$8,", ",'VALORES POR DEFECTO'!$A$18,", '",'VALORES POR DEFECTO'!$B$18,"', ",'VALORES POR DEFECTO'!$C$18,", ",'VALORES POR DEFECTO'!$D$18,", ",'VALORES POR DEFECTO'!$E$18,", '",'VALORES POR DEFECTO'!$F$18,"', ",'VALORES POR DEFECTO'!$G$18,", ",'VALORES POR DEFECTO'!$H$18,", '",'VALORES POR DEFECTO'!$I$18,"', ",'VALORES POR DEFECTO'!$J$18,", ",'VALORES POR DEFECTO'!$K$18,", ",'VALORES POR DEFECTO'!$L$18,", ",'VALORES POR DEFECTO'!$M$18,", ",'VALORES POR DEFECTO'!$N$18,", '",'VALORES POR DEFECTO'!$O$18,"', ",'VALORES POR DEFECTO'!$P$18,", ",'VALORES POR DEFECTO'!$Q$18,", '",'VALORES POR DEFECTO'!$R$18,"', ",'VALORES POR DEFECTO'!$S$18,", ",'VALORES POR DEFECTO'!$T$18,", '",'VALORES POR DEFECTO'!$U$18,"', ",'VALORES POR DEFECTO'!$V$18)</f>
        <v>, 0,0, 0, 0, 0, 0, 1, 'AGENCIA MANOLO', 'AGMANO', 0, 1, 0, 1, 'GI', 0, 1, 'POR DEFECTO', 100, 0, 1, 'EST', 0, 1, 'METAS VOLANTES 1', TRUNC(SYSDATE), 60, 10, 0, 1, 'FACTURACIÓN 1', 0, 1, 'POLÍTICA ACUERDOS', 0, 1, 'MODELO RANKING', 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C15"/>
  <sheetViews>
    <sheetView workbookViewId="0">
      <selection activeCell="A9" sqref="A9"/>
    </sheetView>
  </sheetViews>
  <sheetFormatPr baseColWidth="10" defaultRowHeight="13.5" x14ac:dyDescent="0.25"/>
  <cols>
    <col min="1" max="1" width="11.42578125" style="16"/>
    <col min="2" max="2" width="24.5703125" style="16" customWidth="1"/>
    <col min="3" max="3" width="255.7109375" style="16" bestFit="1" customWidth="1"/>
    <col min="4" max="16384" width="11.42578125" style="16"/>
  </cols>
  <sheetData>
    <row r="1" spans="1:3" x14ac:dyDescent="0.25">
      <c r="A1" s="16" t="s">
        <v>109</v>
      </c>
      <c r="B1" s="16" t="s">
        <v>110</v>
      </c>
      <c r="C1" s="16" t="s">
        <v>111</v>
      </c>
    </row>
    <row r="2" spans="1:3" x14ac:dyDescent="0.25">
      <c r="A2"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2" s="16" t="str">
        <f>CONCATENATE("VALUES (",'SQL BUILDER'!B5,'SQL BUILDER'!C5,'SQL BUILDER'!D5,'SQL BUILDER'!E5,'SQL BUILDER'!F5,'SQL BUILDER'!G5,");")</f>
        <v>VALUES (1, TRUNC(SYSDATE - 90), 29, 1, 'Cartera prueba esquema 1', 1, 1, 'RU',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c r="C2" s="20" t="str">
        <f>CONCATENATE(A2,B2)</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row>
    <row r="3" spans="1:3" x14ac:dyDescent="0.25">
      <c r="A3"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3" s="16" t="str">
        <f>CONCATENATE("VALUES (",'SQL BUILDER'!B6,'SQL BUILDER'!C6,'SQL BUILDER'!D6,'SQL BUILDER'!E6,'SQL BUILDER'!F6,'SQL BUILDER'!G6,");")</f>
        <v>VALUES (2, TRUNC(SYSDATE - 60), 100, 2, 'Cartera prueba esquema 2', 1, 1, 'RU',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c r="C3" s="20" t="str">
        <f t="shared" ref="C3:C15" si="0">CONCATENATE(A3,B3)</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row>
    <row r="4" spans="1:3" x14ac:dyDescent="0.25">
      <c r="A4"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4" s="16" t="str">
        <f>CONCATENATE("VALUES (",'SQL BUILDER'!B7,'SQL BUILDER'!C7,'SQL BUILDER'!D7,'SQL BUILDER'!E7,'SQL BUILDER'!F7,'SQL BUILDER'!G7,");")</f>
        <v>VALUES (3, TRUNC(SYSDATE - 30), 29, 3, 'Cartera prueba esquema 3', 1, 2, 'RA',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c r="C4"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'&lt;rule type="compare1" ruleId="25" operator="equal" values="[1]" title="regla generica" /&gt; ',4, 'EXG', 1, 'BLO', 1, 'CP', 0,0, 0, 0, 0, 0, 1, 'AGENCIA MANOLO', 'AGMANO', 0, 1, 0, 1, 'GI', 0, 1, 'POR DEFECTO', 100, 0, 1, 'EST', 0, 1, 'METAS VOLANTES 1', TRUNC(SYSDATE), 60, 10, 0, 1, 'FACTURACIÓN 1', 0, 1, 'POLÍTICA ACUERDOS', 0, 1, 'MODELO RANKING', 0);</v>
      </c>
    </row>
    <row r="5" spans="1:3" x14ac:dyDescent="0.25">
      <c r="A5"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5" s="16" t="str">
        <f>CONCATENATE("VALUES (",'SQL BUILDER'!B8,'SQL BUILDER'!C8,'SQL BUILDER'!D8,'SQL BUILDER'!E8,'SQL BUILDER'!F8,'SQL BUILDER'!G8,");")</f>
        <v>VALUES (4, null, null, 4, 'Primera cartera esquema 4', 5, 0, 'DESC', 1, 'Regla por defecto', '&lt;rule type="compare1" ruleId="25" operator="equal" values="[4]" title="regla generica" /&gt; ',3, 'LBR', 1, 'BLO', 1, 'CP', 0,0, 0, 0, 0, 0, 1, 'AGENCIA MANOLO', 'AGMANO', 0, 1, 0, 1, 'GI', 0, 1, 'POR DEFECTO', 100, 0, 1, 'EST', 0, 1, 'METAS VOLANTES 1', TRUNC(SYSDATE), 60, 10, 0, 1, 'FACTURACIÓN 1', 0, 1, 'POLÍTICA ACUERDOS', 0, 1, 'MODELO RANKING', 0);</v>
      </c>
      <c r="C5"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'&lt;rule type="compare1" ruleId="25" operator="equal" values="[4]" title="regla generica" /&gt; ',3, 'LBR', 1, 'BLO', 1, 'CP', 0,0, 0, 0, 0, 0, 1, 'AGENCIA MANOLO', 'AGMANO', 0, 1, 0, 1, 'GI', 0, 1, 'POR DEFECTO', 100, 0, 1, 'EST', 0, 1, 'METAS VOLANTES 1', TRUNC(SYSDATE), 60, 10, 0, 1, 'FACTURACIÓN 1', 0, 1, 'POLÍTICA ACUERDOS', 0, 1, 'MODELO RANKING', 0);</v>
      </c>
    </row>
    <row r="6" spans="1:3" x14ac:dyDescent="0.25">
      <c r="A6"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6" s="16" t="str">
        <f>CONCATENATE("VALUES (",'SQL BUILDER'!B9,'SQL BUILDER'!C9,'SQL BUILDER'!D9,'SQL BUILDER'!E9,'SQL BUILDER'!F9,'SQL BUILDER'!G9,");")</f>
        <v>VALUES (4, null, null, 5, 'Segunda cartera esquema 4', 4, 0, 'DESC', 2, 'Regla por defecto', '&lt;rule type="compare1" ruleId="25" operator="equal" values="[5]" title="regla generica" /&gt; ',3, 'LBR', 1, 'BLO', 1, 'CP', 0,0, 0, 0, 0, 0, 1, 'AGENCIA MANOLO', 'AGMANO', 0, 1, 0, 1, 'GI', 0, 1, 'POR DEFECTO', 100, 0, 1, 'EST', 0, 1, 'METAS VOLANTES 1', TRUNC(SYSDATE), 60, 10, 0, 1, 'FACTURACIÓN 1', 0, 1, 'POLÍTICA ACUERDOS', 0, 1, 'MODELO RANKING', 0);</v>
      </c>
      <c r="C6"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'&lt;rule type="compare1" ruleId="25" operator="equal" values="[5]" title="regla generica" /&gt; ',3, 'LBR', 1, 'BLO', 1, 'CP', 0,0, 0, 0, 0, 0, 1, 'AGENCIA MANOLO', 'AGMANO', 0, 1, 0, 1, 'GI', 0, 1, 'POR DEFECTO', 100, 0, 1, 'EST', 0, 1, 'METAS VOLANTES 1', TRUNC(SYSDATE), 60, 10, 0, 1, 'FACTURACIÓN 1', 0, 1, 'POLÍTICA ACUERDOS', 0, 1, 'MODELO RANKING', 0);</v>
      </c>
    </row>
    <row r="7" spans="1:3" x14ac:dyDescent="0.25">
      <c r="A7"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7" s="16" t="str">
        <f>CONCATENATE("VALUES (",'SQL BUILDER'!B10,'SQL BUILDER'!C10,'SQL BUILDER'!D10,'SQL BUILDER'!E10,'SQL BUILDER'!F10,'SQL BUILDER'!G10,");")</f>
        <v>VALUES (4, null, null, 6, 'Tercera cartera esquema 4', 3, 0, 'DESC', 3, 'Regla por defecto', '&lt;rule type="compare1" ruleId="25" operator="equal" values="[6]" title="regla generica" /&gt; ',3, 'LBR', 1, 'BLO', 1, 'CP', 0,0, 0, 0, 0, 0, 1, 'AGENCIA MANOLO', 'AGMANO', 0, 1, 0, 1, 'GI', 0, 1, 'POR DEFECTO', 100, 0, 1, 'EST', 0, 1, 'METAS VOLANTES 1', TRUNC(SYSDATE), 60, 10, 0, 1, 'FACTURACIÓN 1', 0, 1, 'POLÍTICA ACUERDOS', 0, 1, 'MODELO RANKING', 0);</v>
      </c>
      <c r="C7"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'&lt;rule type="compare1" ruleId="25" operator="equal" values="[6]" title="regla generica" /&gt; ',3, 'LBR', 1, 'BLO', 1, 'CP', 0,0, 0, 0, 0, 0, 1, 'AGENCIA MANOLO', 'AGMANO', 0, 1, 0, 1, 'GI', 0, 1, 'POR DEFECTO', 100, 0, 1, 'EST', 0, 1, 'METAS VOLANTES 1', TRUNC(SYSDATE), 60, 10, 0, 1, 'FACTURACIÓN 1', 0, 1, 'POLÍTICA ACUERDOS', 0, 1, 'MODELO RANKING', 0);</v>
      </c>
    </row>
    <row r="8" spans="1:3" x14ac:dyDescent="0.25">
      <c r="A8"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8" s="16" t="str">
        <f>CONCATENATE("VALUES (",'SQL BUILDER'!B11,'SQL BUILDER'!C11,'SQL BUILDER'!D11,'SQL BUILDER'!E11,'SQL BUILDER'!F11,'SQL BUILDER'!G11,");")</f>
        <v>VALUES (4, null, null, 7, 'Cuarta cartera esquema 5', 2, 0, 'DESC', 4, 'Regla por defecto', '&lt;rule type="compare1" ruleId="25" operator="equal" values="[7]" title="regla generica" /&gt; ',3, 'LBR', 1, 'BLO', 1, 'CP', 0,0, 0, 0, 0, 0, 1, 'AGENCIA MANOLO', 'AGMANO', 0, 1, 0, 1, 'GI', 0, 1, 'POR DEFECTO', 100, 0, 1, 'EST', 0, 1, 'METAS VOLANTES 1', TRUNC(SYSDATE), 60, 10, 0, 1, 'FACTURACIÓN 1', 0, 1, 'POLÍTICA ACUERDOS', 0, 1, 'MODELO RANKING', 0);</v>
      </c>
      <c r="C8"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'&lt;rule type="compare1" ruleId="25" operator="equal" values="[7]" title="regla generica" /&gt; ',3, 'LBR', 1, 'BLO', 1, 'CP', 0,0, 0, 0, 0, 0, 1, 'AGENCIA MANOLO', 'AGMANO', 0, 1, 0, 1, 'GI', 0, 1, 'POR DEFECTO', 100, 0, 1, 'EST', 0, 1, 'METAS VOLANTES 1', TRUNC(SYSDATE), 60, 10, 0, 1, 'FACTURACIÓN 1', 0, 1, 'POLÍTICA ACUERDOS', 0, 1, 'MODELO RANKING', 0);</v>
      </c>
    </row>
    <row r="9" spans="1:3" x14ac:dyDescent="0.25">
      <c r="A9" s="16" t="str">
        <f>CONCATENATE("INSERT INTO ",'SQL BUILDER'!$B$1," (",'SQL BUILDER'!$B$4,'SQL BUILDER'!$C$4,'SQL BUILDER'!$D$4,'SQL BUILDER'!$E$4,'SQL BUILDER'!$F$4,'SQL BUILDER'!$G$4,")")</f>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
      </c>
      <c r="B9" s="16" t="str">
        <f>CONCATENATE("VALUES (",'SQL BUILDER'!B12,'SQL BUILDER'!C12,'SQL BUILDER'!D12,'SQL BUILDER'!E12,'SQL BUILDER'!F12,'SQL BUILDER'!G12,");")</f>
        <v>VALUES (4, null, null, 8, 'Quinta cartera esquema 6', 1, 0, 'DESC', 5, 'Regla por defecto', '&lt;rule type="compare1" ruleId="25" operator="equal" values="[8]" title="regla generica" /&gt; ',3, 'LBR', 1, 'BLO', 1, 'CP', 0,0, 0, 0, 0, 0, 1, 'AGENCIA MANOLO', 'AGMANO', 0, 1, 0, 1, 'GI', 0, 1, 'POR DEFECTO', 100, 0, 1, 'EST', 0, 1, 'METAS VOLANTES 1', TRUNC(SYSDATE), 60, 10, 0, 1, 'FACTURACIÓN 1', 0, 1, 'POLÍTICA ACUERDOS', 0, 1, 'MODELO RANKING', 0);</v>
      </c>
      <c r="C9" s="20" t="str">
        <f t="shared" si="0"/>
        <v>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'&lt;rule type="compare1" ruleId="25" operator="equal" values="[8]" title="regla generica" /&gt; ',3, 'LBR', 1, 'BLO', 1, 'CP', 0,0, 0, 0, 0, 0, 1, 'AGENCIA MANOLO', 'AGMANO', 0, 1, 0, 1, 'GI', 0, 1, 'POR DEFECTO', 100, 0, 1, 'EST', 0, 1, 'METAS VOLANTES 1', TRUNC(SYSDATE), 60, 10, 0, 1, 'FACTURACIÓN 1', 0, 1, 'POLÍTICA ACUERDOS', 0, 1, 'MODELO RANKING', 0);</v>
      </c>
    </row>
    <row r="10" spans="1:3" x14ac:dyDescent="0.25">
      <c r="C10" s="20" t="str">
        <f t="shared" si="0"/>
        <v/>
      </c>
    </row>
    <row r="11" spans="1:3" x14ac:dyDescent="0.25">
      <c r="C11" s="20" t="str">
        <f t="shared" si="0"/>
        <v/>
      </c>
    </row>
    <row r="12" spans="1:3" x14ac:dyDescent="0.25">
      <c r="C12" s="20" t="str">
        <f t="shared" si="0"/>
        <v/>
      </c>
    </row>
    <row r="13" spans="1:3" x14ac:dyDescent="0.25">
      <c r="C13" s="20" t="str">
        <f t="shared" si="0"/>
        <v/>
      </c>
    </row>
    <row r="14" spans="1:3" x14ac:dyDescent="0.25">
      <c r="C14" s="20" t="str">
        <f t="shared" si="0"/>
        <v/>
      </c>
    </row>
    <row r="15" spans="1:3" x14ac:dyDescent="0.25">
      <c r="C15" s="20"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A8"/>
  <sheetViews>
    <sheetView tabSelected="1" workbookViewId="0">
      <selection sqref="A1:A8"/>
    </sheetView>
  </sheetViews>
  <sheetFormatPr baseColWidth="10" defaultRowHeight="13.5" x14ac:dyDescent="0.25"/>
  <cols>
    <col min="1" max="1" width="255.7109375" style="16" bestFit="1" customWidth="1"/>
    <col min="2" max="16384" width="11.42578125" style="16"/>
  </cols>
  <sheetData>
    <row r="1" spans="1:1" x14ac:dyDescent="0.25">
      <c r="A1" s="20" t="str">
        <f>CONCATENATE("&lt;sql&gt; &lt;type&gt;INSERT&lt;/type&gt; &lt;value&gt;",SUBSTITUTE(SUBSTITUTE(SUBSTITUTE('SQL SCRIPT'!C2,";",""),"&gt;","&amp;gt;"),"&lt;","&amp;lt;"),"&lt;/value&gt;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(1, TRUNC(SYSDATE - 90), 29, 1, 'Cartera prueba esquema 1',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1 en BATCH_RCF_ENTRADA: &lt;/msg&gt;&lt;/sql&gt;</v>
      </c>
    </row>
    <row r="2" spans="1:1" x14ac:dyDescent="0.25">
      <c r="A2" s="20" t="str">
        <f>CONCATENATE("&lt;sql&gt; &lt;type&gt;INSERT&lt;/type&gt; &lt;value&gt;",SUBSTITUTE(SUBSTITUTE(SUBSTITUTE('SQL SCRIPT'!C3,";",""),"&gt;","&amp;gt;"),"&lt;","&amp;lt;"),"&lt;/value&gt;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(2, TRUNC(SYSDATE - 60), 100, 2, 'Cartera prueba esquema 2', 1, 1, 'RU',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2 en BATCH_RCF_ENTRADA: &lt;/msg&gt;&lt;/sql&gt;</v>
      </c>
    </row>
    <row r="3" spans="1:1" x14ac:dyDescent="0.25">
      <c r="A3" s="20" t="str">
        <f>CONCATENATE("&lt;sql&gt; &lt;type&gt;INSERT&lt;/type&gt; &lt;value&gt;",SUBSTITUTE(SUBSTITUTE(SUBSTITUTE('SQL SCRIPT'!C4,";",""),"&gt;","&amp;gt;"),"&lt;","&amp;lt;"),"&lt;/value&gt;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(3, TRUNC(SYSDATE - 30), 29, 3, 'Cartera prueba esquema 3', 1, 2, 'RA', 1, 'Regla por defecto', '&amp;lt;rule type="compare1" ruleId="25" operator="equal" values="[1]" title="regla generica" /&amp;gt; ',4, 'EXG', 1, 'BLO', 1, 'CP', 0,0, 0, 0, 0, 0, 1, 'AGENCIA MANOLO', 'AGMANO', 0, 1, 0, 1, 'GI', 0, 1, 'POR DEFECTO', 100, 0, 1, 'EST', 0, 1, 'METAS VOLANTES 1', TRUNC(SYSDATE), 60, 10, 0, 1, 'FACTURACIÓN 1', 0, 1, 'POLÍTICA ACUERDOS', 0, 1, 'MODELO RANKING', 0)&lt;/value&gt; &lt;msg&gt;Insertado registro nº 3 en BATCH_RCF_ENTRADA: &lt;/msg&gt;&lt;/sql&gt;</v>
      </c>
    </row>
    <row r="4" spans="1:1" x14ac:dyDescent="0.25">
      <c r="A4" s="20" t="str">
        <f>CONCATENATE("&lt;sql&gt; &lt;type&gt;INSERT&lt;/type&gt; &lt;value&gt;",SUBSTITUTE(SUBSTITUTE(SUBSTITUTE('SQL SCRIPT'!C5,";",""),"&gt;","&amp;gt;"),"&lt;","&amp;lt;"),"&lt;/value&gt;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4, 'Primera cartera esquema 4', 5, 0, 'DESC', 1, 'Regla por defecto', '&amp;lt;rule type="compare1" ruleId="25" operator="equal" values="[4]" title="regla generica" /&amp;gt; ',3, 'LBR', 1, 'BLO', 1, 'CP', 0,0, 0, 0, 0, 0, 1, 'AGENCIA MANOLO', 'AGMANO', 0, 1, 0, 1, 'GI', 0, 1, 'POR DEFECTO', 100, 0, 1, 'EST', 0, 1, 'METAS VOLANTES 1', TRUNC(SYSDATE), 60, 10, 0, 1, 'FACTURACIÓN 1', 0, 1, 'POLÍTICA ACUERDOS', 0, 1, 'MODELO RANKING', 0)&lt;/value&gt; &lt;msg&gt;Insertado registro nº 4 en BATCH_RCF_ENTRADA: &lt;/msg&gt;&lt;/sql&gt;</v>
      </c>
    </row>
    <row r="5" spans="1:1" x14ac:dyDescent="0.25">
      <c r="A5" s="20" t="str">
        <f>CONCATENATE("&lt;sql&gt; &lt;type&gt;INSERT&lt;/type&gt; &lt;value&gt;",SUBSTITUTE(SUBSTITUTE(SUBSTITUTE('SQL SCRIPT'!C6,";",""),"&gt;","&amp;gt;"),"&lt;","&amp;lt;"),"&lt;/value&gt;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5, 'Segunda cartera esquema 4', 4, 0, 'DESC', 2, 'Regla por defecto', '&amp;lt;rule type="compare1" ruleId="25" operator="equal" values="[5]" title="regla generica" /&amp;gt; ',3, 'LBR', 1, 'BLO', 1, 'CP', 0,0, 0, 0, 0, 0, 1, 'AGENCIA MANOLO', 'AGMANO', 0, 1, 0, 1, 'GI', 0, 1, 'POR DEFECTO', 100, 0, 1, 'EST', 0, 1, 'METAS VOLANTES 1', TRUNC(SYSDATE), 60, 10, 0, 1, 'FACTURACIÓN 1', 0, 1, 'POLÍTICA ACUERDOS', 0, 1, 'MODELO RANKING', 0)&lt;/value&gt; &lt;msg&gt;Insertado registro nº 5 en BATCH_RCF_ENTRADA: &lt;/msg&gt;&lt;/sql&gt;</v>
      </c>
    </row>
    <row r="6" spans="1:1" x14ac:dyDescent="0.25">
      <c r="A6" s="20" t="str">
        <f>CONCATENATE("&lt;sql&gt; &lt;type&gt;INSERT&lt;/type&gt; &lt;value&gt;",SUBSTITUTE(SUBSTITUTE(SUBSTITUTE('SQL SCRIPT'!C7,";",""),"&gt;","&amp;gt;"),"&lt;","&amp;lt;"),"&lt;/value&gt;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6, 'Tercera cartera esquema 4', 3, 0, 'DESC', 3, 'Regla por defecto', '&amp;lt;rule type="compare1" ruleId="25" operator="equal" values="[6]" title="regla generica" /&amp;gt; ',3, 'LBR', 1, 'BLO', 1, 'CP', 0,0, 0, 0, 0, 0, 1, 'AGENCIA MANOLO', 'AGMANO', 0, 1, 0, 1, 'GI', 0, 1, 'POR DEFECTO', 100, 0, 1, 'EST', 0, 1, 'METAS VOLANTES 1', TRUNC(SYSDATE), 60, 10, 0, 1, 'FACTURACIÓN 1', 0, 1, 'POLÍTICA ACUERDOS', 0, 1, 'MODELO RANKING', 0)&lt;/value&gt; &lt;msg&gt;Insertado registro nº 6 en BATCH_RCF_ENTRADA: &lt;/msg&gt;&lt;/sql&gt;</v>
      </c>
    </row>
    <row r="7" spans="1:1" x14ac:dyDescent="0.25">
      <c r="A7" s="20" t="str">
        <f>CONCATENATE("&lt;sql&gt; &lt;type&gt;INSERT&lt;/type&gt; &lt;value&gt;",SUBSTITUTE(SUBSTITUTE(SUBSTITUTE('SQL SCRIPT'!C8,";",""),"&gt;","&amp;gt;"),"&lt;","&amp;lt;"),"&lt;/value&gt;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7, 'Cuarta cartera esquema 5', 2, 0, 'DESC', 4, 'Regla por defecto', '&amp;lt;rule type="compare1" ruleId="25" operator="equal" values="[7]" title="regla generica" /&amp;gt; ',3, 'LBR', 1, 'BLO', 1, 'CP', 0,0, 0, 0, 0, 0, 1, 'AGENCIA MANOLO', 'AGMANO', 0, 1, 0, 1, 'GI', 0, 1, 'POR DEFECTO', 100, 0, 1, 'EST', 0, 1, 'METAS VOLANTES 1', TRUNC(SYSDATE), 60, 10, 0, 1, 'FACTURACIÓN 1', 0, 1, 'POLÍTICA ACUERDOS', 0, 1, 'MODELO RANKING', 0)&lt;/value&gt; &lt;msg&gt;Insertado registro nº 7 en BATCH_RCF_ENTRADA: &lt;/msg&gt;&lt;/sql&gt;</v>
      </c>
    </row>
    <row r="8" spans="1:1" x14ac:dyDescent="0.25">
      <c r="A8" s="20" t="str">
        <f>CONCATENATE("&lt;sql&gt; &lt;type&gt;INSERT&lt;/type&gt; &lt;value&gt;",SUBSTITUTE(SUBSTITUTE(SUBSTITUTE('SQL SCRIPT'!C9,";",""),"&gt;","&amp;gt;"),"&lt;","&amp;lt;"),"&lt;/value&gt; &lt;msg&gt;Insertado registro nº ",ROW()," en ",'SQL BUILDER'!$B$1,": &lt;/msg&gt;&lt;/sql&gt;")</f>
        <v>&lt;sql&gt; &lt;type&gt;INSERT&lt;/type&gt; &lt;value&gt;INSERT INTO BATCH_RCF_ENTRADA (RCF_ESQ_ID, RCF_ESQ_FECHA_LIB,RCF_ESQ_PLAZO, RCF_CAR_ID , RCF_CAR_NOMBRE, RCF_ESC_PRIORIDAD,RCF_DD_MTR_ID,RCF_DD_MTR_CODIGO, RD_ID, RD_NAME, RD_DEFINITION, RCF_DD_EES_ID, RCF_DD_EES_CODIGO, RCF_DD_ECA_ID, RCF_DD_ECA_CODIGO, RCF_DD_AER_ID, RCF_DD_AER_CODIGO, RCF_ESQ_BORRADO, RCF_DD_EES_BORRADO, RCF_DD_MTR_BORRADO, RCF_CAR_BORRADO, RCF_DD_ECA_BORRADO, RD_BORRADO , RCF_AGE_ID, RCF_AGE_NOMBRE , RCF_AGE_CODIGO, RCF_AGE_BORRADO, RCF_ESC_ID , RCF_ESC_BORRADO, RCF_DD_TCE_ID, RCF_DD_TCE_CODIGO, RCF_DD_TCE_BORRADO, RCF_SCA_ID, RCF_SCA_NOMBRE, RCF_SCA_PARTICION, RCF_SCA_BORRADO, RCF_DD_TPR_ID, RCF_DD_TPR_CODIGO, RCF_DD_TPR_BORRADO, RCF_ITV_ID, RCF_ITV_NOMBRE, RCF_ITV_FECHA_ALTA, RCF_ITV_PLAZO_MAX, RCF_ITV_NO_GEST, RCF_ITV_BORRADO, RCF_MFA_ID, RCF_MFA_NOMBRE, RCF_MFA_BORRADO, RCF_POA_ID, RCF_POA_CODIGO, RCF_POA_BORRADO, RCF_MOR_ID, RCF_MOR_NOMBRE, RCF_MOR_BORRADO)VALUES (4, null, null, 8, 'Quinta cartera esquema 6', 1, 0, 'DESC', 5, 'Regla por defecto', '&amp;lt;rule type="compare1" ruleId="25" operator="equal" values="[8]" title="regla generica" /&amp;gt; ',3, 'LBR', 1, 'BLO', 1, 'CP', 0,0, 0, 0, 0, 0, 1, 'AGENCIA MANOLO', 'AGMANO', 0, 1, 0, 1, 'GI', 0, 1, 'POR DEFECTO', 100, 0, 1, 'EST', 0, 1, 'METAS VOLANTES 1', TRUNC(SYSDATE), 60, 10, 0, 1, 'FACTURACIÓN 1', 0, 1, 'POLÍTICA ACUERDOS', 0, 1, 'MODELO RANKING', 0)&lt;/value&gt; &lt;msg&gt;Insertado registro nº 8 en BATCH_RCF_ENTRADA: &lt;/msg&gt;&lt;/sql&gt;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ESQUEMAS</vt:lpstr>
      <vt:lpstr>CARTERAS</vt:lpstr>
      <vt:lpstr>DICCIONARIOS</vt:lpstr>
      <vt:lpstr>VALORES POR DEFECTO</vt:lpstr>
      <vt:lpstr>SQL BUILDER</vt:lpstr>
      <vt:lpstr>SQL SCRIPT</vt:lpstr>
      <vt:lpstr>XML SCRIPT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2014-04-11T10:02:41Z</dcterms:modified>
</cp:coreProperties>
</file>