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7444D75B_069D_4916_B3F5_800BA04BDAFE_.wvu.FilterData">PL!$A$1:$K$305</definedName>
  </definedNames>
  <calcPr/>
  <customWorkbookViews>
    <customWorkbookView activeSheetId="0" maximized="1" windowHeight="0" windowWidth="0" guid="{7444D75B-069D-4916-B3F5-800BA04BDAF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<sst xmlns="http://schemas.openxmlformats.org/spreadsheetml/2006/main" count="3323" uniqueCount="1806">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</sst>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6">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67" numFmtId="0" xfId="0" applyAlignment="1" applyFont="1">
      <alignment horizontal="center" vertical="center"/>
    </xf>
    <xf borderId="70"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0"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1"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2" numFmtId="164" xfId="0" applyAlignment="1" applyFont="1" applyNumberFormat="1">
      <alignment horizontal="center" readingOrder="0" shrinkToFit="0" vertical="center" wrapText="1"/>
    </xf>
    <xf borderId="0" fillId="0" fontId="73" numFmtId="2" xfId="0" applyAlignment="1" applyFont="1" applyNumberFormat="1">
      <alignment horizontal="center" readingOrder="0" shrinkToFit="0" vertical="center" wrapText="1"/>
    </xf>
    <xf borderId="10" fillId="0" fontId="74" numFmtId="2" xfId="0" applyAlignment="1" applyBorder="1" applyFont="1" applyNumberFormat="1">
      <alignment horizontal="left" readingOrder="0" shrinkToFit="0" vertical="center" wrapText="1"/>
    </xf>
    <xf borderId="0" fillId="0" fontId="75"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6"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7" numFmtId="164" xfId="0" applyAlignment="1" applyBorder="1" applyFont="1" applyNumberFormat="1">
      <alignment horizontal="left" readingOrder="0" shrinkToFit="0" vertical="center" wrapText="1"/>
    </xf>
    <xf borderId="78" fillId="0" fontId="78" numFmtId="164" xfId="0" applyAlignment="1" applyBorder="1" applyFont="1" applyNumberFormat="1">
      <alignment horizontal="left" readingOrder="0" shrinkToFit="0" vertical="center" wrapText="1"/>
    </xf>
    <xf borderId="78" fillId="0" fontId="79" numFmtId="2" xfId="0" applyAlignment="1" applyBorder="1" applyFont="1" applyNumberFormat="1">
      <alignment horizontal="left" readingOrder="0" shrinkToFit="0" vertical="center" wrapText="1"/>
    </xf>
    <xf borderId="38" fillId="0" fontId="80" numFmtId="2" xfId="0" applyAlignment="1" applyBorder="1" applyFont="1" applyNumberFormat="1">
      <alignment horizontal="left" readingOrder="0" shrinkToFit="0" vertical="center" wrapText="1"/>
    </xf>
    <xf borderId="0" fillId="0" fontId="81" numFmtId="164" xfId="0" applyAlignment="1" applyFont="1" applyNumberFormat="1">
      <alignment horizontal="center" readingOrder="0" shrinkToFit="0" vertical="center" wrapText="1"/>
    </xf>
    <xf borderId="0" fillId="0" fontId="82" numFmtId="164" xfId="0" applyAlignment="1" applyFont="1" applyNumberFormat="1">
      <alignment horizontal="center" readingOrder="0" shrinkToFit="0" vertical="center" wrapText="1"/>
    </xf>
    <xf borderId="0" fillId="0" fontId="83" numFmtId="2" xfId="0" applyAlignment="1" applyFont="1" applyNumberFormat="1">
      <alignment horizontal="center" readingOrder="0" shrinkToFit="0" vertical="center" wrapText="1"/>
    </xf>
    <xf borderId="10" fillId="0" fontId="84" numFmtId="2" xfId="0" applyAlignment="1" applyBorder="1" applyFont="1" applyNumberFormat="1">
      <alignment horizontal="left" readingOrder="0" shrinkToFit="0" vertical="center" wrapText="1"/>
    </xf>
    <xf borderId="0" fillId="0" fontId="85"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6" numFmtId="0" xfId="0" applyAlignment="1" applyFont="1">
      <alignment horizontal="center" readingOrder="0" shrinkToFit="0" vertical="center" wrapText="1"/>
    </xf>
    <xf borderId="0" fillId="11" fontId="86"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7" numFmtId="0" xfId="0" applyAlignment="1" applyBorder="1" applyFont="1">
      <alignment horizontal="center" readingOrder="0" shrinkToFit="0" vertical="center" wrapText="1"/>
    </xf>
    <xf borderId="77" fillId="0" fontId="88" numFmtId="0" xfId="0" applyAlignment="1" applyBorder="1" applyFont="1">
      <alignment horizontal="left" readingOrder="0" shrinkToFit="0" vertical="center" wrapText="1"/>
    </xf>
    <xf borderId="77" fillId="0" fontId="89"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0" numFmtId="0" xfId="0" applyAlignment="1" applyBorder="1" applyFont="1">
      <alignment horizontal="left" readingOrder="0" shrinkToFit="0" vertical="center" wrapText="1"/>
    </xf>
    <xf borderId="77" fillId="0" fontId="91"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2"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3" numFmtId="0" xfId="0" applyAlignment="1" applyFont="1">
      <alignment horizontal="lef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6"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7"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9"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0"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1"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2"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2"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3"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4"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5"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6" numFmtId="0" xfId="0" applyAlignment="1" applyFont="1">
      <alignment readingOrder="0"/>
    </xf>
    <xf borderId="46" fillId="0" fontId="20" numFmtId="0" xfId="0" applyAlignment="1" applyBorder="1" applyFont="1">
      <alignment horizontal="center" readingOrder="0"/>
    </xf>
    <xf borderId="0" fillId="0" fontId="107" numFmtId="0" xfId="0" applyAlignment="1" applyFont="1">
      <alignment readingOrder="0"/>
    </xf>
    <xf borderId="77" fillId="0" fontId="20" numFmtId="0" xfId="0" applyAlignment="1" applyBorder="1" applyFont="1">
      <alignment horizontal="center" readingOrder="0"/>
    </xf>
    <xf borderId="77" fillId="0" fontId="108" numFmtId="0" xfId="0" applyAlignment="1" applyBorder="1" applyFont="1">
      <alignment readingOrder="0"/>
    </xf>
    <xf borderId="77" fillId="0" fontId="109"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0" numFmtId="0" xfId="0" applyAlignment="1" applyFont="1">
      <alignment readingOrder="0"/>
    </xf>
    <xf borderId="0" fillId="0" fontId="111" numFmtId="0" xfId="0" applyAlignment="1" applyFont="1">
      <alignment readingOrder="0"/>
    </xf>
    <xf borderId="77" fillId="0" fontId="1" numFmtId="0" xfId="0" applyBorder="1" applyFont="1"/>
    <xf borderId="0" fillId="2" fontId="112" numFmtId="0" xfId="0" applyAlignment="1" applyFont="1">
      <alignment horizontal="left" readingOrder="0"/>
    </xf>
    <xf borderId="0" fillId="0" fontId="20" numFmtId="0" xfId="0" applyAlignment="1" applyFont="1">
      <alignment readingOrder="0"/>
    </xf>
    <xf borderId="0" fillId="0" fontId="113"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4" numFmtId="0" xfId="0" applyAlignment="1" applyFont="1">
      <alignment readingOrder="0" shrinkToFit="0" wrapText="0"/>
    </xf>
    <xf borderId="0" fillId="0" fontId="115"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6" numFmtId="0" xfId="0" applyAlignment="1" applyFont="1">
      <alignment horizontal="center" shrinkToFit="0" vertical="center" wrapText="1"/>
    </xf>
    <xf borderId="0" fillId="4" fontId="116"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7"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2"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2"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8" numFmtId="0" xfId="0" applyAlignment="1" applyFont="1">
      <alignment readingOrder="0" shrinkToFit="0" vertical="center" wrapText="1"/>
    </xf>
    <xf borderId="0" fillId="0" fontId="119" numFmtId="0" xfId="0" applyAlignment="1" applyFont="1">
      <alignment horizontal="left" readingOrder="0" shrinkToFit="0" vertical="center" wrapText="1"/>
    </xf>
    <xf borderId="0" fillId="3" fontId="120"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9" numFmtId="0" xfId="0" applyAlignment="1" applyFont="1">
      <alignment horizontal="left" shrinkToFit="0" vertical="center" wrapText="1"/>
    </xf>
    <xf borderId="37" fillId="10" fontId="119"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2"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3" numFmtId="0" xfId="0" applyAlignment="1" applyBorder="1" applyFont="1">
      <alignment horizontal="left" readingOrder="0" shrinkToFit="0" vertical="center" wrapText="1"/>
    </xf>
    <xf borderId="17" fillId="7" fontId="124"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5"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9"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6" numFmtId="0" xfId="0" applyAlignment="1" applyBorder="1" applyFont="1">
      <alignment horizontal="center" readingOrder="0" shrinkToFit="0" vertical="center" wrapText="1"/>
    </xf>
    <xf borderId="9" fillId="2" fontId="119"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9" numFmtId="0" xfId="0" applyAlignment="1" applyBorder="1" applyFont="1">
      <alignment horizontal="left" readingOrder="0" shrinkToFit="0" vertical="center" wrapText="0"/>
    </xf>
    <xf borderId="40" fillId="0" fontId="119" numFmtId="0" xfId="0" applyAlignment="1" applyBorder="1" applyFont="1">
      <alignment horizontal="left" readingOrder="0" shrinkToFit="0" vertical="center" wrapText="1"/>
    </xf>
    <xf borderId="0" fillId="2" fontId="119" numFmtId="0" xfId="0" applyAlignment="1" applyFont="1">
      <alignment horizontal="left" readingOrder="0"/>
    </xf>
    <xf borderId="65" fillId="0" fontId="119" numFmtId="0" xfId="0" applyAlignment="1" applyBorder="1" applyFont="1">
      <alignment horizontal="left" readingOrder="0" shrinkToFit="0" vertical="center" wrapText="1"/>
    </xf>
    <xf borderId="49" fillId="0" fontId="119"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7" numFmtId="0" xfId="0" applyAlignment="1" applyFont="1">
      <alignment horizontal="left" readingOrder="0" shrinkToFit="0" vertical="center" wrapText="1"/>
    </xf>
    <xf borderId="0" fillId="7" fontId="128"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9" numFmtId="0" xfId="0" applyAlignment="1" applyBorder="1" applyFont="1">
      <alignment horizontal="left" readingOrder="0" shrinkToFit="0" vertical="center" wrapText="1"/>
    </xf>
    <xf borderId="18" fillId="7" fontId="130" numFmtId="0" xfId="0" applyAlignment="1" applyBorder="1" applyFont="1">
      <alignment horizontal="left" readingOrder="0" shrinkToFit="0" vertical="center" wrapText="1"/>
    </xf>
    <xf borderId="77" fillId="7" fontId="131"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9"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2"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9"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3"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9"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9"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9"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4" numFmtId="0" xfId="0" applyAlignment="1" applyBorder="1" applyFont="1">
      <alignment horizontal="center" readingOrder="0" shrinkToFit="0" vertical="center" wrapText="1"/>
    </xf>
    <xf borderId="0" fillId="11" fontId="135"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2.63" defaultRowHeight="15.75" outlineLevelRow="1"/>
  <cols>
    <col customWidth="1" min="1" max="1" width="1.38"/>
    <col customWidth="1" min="2" max="2" width="6.0"/>
    <col customWidth="1" min="3" max="3" width="4.38"/>
    <col customWidth="1" min="4" max="4" width="36.13"/>
    <col customWidth="1" hidden="1" min="5" max="5" width="35.13"/>
    <col customWidth="1" min="6" max="6" width="13.88"/>
    <col customWidth="1" min="7" max="8" width="16.88"/>
    <col customWidth="1" min="9" max="9" width="14.38"/>
    <col customWidth="1" min="10" max="10" width="16.75"/>
    <col customWidth="1" hidden="1" min="11" max="11" width="19.0"/>
    <col customWidth="1" min="12" max="12" width="19.13"/>
    <col customWidth="1" hidden="1" min="13" max="13" width="19.13"/>
    <col customWidth="1" hidden="1" min="14" max="14" width="17.88"/>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1.0</v>
      </c>
      <c r="J10" s="74">
        <v>44635.779861111114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150.0</v>
      </c>
      <c r="I22" s="72">
        <v>0.0</v>
      </c>
      <c r="J22" s="74">
        <v>44635.75</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1.0</v>
      </c>
      <c r="G29" s="72">
        <v>6.0</v>
      </c>
      <c r="H29" s="125">
        <v>100.0</v>
      </c>
      <c r="I29" s="126">
        <v>2.0</v>
      </c>
      <c r="J29" s="74">
        <v>44635.68402777778</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50.0</v>
      </c>
      <c r="I31" s="72">
        <v>2.0</v>
      </c>
      <c r="J31" s="74">
        <v>44635.625</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0.2</v>
      </c>
      <c r="G33" s="72">
        <v>2.0</v>
      </c>
      <c r="H33" s="73">
        <v>0.0</v>
      </c>
      <c r="I33" s="72">
        <v>0.0</v>
      </c>
      <c r="J33" s="74">
        <v>44635.791666666664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44635.395833333336</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0.1</v>
      </c>
      <c r="G40" s="72">
        <v>1.0</v>
      </c>
      <c r="H40" s="73">
        <v>30.0</v>
      </c>
      <c r="I40" s="72">
        <v>0.5</v>
      </c>
      <c r="J40" s="74">
        <v>44635.583333333336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3.0</v>
      </c>
      <c r="G42" s="72">
        <v>7.0</v>
      </c>
      <c r="H42" s="73">
        <v>50.0</v>
      </c>
      <c r="I42" s="72">
        <v>0.5</v>
      </c>
      <c r="J42" s="74">
        <v>44635.8125</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2.5</v>
      </c>
      <c r="H47" s="172" t="s">
        <v>131</v>
      </c>
      <c r="I47" s="72" t="s">
        <v>89</v>
      </c>
      <c r="J47" s="74">
        <v>44635.666666666664</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0.1</v>
      </c>
      <c r="G49" s="72">
        <v>0.5</v>
      </c>
      <c r="H49" s="73">
        <v>0.0</v>
      </c>
      <c r="I49" s="174">
        <v>0.0</v>
      </c>
      <c r="J49" s="74">
        <v>44635.75</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0.3</v>
      </c>
      <c r="G55" s="72">
        <v>2.0</v>
      </c>
      <c r="H55" s="73">
        <v>0.0</v>
      </c>
      <c r="I55" s="72">
        <v>0.0</v>
      </c>
      <c r="J55" s="74">
        <v>44635.75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44634.79167</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44635.395833333336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0.3</v>
      </c>
      <c r="G66" s="72">
        <v>2.0</v>
      </c>
      <c r="H66" s="73">
        <v>0.0</v>
      </c>
      <c r="I66" s="72">
        <v>0.0</v>
      </c>
      <c r="J66" s="74">
        <v>44635.8125</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44635.395833333336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44635.395833333336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M72" s="211"/>
      <c r="N72" s="212"/>
    </row>
    <row r="73" ht="31.5" customHeight="1">
      <c r="A73" s="47"/>
      <c r="B73" s="47"/>
      <c r="C73" s="47"/>
      <c r="D73" s="210"/>
      <c r="E73" s="210"/>
      <c r="F73" s="213" t="s">
        <v>200</v>
      </c>
      <c r="J73" s="214" t="s">
        <v>201</v>
      </c>
      <c r="L73" s="215"/>
      <c r="M73" s="216"/>
      <c r="N73" s="107"/>
    </row>
    <row r="74" hidden="1">
      <c r="A74" s="217"/>
      <c r="B74" s="218"/>
      <c r="C74" s="219"/>
      <c r="D74" s="220" t="s">
        <v>202</v>
      </c>
      <c r="F74" s="221"/>
      <c r="G74" s="222"/>
      <c r="H74" s="223"/>
      <c r="I74" s="221"/>
      <c r="J74" s="224"/>
      <c r="K74" s="225"/>
      <c r="L74" s="226"/>
      <c r="M74" s="227"/>
      <c r="N74" s="228"/>
    </row>
    <row r="75" ht="17.25" hidden="1" customHeight="1">
      <c r="A75" s="229"/>
      <c r="B75" s="230"/>
      <c r="C75" s="231" t="s">
        <v>74</v>
      </c>
      <c r="D75" s="232" t="s">
        <v>203</v>
      </c>
      <c r="E75" s="232"/>
      <c r="F75" s="233"/>
      <c r="G75" s="234"/>
      <c r="H75" s="235"/>
      <c r="I75" s="233"/>
      <c r="J75" s="236"/>
      <c r="K75" s="237"/>
      <c r="L75" s="238"/>
      <c r="M75" s="239"/>
      <c r="N75" s="240"/>
    </row>
    <row r="76" ht="17.25" hidden="1" customHeight="1">
      <c r="A76" s="229"/>
      <c r="B76" s="230"/>
      <c r="C76" s="87"/>
      <c r="D76" s="241" t="s">
        <v>204</v>
      </c>
      <c r="E76" s="241"/>
      <c r="F76" s="233"/>
      <c r="G76" s="234"/>
      <c r="H76" s="235"/>
      <c r="I76" s="233"/>
      <c r="J76" s="236"/>
      <c r="K76" s="237"/>
      <c r="L76" s="238"/>
      <c r="M76" s="239"/>
      <c r="N76" s="240"/>
    </row>
    <row r="77" ht="17.25" hidden="1" customHeight="1">
      <c r="A77" s="242"/>
      <c r="B77" s="243"/>
      <c r="C77" s="244"/>
      <c r="D77" s="245" t="s">
        <v>205</v>
      </c>
      <c r="E77" s="246"/>
      <c r="F77" s="247"/>
      <c r="G77" s="247"/>
      <c r="H77" s="248"/>
      <c r="I77" s="247"/>
      <c r="J77" s="248"/>
      <c r="K77" s="248"/>
      <c r="L77" s="249"/>
      <c r="M77" s="250"/>
      <c r="N77" s="240"/>
    </row>
    <row r="78" ht="17.25" hidden="1" customHeight="1">
      <c r="A78" s="242"/>
      <c r="B78" s="243"/>
      <c r="C78" s="244"/>
      <c r="D78" s="251"/>
      <c r="E78" s="251"/>
      <c r="F78" s="252" t="s">
        <v>206</v>
      </c>
      <c r="G78" s="253"/>
      <c r="H78" s="254"/>
      <c r="I78" s="253"/>
      <c r="J78" s="254"/>
      <c r="K78" s="254"/>
      <c r="L78" s="255"/>
      <c r="M78" s="256"/>
      <c r="N78" s="199"/>
    </row>
    <row r="79" ht="17.25" hidden="1" customHeight="1">
      <c r="A79" s="212"/>
      <c r="B79" s="190"/>
      <c r="C79" s="257" t="s">
        <v>207</v>
      </c>
      <c r="D79" s="258" t="s">
        <v>208</v>
      </c>
      <c r="E79" s="259"/>
      <c r="F79" s="260" t="s">
        <v>209</v>
      </c>
      <c r="G79" s="261"/>
      <c r="H79" s="262"/>
      <c r="I79" s="261"/>
      <c r="J79" s="262"/>
      <c r="K79" s="262"/>
      <c r="L79" s="263"/>
      <c r="M79" s="263"/>
      <c r="N79" s="199"/>
    </row>
    <row r="80" ht="17.25" hidden="1" customHeight="1">
      <c r="A80" s="242"/>
      <c r="B80" s="243"/>
      <c r="C80" s="244"/>
      <c r="D80" s="246"/>
      <c r="E80" s="246"/>
      <c r="F80" s="264" t="s">
        <v>210</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211</v>
      </c>
      <c r="F84" s="233"/>
      <c r="G84" s="233" t="s">
        <v>212</v>
      </c>
      <c r="H84" s="280"/>
      <c r="I84" s="233"/>
      <c r="J84" s="281">
        <f>MAXIFS(PL!A:A,PL!B:B,E84)</f>
        <v>0</v>
      </c>
      <c r="K84" s="282" t="s">
        <v>169</v>
      </c>
      <c r="L84" s="283" t="s">
        <v>213</v>
      </c>
      <c r="M84" s="284"/>
      <c r="N84" s="285"/>
    </row>
    <row r="85" hidden="1">
      <c r="A85" s="276"/>
      <c r="B85" s="277"/>
      <c r="C85" s="277"/>
      <c r="D85" s="278"/>
      <c r="E85" s="279" t="s">
        <v>214</v>
      </c>
      <c r="F85" s="233"/>
      <c r="G85" s="233" t="s">
        <v>212</v>
      </c>
      <c r="H85" s="280"/>
      <c r="I85" s="233"/>
      <c r="J85" s="236">
        <f>MAXIFS(PL!A:A,PL!B:B,E85)</f>
        <v>0</v>
      </c>
      <c r="K85" s="282" t="s">
        <v>169</v>
      </c>
      <c r="L85" s="283" t="s">
        <v>215</v>
      </c>
      <c r="M85" s="284"/>
      <c r="N85" s="285"/>
    </row>
    <row r="86" hidden="1">
      <c r="A86" s="276"/>
      <c r="B86" s="277"/>
      <c r="C86" s="277"/>
      <c r="D86" s="278"/>
      <c r="E86" s="279" t="s">
        <v>216</v>
      </c>
      <c r="F86" s="233"/>
      <c r="G86" s="233" t="s">
        <v>212</v>
      </c>
      <c r="H86" s="280"/>
      <c r="I86" s="233"/>
      <c r="J86" s="236">
        <f>MAXIFS(PL!A:A,PL!B:B,E86)</f>
        <v>0</v>
      </c>
      <c r="K86" s="282" t="s">
        <v>169</v>
      </c>
      <c r="L86" s="283" t="s">
        <v>217</v>
      </c>
      <c r="M86" s="284"/>
      <c r="N86" s="285"/>
    </row>
    <row r="87" hidden="1">
      <c r="A87" s="276"/>
      <c r="B87" s="277"/>
      <c r="C87" s="277"/>
      <c r="D87" s="278"/>
      <c r="E87" s="279" t="s">
        <v>218</v>
      </c>
      <c r="F87" s="233"/>
      <c r="G87" s="233" t="s">
        <v>212</v>
      </c>
      <c r="H87" s="280"/>
      <c r="I87" s="233"/>
      <c r="J87" s="236">
        <f>MAXIFS(PL!A:A,PL!B:B,E87)</f>
        <v>0</v>
      </c>
      <c r="K87" s="282" t="s">
        <v>169</v>
      </c>
      <c r="L87" s="283" t="s">
        <v>219</v>
      </c>
      <c r="M87" s="284"/>
      <c r="N87" s="285"/>
    </row>
    <row r="88" hidden="1">
      <c r="A88" s="276"/>
      <c r="B88" s="277"/>
      <c r="C88" s="277"/>
      <c r="D88" s="278"/>
      <c r="E88" s="279" t="s">
        <v>220</v>
      </c>
      <c r="F88" s="233"/>
      <c r="G88" s="233" t="s">
        <v>212</v>
      </c>
      <c r="H88" s="280"/>
      <c r="I88" s="233"/>
      <c r="J88" s="236">
        <f>MAXIFS(PL!A:A,PL!B:B,E88)</f>
        <v>0</v>
      </c>
      <c r="K88" s="282" t="s">
        <v>169</v>
      </c>
      <c r="L88" s="283" t="s">
        <v>221</v>
      </c>
      <c r="M88" s="284"/>
      <c r="N88" s="285"/>
    </row>
    <row r="89" hidden="1">
      <c r="A89" s="276"/>
      <c r="B89" s="277"/>
      <c r="C89" s="277"/>
      <c r="D89" s="278"/>
      <c r="E89" s="279" t="s">
        <v>222</v>
      </c>
      <c r="F89" s="233"/>
      <c r="G89" s="233" t="s">
        <v>212</v>
      </c>
      <c r="H89" s="280"/>
      <c r="I89" s="233"/>
      <c r="J89" s="236">
        <f>MAXIFS(PL!A:A,PL!B:B,E89)</f>
        <v>0</v>
      </c>
      <c r="K89" s="282" t="s">
        <v>169</v>
      </c>
      <c r="L89" s="283" t="s">
        <v>223</v>
      </c>
      <c r="M89" s="284"/>
      <c r="N89" s="285"/>
    </row>
    <row r="90" hidden="1">
      <c r="A90" s="276"/>
      <c r="B90" s="277"/>
      <c r="C90" s="277"/>
      <c r="D90" s="278"/>
      <c r="E90" s="279" t="s">
        <v>224</v>
      </c>
      <c r="F90" s="233"/>
      <c r="G90" s="233" t="s">
        <v>212</v>
      </c>
      <c r="H90" s="280"/>
      <c r="I90" s="233"/>
      <c r="J90" s="236">
        <f>MAXIFS(PL!A:A,PL!B:B,E90)</f>
        <v>0</v>
      </c>
      <c r="K90" s="282" t="s">
        <v>169</v>
      </c>
      <c r="L90" s="283" t="s">
        <v>225</v>
      </c>
      <c r="M90" s="284"/>
      <c r="N90" s="285"/>
    </row>
    <row r="91" hidden="1">
      <c r="A91" s="276"/>
      <c r="B91" s="277"/>
      <c r="C91" s="277"/>
      <c r="D91" s="278"/>
      <c r="E91" s="279" t="s">
        <v>226</v>
      </c>
      <c r="F91" s="233"/>
      <c r="G91" s="233" t="s">
        <v>212</v>
      </c>
      <c r="H91" s="280"/>
      <c r="I91" s="233"/>
      <c r="J91" s="236">
        <f>MAXIFS(PL!A:A,PL!B:B,E91)</f>
        <v>0</v>
      </c>
      <c r="K91" s="282" t="s">
        <v>169</v>
      </c>
      <c r="L91" s="286" t="s">
        <v>227</v>
      </c>
      <c r="M91" s="238"/>
      <c r="N91" s="285"/>
    </row>
    <row r="92" hidden="1">
      <c r="A92" s="276"/>
      <c r="B92" s="277"/>
      <c r="C92" s="277"/>
      <c r="D92" s="278"/>
      <c r="E92" s="279" t="s">
        <v>228</v>
      </c>
      <c r="F92" s="233"/>
      <c r="G92" s="233" t="s">
        <v>212</v>
      </c>
      <c r="H92" s="280"/>
      <c r="I92" s="233"/>
      <c r="J92" s="236">
        <f>MAXIFS(PL!A:A,PL!B:B,E92)</f>
        <v>0</v>
      </c>
      <c r="K92" s="282" t="s">
        <v>169</v>
      </c>
      <c r="L92" s="283" t="s">
        <v>229</v>
      </c>
      <c r="M92" s="284"/>
      <c r="N92" s="285"/>
    </row>
    <row r="93" hidden="1">
      <c r="A93" s="276"/>
      <c r="B93" s="277"/>
      <c r="C93" s="277"/>
      <c r="D93" s="278"/>
      <c r="E93" s="279" t="s">
        <v>230</v>
      </c>
      <c r="F93" s="233"/>
      <c r="G93" s="233" t="s">
        <v>212</v>
      </c>
      <c r="H93" s="280"/>
      <c r="I93" s="233"/>
      <c r="J93" s="236">
        <f>MAXIFS(PL!A:A,PL!B:B,E93)</f>
        <v>0</v>
      </c>
      <c r="K93" s="282" t="s">
        <v>169</v>
      </c>
      <c r="L93" s="286" t="s">
        <v>231</v>
      </c>
      <c r="M93" s="238"/>
      <c r="N93" s="285"/>
    </row>
    <row r="94" hidden="1">
      <c r="A94" s="276"/>
      <c r="B94" s="277"/>
      <c r="C94" s="277"/>
      <c r="D94" s="278"/>
      <c r="E94" s="279" t="s">
        <v>232</v>
      </c>
      <c r="F94" s="233"/>
      <c r="G94" s="233" t="s">
        <v>212</v>
      </c>
      <c r="H94" s="280"/>
      <c r="I94" s="233"/>
      <c r="J94" s="236">
        <f>MAXIFS(PL!A:A,PL!B:B,E94)</f>
        <v>0</v>
      </c>
      <c r="K94" s="282" t="s">
        <v>169</v>
      </c>
      <c r="L94" s="286" t="s">
        <v>233</v>
      </c>
      <c r="M94" s="238"/>
      <c r="N94" s="285"/>
    </row>
    <row r="95" hidden="1">
      <c r="A95" s="276"/>
      <c r="B95" s="277"/>
      <c r="C95" s="277"/>
      <c r="D95" s="278"/>
      <c r="E95" s="279" t="s">
        <v>234</v>
      </c>
      <c r="F95" s="233"/>
      <c r="G95" s="233" t="s">
        <v>212</v>
      </c>
      <c r="H95" s="280"/>
      <c r="I95" s="233"/>
      <c r="J95" s="236">
        <f>MAXIFS(PL!A:A,PL!B:B,E95)</f>
        <v>0</v>
      </c>
      <c r="K95" s="282" t="s">
        <v>169</v>
      </c>
      <c r="L95" s="283" t="s">
        <v>235</v>
      </c>
      <c r="M95" s="284"/>
      <c r="N95" s="285"/>
    </row>
    <row r="96" hidden="1">
      <c r="A96" s="276"/>
      <c r="B96" s="277"/>
      <c r="C96" s="277"/>
      <c r="D96" s="278"/>
      <c r="E96" s="279" t="s">
        <v>236</v>
      </c>
      <c r="F96" s="233"/>
      <c r="G96" s="233" t="s">
        <v>212</v>
      </c>
      <c r="H96" s="280"/>
      <c r="I96" s="233"/>
      <c r="J96" s="236">
        <f>MAXIFS(PL!A:A,PL!B:B,E96)</f>
        <v>0</v>
      </c>
      <c r="K96" s="282" t="s">
        <v>169</v>
      </c>
      <c r="L96" s="287" t="s">
        <v>237</v>
      </c>
      <c r="M96" s="288"/>
      <c r="N96" s="285"/>
    </row>
    <row r="97" hidden="1">
      <c r="A97" s="276"/>
      <c r="B97" s="277"/>
      <c r="C97" s="277"/>
      <c r="D97" s="278"/>
      <c r="E97" s="279" t="s">
        <v>238</v>
      </c>
      <c r="F97" s="233"/>
      <c r="G97" s="233" t="s">
        <v>212</v>
      </c>
      <c r="H97" s="280"/>
      <c r="I97" s="233"/>
      <c r="J97" s="236">
        <f>MAXIFS(PL!A:A,PL!B:B,E97)</f>
        <v>0</v>
      </c>
      <c r="K97" s="282" t="s">
        <v>169</v>
      </c>
      <c r="L97" s="286" t="s">
        <v>239</v>
      </c>
      <c r="M97" s="238"/>
      <c r="N97" s="285"/>
    </row>
    <row r="98" hidden="1">
      <c r="A98" s="276"/>
      <c r="B98" s="277"/>
      <c r="C98" s="277"/>
      <c r="D98" s="278"/>
      <c r="E98" s="279" t="s">
        <v>240</v>
      </c>
      <c r="F98" s="233"/>
      <c r="G98" s="233" t="s">
        <v>212</v>
      </c>
      <c r="H98" s="280"/>
      <c r="I98" s="233"/>
      <c r="J98" s="236">
        <f>MAXIFS(PL!A:A,PL!B:B,E98)</f>
        <v>0</v>
      </c>
      <c r="K98" s="282" t="s">
        <v>169</v>
      </c>
      <c r="L98" s="286" t="s">
        <v>241</v>
      </c>
      <c r="M98" s="238"/>
      <c r="N98" s="285"/>
    </row>
    <row r="99" hidden="1">
      <c r="A99" s="276"/>
      <c r="B99" s="277"/>
      <c r="C99" s="277"/>
      <c r="D99" s="278"/>
      <c r="E99" s="279" t="s">
        <v>242</v>
      </c>
      <c r="F99" s="233"/>
      <c r="G99" s="233" t="s">
        <v>212</v>
      </c>
      <c r="H99" s="280"/>
      <c r="I99" s="233"/>
      <c r="J99" s="236">
        <f>MAXIFS(PL!A:A,PL!B:B,E99)</f>
        <v>0</v>
      </c>
      <c r="K99" s="282" t="s">
        <v>169</v>
      </c>
      <c r="L99" s="283" t="s">
        <v>243</v>
      </c>
      <c r="M99" s="284"/>
      <c r="N99" s="285"/>
    </row>
    <row r="100" hidden="1">
      <c r="A100" s="276"/>
      <c r="B100" s="277"/>
      <c r="C100" s="277"/>
      <c r="D100" s="278"/>
      <c r="E100" s="279" t="s">
        <v>244</v>
      </c>
      <c r="F100" s="233"/>
      <c r="G100" s="233" t="s">
        <v>212</v>
      </c>
      <c r="H100" s="280"/>
      <c r="I100" s="233"/>
      <c r="J100" s="236">
        <f>MAXIFS(PL!A:A,PL!B:B,E100)</f>
        <v>0</v>
      </c>
      <c r="K100" s="282" t="s">
        <v>169</v>
      </c>
      <c r="L100" s="283" t="s">
        <v>245</v>
      </c>
      <c r="M100" s="284"/>
      <c r="N100" s="285"/>
    </row>
    <row r="101" hidden="1">
      <c r="A101" s="276"/>
      <c r="B101" s="277"/>
      <c r="C101" s="277"/>
      <c r="D101" s="278"/>
      <c r="E101" s="279" t="s">
        <v>246</v>
      </c>
      <c r="F101" s="233"/>
      <c r="G101" s="233" t="s">
        <v>212</v>
      </c>
      <c r="H101" s="280"/>
      <c r="I101" s="233"/>
      <c r="J101" s="236">
        <f>MAXIFS(PL!A:A,PL!B:B,E101)</f>
        <v>0</v>
      </c>
      <c r="K101" s="282" t="s">
        <v>169</v>
      </c>
      <c r="L101" s="283" t="s">
        <v>247</v>
      </c>
      <c r="M101" s="284"/>
      <c r="N101" s="285"/>
    </row>
    <row r="102" hidden="1">
      <c r="A102" s="276"/>
      <c r="B102" s="277"/>
      <c r="C102" s="277"/>
      <c r="D102" s="278"/>
      <c r="E102" s="279" t="s">
        <v>248</v>
      </c>
      <c r="F102" s="233"/>
      <c r="G102" s="233" t="s">
        <v>212</v>
      </c>
      <c r="H102" s="280"/>
      <c r="I102" s="233"/>
      <c r="J102" s="236">
        <f>MAXIFS(PL!A:A,PL!B:B,E102)</f>
        <v>0</v>
      </c>
      <c r="K102" s="282" t="s">
        <v>169</v>
      </c>
      <c r="L102" s="283" t="s">
        <v>249</v>
      </c>
      <c r="M102" s="284"/>
      <c r="N102" s="285"/>
    </row>
    <row r="103" hidden="1">
      <c r="A103" s="276"/>
      <c r="B103" s="277"/>
      <c r="C103" s="277"/>
      <c r="D103" s="278"/>
      <c r="E103" s="279" t="s">
        <v>250</v>
      </c>
      <c r="F103" s="233"/>
      <c r="G103" s="233" t="s">
        <v>212</v>
      </c>
      <c r="H103" s="280"/>
      <c r="I103" s="233"/>
      <c r="J103" s="236">
        <f>MAXIFS(PL!A:A,PL!B:B,E103)</f>
        <v>0</v>
      </c>
      <c r="K103" s="282" t="s">
        <v>169</v>
      </c>
      <c r="L103" s="283" t="s">
        <v>251</v>
      </c>
      <c r="M103" s="284"/>
      <c r="N103" s="285"/>
    </row>
    <row r="104" hidden="1">
      <c r="A104" s="276"/>
      <c r="B104" s="277"/>
      <c r="C104" s="277"/>
      <c r="D104" s="278"/>
      <c r="E104" s="279" t="s">
        <v>252</v>
      </c>
      <c r="F104" s="233"/>
      <c r="G104" s="233" t="s">
        <v>212</v>
      </c>
      <c r="H104" s="280"/>
      <c r="I104" s="233"/>
      <c r="J104" s="236">
        <f>MAXIFS(PL!A:A,PL!B:B,E104)</f>
        <v>0</v>
      </c>
      <c r="K104" s="282" t="s">
        <v>169</v>
      </c>
      <c r="L104" s="286" t="s">
        <v>253</v>
      </c>
      <c r="M104" s="238"/>
      <c r="N104" s="285"/>
    </row>
    <row r="105" hidden="1">
      <c r="A105" s="276"/>
      <c r="B105" s="277"/>
      <c r="C105" s="277"/>
      <c r="D105" s="278"/>
      <c r="E105" s="279" t="s">
        <v>254</v>
      </c>
      <c r="F105" s="233"/>
      <c r="G105" s="233" t="s">
        <v>212</v>
      </c>
      <c r="H105" s="280"/>
      <c r="I105" s="233"/>
      <c r="J105" s="236">
        <f>MAXIFS(PL!A:A,PL!B:B,E105)</f>
        <v>0</v>
      </c>
      <c r="K105" s="282" t="s">
        <v>169</v>
      </c>
      <c r="L105" s="286" t="s">
        <v>253</v>
      </c>
      <c r="M105" s="238"/>
      <c r="N105" s="285"/>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J73:L73"/>
    <mergeCell ref="F73:I73"/>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0.5"/>
    <col customWidth="1" min="4" max="11" width="18.88"/>
  </cols>
  <sheetData>
    <row r="1">
      <c r="A1" s="389" t="s">
        <v>729</v>
      </c>
      <c r="B1" s="389" t="s">
        <v>730</v>
      </c>
      <c r="C1" s="389" t="s">
        <v>422</v>
      </c>
      <c r="D1" s="350" t="s">
        <v>731</v>
      </c>
      <c r="E1" s="389" t="s">
        <v>424</v>
      </c>
    </row>
    <row r="2">
      <c r="A2" s="349">
        <v>44620.77064965278</v>
      </c>
      <c r="B2" s="350" t="s">
        <v>894</v>
      </c>
      <c r="C2" s="350" t="s">
        <v>895</v>
      </c>
      <c r="D2" s="350">
        <v>99.0</v>
      </c>
    </row>
    <row r="3">
      <c r="A3" s="349">
        <v>44620.85626364584</v>
      </c>
      <c r="B3" s="350" t="s">
        <v>896</v>
      </c>
      <c r="C3" s="350" t="s">
        <v>897</v>
      </c>
    </row>
    <row r="4">
      <c r="A4" s="349">
        <v>44620.8956562963</v>
      </c>
      <c r="B4" s="350" t="s">
        <v>898</v>
      </c>
      <c r="C4" s="350" t="s">
        <v>899</v>
      </c>
      <c r="E4" s="350" t="s">
        <v>900</v>
      </c>
    </row>
    <row r="5">
      <c r="A5" s="349">
        <v>44621.420598819444</v>
      </c>
      <c r="B5" s="350" t="s">
        <v>901</v>
      </c>
      <c r="C5" s="350" t="s">
        <v>902</v>
      </c>
      <c r="D5" s="350">
        <v>0.1</v>
      </c>
      <c r="E5" s="350" t="s">
        <v>903</v>
      </c>
    </row>
    <row r="6">
      <c r="A6" s="349">
        <v>44621.439708935184</v>
      </c>
      <c r="B6" s="350" t="s">
        <v>904</v>
      </c>
      <c r="C6" s="350" t="s">
        <v>905</v>
      </c>
    </row>
    <row r="7">
      <c r="A7" s="349">
        <v>44621.458267187496</v>
      </c>
      <c r="B7" s="350" t="s">
        <v>906</v>
      </c>
      <c r="C7" s="350" t="s">
        <v>907</v>
      </c>
    </row>
    <row r="8">
      <c r="A8" s="349">
        <v>44621.490019675926</v>
      </c>
      <c r="B8" s="350" t="s">
        <v>908</v>
      </c>
      <c r="C8" s="350" t="s">
        <v>895</v>
      </c>
      <c r="D8" s="350" t="s">
        <v>489</v>
      </c>
      <c r="E8" s="350" t="s">
        <v>909</v>
      </c>
    </row>
    <row r="9">
      <c r="A9" s="349">
        <v>44621.54631005787</v>
      </c>
      <c r="B9" s="350" t="s">
        <v>910</v>
      </c>
      <c r="C9" s="350" t="s">
        <v>902</v>
      </c>
      <c r="E9" s="350" t="s">
        <v>911</v>
      </c>
    </row>
    <row r="10">
      <c r="A10" s="349">
        <v>44621.66837185185</v>
      </c>
      <c r="B10" s="350" t="s">
        <v>912</v>
      </c>
      <c r="C10" s="350" t="s">
        <v>897</v>
      </c>
    </row>
    <row r="11">
      <c r="A11" s="349">
        <v>44621.77978427084</v>
      </c>
      <c r="B11" s="350" t="s">
        <v>913</v>
      </c>
      <c r="C11" s="350" t="s">
        <v>897</v>
      </c>
      <c r="D11" s="350">
        <v>20.0</v>
      </c>
    </row>
    <row r="12">
      <c r="A12" s="349">
        <v>44621.80759428241</v>
      </c>
      <c r="B12" s="350" t="s">
        <v>914</v>
      </c>
      <c r="C12" s="350" t="s">
        <v>897</v>
      </c>
    </row>
    <row r="13">
      <c r="A13" s="349">
        <v>44621.85109846065</v>
      </c>
      <c r="B13" s="350" t="s">
        <v>915</v>
      </c>
      <c r="C13" s="350" t="s">
        <v>916</v>
      </c>
      <c r="D13" s="350">
        <v>95.4</v>
      </c>
    </row>
    <row r="14">
      <c r="A14" s="349">
        <v>44621.87880892361</v>
      </c>
      <c r="B14" s="350" t="s">
        <v>507</v>
      </c>
      <c r="C14" s="350" t="s">
        <v>895</v>
      </c>
      <c r="D14" s="350">
        <v>1.0</v>
      </c>
    </row>
    <row r="15">
      <c r="A15" s="349">
        <v>44621.89669905092</v>
      </c>
      <c r="B15" s="350" t="s">
        <v>917</v>
      </c>
      <c r="C15" s="350" t="s">
        <v>916</v>
      </c>
    </row>
    <row r="16">
      <c r="A16" s="349">
        <v>44621.916279004625</v>
      </c>
      <c r="B16" s="350" t="s">
        <v>918</v>
      </c>
      <c r="C16" s="350" t="s">
        <v>919</v>
      </c>
    </row>
    <row r="17">
      <c r="A17" s="349">
        <v>44621.91873396991</v>
      </c>
      <c r="B17" s="350" t="s">
        <v>920</v>
      </c>
      <c r="C17" s="350" t="s">
        <v>919</v>
      </c>
      <c r="D17" s="350">
        <v>205.0</v>
      </c>
    </row>
    <row r="18">
      <c r="A18" s="349">
        <v>44621.94976716435</v>
      </c>
      <c r="B18" s="350" t="s">
        <v>921</v>
      </c>
      <c r="C18" s="350" t="s">
        <v>922</v>
      </c>
    </row>
    <row r="19">
      <c r="A19" s="349">
        <v>44622.593662060186</v>
      </c>
      <c r="B19" s="350" t="s">
        <v>923</v>
      </c>
      <c r="C19" s="350" t="s">
        <v>895</v>
      </c>
      <c r="D19" s="350">
        <v>5.0</v>
      </c>
      <c r="E19" s="350" t="s">
        <v>924</v>
      </c>
    </row>
    <row r="20">
      <c r="A20" s="349">
        <v>44622.63771248843</v>
      </c>
      <c r="B20" s="350" t="s">
        <v>925</v>
      </c>
      <c r="C20" s="350" t="s">
        <v>926</v>
      </c>
    </row>
    <row r="21">
      <c r="A21" s="349">
        <v>44622.66772699074</v>
      </c>
      <c r="B21" s="350" t="s">
        <v>871</v>
      </c>
      <c r="C21" s="350" t="s">
        <v>895</v>
      </c>
    </row>
    <row r="22">
      <c r="A22" s="349">
        <v>44622.751327418984</v>
      </c>
      <c r="B22" s="350" t="s">
        <v>927</v>
      </c>
      <c r="C22" s="350" t="s">
        <v>895</v>
      </c>
    </row>
    <row r="23">
      <c r="A23" s="349">
        <v>44622.85023435185</v>
      </c>
      <c r="B23" s="350" t="s">
        <v>928</v>
      </c>
      <c r="C23" s="350" t="s">
        <v>929</v>
      </c>
      <c r="D23" s="350">
        <v>10.0</v>
      </c>
    </row>
    <row r="24">
      <c r="A24" s="349">
        <v>44622.89342814815</v>
      </c>
      <c r="B24" s="350" t="s">
        <v>930</v>
      </c>
      <c r="C24" s="350" t="s">
        <v>922</v>
      </c>
      <c r="D24" s="350">
        <v>5.1</v>
      </c>
    </row>
    <row r="25">
      <c r="A25" s="349">
        <v>44622.927048125</v>
      </c>
      <c r="B25" s="350" t="s">
        <v>931</v>
      </c>
      <c r="C25" s="350" t="s">
        <v>922</v>
      </c>
      <c r="D25" s="350">
        <v>10.2</v>
      </c>
    </row>
    <row r="26">
      <c r="A26" s="349">
        <v>44622.94575380787</v>
      </c>
      <c r="B26" s="350" t="s">
        <v>931</v>
      </c>
      <c r="C26" s="350" t="s">
        <v>922</v>
      </c>
      <c r="D26" s="350">
        <v>15.3</v>
      </c>
    </row>
    <row r="27">
      <c r="A27" s="349">
        <v>44622.94898598379</v>
      </c>
      <c r="B27" s="350" t="s">
        <v>931</v>
      </c>
      <c r="C27" s="350" t="s">
        <v>916</v>
      </c>
      <c r="D27" s="350">
        <v>6.0</v>
      </c>
    </row>
    <row r="28">
      <c r="A28" s="349">
        <v>44623.04690299768</v>
      </c>
      <c r="B28" s="350" t="s">
        <v>932</v>
      </c>
      <c r="C28" s="350" t="s">
        <v>933</v>
      </c>
      <c r="D28" s="350">
        <v>1.0</v>
      </c>
    </row>
    <row r="29">
      <c r="A29" s="349">
        <v>44623.30219158565</v>
      </c>
      <c r="B29" s="350" t="s">
        <v>811</v>
      </c>
      <c r="C29" s="350" t="s">
        <v>895</v>
      </c>
      <c r="D29" s="350">
        <v>0.0</v>
      </c>
    </row>
    <row r="30">
      <c r="A30" s="349">
        <v>44623.43492533565</v>
      </c>
      <c r="B30" s="350" t="s">
        <v>599</v>
      </c>
      <c r="C30" s="350" t="s">
        <v>895</v>
      </c>
      <c r="D30" s="350">
        <v>0.0</v>
      </c>
      <c r="E30" s="350" t="s">
        <v>934</v>
      </c>
    </row>
    <row r="31">
      <c r="A31" s="349">
        <v>44623.47413545139</v>
      </c>
      <c r="B31" s="350" t="s">
        <v>807</v>
      </c>
      <c r="C31" s="350" t="s">
        <v>905</v>
      </c>
      <c r="D31" s="350">
        <v>0.05</v>
      </c>
      <c r="E31" s="350" t="s">
        <v>935</v>
      </c>
    </row>
    <row r="32">
      <c r="A32" s="349">
        <v>44623.47605221065</v>
      </c>
      <c r="B32" s="350" t="s">
        <v>807</v>
      </c>
      <c r="C32" s="350" t="s">
        <v>895</v>
      </c>
      <c r="D32" s="350">
        <v>0.1</v>
      </c>
      <c r="E32" s="350" t="s">
        <v>936</v>
      </c>
    </row>
    <row r="33">
      <c r="A33" s="349">
        <v>44623.93841777778</v>
      </c>
      <c r="B33" s="350" t="s">
        <v>937</v>
      </c>
      <c r="C33" s="350" t="s">
        <v>922</v>
      </c>
      <c r="D33" s="350">
        <v>10.0</v>
      </c>
    </row>
    <row r="34">
      <c r="A34" s="349">
        <v>44624.372751331015</v>
      </c>
      <c r="B34" s="350" t="s">
        <v>599</v>
      </c>
      <c r="C34" s="350" t="s">
        <v>899</v>
      </c>
      <c r="D34" s="350">
        <v>0.5</v>
      </c>
    </row>
    <row r="35">
      <c r="A35" s="349">
        <v>44624.41257571759</v>
      </c>
      <c r="B35" s="350" t="s">
        <v>938</v>
      </c>
      <c r="C35" s="350" t="s">
        <v>939</v>
      </c>
      <c r="D35" s="350">
        <v>100.0</v>
      </c>
    </row>
    <row r="36">
      <c r="A36" s="349">
        <v>44624.49230445602</v>
      </c>
      <c r="B36" s="350" t="s">
        <v>807</v>
      </c>
      <c r="C36" s="350" t="s">
        <v>895</v>
      </c>
      <c r="D36" s="350">
        <v>0.2</v>
      </c>
    </row>
    <row r="37">
      <c r="A37" s="349">
        <v>44624.49502408565</v>
      </c>
      <c r="B37" s="350" t="s">
        <v>807</v>
      </c>
      <c r="C37" s="350" t="s">
        <v>899</v>
      </c>
      <c r="D37" s="350">
        <v>0.1</v>
      </c>
    </row>
    <row r="38">
      <c r="A38" s="349">
        <v>44624.49936103009</v>
      </c>
      <c r="B38" s="350" t="s">
        <v>807</v>
      </c>
      <c r="C38" s="350" t="s">
        <v>897</v>
      </c>
      <c r="D38" s="350">
        <v>0.3</v>
      </c>
    </row>
    <row r="39">
      <c r="A39" s="349">
        <v>44624.528722303236</v>
      </c>
      <c r="B39" s="350" t="s">
        <v>940</v>
      </c>
      <c r="C39" s="350" t="s">
        <v>941</v>
      </c>
      <c r="D39" s="350">
        <v>150.0</v>
      </c>
    </row>
    <row r="40">
      <c r="A40" s="349">
        <v>44624.55469959491</v>
      </c>
      <c r="B40" s="350" t="s">
        <v>807</v>
      </c>
      <c r="C40" s="350" t="s">
        <v>902</v>
      </c>
      <c r="D40" s="350">
        <v>0.3</v>
      </c>
    </row>
    <row r="41">
      <c r="A41" s="349">
        <v>44624.70293642361</v>
      </c>
      <c r="B41" s="350" t="s">
        <v>942</v>
      </c>
      <c r="C41" s="350" t="s">
        <v>897</v>
      </c>
      <c r="D41" s="350">
        <v>1.0</v>
      </c>
    </row>
    <row r="42">
      <c r="A42" s="349">
        <v>44624.70537045139</v>
      </c>
      <c r="B42" s="350" t="s">
        <v>788</v>
      </c>
      <c r="C42" s="350" t="s">
        <v>895</v>
      </c>
      <c r="D42" s="350">
        <v>0.6</v>
      </c>
    </row>
    <row r="43">
      <c r="A43" s="349">
        <v>44624.75657261574</v>
      </c>
      <c r="B43" s="350" t="s">
        <v>943</v>
      </c>
      <c r="C43" s="350" t="s">
        <v>902</v>
      </c>
      <c r="D43" s="350">
        <v>25.0</v>
      </c>
    </row>
    <row r="44">
      <c r="A44" s="349">
        <v>44624.78022855324</v>
      </c>
      <c r="B44" s="350" t="s">
        <v>944</v>
      </c>
      <c r="C44" s="350" t="s">
        <v>902</v>
      </c>
      <c r="D44" s="350">
        <v>20.0</v>
      </c>
    </row>
    <row r="45">
      <c r="A45" s="349">
        <v>44624.82997533565</v>
      </c>
      <c r="B45" s="350" t="s">
        <v>945</v>
      </c>
      <c r="C45" s="350" t="s">
        <v>946</v>
      </c>
      <c r="D45" s="350">
        <v>250.0</v>
      </c>
    </row>
    <row r="46">
      <c r="A46" s="349">
        <v>44624.85315454861</v>
      </c>
      <c r="B46" s="350" t="s">
        <v>947</v>
      </c>
      <c r="C46" s="350" t="s">
        <v>902</v>
      </c>
      <c r="D46" s="350">
        <v>3.0</v>
      </c>
      <c r="E46" s="350" t="s">
        <v>89</v>
      </c>
    </row>
    <row r="47">
      <c r="A47" s="349">
        <v>44624.85418126157</v>
      </c>
      <c r="B47" s="350" t="s">
        <v>788</v>
      </c>
      <c r="C47" s="350" t="s">
        <v>905</v>
      </c>
      <c r="D47" s="350">
        <v>0.06</v>
      </c>
    </row>
    <row r="48">
      <c r="A48" s="349">
        <v>44621.87881944444</v>
      </c>
      <c r="B48" s="350" t="s">
        <v>507</v>
      </c>
      <c r="C48" s="389" t="s">
        <v>897</v>
      </c>
      <c r="D48" s="389">
        <v>1.9</v>
      </c>
    </row>
    <row r="49">
      <c r="A49" s="349">
        <v>44621.87883101852</v>
      </c>
      <c r="B49" s="350" t="s">
        <v>507</v>
      </c>
      <c r="C49" s="389" t="s">
        <v>905</v>
      </c>
      <c r="D49" s="389">
        <v>0.1</v>
      </c>
    </row>
    <row r="50">
      <c r="A50" s="349">
        <v>44621.878842592596</v>
      </c>
      <c r="B50" s="350" t="s">
        <v>507</v>
      </c>
      <c r="C50" s="389" t="s">
        <v>899</v>
      </c>
      <c r="D50" s="389">
        <v>3.5</v>
      </c>
    </row>
    <row r="51">
      <c r="A51" s="349">
        <v>44621.878854166665</v>
      </c>
      <c r="B51" s="350" t="s">
        <v>507</v>
      </c>
      <c r="C51" s="389" t="s">
        <v>895</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52.75"/>
    <col customWidth="1" min="4" max="12" width="18.88"/>
  </cols>
  <sheetData>
    <row r="1">
      <c r="A1" s="350" t="s">
        <v>345</v>
      </c>
      <c r="B1" s="350" t="s">
        <v>346</v>
      </c>
      <c r="C1" s="389" t="s">
        <v>422</v>
      </c>
      <c r="D1" s="350" t="s">
        <v>731</v>
      </c>
      <c r="E1" s="389" t="s">
        <v>424</v>
      </c>
      <c r="F1" s="350" t="s">
        <v>948</v>
      </c>
    </row>
    <row r="2">
      <c r="A2" s="349">
        <v>44619.955705706016</v>
      </c>
      <c r="B2" s="350" t="s">
        <v>949</v>
      </c>
      <c r="C2" s="350" t="s">
        <v>950</v>
      </c>
      <c r="D2" s="350">
        <v>3.5</v>
      </c>
      <c r="E2" s="350" t="s">
        <v>951</v>
      </c>
      <c r="F2" s="352"/>
    </row>
    <row r="3">
      <c r="A3" s="349">
        <v>44619.957070543984</v>
      </c>
      <c r="B3" s="350" t="s">
        <v>949</v>
      </c>
      <c r="C3" s="350" t="s">
        <v>952</v>
      </c>
      <c r="D3" s="350">
        <v>1.5</v>
      </c>
      <c r="E3" s="350" t="s">
        <v>953</v>
      </c>
      <c r="F3" s="352"/>
    </row>
    <row r="4">
      <c r="A4" s="349">
        <v>44619.96943185185</v>
      </c>
      <c r="B4" s="350" t="s">
        <v>954</v>
      </c>
      <c r="C4" s="350" t="s">
        <v>950</v>
      </c>
      <c r="D4" s="350">
        <v>2.0</v>
      </c>
    </row>
    <row r="5">
      <c r="A5" s="349">
        <v>44619.977690127314</v>
      </c>
      <c r="B5" s="350" t="s">
        <v>955</v>
      </c>
      <c r="C5" s="350" t="s">
        <v>956</v>
      </c>
    </row>
    <row r="6">
      <c r="A6" s="349">
        <v>44620.00346359954</v>
      </c>
      <c r="B6" s="350" t="s">
        <v>957</v>
      </c>
      <c r="C6" s="350" t="s">
        <v>952</v>
      </c>
      <c r="D6" s="350">
        <v>2.0</v>
      </c>
      <c r="E6" s="350" t="s">
        <v>958</v>
      </c>
      <c r="F6" s="352"/>
    </row>
    <row r="7">
      <c r="A7" s="349">
        <v>44620.06183493056</v>
      </c>
      <c r="B7" s="350" t="s">
        <v>959</v>
      </c>
      <c r="C7" s="350" t="s">
        <v>956</v>
      </c>
      <c r="D7" s="350">
        <v>1.2</v>
      </c>
    </row>
    <row r="8">
      <c r="A8" s="349">
        <v>44620.07481484953</v>
      </c>
      <c r="B8" s="350" t="s">
        <v>960</v>
      </c>
      <c r="C8" s="350" t="s">
        <v>961</v>
      </c>
      <c r="D8" s="350">
        <v>3.0</v>
      </c>
    </row>
    <row r="9">
      <c r="A9" s="349">
        <v>44620.295075428236</v>
      </c>
      <c r="B9" s="350" t="s">
        <v>962</v>
      </c>
      <c r="C9" s="350" t="s">
        <v>952</v>
      </c>
      <c r="D9" s="350">
        <v>1.6</v>
      </c>
      <c r="E9" s="350" t="s">
        <v>963</v>
      </c>
      <c r="F9" s="352"/>
    </row>
    <row r="10">
      <c r="A10" s="349">
        <v>44620.305010543976</v>
      </c>
      <c r="B10" s="350" t="s">
        <v>964</v>
      </c>
      <c r="C10" s="350" t="s">
        <v>950</v>
      </c>
      <c r="D10" s="350">
        <v>197.0</v>
      </c>
      <c r="E10" s="350" t="s">
        <v>965</v>
      </c>
      <c r="F10" s="352"/>
    </row>
    <row r="11">
      <c r="A11" s="349">
        <v>44620.323548518514</v>
      </c>
      <c r="B11" s="350" t="s">
        <v>966</v>
      </c>
      <c r="C11" s="350" t="s">
        <v>950</v>
      </c>
    </row>
    <row r="12">
      <c r="A12" s="349">
        <v>44620.330306805554</v>
      </c>
      <c r="B12" s="350" t="s">
        <v>964</v>
      </c>
      <c r="C12" s="350" t="s">
        <v>956</v>
      </c>
      <c r="E12" s="350" t="s">
        <v>967</v>
      </c>
      <c r="F12" s="352"/>
    </row>
    <row r="13">
      <c r="A13" s="349">
        <v>44620.34667827546</v>
      </c>
      <c r="B13" s="350" t="s">
        <v>968</v>
      </c>
      <c r="C13" s="350" t="s">
        <v>950</v>
      </c>
      <c r="D13" s="350">
        <v>100.0</v>
      </c>
      <c r="E13" s="350" t="s">
        <v>969</v>
      </c>
      <c r="F13" s="352"/>
    </row>
    <row r="14">
      <c r="A14" s="349">
        <v>44620.40832074074</v>
      </c>
      <c r="B14" s="350" t="s">
        <v>749</v>
      </c>
      <c r="C14" s="350" t="s">
        <v>956</v>
      </c>
      <c r="D14" s="350">
        <v>1.2</v>
      </c>
    </row>
    <row r="15">
      <c r="A15" s="349">
        <v>44620.53746521991</v>
      </c>
      <c r="B15" s="350" t="s">
        <v>970</v>
      </c>
      <c r="C15" s="350" t="s">
        <v>971</v>
      </c>
    </row>
    <row r="16">
      <c r="A16" s="349">
        <v>44620.5634468287</v>
      </c>
      <c r="B16" s="350" t="s">
        <v>972</v>
      </c>
      <c r="C16" s="350" t="s">
        <v>961</v>
      </c>
      <c r="D16" s="350">
        <v>3.0</v>
      </c>
    </row>
    <row r="17">
      <c r="A17" s="349">
        <v>44620.56380369213</v>
      </c>
      <c r="B17" s="350" t="s">
        <v>972</v>
      </c>
      <c r="C17" s="350" t="s">
        <v>950</v>
      </c>
      <c r="D17" s="350">
        <v>150.0</v>
      </c>
    </row>
    <row r="18">
      <c r="A18" s="349">
        <v>44620.61762497685</v>
      </c>
      <c r="B18" s="350" t="s">
        <v>973</v>
      </c>
      <c r="C18" s="350" t="s">
        <v>971</v>
      </c>
      <c r="D18" s="350">
        <v>1.0</v>
      </c>
      <c r="E18" s="350" t="s">
        <v>974</v>
      </c>
      <c r="F18" s="352"/>
    </row>
    <row r="19">
      <c r="A19" s="349">
        <v>44620.64770533565</v>
      </c>
      <c r="B19" s="350" t="s">
        <v>975</v>
      </c>
      <c r="C19" s="350" t="s">
        <v>952</v>
      </c>
      <c r="D19" s="350">
        <v>1.5</v>
      </c>
    </row>
    <row r="20">
      <c r="A20" s="349">
        <v>44620.651010057874</v>
      </c>
      <c r="B20" s="350" t="s">
        <v>976</v>
      </c>
      <c r="C20" s="350" t="s">
        <v>950</v>
      </c>
      <c r="D20" s="350">
        <v>1.4</v>
      </c>
    </row>
    <row r="21">
      <c r="A21" s="349">
        <v>44620.674944687504</v>
      </c>
      <c r="B21" s="350" t="s">
        <v>977</v>
      </c>
      <c r="C21" s="350" t="s">
        <v>971</v>
      </c>
      <c r="D21" s="350">
        <v>5.7</v>
      </c>
    </row>
    <row r="22">
      <c r="A22" s="349">
        <v>44620.67814258102</v>
      </c>
      <c r="B22" s="350" t="s">
        <v>978</v>
      </c>
      <c r="C22" s="350" t="s">
        <v>950</v>
      </c>
      <c r="D22" s="350">
        <v>1.5</v>
      </c>
    </row>
    <row r="23">
      <c r="A23" s="349">
        <v>44620.70117385416</v>
      </c>
      <c r="B23" s="350" t="s">
        <v>979</v>
      </c>
      <c r="C23" s="350" t="s">
        <v>950</v>
      </c>
      <c r="D23" s="350">
        <v>300.0</v>
      </c>
    </row>
    <row r="24">
      <c r="A24" s="349">
        <v>44620.75672832176</v>
      </c>
      <c r="B24" s="350" t="s">
        <v>980</v>
      </c>
      <c r="C24" s="350" t="s">
        <v>950</v>
      </c>
      <c r="D24" s="350">
        <v>1.2</v>
      </c>
    </row>
    <row r="25">
      <c r="A25" s="349">
        <v>44620.88671880787</v>
      </c>
      <c r="B25" s="350" t="s">
        <v>981</v>
      </c>
      <c r="C25" s="350" t="s">
        <v>950</v>
      </c>
      <c r="D25" s="350">
        <v>6.0</v>
      </c>
      <c r="E25" s="350" t="s">
        <v>982</v>
      </c>
      <c r="F25" s="352"/>
    </row>
    <row r="26">
      <c r="A26" s="349">
        <v>44620.99228289352</v>
      </c>
      <c r="B26" s="350" t="s">
        <v>983</v>
      </c>
      <c r="C26" s="350" t="s">
        <v>956</v>
      </c>
      <c r="D26" s="350">
        <v>1.0</v>
      </c>
      <c r="E26" s="350" t="s">
        <v>984</v>
      </c>
      <c r="F26" s="352"/>
    </row>
    <row r="27">
      <c r="A27" s="349">
        <v>44621.25711167824</v>
      </c>
      <c r="B27" s="350" t="s">
        <v>985</v>
      </c>
      <c r="C27" s="350" t="s">
        <v>952</v>
      </c>
    </row>
    <row r="28">
      <c r="A28" s="349">
        <v>44621.32351758102</v>
      </c>
      <c r="B28" s="350" t="s">
        <v>986</v>
      </c>
      <c r="C28" s="350" t="s">
        <v>971</v>
      </c>
    </row>
    <row r="29">
      <c r="A29" s="349">
        <v>44621.328444189814</v>
      </c>
      <c r="B29" s="350" t="s">
        <v>987</v>
      </c>
      <c r="C29" s="350" t="s">
        <v>950</v>
      </c>
      <c r="D29" s="350">
        <v>1.6</v>
      </c>
      <c r="E29" s="350" t="s">
        <v>988</v>
      </c>
      <c r="F29" s="352"/>
    </row>
    <row r="30">
      <c r="A30" s="349">
        <v>44621.4022109838</v>
      </c>
      <c r="B30" s="350" t="s">
        <v>989</v>
      </c>
      <c r="C30" s="350" t="s">
        <v>961</v>
      </c>
      <c r="D30" s="350">
        <v>10.0</v>
      </c>
    </row>
    <row r="31">
      <c r="A31" s="349">
        <v>44621.429945625</v>
      </c>
      <c r="B31" s="350" t="s">
        <v>499</v>
      </c>
      <c r="C31" s="350" t="s">
        <v>952</v>
      </c>
      <c r="D31" s="350">
        <v>0.7</v>
      </c>
    </row>
    <row r="32">
      <c r="A32" s="349">
        <v>44621.457081099536</v>
      </c>
      <c r="B32" s="350" t="s">
        <v>990</v>
      </c>
      <c r="C32" s="350" t="s">
        <v>952</v>
      </c>
      <c r="D32" s="350">
        <v>0.7</v>
      </c>
      <c r="E32" s="350" t="s">
        <v>991</v>
      </c>
      <c r="F32" s="352"/>
    </row>
    <row r="33">
      <c r="A33" s="349">
        <v>44621.525619872686</v>
      </c>
      <c r="B33" s="350" t="s">
        <v>499</v>
      </c>
      <c r="C33" s="350" t="s">
        <v>952</v>
      </c>
      <c r="D33" s="350">
        <v>0.7</v>
      </c>
    </row>
    <row r="34">
      <c r="A34" s="349">
        <v>44621.54063891203</v>
      </c>
      <c r="B34" s="350" t="s">
        <v>992</v>
      </c>
      <c r="C34" s="350" t="s">
        <v>971</v>
      </c>
    </row>
    <row r="35">
      <c r="A35" s="349">
        <v>44621.60916923611</v>
      </c>
      <c r="B35" s="350" t="s">
        <v>993</v>
      </c>
      <c r="C35" s="350" t="s">
        <v>950</v>
      </c>
      <c r="D35" s="350">
        <v>1.0</v>
      </c>
      <c r="E35" s="350" t="s">
        <v>994</v>
      </c>
      <c r="F35" s="352"/>
    </row>
    <row r="36">
      <c r="A36" s="349">
        <v>44621.67082215278</v>
      </c>
      <c r="B36" s="350" t="s">
        <v>995</v>
      </c>
      <c r="C36" s="350" t="s">
        <v>971</v>
      </c>
      <c r="E36" s="350" t="s">
        <v>996</v>
      </c>
      <c r="F36" s="352"/>
    </row>
    <row r="37">
      <c r="A37" s="349">
        <v>44621.79530442129</v>
      </c>
      <c r="B37" s="350" t="s">
        <v>499</v>
      </c>
      <c r="C37" s="350" t="s">
        <v>971</v>
      </c>
      <c r="D37" s="350">
        <v>1.0</v>
      </c>
      <c r="E37" s="350" t="s">
        <v>997</v>
      </c>
      <c r="F37" s="352"/>
    </row>
    <row r="38">
      <c r="A38" s="349">
        <v>44622.13512605324</v>
      </c>
      <c r="B38" s="350" t="s">
        <v>998</v>
      </c>
      <c r="C38" s="350" t="s">
        <v>971</v>
      </c>
      <c r="D38" s="350">
        <v>4.0</v>
      </c>
    </row>
    <row r="39">
      <c r="A39" s="349">
        <v>44622.31824305556</v>
      </c>
      <c r="B39" s="350" t="s">
        <v>999</v>
      </c>
      <c r="C39" s="350" t="s">
        <v>971</v>
      </c>
      <c r="D39" s="350">
        <v>0.0</v>
      </c>
      <c r="E39" s="350" t="s">
        <v>1000</v>
      </c>
      <c r="F39" s="352"/>
    </row>
    <row r="40">
      <c r="A40" s="349">
        <v>44622.43284097222</v>
      </c>
      <c r="B40" s="350" t="s">
        <v>499</v>
      </c>
      <c r="C40" s="350" t="s">
        <v>956</v>
      </c>
      <c r="D40" s="350">
        <v>0.2</v>
      </c>
    </row>
    <row r="41">
      <c r="A41" s="349">
        <v>44622.615779050924</v>
      </c>
      <c r="B41" s="350" t="s">
        <v>1001</v>
      </c>
      <c r="C41" s="350" t="s">
        <v>950</v>
      </c>
      <c r="D41" s="350" t="s">
        <v>1002</v>
      </c>
      <c r="E41" s="350" t="s">
        <v>1003</v>
      </c>
      <c r="F41" s="352"/>
    </row>
    <row r="42">
      <c r="A42" s="349">
        <v>44622.63513425926</v>
      </c>
      <c r="B42" s="350" t="s">
        <v>866</v>
      </c>
      <c r="C42" s="350" t="s">
        <v>952</v>
      </c>
      <c r="D42" s="350">
        <v>0.75</v>
      </c>
    </row>
    <row r="43">
      <c r="A43" s="349">
        <v>44622.76573990741</v>
      </c>
      <c r="B43" s="350" t="s">
        <v>1004</v>
      </c>
      <c r="C43" s="350" t="s">
        <v>971</v>
      </c>
      <c r="D43" s="350" t="s">
        <v>1005</v>
      </c>
      <c r="E43" s="350" t="s">
        <v>1006</v>
      </c>
      <c r="F43" s="352"/>
    </row>
    <row r="44">
      <c r="A44" s="349">
        <v>44622.81131392361</v>
      </c>
      <c r="B44" s="350" t="s">
        <v>1007</v>
      </c>
      <c r="C44" s="350" t="s">
        <v>956</v>
      </c>
    </row>
    <row r="45">
      <c r="A45" s="349">
        <v>44622.81442707176</v>
      </c>
      <c r="B45" s="350" t="s">
        <v>1008</v>
      </c>
      <c r="C45" s="350" t="s">
        <v>971</v>
      </c>
    </row>
    <row r="46">
      <c r="A46" s="349">
        <v>44622.837623217594</v>
      </c>
      <c r="B46" s="350" t="s">
        <v>1009</v>
      </c>
      <c r="C46" s="350" t="s">
        <v>952</v>
      </c>
    </row>
    <row r="47">
      <c r="A47" s="349">
        <v>44622.865390439816</v>
      </c>
      <c r="B47" s="350" t="s">
        <v>1010</v>
      </c>
      <c r="C47" s="350" t="s">
        <v>971</v>
      </c>
      <c r="D47" s="350">
        <v>15.0</v>
      </c>
    </row>
    <row r="48">
      <c r="A48" s="349">
        <v>44622.90682509259</v>
      </c>
      <c r="B48" s="350" t="s">
        <v>1011</v>
      </c>
      <c r="C48" s="350" t="s">
        <v>971</v>
      </c>
      <c r="D48" s="350">
        <v>1.1</v>
      </c>
    </row>
    <row r="49">
      <c r="A49" s="349">
        <v>44622.99889556713</v>
      </c>
      <c r="B49" s="350" t="s">
        <v>1012</v>
      </c>
      <c r="C49" s="350" t="s">
        <v>971</v>
      </c>
      <c r="D49" s="350">
        <v>472.0</v>
      </c>
    </row>
    <row r="50">
      <c r="A50" s="349">
        <v>44623.008619050925</v>
      </c>
      <c r="B50" s="350" t="s">
        <v>1013</v>
      </c>
      <c r="C50" s="350" t="s">
        <v>961</v>
      </c>
      <c r="D50" s="350">
        <v>100.0</v>
      </c>
    </row>
    <row r="51">
      <c r="A51" s="349">
        <v>44623.09264103009</v>
      </c>
      <c r="B51" s="350" t="s">
        <v>1014</v>
      </c>
      <c r="C51" s="350" t="s">
        <v>961</v>
      </c>
      <c r="D51" s="350" t="s">
        <v>1015</v>
      </c>
    </row>
    <row r="52">
      <c r="A52" s="349">
        <v>44623.44393642361</v>
      </c>
      <c r="B52" s="350" t="s">
        <v>798</v>
      </c>
      <c r="C52" s="350" t="s">
        <v>952</v>
      </c>
      <c r="D52" s="350">
        <v>0.7</v>
      </c>
    </row>
    <row r="53">
      <c r="A53" s="349">
        <v>44623.51943672454</v>
      </c>
      <c r="B53" s="350" t="s">
        <v>798</v>
      </c>
      <c r="C53" s="350" t="s">
        <v>961</v>
      </c>
      <c r="D53" s="350">
        <v>0.25</v>
      </c>
    </row>
    <row r="54">
      <c r="A54" s="349">
        <v>44623.52163549769</v>
      </c>
      <c r="B54" s="350" t="s">
        <v>798</v>
      </c>
      <c r="C54" s="350" t="s">
        <v>950</v>
      </c>
      <c r="D54" s="350">
        <v>0.1</v>
      </c>
    </row>
    <row r="55">
      <c r="A55" s="349">
        <v>44623.57999636574</v>
      </c>
      <c r="B55" s="350" t="s">
        <v>1016</v>
      </c>
      <c r="C55" s="350" t="s">
        <v>971</v>
      </c>
      <c r="D55" s="350">
        <v>0.6</v>
      </c>
    </row>
    <row r="56">
      <c r="A56" s="349">
        <v>44623.58778434028</v>
      </c>
      <c r="B56" s="350" t="s">
        <v>798</v>
      </c>
      <c r="C56" s="350" t="s">
        <v>971</v>
      </c>
      <c r="D56" s="350">
        <v>0.1</v>
      </c>
    </row>
    <row r="57">
      <c r="A57" s="349">
        <v>44623.680303807865</v>
      </c>
      <c r="B57" s="350" t="s">
        <v>798</v>
      </c>
      <c r="C57" s="350" t="s">
        <v>952</v>
      </c>
      <c r="D57" s="350">
        <v>0.7</v>
      </c>
    </row>
    <row r="58">
      <c r="A58" s="349">
        <v>44623.68085193287</v>
      </c>
      <c r="B58" s="350" t="s">
        <v>798</v>
      </c>
      <c r="C58" s="350" t="s">
        <v>950</v>
      </c>
      <c r="D58" s="350">
        <v>0.1</v>
      </c>
    </row>
    <row r="59">
      <c r="A59" s="349">
        <v>44623.795020219906</v>
      </c>
      <c r="B59" s="350" t="s">
        <v>1017</v>
      </c>
      <c r="C59" s="350" t="s">
        <v>950</v>
      </c>
      <c r="D59" s="350">
        <v>10.0</v>
      </c>
    </row>
    <row r="60">
      <c r="A60" s="349">
        <v>44623.95314366899</v>
      </c>
      <c r="B60" s="350" t="s">
        <v>1018</v>
      </c>
      <c r="C60" s="350" t="s">
        <v>971</v>
      </c>
      <c r="D60" s="350">
        <v>0.0</v>
      </c>
      <c r="E60" s="350" t="s">
        <v>1019</v>
      </c>
      <c r="F60" s="352"/>
    </row>
    <row r="61">
      <c r="A61" s="349">
        <v>44623.96759331018</v>
      </c>
      <c r="B61" s="350" t="s">
        <v>788</v>
      </c>
      <c r="C61" s="350" t="s">
        <v>950</v>
      </c>
      <c r="D61" s="350">
        <v>0.06</v>
      </c>
      <c r="E61" s="350" t="s">
        <v>1020</v>
      </c>
      <c r="F61" s="352"/>
    </row>
    <row r="62">
      <c r="A62" s="349">
        <v>44623.96926159722</v>
      </c>
      <c r="B62" s="350" t="s">
        <v>798</v>
      </c>
      <c r="C62" s="350" t="s">
        <v>950</v>
      </c>
      <c r="D62" s="350">
        <v>0.1</v>
      </c>
    </row>
    <row r="63">
      <c r="A63" s="349">
        <v>44623.9707871412</v>
      </c>
      <c r="B63" s="350" t="s">
        <v>798</v>
      </c>
      <c r="C63" s="350" t="s">
        <v>950</v>
      </c>
      <c r="D63" s="350">
        <v>0.1</v>
      </c>
    </row>
    <row r="64">
      <c r="A64" s="349">
        <v>44624.036243587965</v>
      </c>
      <c r="B64" s="350" t="s">
        <v>1021</v>
      </c>
      <c r="C64" s="350" t="s">
        <v>952</v>
      </c>
      <c r="D64" s="350">
        <v>0.1</v>
      </c>
      <c r="E64" s="350" t="s">
        <v>1022</v>
      </c>
      <c r="F64" s="352"/>
    </row>
    <row r="65">
      <c r="A65" s="349">
        <v>44624.55102537037</v>
      </c>
      <c r="B65" s="350" t="s">
        <v>1023</v>
      </c>
      <c r="C65" s="350" t="s">
        <v>971</v>
      </c>
      <c r="D65" s="350">
        <v>0.2</v>
      </c>
      <c r="E65" s="350" t="s">
        <v>1024</v>
      </c>
      <c r="F65" s="352"/>
    </row>
    <row r="66">
      <c r="A66" s="349">
        <v>44624.61065357639</v>
      </c>
      <c r="B66" s="350" t="s">
        <v>807</v>
      </c>
      <c r="C66" s="350" t="s">
        <v>961</v>
      </c>
      <c r="D66" s="350">
        <v>0.1</v>
      </c>
    </row>
    <row r="67">
      <c r="A67" s="349">
        <v>44624.63361420139</v>
      </c>
      <c r="B67" s="350" t="s">
        <v>1025</v>
      </c>
      <c r="C67" s="350" t="s">
        <v>952</v>
      </c>
      <c r="D67" s="350">
        <v>95.0</v>
      </c>
    </row>
    <row r="68">
      <c r="A68" s="349">
        <v>44624.65426840278</v>
      </c>
      <c r="B68" s="350" t="s">
        <v>788</v>
      </c>
      <c r="C68" s="350" t="s">
        <v>952</v>
      </c>
      <c r="D68" s="350">
        <v>0.9</v>
      </c>
    </row>
    <row r="69">
      <c r="A69" s="349">
        <v>44624.6823769676</v>
      </c>
      <c r="B69" s="350" t="s">
        <v>788</v>
      </c>
      <c r="C69" s="350" t="s">
        <v>956</v>
      </c>
      <c r="D69" s="350">
        <v>0.2</v>
      </c>
    </row>
    <row r="70">
      <c r="A70" s="349">
        <v>44624.8509009838</v>
      </c>
      <c r="B70" s="350" t="s">
        <v>788</v>
      </c>
      <c r="C70" s="350" t="s">
        <v>950</v>
      </c>
      <c r="D70" s="350">
        <v>2.0</v>
      </c>
    </row>
    <row r="71">
      <c r="A71" s="349">
        <v>44624.91784814815</v>
      </c>
      <c r="B71" s="350" t="s">
        <v>788</v>
      </c>
      <c r="C71" s="350" t="s">
        <v>952</v>
      </c>
      <c r="D71" s="350">
        <v>1.5</v>
      </c>
    </row>
    <row r="72">
      <c r="A72" s="349">
        <v>44625.01440684027</v>
      </c>
      <c r="B72" s="350" t="s">
        <v>1026</v>
      </c>
      <c r="C72" s="350" t="s">
        <v>971</v>
      </c>
      <c r="D72" s="350">
        <v>10.2</v>
      </c>
    </row>
    <row r="73">
      <c r="A73" s="349">
        <v>44625.321391307865</v>
      </c>
      <c r="B73" s="350" t="s">
        <v>1027</v>
      </c>
      <c r="C73" s="350" t="s">
        <v>952</v>
      </c>
      <c r="D73" s="350">
        <v>1.4</v>
      </c>
    </row>
    <row r="74">
      <c r="A74" s="349">
        <v>44625.36408565972</v>
      </c>
      <c r="B74" s="350" t="s">
        <v>1028</v>
      </c>
      <c r="C74" s="350" t="s">
        <v>971</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63"/>
    <col customWidth="1" min="2" max="2" width="6.75"/>
    <col customWidth="1" min="6" max="6" width="4.38"/>
    <col customWidth="1" min="7" max="7" width="29.5"/>
    <col customWidth="1" min="8" max="8" width="42.75"/>
    <col customWidth="1" min="9" max="9" width="30.5"/>
    <col customWidth="1" min="10" max="10" width="24.0"/>
  </cols>
  <sheetData>
    <row r="1">
      <c r="B1" s="350" t="s">
        <v>1029</v>
      </c>
      <c r="C1" s="390" t="s">
        <v>1030</v>
      </c>
    </row>
    <row r="2">
      <c r="G2" s="391" t="s">
        <v>1031</v>
      </c>
      <c r="H2" s="299"/>
      <c r="I2" s="299"/>
      <c r="J2" s="117"/>
    </row>
    <row r="3">
      <c r="C3" s="392" t="s">
        <v>1032</v>
      </c>
      <c r="G3" s="393" t="s">
        <v>1033</v>
      </c>
      <c r="H3" s="393" t="s">
        <v>1034</v>
      </c>
      <c r="I3" s="393" t="s">
        <v>1035</v>
      </c>
      <c r="J3" s="393" t="s">
        <v>1036</v>
      </c>
    </row>
    <row r="4">
      <c r="B4" s="350" t="s">
        <v>1037</v>
      </c>
      <c r="G4" s="394" t="s">
        <v>1038</v>
      </c>
      <c r="H4" s="395" t="s">
        <v>773</v>
      </c>
      <c r="I4" s="396"/>
      <c r="J4" s="397">
        <f>MIN(J6:J32)</f>
        <v>44635.39583</v>
      </c>
    </row>
    <row r="5">
      <c r="B5" s="350" t="s">
        <v>1039</v>
      </c>
      <c r="G5" s="394" t="s">
        <v>1040</v>
      </c>
      <c r="H5" s="398"/>
      <c r="I5" s="396"/>
      <c r="J5" s="397">
        <f>MIN(J6:J13)</f>
        <v>44635.40833</v>
      </c>
    </row>
    <row r="6">
      <c r="B6" s="399" t="s">
        <v>1041</v>
      </c>
      <c r="G6" s="398" t="s">
        <v>24</v>
      </c>
      <c r="H6" s="398"/>
      <c r="I6" s="304"/>
      <c r="J6" s="304">
        <f>'Моніторинг черг на кордоні'!J10</f>
        <v>44635.77986</v>
      </c>
    </row>
    <row r="7">
      <c r="B7" s="400" t="s">
        <v>1042</v>
      </c>
      <c r="G7" s="401" t="s">
        <v>31</v>
      </c>
      <c r="H7" s="402" t="s">
        <v>1043</v>
      </c>
      <c r="I7" s="304"/>
      <c r="J7" s="304">
        <f>'Моніторинг черг на кордоні'!J12</f>
        <v>44635.40833</v>
      </c>
    </row>
    <row r="8">
      <c r="G8" s="401" t="s">
        <v>37</v>
      </c>
      <c r="H8" s="402"/>
      <c r="I8" s="304"/>
      <c r="J8" s="304">
        <f>'Моніторинг черг на кордоні'!J14</f>
        <v>44635.40833</v>
      </c>
    </row>
    <row r="9">
      <c r="B9" s="403" t="s">
        <v>1044</v>
      </c>
      <c r="G9" s="401" t="s">
        <v>43</v>
      </c>
      <c r="H9" s="398" t="s">
        <v>1045</v>
      </c>
      <c r="I9" s="304"/>
      <c r="J9" s="304">
        <f>'Моніторинг черг на кордоні'!J16</f>
        <v>44635.40833</v>
      </c>
    </row>
    <row r="10">
      <c r="B10" s="404" t="s">
        <v>1046</v>
      </c>
      <c r="G10" s="398" t="s">
        <v>49</v>
      </c>
      <c r="H10" s="398" t="s">
        <v>1047</v>
      </c>
      <c r="I10" s="304"/>
      <c r="J10" s="304">
        <f>'Моніторинг черг на кордоні'!J18</f>
        <v>44635.40833</v>
      </c>
    </row>
    <row r="11">
      <c r="B11" s="350" t="s">
        <v>1048</v>
      </c>
      <c r="G11" s="398" t="s">
        <v>55</v>
      </c>
      <c r="H11" s="398" t="s">
        <v>1047</v>
      </c>
      <c r="I11" s="304"/>
      <c r="J11" s="304">
        <f>'Моніторинг черг на кордоні'!J20</f>
        <v>44635.40833</v>
      </c>
    </row>
    <row r="12">
      <c r="B12" s="404" t="s">
        <v>1049</v>
      </c>
      <c r="G12" s="401" t="s">
        <v>61</v>
      </c>
      <c r="H12" s="398" t="s">
        <v>1047</v>
      </c>
      <c r="I12" s="304"/>
      <c r="J12" s="304">
        <f>'Моніторинг черг на кордоні'!J22</f>
        <v>44635.75</v>
      </c>
    </row>
    <row r="13">
      <c r="G13" s="401" t="s">
        <v>67</v>
      </c>
      <c r="H13" s="398" t="s">
        <v>1050</v>
      </c>
      <c r="I13" s="304"/>
      <c r="J13" s="304">
        <f>'Моніторинг черг на кордоні'!J24</f>
        <v>44635.40833</v>
      </c>
    </row>
    <row r="14">
      <c r="B14" s="403" t="s">
        <v>1051</v>
      </c>
      <c r="G14" s="394" t="s">
        <v>1052</v>
      </c>
      <c r="H14" s="398"/>
      <c r="I14" s="396"/>
      <c r="J14" s="397">
        <f>MIN(J15:J16)</f>
        <v>44635.68403</v>
      </c>
    </row>
    <row r="15">
      <c r="B15" s="392" t="s">
        <v>1053</v>
      </c>
      <c r="G15" s="401" t="s">
        <v>1054</v>
      </c>
      <c r="H15" s="398" t="s">
        <v>1055</v>
      </c>
      <c r="I15" s="304"/>
      <c r="J15" s="304">
        <f>'Моніторинг черг на кордоні'!J29</f>
        <v>44635.68403</v>
      </c>
    </row>
    <row r="16">
      <c r="B16" s="350" t="s">
        <v>1056</v>
      </c>
      <c r="G16" s="401" t="s">
        <v>92</v>
      </c>
      <c r="H16" s="398" t="s">
        <v>1055</v>
      </c>
      <c r="I16" s="304"/>
      <c r="J16" s="304">
        <f>'Моніторинг черг на кордоні'!J33</f>
        <v>44635.79167</v>
      </c>
    </row>
    <row r="17">
      <c r="B17" s="405" t="s">
        <v>1057</v>
      </c>
      <c r="G17" s="394" t="s">
        <v>1058</v>
      </c>
      <c r="H17" s="398"/>
      <c r="I17" s="396"/>
      <c r="J17" s="397">
        <f>MIN(J18:J20)</f>
        <v>44635.39583</v>
      </c>
    </row>
    <row r="18">
      <c r="G18" s="401" t="s">
        <v>104</v>
      </c>
      <c r="H18" s="398" t="s">
        <v>1055</v>
      </c>
      <c r="I18" s="304"/>
      <c r="J18" s="304">
        <f>'Моніторинг черг на кордоні'!J38</f>
        <v>44635.39583</v>
      </c>
    </row>
    <row r="19">
      <c r="B19" s="403" t="s">
        <v>1059</v>
      </c>
      <c r="G19" s="401" t="s">
        <v>111</v>
      </c>
      <c r="H19" s="398" t="s">
        <v>1055</v>
      </c>
      <c r="I19" s="304"/>
      <c r="J19" s="304">
        <f>'Моніторинг черг на кордоні'!J40</f>
        <v>44635.58333</v>
      </c>
    </row>
    <row r="20">
      <c r="B20" s="404" t="s">
        <v>1060</v>
      </c>
      <c r="G20" s="401" t="s">
        <v>117</v>
      </c>
      <c r="H20" s="398" t="s">
        <v>1055</v>
      </c>
      <c r="I20" s="304"/>
      <c r="J20" s="304">
        <f>'Моніторинг черг на кордоні'!J42</f>
        <v>44635.8125</v>
      </c>
    </row>
    <row r="21">
      <c r="B21" s="350" t="s">
        <v>1061</v>
      </c>
      <c r="G21" s="394" t="s">
        <v>1062</v>
      </c>
      <c r="H21" s="395"/>
      <c r="I21" s="406"/>
      <c r="J21" s="406">
        <f>MIN(J22:J26)</f>
        <v>44635.39583</v>
      </c>
    </row>
    <row r="22">
      <c r="G22" s="401" t="s">
        <v>129</v>
      </c>
      <c r="H22" s="398" t="s">
        <v>1063</v>
      </c>
      <c r="I22" s="304"/>
      <c r="J22" s="304">
        <f>'Моніторинг черг на кордоні'!J47</f>
        <v>44635.66667</v>
      </c>
    </row>
    <row r="23">
      <c r="B23" s="403" t="s">
        <v>1064</v>
      </c>
      <c r="C23" s="403" t="s">
        <v>1065</v>
      </c>
      <c r="D23" s="403" t="s">
        <v>1066</v>
      </c>
      <c r="G23" s="401" t="s">
        <v>137</v>
      </c>
      <c r="H23" s="398" t="s">
        <v>1063</v>
      </c>
      <c r="I23" s="304"/>
      <c r="J23" s="304">
        <f>'Моніторинг черг на кордоні'!J49</f>
        <v>44635.75</v>
      </c>
    </row>
    <row r="24">
      <c r="B24" s="350" t="s">
        <v>78</v>
      </c>
      <c r="C24" s="407" t="s">
        <v>1067</v>
      </c>
      <c r="D24" s="407" t="s">
        <v>1068</v>
      </c>
      <c r="G24" s="401" t="s">
        <v>143</v>
      </c>
      <c r="H24" s="398" t="s">
        <v>1063</v>
      </c>
      <c r="I24" s="304"/>
      <c r="J24" s="304">
        <f>'Моніторинг черг на кордоні'!J51</f>
        <v>44635.39583</v>
      </c>
    </row>
    <row r="25">
      <c r="B25" s="350" t="s">
        <v>1069</v>
      </c>
      <c r="C25" s="408" t="s">
        <v>1070</v>
      </c>
      <c r="D25" s="407" t="s">
        <v>1071</v>
      </c>
      <c r="G25" s="401" t="s">
        <v>149</v>
      </c>
      <c r="H25" s="398" t="s">
        <v>1063</v>
      </c>
      <c r="I25" s="304"/>
      <c r="J25" s="304">
        <f>'Моніторинг черг на кордоні'!J53</f>
        <v>44635.70833</v>
      </c>
    </row>
    <row r="26">
      <c r="B26" s="350" t="s">
        <v>1072</v>
      </c>
      <c r="C26" s="407" t="s">
        <v>1073</v>
      </c>
      <c r="D26" s="407" t="s">
        <v>1074</v>
      </c>
      <c r="G26" s="401" t="s">
        <v>155</v>
      </c>
      <c r="H26" s="398" t="s">
        <v>1063</v>
      </c>
      <c r="I26" s="304"/>
      <c r="J26" s="304">
        <f>'Моніторинг черг на кордоні'!J55</f>
        <v>44635.75</v>
      </c>
    </row>
    <row r="27">
      <c r="B27" s="350" t="s">
        <v>103</v>
      </c>
      <c r="C27" s="407" t="s">
        <v>1075</v>
      </c>
      <c r="D27" s="407" t="s">
        <v>1076</v>
      </c>
      <c r="G27" s="394" t="s">
        <v>1077</v>
      </c>
      <c r="H27" s="398"/>
      <c r="I27" s="396"/>
      <c r="J27" s="397">
        <f>MIN(J28:J32)</f>
        <v>44635.39583</v>
      </c>
    </row>
    <row r="28">
      <c r="B28" s="350" t="s">
        <v>1078</v>
      </c>
      <c r="C28" s="407" t="s">
        <v>1079</v>
      </c>
      <c r="D28" s="408" t="s">
        <v>1080</v>
      </c>
      <c r="G28" s="401" t="s">
        <v>167</v>
      </c>
      <c r="H28" s="398" t="s">
        <v>1081</v>
      </c>
      <c r="I28" s="304"/>
      <c r="J28" s="304">
        <f>'Моніторинг черг на кордоні'!J60</f>
        <v>44635.39583</v>
      </c>
    </row>
    <row r="29">
      <c r="G29" s="401" t="s">
        <v>174</v>
      </c>
      <c r="H29" s="398" t="s">
        <v>1081</v>
      </c>
      <c r="I29" s="304"/>
      <c r="J29" s="304">
        <f>'Моніторинг черг на кордоні'!J62</f>
        <v>44635.39583</v>
      </c>
    </row>
    <row r="30">
      <c r="G30" s="401" t="s">
        <v>180</v>
      </c>
      <c r="H30" s="398" t="s">
        <v>1081</v>
      </c>
      <c r="I30" s="304"/>
      <c r="J30" s="304">
        <f>'Моніторинг черг на кордоні'!J64</f>
        <v>44635.39583</v>
      </c>
    </row>
    <row r="31">
      <c r="G31" s="401" t="s">
        <v>186</v>
      </c>
      <c r="H31" s="398" t="s">
        <v>1081</v>
      </c>
      <c r="I31" s="304"/>
      <c r="J31" s="304">
        <f>'Моніторинг черг на кордоні'!J66</f>
        <v>44635.8125</v>
      </c>
    </row>
    <row r="32">
      <c r="G32" s="398" t="s">
        <v>196</v>
      </c>
      <c r="H32" s="398" t="s">
        <v>1081</v>
      </c>
      <c r="I32" s="304"/>
      <c r="J32" s="304">
        <f>'Моніторинг черг на кордоні'!J70</f>
        <v>44635.39583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5.75"/>
    <col customWidth="1" min="2" max="2" width="11.38"/>
    <col customWidth="1" min="3" max="3" width="9.88"/>
    <col customWidth="1" min="4" max="4" width="11.38"/>
    <col customWidth="1" min="5" max="5" width="12.0"/>
    <col customWidth="1" min="6" max="6" width="7.25"/>
    <col customWidth="1" min="7" max="7" width="13.88"/>
    <col customWidth="1" min="8" max="8" width="22.25"/>
    <col customWidth="1" min="9" max="9" width="11.25"/>
    <col customWidth="1" min="10" max="10" width="18.88"/>
    <col customWidth="1" min="11" max="11" width="22.38"/>
    <col customWidth="1" min="12" max="12" width="5.88"/>
    <col customWidth="1" min="13" max="13" width="6.88"/>
    <col customWidth="1" min="14" max="15" width="8.0"/>
  </cols>
  <sheetData>
    <row r="1">
      <c r="A1" s="410"/>
      <c r="B1" s="411"/>
      <c r="C1" s="411"/>
      <c r="D1" s="411"/>
      <c r="E1" s="411"/>
      <c r="F1" s="411"/>
      <c r="G1" s="411"/>
      <c r="H1" s="411"/>
      <c r="I1" s="412"/>
      <c r="J1" s="412"/>
      <c r="K1" s="413"/>
      <c r="L1" s="413" t="s">
        <v>1082</v>
      </c>
      <c r="M1" s="413" t="s">
        <v>1083</v>
      </c>
      <c r="N1" s="414" t="s">
        <v>1084</v>
      </c>
    </row>
    <row r="2">
      <c r="A2" s="411" t="s">
        <v>729</v>
      </c>
      <c r="B2" s="411" t="s">
        <v>1085</v>
      </c>
      <c r="C2" s="411" t="s">
        <v>1086</v>
      </c>
      <c r="D2" s="411" t="s">
        <v>1087</v>
      </c>
      <c r="E2" s="411" t="s">
        <v>1088</v>
      </c>
      <c r="F2" s="411" t="s">
        <v>1089</v>
      </c>
      <c r="G2" s="415" t="s">
        <v>1090</v>
      </c>
      <c r="H2" s="411" t="s">
        <v>1091</v>
      </c>
      <c r="I2" s="415" t="s">
        <v>1092</v>
      </c>
      <c r="J2" s="416" t="s">
        <v>1093</v>
      </c>
      <c r="K2" s="413" t="s">
        <v>1094</v>
      </c>
      <c r="N2" s="413" t="s">
        <v>1095</v>
      </c>
      <c r="O2" s="413" t="s">
        <v>1096</v>
      </c>
    </row>
    <row r="3">
      <c r="A3" s="349">
        <v>44620.452867835644</v>
      </c>
      <c r="B3" s="350" t="s">
        <v>1097</v>
      </c>
      <c r="C3" s="350" t="s">
        <v>1098</v>
      </c>
      <c r="D3" s="350" t="s">
        <v>1099</v>
      </c>
      <c r="E3" s="388" t="s">
        <v>1100</v>
      </c>
      <c r="F3" s="350" t="s">
        <v>1101</v>
      </c>
      <c r="G3" s="404" t="s">
        <v>1102</v>
      </c>
      <c r="H3" s="350" t="s">
        <v>1103</v>
      </c>
      <c r="I3" s="407" t="s">
        <v>1104</v>
      </c>
      <c r="J3" s="417"/>
      <c r="K3" s="418" t="s">
        <v>1105</v>
      </c>
      <c r="L3" s="419"/>
      <c r="M3" s="420" t="b">
        <v>0</v>
      </c>
      <c r="N3" s="420" t="b">
        <v>0</v>
      </c>
      <c r="O3" s="420" t="b">
        <v>0</v>
      </c>
    </row>
    <row r="4">
      <c r="A4" s="349">
        <v>44620.4566675463</v>
      </c>
      <c r="B4" s="350" t="s">
        <v>1106</v>
      </c>
      <c r="C4" s="350" t="s">
        <v>1107</v>
      </c>
      <c r="D4" s="350" t="s">
        <v>1108</v>
      </c>
      <c r="E4" s="350" t="s">
        <v>1109</v>
      </c>
      <c r="F4" s="350" t="s">
        <v>1110</v>
      </c>
      <c r="G4" s="404" t="s">
        <v>1111</v>
      </c>
      <c r="H4" s="350" t="s">
        <v>1112</v>
      </c>
      <c r="I4" s="407" t="s">
        <v>1113</v>
      </c>
      <c r="J4" s="417"/>
      <c r="K4" s="421" t="s">
        <v>1114</v>
      </c>
      <c r="L4" s="422"/>
      <c r="M4" s="420" t="b">
        <v>0</v>
      </c>
      <c r="N4" s="420" t="b">
        <v>0</v>
      </c>
      <c r="O4" s="420" t="b">
        <v>0</v>
      </c>
    </row>
    <row r="5">
      <c r="A5" s="349">
        <v>44620.459081354165</v>
      </c>
      <c r="B5" s="350" t="s">
        <v>1115</v>
      </c>
      <c r="C5" s="350" t="s">
        <v>1116</v>
      </c>
      <c r="D5" s="350" t="s">
        <v>1117</v>
      </c>
      <c r="E5" s="388" t="s">
        <v>1118</v>
      </c>
      <c r="F5" s="350" t="s">
        <v>1119</v>
      </c>
      <c r="G5" s="404" t="s">
        <v>1120</v>
      </c>
      <c r="H5" s="350" t="s">
        <v>1121</v>
      </c>
      <c r="I5" s="407" t="s">
        <v>1122</v>
      </c>
      <c r="J5" s="417"/>
      <c r="K5" s="421" t="s">
        <v>1123</v>
      </c>
      <c r="L5" s="422"/>
      <c r="M5" s="420" t="b">
        <v>0</v>
      </c>
      <c r="N5" s="420" t="b">
        <v>0</v>
      </c>
      <c r="O5" s="420" t="b">
        <v>0</v>
      </c>
    </row>
    <row r="6">
      <c r="A6" s="349">
        <v>44620.46631471065</v>
      </c>
      <c r="B6" s="350" t="s">
        <v>1124</v>
      </c>
      <c r="C6" s="350" t="s">
        <v>1125</v>
      </c>
      <c r="D6" s="350" t="s">
        <v>1126</v>
      </c>
      <c r="E6" s="388" t="s">
        <v>1127</v>
      </c>
      <c r="F6" s="350" t="s">
        <v>1128</v>
      </c>
      <c r="G6" s="404" t="s">
        <v>1129</v>
      </c>
      <c r="H6" s="350" t="s">
        <v>1130</v>
      </c>
      <c r="I6" s="407" t="s">
        <v>1131</v>
      </c>
      <c r="J6" s="417"/>
      <c r="K6" s="418" t="s">
        <v>1132</v>
      </c>
      <c r="L6" s="419"/>
      <c r="M6" s="420" t="b">
        <v>0</v>
      </c>
      <c r="N6" s="420" t="b">
        <v>0</v>
      </c>
      <c r="O6" s="420" t="b">
        <v>0</v>
      </c>
    </row>
    <row r="7">
      <c r="A7" s="349">
        <v>44620.49112152778</v>
      </c>
      <c r="B7" s="350" t="s">
        <v>1133</v>
      </c>
      <c r="C7" s="350" t="s">
        <v>1134</v>
      </c>
      <c r="D7" s="350" t="s">
        <v>1135</v>
      </c>
      <c r="E7" s="388" t="s">
        <v>1136</v>
      </c>
      <c r="F7" s="350" t="s">
        <v>773</v>
      </c>
      <c r="G7" s="404" t="s">
        <v>1137</v>
      </c>
      <c r="H7" s="350" t="s">
        <v>1138</v>
      </c>
      <c r="I7" s="407" t="s">
        <v>1139</v>
      </c>
      <c r="J7" s="417"/>
      <c r="K7" s="421" t="s">
        <v>1140</v>
      </c>
      <c r="L7" s="422"/>
      <c r="M7" s="420" t="b">
        <v>1</v>
      </c>
      <c r="N7" s="420" t="b">
        <v>0</v>
      </c>
      <c r="O7" s="420" t="b">
        <v>0</v>
      </c>
    </row>
    <row r="8">
      <c r="A8" s="349">
        <v>44620.73312887731</v>
      </c>
      <c r="B8" s="350" t="s">
        <v>1141</v>
      </c>
      <c r="C8" s="350" t="s">
        <v>1142</v>
      </c>
      <c r="D8" s="350" t="s">
        <v>1143</v>
      </c>
      <c r="E8" s="388" t="s">
        <v>1144</v>
      </c>
      <c r="F8" s="350" t="s">
        <v>1145</v>
      </c>
      <c r="G8" s="404" t="s">
        <v>1146</v>
      </c>
      <c r="H8" s="350" t="s">
        <v>1147</v>
      </c>
      <c r="I8" s="423" t="s">
        <v>1148</v>
      </c>
      <c r="J8" s="424"/>
      <c r="K8" s="421" t="s">
        <v>1149</v>
      </c>
      <c r="L8" s="422"/>
      <c r="M8" s="420" t="b">
        <v>0</v>
      </c>
      <c r="N8" s="420" t="b">
        <v>0</v>
      </c>
      <c r="O8" s="420" t="b">
        <v>0</v>
      </c>
    </row>
    <row r="9">
      <c r="A9" s="349">
        <v>44620.7973753588</v>
      </c>
      <c r="B9" s="350" t="s">
        <v>1150</v>
      </c>
      <c r="C9" s="350" t="s">
        <v>1151</v>
      </c>
      <c r="D9" s="350" t="s">
        <v>1152</v>
      </c>
      <c r="E9" s="388" t="s">
        <v>1153</v>
      </c>
      <c r="F9" s="350" t="s">
        <v>1154</v>
      </c>
      <c r="G9" s="404" t="s">
        <v>1155</v>
      </c>
      <c r="H9" s="350" t="s">
        <v>1156</v>
      </c>
      <c r="I9" s="407" t="s">
        <v>1157</v>
      </c>
      <c r="J9" s="417"/>
      <c r="K9" s="421" t="s">
        <v>1158</v>
      </c>
      <c r="L9" s="422"/>
      <c r="M9" s="420" t="b">
        <v>0</v>
      </c>
      <c r="N9" s="420" t="b">
        <v>0</v>
      </c>
      <c r="O9" s="420" t="b">
        <v>0</v>
      </c>
    </row>
    <row r="10">
      <c r="A10" s="349">
        <v>44620.82799280093</v>
      </c>
      <c r="B10" s="350" t="s">
        <v>1159</v>
      </c>
      <c r="C10" s="350" t="s">
        <v>1160</v>
      </c>
      <c r="D10" s="350" t="s">
        <v>1161</v>
      </c>
      <c r="E10" s="350" t="s">
        <v>1162</v>
      </c>
      <c r="F10" s="350" t="s">
        <v>1163</v>
      </c>
      <c r="G10" s="404" t="s">
        <v>1164</v>
      </c>
      <c r="H10" s="350" t="s">
        <v>1165</v>
      </c>
      <c r="I10" s="407" t="s">
        <v>1166</v>
      </c>
      <c r="J10" s="417"/>
      <c r="K10" s="425" t="s">
        <v>1167</v>
      </c>
      <c r="L10" s="426"/>
      <c r="M10" s="420" t="b">
        <v>0</v>
      </c>
      <c r="N10" s="420" t="b">
        <v>0</v>
      </c>
      <c r="O10" s="420" t="b">
        <v>0</v>
      </c>
    </row>
    <row r="11">
      <c r="A11" s="349">
        <v>44620.88532168981</v>
      </c>
      <c r="B11" s="350" t="s">
        <v>1168</v>
      </c>
      <c r="C11" s="350" t="s">
        <v>1169</v>
      </c>
      <c r="D11" s="350" t="s">
        <v>1170</v>
      </c>
      <c r="E11" s="350" t="s">
        <v>1171</v>
      </c>
      <c r="F11" s="350" t="s">
        <v>1172</v>
      </c>
      <c r="G11" s="350" t="s">
        <v>1173</v>
      </c>
      <c r="H11" s="350" t="s">
        <v>1174</v>
      </c>
      <c r="I11" s="407" t="s">
        <v>1175</v>
      </c>
      <c r="J11" s="417"/>
      <c r="K11" s="421" t="s">
        <v>1158</v>
      </c>
      <c r="L11" s="422"/>
      <c r="M11" s="420" t="b">
        <v>0</v>
      </c>
      <c r="N11" s="420" t="b">
        <v>0</v>
      </c>
      <c r="O11" s="420" t="b">
        <v>0</v>
      </c>
    </row>
    <row r="12">
      <c r="A12" s="349">
        <v>44620.95107547454</v>
      </c>
      <c r="B12" s="350" t="s">
        <v>1176</v>
      </c>
      <c r="C12" s="350" t="s">
        <v>1177</v>
      </c>
      <c r="D12" s="350" t="s">
        <v>1178</v>
      </c>
      <c r="E12" s="388" t="s">
        <v>1179</v>
      </c>
      <c r="F12" s="350" t="s">
        <v>1180</v>
      </c>
      <c r="G12" s="350" t="s">
        <v>1181</v>
      </c>
      <c r="H12" s="350" t="s">
        <v>1182</v>
      </c>
      <c r="I12" s="407" t="s">
        <v>1183</v>
      </c>
      <c r="J12" s="417"/>
      <c r="K12" s="421" t="s">
        <v>1158</v>
      </c>
      <c r="L12" s="422"/>
      <c r="M12" s="420" t="b">
        <v>0</v>
      </c>
      <c r="N12" s="420" t="b">
        <v>0</v>
      </c>
      <c r="O12" s="420" t="b">
        <v>0</v>
      </c>
    </row>
    <row r="13">
      <c r="A13" s="349">
        <v>44621.392605879635</v>
      </c>
      <c r="B13" s="350" t="s">
        <v>1184</v>
      </c>
      <c r="C13" s="350" t="s">
        <v>1185</v>
      </c>
      <c r="D13" s="350" t="s">
        <v>1186</v>
      </c>
      <c r="E13" s="350" t="s">
        <v>1187</v>
      </c>
      <c r="F13" s="350" t="s">
        <v>1188</v>
      </c>
      <c r="G13" s="350" t="s">
        <v>1189</v>
      </c>
      <c r="H13" s="350" t="s">
        <v>1190</v>
      </c>
      <c r="I13" s="407" t="s">
        <v>1191</v>
      </c>
      <c r="J13" s="417"/>
      <c r="K13" s="427" t="s">
        <v>1192</v>
      </c>
      <c r="L13" s="428"/>
      <c r="M13" s="420" t="b">
        <v>0</v>
      </c>
      <c r="N13" s="420" t="b">
        <v>0</v>
      </c>
      <c r="O13" s="420" t="b">
        <v>0</v>
      </c>
    </row>
    <row r="14">
      <c r="A14" s="349">
        <v>44621.43370001158</v>
      </c>
      <c r="B14" s="350" t="s">
        <v>1193</v>
      </c>
      <c r="C14" s="350" t="s">
        <v>1193</v>
      </c>
      <c r="D14" s="350" t="s">
        <v>1194</v>
      </c>
      <c r="E14" s="350" t="s">
        <v>1195</v>
      </c>
      <c r="F14" s="350" t="s">
        <v>1196</v>
      </c>
      <c r="G14" s="404" t="s">
        <v>1197</v>
      </c>
      <c r="H14" s="350" t="s">
        <v>1198</v>
      </c>
      <c r="I14" s="407" t="s">
        <v>1199</v>
      </c>
      <c r="J14" s="417"/>
      <c r="K14" s="425" t="s">
        <v>1200</v>
      </c>
      <c r="L14" s="426"/>
      <c r="M14" s="420" t="b">
        <v>0</v>
      </c>
      <c r="N14" s="420" t="b">
        <v>0</v>
      </c>
      <c r="O14" s="420" t="b">
        <v>0</v>
      </c>
    </row>
    <row r="15">
      <c r="A15" s="349">
        <v>44621.568454305554</v>
      </c>
      <c r="B15" s="350" t="s">
        <v>1201</v>
      </c>
      <c r="C15" s="350" t="s">
        <v>1202</v>
      </c>
      <c r="D15" s="350" t="s">
        <v>1203</v>
      </c>
      <c r="E15" s="350" t="s">
        <v>1204</v>
      </c>
      <c r="F15" s="350" t="s">
        <v>1205</v>
      </c>
      <c r="G15" s="404" t="s">
        <v>1206</v>
      </c>
      <c r="H15" s="350" t="s">
        <v>1207</v>
      </c>
      <c r="I15" s="407" t="s">
        <v>1208</v>
      </c>
      <c r="J15" s="417"/>
      <c r="K15" s="421" t="s">
        <v>1209</v>
      </c>
      <c r="L15" s="422"/>
      <c r="M15" s="420" t="b">
        <v>0</v>
      </c>
      <c r="N15" s="420" t="b">
        <v>0</v>
      </c>
      <c r="O15" s="420" t="b">
        <v>0</v>
      </c>
    </row>
    <row r="16">
      <c r="A16" s="349">
        <v>44621.57704478009</v>
      </c>
      <c r="B16" s="350" t="s">
        <v>1210</v>
      </c>
      <c r="C16" s="350" t="s">
        <v>1211</v>
      </c>
      <c r="D16" s="350" t="s">
        <v>1212</v>
      </c>
      <c r="E16" s="350" t="s">
        <v>1213</v>
      </c>
      <c r="F16" s="350" t="s">
        <v>1214</v>
      </c>
      <c r="G16" s="404" t="s">
        <v>1215</v>
      </c>
      <c r="H16" s="350" t="s">
        <v>1216</v>
      </c>
      <c r="I16" s="407" t="s">
        <v>1217</v>
      </c>
      <c r="J16" s="417"/>
      <c r="K16" s="421" t="s">
        <v>1209</v>
      </c>
      <c r="L16" s="422"/>
      <c r="M16" s="427" t="s">
        <v>1218</v>
      </c>
    </row>
    <row r="17">
      <c r="A17" s="349">
        <v>44621.60950685185</v>
      </c>
      <c r="B17" s="350" t="s">
        <v>1219</v>
      </c>
      <c r="C17" s="350" t="s">
        <v>1219</v>
      </c>
      <c r="D17" s="350" t="s">
        <v>1220</v>
      </c>
      <c r="E17" s="350" t="s">
        <v>1221</v>
      </c>
      <c r="F17" s="350" t="s">
        <v>1222</v>
      </c>
      <c r="G17" s="404" t="s">
        <v>1223</v>
      </c>
      <c r="H17" s="350" t="s">
        <v>1224</v>
      </c>
      <c r="I17" s="407" t="s">
        <v>1225</v>
      </c>
      <c r="J17" s="417"/>
      <c r="K17" s="421" t="s">
        <v>1209</v>
      </c>
      <c r="L17" s="422"/>
      <c r="M17" s="420" t="b">
        <v>0</v>
      </c>
      <c r="N17" s="420" t="b">
        <v>0</v>
      </c>
      <c r="O17" s="420" t="b">
        <v>0</v>
      </c>
    </row>
    <row r="18">
      <c r="A18" s="349">
        <v>44621.678454293986</v>
      </c>
      <c r="B18" s="350" t="s">
        <v>1226</v>
      </c>
      <c r="C18" s="350" t="s">
        <v>1227</v>
      </c>
      <c r="D18" s="350" t="s">
        <v>1228</v>
      </c>
      <c r="E18" s="350" t="s">
        <v>1229</v>
      </c>
      <c r="F18" s="350" t="s">
        <v>1230</v>
      </c>
      <c r="G18" s="404" t="s">
        <v>1231</v>
      </c>
      <c r="H18" s="350" t="s">
        <v>1232</v>
      </c>
      <c r="I18" s="407" t="s">
        <v>1233</v>
      </c>
      <c r="J18" s="417"/>
      <c r="K18" s="421" t="s">
        <v>1209</v>
      </c>
      <c r="L18" s="422"/>
      <c r="M18" s="420" t="b">
        <v>0</v>
      </c>
      <c r="N18" s="420" t="b">
        <v>0</v>
      </c>
      <c r="O18" s="420" t="b">
        <v>0</v>
      </c>
    </row>
    <row r="19">
      <c r="A19" s="349">
        <v>44621.923714537035</v>
      </c>
      <c r="B19" s="350" t="s">
        <v>1234</v>
      </c>
      <c r="C19" s="350" t="s">
        <v>1235</v>
      </c>
      <c r="D19" s="350" t="s">
        <v>1236</v>
      </c>
      <c r="E19" s="350" t="s">
        <v>1237</v>
      </c>
      <c r="F19" s="350" t="s">
        <v>1238</v>
      </c>
      <c r="G19" s="350" t="s">
        <v>1239</v>
      </c>
      <c r="H19" s="350" t="s">
        <v>1190</v>
      </c>
      <c r="I19" s="407" t="s">
        <v>1240</v>
      </c>
      <c r="J19" s="417"/>
      <c r="L19" s="409"/>
      <c r="M19" s="420" t="b">
        <v>0</v>
      </c>
      <c r="N19" s="420" t="b">
        <v>0</v>
      </c>
      <c r="O19" s="420" t="b">
        <v>0</v>
      </c>
    </row>
    <row r="20">
      <c r="A20" s="349">
        <v>44621.93153478009</v>
      </c>
      <c r="B20" s="350" t="s">
        <v>1241</v>
      </c>
      <c r="C20" s="350" t="s">
        <v>1242</v>
      </c>
      <c r="D20" s="350" t="s">
        <v>1243</v>
      </c>
      <c r="E20" s="388" t="s">
        <v>1244</v>
      </c>
      <c r="F20" s="350" t="s">
        <v>1245</v>
      </c>
      <c r="G20" s="350" t="s">
        <v>1246</v>
      </c>
      <c r="H20" s="350" t="s">
        <v>1247</v>
      </c>
      <c r="I20" s="407" t="s">
        <v>1248</v>
      </c>
      <c r="J20" s="417"/>
      <c r="L20" s="409"/>
      <c r="M20" s="420" t="b">
        <v>0</v>
      </c>
      <c r="N20" s="420" t="b">
        <v>0</v>
      </c>
      <c r="O20" s="420" t="b">
        <v>0</v>
      </c>
    </row>
    <row r="21">
      <c r="A21" s="349">
        <v>44621.961631377315</v>
      </c>
      <c r="B21" s="350" t="s">
        <v>1249</v>
      </c>
      <c r="C21" s="350" t="s">
        <v>1250</v>
      </c>
      <c r="D21" s="350" t="s">
        <v>1126</v>
      </c>
      <c r="E21" s="350" t="s">
        <v>1251</v>
      </c>
      <c r="F21" s="350" t="s">
        <v>1252</v>
      </c>
      <c r="G21" s="404" t="s">
        <v>1253</v>
      </c>
      <c r="H21" s="350" t="s">
        <v>1254</v>
      </c>
      <c r="I21" s="407" t="s">
        <v>1255</v>
      </c>
      <c r="J21" s="417"/>
      <c r="L21" s="409"/>
      <c r="M21" s="420" t="b">
        <v>0</v>
      </c>
      <c r="N21" s="420" t="b">
        <v>0</v>
      </c>
      <c r="O21" s="420" t="b">
        <v>0</v>
      </c>
    </row>
    <row r="22">
      <c r="A22" s="349">
        <v>44622.00316876157</v>
      </c>
      <c r="B22" s="350" t="s">
        <v>1256</v>
      </c>
      <c r="C22" s="350" t="s">
        <v>1160</v>
      </c>
      <c r="D22" s="350" t="s">
        <v>1257</v>
      </c>
      <c r="E22" s="388" t="s">
        <v>1258</v>
      </c>
      <c r="F22" s="350" t="s">
        <v>1259</v>
      </c>
      <c r="G22" s="404" t="s">
        <v>1260</v>
      </c>
      <c r="H22" s="350" t="s">
        <v>1261</v>
      </c>
      <c r="I22" s="407" t="s">
        <v>1262</v>
      </c>
      <c r="J22" s="417"/>
      <c r="L22" s="409"/>
      <c r="M22" s="420" t="b">
        <v>0</v>
      </c>
      <c r="N22" s="420" t="b">
        <v>0</v>
      </c>
      <c r="O22" s="420" t="b">
        <v>0</v>
      </c>
    </row>
    <row r="23">
      <c r="A23" s="349">
        <v>44622.496329918984</v>
      </c>
      <c r="B23" s="350" t="s">
        <v>1263</v>
      </c>
      <c r="C23" s="350" t="s">
        <v>1264</v>
      </c>
      <c r="D23" s="350" t="s">
        <v>1265</v>
      </c>
      <c r="E23" s="388" t="s">
        <v>1266</v>
      </c>
      <c r="F23" s="350" t="s">
        <v>1267</v>
      </c>
      <c r="G23" s="404" t="s">
        <v>1268</v>
      </c>
      <c r="H23" s="350" t="s">
        <v>1247</v>
      </c>
      <c r="I23" s="407" t="s">
        <v>1269</v>
      </c>
      <c r="J23" s="417"/>
      <c r="L23" s="409"/>
      <c r="M23" s="420" t="b">
        <v>0</v>
      </c>
      <c r="N23" s="420" t="b">
        <v>0</v>
      </c>
      <c r="O23" s="420" t="b">
        <v>0</v>
      </c>
    </row>
    <row r="24">
      <c r="A24" s="349">
        <v>44622.51746736111</v>
      </c>
      <c r="B24" s="350" t="s">
        <v>1270</v>
      </c>
      <c r="C24" s="350" t="s">
        <v>1271</v>
      </c>
      <c r="D24" s="350" t="s">
        <v>1272</v>
      </c>
      <c r="E24" s="350" t="s">
        <v>1273</v>
      </c>
      <c r="F24" s="350" t="s">
        <v>1274</v>
      </c>
      <c r="G24" s="404" t="s">
        <v>1275</v>
      </c>
      <c r="H24" s="350" t="s">
        <v>1276</v>
      </c>
      <c r="I24" s="407" t="s">
        <v>1277</v>
      </c>
      <c r="J24" s="417"/>
      <c r="K24" s="421" t="s">
        <v>1209</v>
      </c>
      <c r="L24" s="422"/>
      <c r="M24" s="420" t="b">
        <v>0</v>
      </c>
      <c r="N24" s="420" t="b">
        <v>0</v>
      </c>
      <c r="O24" s="420" t="b">
        <v>0</v>
      </c>
    </row>
    <row r="25">
      <c r="A25" s="349">
        <v>44622.741744583334</v>
      </c>
      <c r="B25" s="350" t="s">
        <v>1278</v>
      </c>
      <c r="C25" s="350" t="s">
        <v>1279</v>
      </c>
      <c r="D25" s="350" t="s">
        <v>1280</v>
      </c>
      <c r="E25" s="350" t="s">
        <v>1281</v>
      </c>
      <c r="F25" s="350" t="s">
        <v>1282</v>
      </c>
      <c r="G25" s="350" t="s">
        <v>1283</v>
      </c>
      <c r="H25" s="350" t="s">
        <v>1284</v>
      </c>
      <c r="I25" s="407" t="s">
        <v>1285</v>
      </c>
      <c r="J25" s="417"/>
      <c r="K25" s="421" t="s">
        <v>1209</v>
      </c>
      <c r="L25" s="422"/>
      <c r="M25" s="420" t="b">
        <v>0</v>
      </c>
      <c r="N25" s="420" t="b">
        <v>0</v>
      </c>
      <c r="O25" s="420" t="b">
        <v>0</v>
      </c>
    </row>
    <row r="26">
      <c r="A26" s="349">
        <v>44622.82256871527</v>
      </c>
      <c r="B26" s="350" t="s">
        <v>1286</v>
      </c>
      <c r="C26" s="350" t="s">
        <v>1287</v>
      </c>
      <c r="D26" s="350" t="s">
        <v>1288</v>
      </c>
      <c r="E26" s="350" t="s">
        <v>1289</v>
      </c>
      <c r="F26" s="350" t="s">
        <v>1290</v>
      </c>
      <c r="G26" s="404" t="s">
        <v>1291</v>
      </c>
      <c r="H26" s="350" t="s">
        <v>1292</v>
      </c>
      <c r="I26" s="407" t="s">
        <v>1293</v>
      </c>
      <c r="J26" s="417"/>
      <c r="L26" s="409"/>
      <c r="M26" s="420" t="b">
        <v>0</v>
      </c>
      <c r="N26" s="420" t="b">
        <v>0</v>
      </c>
      <c r="O26" s="420" t="b">
        <v>0</v>
      </c>
    </row>
    <row r="27">
      <c r="A27" s="349">
        <v>44622.89246555556</v>
      </c>
      <c r="B27" s="350" t="s">
        <v>1294</v>
      </c>
      <c r="C27" s="350" t="s">
        <v>1295</v>
      </c>
      <c r="D27" s="350" t="s">
        <v>1108</v>
      </c>
      <c r="E27" s="350" t="s">
        <v>1296</v>
      </c>
      <c r="F27" s="350" t="s">
        <v>1297</v>
      </c>
      <c r="G27" s="350" t="s">
        <v>1298</v>
      </c>
      <c r="H27" s="350" t="s">
        <v>1190</v>
      </c>
      <c r="I27" s="407" t="s">
        <v>1299</v>
      </c>
      <c r="J27" s="417"/>
      <c r="L27" s="409"/>
      <c r="M27" s="420" t="b">
        <v>0</v>
      </c>
      <c r="N27" s="420" t="b">
        <v>0</v>
      </c>
      <c r="O27" s="420" t="b">
        <v>0</v>
      </c>
    </row>
    <row r="28">
      <c r="A28" s="349">
        <v>44622.893054618056</v>
      </c>
      <c r="B28" s="350" t="s">
        <v>1300</v>
      </c>
      <c r="C28" s="350" t="s">
        <v>1301</v>
      </c>
      <c r="D28" s="350" t="s">
        <v>1302</v>
      </c>
      <c r="E28" s="388" t="s">
        <v>1303</v>
      </c>
      <c r="F28" s="350" t="s">
        <v>1304</v>
      </c>
      <c r="G28" s="350" t="s">
        <v>1043</v>
      </c>
      <c r="H28" s="350" t="s">
        <v>1190</v>
      </c>
      <c r="I28" s="407" t="s">
        <v>1305</v>
      </c>
      <c r="J28" s="417"/>
      <c r="L28" s="409"/>
      <c r="M28" s="420" t="b">
        <v>0</v>
      </c>
      <c r="N28" s="420" t="b">
        <v>0</v>
      </c>
      <c r="O28" s="420" t="b">
        <v>0</v>
      </c>
    </row>
    <row r="29">
      <c r="A29" s="349">
        <v>44622.8942178125</v>
      </c>
      <c r="B29" s="350" t="s">
        <v>1306</v>
      </c>
      <c r="C29" s="350" t="s">
        <v>1307</v>
      </c>
      <c r="D29" s="350" t="s">
        <v>1108</v>
      </c>
      <c r="E29" s="388" t="s">
        <v>1308</v>
      </c>
      <c r="F29" s="350" t="s">
        <v>1309</v>
      </c>
      <c r="G29" s="404" t="s">
        <v>1310</v>
      </c>
      <c r="H29" s="350" t="s">
        <v>1311</v>
      </c>
      <c r="I29" s="429" t="s">
        <v>1312</v>
      </c>
      <c r="J29" s="417"/>
      <c r="L29" s="409"/>
      <c r="M29" s="420" t="b">
        <v>0</v>
      </c>
      <c r="N29" s="420" t="b">
        <v>0</v>
      </c>
      <c r="O29" s="420" t="b">
        <v>0</v>
      </c>
    </row>
    <row r="30">
      <c r="A30" s="349">
        <v>44622.90271105324</v>
      </c>
      <c r="B30" s="350" t="s">
        <v>1313</v>
      </c>
      <c r="C30" s="350" t="s">
        <v>1314</v>
      </c>
      <c r="D30" s="350" t="s">
        <v>1315</v>
      </c>
      <c r="E30" s="350" t="s">
        <v>1316</v>
      </c>
      <c r="F30" s="350" t="s">
        <v>1317</v>
      </c>
      <c r="G30" s="404" t="s">
        <v>1318</v>
      </c>
      <c r="H30" s="350" t="s">
        <v>1190</v>
      </c>
      <c r="I30" s="407" t="s">
        <v>1319</v>
      </c>
      <c r="J30" s="417"/>
      <c r="L30" s="409"/>
      <c r="M30" s="420" t="b">
        <v>0</v>
      </c>
      <c r="N30" s="420" t="b">
        <v>0</v>
      </c>
      <c r="O30" s="420" t="b">
        <v>0</v>
      </c>
    </row>
    <row r="31">
      <c r="A31" s="349">
        <v>44622.90902543982</v>
      </c>
      <c r="B31" s="350" t="s">
        <v>1320</v>
      </c>
      <c r="C31" s="350" t="s">
        <v>1321</v>
      </c>
      <c r="D31" s="350" t="s">
        <v>1322</v>
      </c>
      <c r="E31" s="350" t="s">
        <v>1323</v>
      </c>
      <c r="F31" s="350" t="s">
        <v>1324</v>
      </c>
      <c r="G31" s="404" t="s">
        <v>1325</v>
      </c>
      <c r="H31" s="350" t="s">
        <v>1326</v>
      </c>
      <c r="I31" s="407" t="s">
        <v>1327</v>
      </c>
      <c r="J31" s="417"/>
      <c r="L31" s="409"/>
      <c r="M31" s="420" t="b">
        <v>0</v>
      </c>
      <c r="N31" s="420" t="b">
        <v>0</v>
      </c>
      <c r="O31" s="420" t="b">
        <v>0</v>
      </c>
    </row>
    <row r="32">
      <c r="A32" s="349">
        <v>44622.91175716435</v>
      </c>
      <c r="B32" s="350" t="s">
        <v>1328</v>
      </c>
      <c r="C32" s="350" t="s">
        <v>1329</v>
      </c>
      <c r="D32" s="350" t="s">
        <v>1330</v>
      </c>
      <c r="E32" s="388" t="s">
        <v>1331</v>
      </c>
      <c r="F32" s="350" t="s">
        <v>1332</v>
      </c>
      <c r="G32" s="404" t="s">
        <v>1333</v>
      </c>
      <c r="H32" s="350" t="s">
        <v>1334</v>
      </c>
      <c r="I32" s="407" t="s">
        <v>1335</v>
      </c>
      <c r="J32" s="417"/>
      <c r="K32" s="421" t="s">
        <v>1123</v>
      </c>
      <c r="L32" s="430" t="s">
        <v>1336</v>
      </c>
      <c r="M32" s="420" t="b">
        <v>0</v>
      </c>
      <c r="N32" s="420" t="b">
        <v>0</v>
      </c>
      <c r="O32" s="420" t="b">
        <v>0</v>
      </c>
    </row>
    <row r="33">
      <c r="A33" s="349">
        <v>44622.91531123842</v>
      </c>
      <c r="B33" s="350" t="s">
        <v>1337</v>
      </c>
      <c r="C33" s="350" t="s">
        <v>1338</v>
      </c>
      <c r="D33" s="350" t="s">
        <v>1339</v>
      </c>
      <c r="E33" s="388" t="s">
        <v>1340</v>
      </c>
      <c r="F33" s="350" t="s">
        <v>1341</v>
      </c>
      <c r="G33" s="392" t="s">
        <v>1342</v>
      </c>
      <c r="H33" s="350" t="s">
        <v>1343</v>
      </c>
      <c r="I33" s="407" t="s">
        <v>1344</v>
      </c>
      <c r="J33" s="417"/>
      <c r="K33" s="350" t="s">
        <v>1345</v>
      </c>
      <c r="L33" s="430" t="s">
        <v>1336</v>
      </c>
      <c r="M33" s="420" t="b">
        <v>0</v>
      </c>
      <c r="N33" s="420" t="b">
        <v>0</v>
      </c>
      <c r="O33" s="420" t="b">
        <v>0</v>
      </c>
    </row>
    <row r="34">
      <c r="A34" s="349">
        <v>44622.920844479166</v>
      </c>
      <c r="B34" s="350" t="s">
        <v>1346</v>
      </c>
      <c r="C34" s="350" t="s">
        <v>1295</v>
      </c>
      <c r="D34" s="350" t="s">
        <v>1347</v>
      </c>
      <c r="E34" s="350" t="s">
        <v>1348</v>
      </c>
      <c r="F34" s="350" t="s">
        <v>1349</v>
      </c>
      <c r="G34" s="404" t="s">
        <v>1350</v>
      </c>
      <c r="H34" s="350" t="s">
        <v>1311</v>
      </c>
      <c r="I34" s="407" t="s">
        <v>1351</v>
      </c>
      <c r="J34" s="417"/>
      <c r="K34" s="421" t="s">
        <v>1123</v>
      </c>
      <c r="L34" s="430" t="s">
        <v>1336</v>
      </c>
      <c r="M34" s="420" t="b">
        <v>0</v>
      </c>
      <c r="N34" s="420" t="b">
        <v>0</v>
      </c>
      <c r="O34" s="420" t="b">
        <v>0</v>
      </c>
    </row>
    <row r="35">
      <c r="A35" s="349">
        <v>44623.002214988424</v>
      </c>
      <c r="B35" s="350" t="s">
        <v>1352</v>
      </c>
      <c r="C35" s="350" t="s">
        <v>1353</v>
      </c>
      <c r="D35" s="350" t="s">
        <v>1354</v>
      </c>
      <c r="E35" s="350" t="s">
        <v>1355</v>
      </c>
      <c r="F35" s="350" t="s">
        <v>1356</v>
      </c>
      <c r="G35" s="350" t="s">
        <v>1357</v>
      </c>
      <c r="H35" s="350" t="s">
        <v>1358</v>
      </c>
      <c r="I35" s="407" t="s">
        <v>1359</v>
      </c>
      <c r="J35" s="417"/>
      <c r="K35" s="350" t="s">
        <v>1360</v>
      </c>
      <c r="L35" s="409"/>
      <c r="M35" s="420" t="b">
        <v>0</v>
      </c>
      <c r="N35" s="420" t="b">
        <v>0</v>
      </c>
      <c r="O35" s="420" t="b">
        <v>0</v>
      </c>
    </row>
    <row r="36">
      <c r="A36" s="349">
        <v>44623.39148291667</v>
      </c>
      <c r="B36" s="350" t="s">
        <v>1361</v>
      </c>
      <c r="C36" s="350" t="s">
        <v>1314</v>
      </c>
      <c r="D36" s="350" t="s">
        <v>1362</v>
      </c>
      <c r="E36" s="388" t="s">
        <v>1363</v>
      </c>
      <c r="F36" s="350" t="s">
        <v>1364</v>
      </c>
      <c r="G36" s="350" t="s">
        <v>1365</v>
      </c>
      <c r="H36" s="350" t="s">
        <v>1292</v>
      </c>
      <c r="I36" s="407" t="s">
        <v>1366</v>
      </c>
      <c r="J36" s="417"/>
      <c r="K36" s="350" t="s">
        <v>1367</v>
      </c>
      <c r="L36" s="430" t="s">
        <v>1368</v>
      </c>
      <c r="M36" s="420" t="b">
        <v>0</v>
      </c>
      <c r="N36" s="420" t="b">
        <v>0</v>
      </c>
      <c r="O36" s="420" t="b">
        <v>0</v>
      </c>
    </row>
    <row r="37">
      <c r="A37" s="349">
        <v>44623.40192695602</v>
      </c>
      <c r="B37" s="350" t="s">
        <v>1369</v>
      </c>
      <c r="C37" s="350" t="s">
        <v>1370</v>
      </c>
      <c r="D37" s="350" t="s">
        <v>1371</v>
      </c>
      <c r="E37" s="350" t="s">
        <v>1372</v>
      </c>
      <c r="F37" s="350" t="s">
        <v>1373</v>
      </c>
      <c r="G37" s="404" t="s">
        <v>1374</v>
      </c>
      <c r="H37" s="350" t="s">
        <v>1375</v>
      </c>
      <c r="I37" s="407" t="s">
        <v>1376</v>
      </c>
      <c r="J37" s="417"/>
      <c r="K37" s="431" t="s">
        <v>1377</v>
      </c>
      <c r="L37" s="432" t="s">
        <v>1336</v>
      </c>
      <c r="M37" s="420" t="b">
        <v>0</v>
      </c>
      <c r="N37" s="420" t="b">
        <v>0</v>
      </c>
      <c r="O37" s="420" t="b">
        <v>1</v>
      </c>
    </row>
    <row r="38">
      <c r="A38" s="349">
        <v>44623.424118344905</v>
      </c>
      <c r="B38" s="350" t="s">
        <v>1378</v>
      </c>
      <c r="C38" s="350" t="s">
        <v>1379</v>
      </c>
      <c r="D38" s="350" t="s">
        <v>1380</v>
      </c>
      <c r="E38" s="388" t="s">
        <v>1381</v>
      </c>
      <c r="F38" s="350" t="s">
        <v>1382</v>
      </c>
      <c r="G38" s="350" t="s">
        <v>1383</v>
      </c>
      <c r="H38" s="350" t="s">
        <v>1130</v>
      </c>
      <c r="I38" s="407" t="s">
        <v>1384</v>
      </c>
      <c r="J38" s="417"/>
      <c r="K38" s="350" t="s">
        <v>1385</v>
      </c>
      <c r="L38" s="430" t="s">
        <v>1336</v>
      </c>
      <c r="M38" s="420" t="b">
        <v>0</v>
      </c>
      <c r="N38" s="420" t="b">
        <v>0</v>
      </c>
      <c r="O38" s="420" t="b">
        <v>0</v>
      </c>
    </row>
    <row r="39">
      <c r="A39" s="349">
        <v>44623.43271105324</v>
      </c>
      <c r="B39" s="350" t="s">
        <v>1386</v>
      </c>
      <c r="C39" s="350" t="s">
        <v>1387</v>
      </c>
      <c r="D39" s="350" t="s">
        <v>1388</v>
      </c>
      <c r="E39" s="350" t="s">
        <v>1389</v>
      </c>
      <c r="F39" s="350" t="s">
        <v>1390</v>
      </c>
      <c r="G39" s="404" t="s">
        <v>1391</v>
      </c>
      <c r="H39" s="350" t="s">
        <v>1190</v>
      </c>
      <c r="I39" s="407" t="s">
        <v>1392</v>
      </c>
      <c r="J39" s="417"/>
      <c r="K39" s="421" t="s">
        <v>1123</v>
      </c>
      <c r="L39" s="430" t="s">
        <v>1336</v>
      </c>
      <c r="M39" s="420" t="b">
        <v>0</v>
      </c>
      <c r="N39" s="420" t="b">
        <v>0</v>
      </c>
      <c r="O39" s="420" t="b">
        <v>0</v>
      </c>
    </row>
    <row r="40">
      <c r="A40" s="349">
        <v>44623.66842173611</v>
      </c>
      <c r="B40" s="350" t="s">
        <v>1393</v>
      </c>
      <c r="C40" s="350" t="s">
        <v>1394</v>
      </c>
      <c r="D40" s="350" t="s">
        <v>1395</v>
      </c>
      <c r="E40" s="388" t="s">
        <v>1396</v>
      </c>
      <c r="F40" s="350" t="s">
        <v>1397</v>
      </c>
      <c r="G40" s="350" t="s">
        <v>1398</v>
      </c>
      <c r="H40" s="350" t="s">
        <v>1311</v>
      </c>
      <c r="I40" s="404" t="s">
        <v>1399</v>
      </c>
      <c r="J40" s="352"/>
      <c r="M40" s="389" t="b">
        <v>0</v>
      </c>
      <c r="N40" s="389" t="b">
        <v>0</v>
      </c>
      <c r="O40" s="389" t="b">
        <v>0</v>
      </c>
    </row>
    <row r="41">
      <c r="A41" s="349">
        <v>44623.92700747685</v>
      </c>
      <c r="B41" s="350" t="s">
        <v>1400</v>
      </c>
      <c r="C41" s="350" t="s">
        <v>1401</v>
      </c>
      <c r="D41" s="350" t="s">
        <v>1322</v>
      </c>
      <c r="E41" s="388" t="s">
        <v>1402</v>
      </c>
      <c r="F41" s="350" t="s">
        <v>1403</v>
      </c>
      <c r="G41" s="404" t="s">
        <v>1404</v>
      </c>
      <c r="H41" s="350" t="s">
        <v>1190</v>
      </c>
      <c r="I41" s="404" t="s">
        <v>1405</v>
      </c>
      <c r="J41" s="352"/>
      <c r="M41" s="389" t="b">
        <v>0</v>
      </c>
      <c r="N41" s="389" t="b">
        <v>0</v>
      </c>
      <c r="O41" s="389" t="b">
        <v>0</v>
      </c>
    </row>
    <row r="42">
      <c r="A42" s="349">
        <v>44624.49330310185</v>
      </c>
      <c r="B42" s="350" t="s">
        <v>1406</v>
      </c>
      <c r="C42" s="350" t="s">
        <v>1407</v>
      </c>
      <c r="D42" s="350" t="s">
        <v>1408</v>
      </c>
      <c r="E42" s="350" t="s">
        <v>1409</v>
      </c>
      <c r="F42" s="350" t="s">
        <v>1410</v>
      </c>
      <c r="G42" s="404" t="s">
        <v>1411</v>
      </c>
      <c r="H42" s="350" t="s">
        <v>1412</v>
      </c>
      <c r="I42" s="404" t="s">
        <v>1413</v>
      </c>
      <c r="J42" s="352"/>
      <c r="M42" s="389" t="b">
        <v>0</v>
      </c>
      <c r="N42" s="389" t="b">
        <v>0</v>
      </c>
      <c r="O42" s="389" t="b">
        <v>0</v>
      </c>
    </row>
    <row r="43">
      <c r="A43" s="349">
        <v>44624.752462743054</v>
      </c>
      <c r="B43" s="350" t="s">
        <v>1414</v>
      </c>
      <c r="C43" s="350" t="s">
        <v>1415</v>
      </c>
      <c r="D43" s="350" t="s">
        <v>1416</v>
      </c>
      <c r="E43" s="388" t="s">
        <v>1417</v>
      </c>
      <c r="F43" s="350" t="s">
        <v>1418</v>
      </c>
      <c r="G43" s="350" t="s">
        <v>1419</v>
      </c>
      <c r="H43" s="350" t="s">
        <v>1165</v>
      </c>
      <c r="I43" s="404" t="s">
        <v>1420</v>
      </c>
      <c r="J43" s="350" t="s">
        <v>1421</v>
      </c>
      <c r="M43" s="389" t="b">
        <v>0</v>
      </c>
      <c r="N43" s="389" t="b">
        <v>0</v>
      </c>
      <c r="O43" s="389" t="b">
        <v>0</v>
      </c>
    </row>
    <row r="44">
      <c r="A44" s="349">
        <v>44625.444745243054</v>
      </c>
      <c r="B44" s="350" t="s">
        <v>1422</v>
      </c>
      <c r="C44" s="350" t="s">
        <v>1423</v>
      </c>
      <c r="D44" s="350" t="s">
        <v>1424</v>
      </c>
      <c r="E44" s="350" t="s">
        <v>1425</v>
      </c>
      <c r="F44" s="350" t="s">
        <v>1426</v>
      </c>
      <c r="G44" s="404" t="s">
        <v>1427</v>
      </c>
      <c r="H44" s="350" t="s">
        <v>1428</v>
      </c>
      <c r="I44" s="404" t="s">
        <v>1429</v>
      </c>
      <c r="J44" s="350" t="s">
        <v>1430</v>
      </c>
      <c r="M44" s="389" t="b">
        <v>0</v>
      </c>
      <c r="N44" s="389" t="b">
        <v>0</v>
      </c>
      <c r="O44" s="389" t="b">
        <v>0</v>
      </c>
    </row>
    <row r="45">
      <c r="A45" s="349">
        <v>44625.72275153935</v>
      </c>
      <c r="B45" s="350" t="s">
        <v>1431</v>
      </c>
      <c r="C45" s="350" t="s">
        <v>1432</v>
      </c>
      <c r="D45" s="350" t="s">
        <v>1433</v>
      </c>
      <c r="E45" s="350" t="s">
        <v>1434</v>
      </c>
      <c r="F45" s="350" t="s">
        <v>1435</v>
      </c>
      <c r="G45" s="404" t="s">
        <v>1436</v>
      </c>
      <c r="H45" s="350" t="s">
        <v>1190</v>
      </c>
      <c r="I45" s="404" t="s">
        <v>1437</v>
      </c>
      <c r="J45" s="350" t="s">
        <v>1438</v>
      </c>
      <c r="M45" s="389" t="b">
        <v>0</v>
      </c>
      <c r="N45" s="389" t="b">
        <v>0</v>
      </c>
      <c r="O45" s="389" t="b">
        <v>0</v>
      </c>
    </row>
    <row r="46">
      <c r="A46" s="349">
        <v>44625.951193981484</v>
      </c>
      <c r="B46" s="350" t="s">
        <v>1439</v>
      </c>
      <c r="C46" s="350" t="s">
        <v>1440</v>
      </c>
      <c r="D46" s="350" t="s">
        <v>1441</v>
      </c>
      <c r="E46" s="350" t="s">
        <v>1442</v>
      </c>
      <c r="F46" s="350" t="s">
        <v>1443</v>
      </c>
      <c r="G46" s="404" t="s">
        <v>1444</v>
      </c>
      <c r="H46" s="350" t="s">
        <v>1190</v>
      </c>
      <c r="I46" s="404" t="s">
        <v>1445</v>
      </c>
      <c r="J46" s="350" t="s">
        <v>1446</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1.38"/>
    <col customWidth="1" min="4" max="4" width="44.0"/>
  </cols>
  <sheetData>
    <row r="1">
      <c r="A1" s="434" t="s">
        <v>1447</v>
      </c>
    </row>
    <row r="2">
      <c r="D2" s="350" t="s">
        <v>1448</v>
      </c>
    </row>
    <row r="3">
      <c r="D3" s="392" t="s">
        <v>1449</v>
      </c>
    </row>
    <row r="4">
      <c r="D4" s="392" t="s">
        <v>1450</v>
      </c>
    </row>
    <row r="15">
      <c r="D15" s="350"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3.25"/>
    <col customWidth="1" min="2" max="2" width="8.63"/>
    <col customWidth="1" min="3" max="3" width="12.25"/>
    <col customWidth="1" min="4" max="4" width="14.38"/>
    <col customWidth="1" min="5" max="5" width="11.75"/>
    <col customWidth="1" min="6" max="6" width="58.0"/>
    <col customWidth="1" min="7" max="7" width="47.0"/>
    <col customWidth="1" min="9" max="9" width="72.0"/>
  </cols>
  <sheetData>
    <row r="1">
      <c r="A1" s="32"/>
      <c r="B1" s="435"/>
      <c r="C1" s="436"/>
      <c r="D1" s="32"/>
      <c r="E1" s="32"/>
      <c r="F1" s="32"/>
      <c r="G1" s="32"/>
      <c r="H1" s="32"/>
      <c r="I1" s="32"/>
      <c r="J1" s="32"/>
    </row>
    <row r="2">
      <c r="A2" s="437"/>
      <c r="B2" s="438" t="s">
        <v>1452</v>
      </c>
      <c r="C2" s="439" t="s">
        <v>1453</v>
      </c>
      <c r="D2" s="438" t="s">
        <v>1454</v>
      </c>
      <c r="E2" s="438" t="s">
        <v>1455</v>
      </c>
      <c r="F2" s="440" t="s">
        <v>1456</v>
      </c>
      <c r="G2" s="438" t="s">
        <v>1457</v>
      </c>
      <c r="H2" s="441"/>
      <c r="I2" s="437"/>
      <c r="J2" s="437"/>
    </row>
    <row r="3">
      <c r="A3" s="366"/>
      <c r="B3" s="442">
        <v>44621.0</v>
      </c>
      <c r="C3" s="443" t="s">
        <v>1458</v>
      </c>
      <c r="D3" s="443" t="s">
        <v>1459</v>
      </c>
      <c r="E3" s="444" t="s">
        <v>1460</v>
      </c>
      <c r="F3" s="444" t="s">
        <v>1461</v>
      </c>
      <c r="G3" s="445"/>
      <c r="H3" s="445"/>
      <c r="I3" s="32"/>
      <c r="J3" s="32"/>
    </row>
    <row r="4">
      <c r="A4" s="366"/>
      <c r="B4" s="442">
        <v>44621.0</v>
      </c>
      <c r="C4" s="443" t="s">
        <v>1458</v>
      </c>
      <c r="D4" s="443" t="s">
        <v>1462</v>
      </c>
      <c r="E4" s="444" t="s">
        <v>1463</v>
      </c>
      <c r="F4" s="444" t="s">
        <v>1464</v>
      </c>
      <c r="G4" s="445"/>
      <c r="H4" s="445"/>
      <c r="I4" s="32"/>
      <c r="J4" s="32"/>
    </row>
    <row r="5">
      <c r="A5" s="366"/>
      <c r="B5" s="442">
        <v>44621.0</v>
      </c>
      <c r="C5" s="443" t="s">
        <v>1458</v>
      </c>
      <c r="D5" s="443" t="s">
        <v>167</v>
      </c>
      <c r="E5" s="445"/>
      <c r="F5" s="445"/>
      <c r="G5" s="445"/>
      <c r="H5" s="445"/>
      <c r="I5" s="32"/>
      <c r="J5" s="32"/>
    </row>
    <row r="6">
      <c r="A6" s="366"/>
      <c r="B6" s="446">
        <v>44621.58126290509</v>
      </c>
      <c r="C6" s="443" t="s">
        <v>1465</v>
      </c>
      <c r="D6" s="443" t="s">
        <v>1466</v>
      </c>
      <c r="E6" s="445"/>
      <c r="F6" s="444" t="s">
        <v>1467</v>
      </c>
      <c r="G6" s="445"/>
      <c r="H6" s="445"/>
      <c r="I6" s="32"/>
      <c r="J6" s="32"/>
    </row>
    <row r="7">
      <c r="A7" s="366"/>
      <c r="B7" s="442">
        <v>44621.0</v>
      </c>
      <c r="C7" s="443" t="s">
        <v>1465</v>
      </c>
      <c r="D7" s="443" t="s">
        <v>1468</v>
      </c>
      <c r="E7" s="445"/>
      <c r="F7" s="444" t="s">
        <v>1469</v>
      </c>
      <c r="G7" s="445"/>
      <c r="H7" s="445"/>
      <c r="I7" s="32"/>
      <c r="J7" s="32"/>
    </row>
    <row r="8">
      <c r="A8" s="366"/>
      <c r="B8" s="446">
        <v>44621.609336249996</v>
      </c>
      <c r="C8" s="443" t="s">
        <v>1465</v>
      </c>
      <c r="D8" s="443" t="s">
        <v>1470</v>
      </c>
      <c r="E8" s="444" t="s">
        <v>1463</v>
      </c>
      <c r="F8" s="444" t="s">
        <v>1471</v>
      </c>
      <c r="G8" s="445"/>
      <c r="H8" s="445"/>
      <c r="I8" s="32"/>
      <c r="J8" s="32"/>
    </row>
    <row r="9">
      <c r="A9" s="366"/>
      <c r="B9" s="442">
        <v>44621.0</v>
      </c>
      <c r="C9" s="443" t="s">
        <v>1465</v>
      </c>
      <c r="D9" s="443" t="s">
        <v>1472</v>
      </c>
      <c r="E9" s="445"/>
      <c r="F9" s="444" t="s">
        <v>1473</v>
      </c>
      <c r="G9" s="445"/>
      <c r="H9" s="445"/>
      <c r="I9" s="32"/>
      <c r="J9" s="32"/>
    </row>
    <row r="10">
      <c r="A10" s="366"/>
      <c r="B10" s="442">
        <v>44621.0</v>
      </c>
      <c r="C10" s="443" t="s">
        <v>1465</v>
      </c>
      <c r="D10" s="443" t="s">
        <v>1474</v>
      </c>
      <c r="E10" s="444" t="s">
        <v>1463</v>
      </c>
      <c r="F10" s="444" t="s">
        <v>1475</v>
      </c>
      <c r="G10" s="445"/>
      <c r="H10" s="445"/>
      <c r="I10" s="32"/>
      <c r="J10" s="32"/>
    </row>
    <row r="11">
      <c r="A11" s="366"/>
      <c r="B11" s="442">
        <v>44621.0</v>
      </c>
      <c r="C11" s="443" t="s">
        <v>1465</v>
      </c>
      <c r="D11" s="443" t="s">
        <v>1476</v>
      </c>
      <c r="E11" s="445"/>
      <c r="F11" s="444" t="s">
        <v>1477</v>
      </c>
      <c r="G11" s="445"/>
      <c r="H11" s="445"/>
      <c r="I11" s="32"/>
      <c r="J11" s="32"/>
    </row>
    <row r="12">
      <c r="A12" s="366"/>
      <c r="B12" s="442">
        <v>44621.0</v>
      </c>
      <c r="C12" s="443" t="s">
        <v>1465</v>
      </c>
      <c r="D12" s="443" t="s">
        <v>1478</v>
      </c>
      <c r="E12" s="444" t="s">
        <v>1463</v>
      </c>
      <c r="F12" s="444" t="s">
        <v>1479</v>
      </c>
      <c r="G12" s="445"/>
      <c r="H12" s="445"/>
      <c r="I12" s="32"/>
      <c r="J12" s="32"/>
    </row>
    <row r="13">
      <c r="A13" s="366"/>
      <c r="B13" s="442">
        <v>44621.0</v>
      </c>
      <c r="C13" s="443" t="s">
        <v>1465</v>
      </c>
      <c r="D13" s="443" t="s">
        <v>1480</v>
      </c>
      <c r="E13" s="444" t="s">
        <v>1460</v>
      </c>
      <c r="F13" s="444" t="s">
        <v>1481</v>
      </c>
      <c r="G13" s="445"/>
      <c r="H13" s="445"/>
      <c r="I13" s="32"/>
      <c r="J13" s="32"/>
    </row>
    <row r="14">
      <c r="A14" s="366"/>
      <c r="B14" s="442">
        <v>44621.0</v>
      </c>
      <c r="C14" s="443" t="s">
        <v>1482</v>
      </c>
      <c r="D14" s="443" t="s">
        <v>1483</v>
      </c>
      <c r="E14" s="444" t="s">
        <v>1460</v>
      </c>
      <c r="F14" s="444" t="s">
        <v>1484</v>
      </c>
      <c r="G14" s="445"/>
      <c r="H14" s="445"/>
      <c r="I14" s="32"/>
      <c r="J14" s="32"/>
    </row>
    <row r="15">
      <c r="A15" s="366"/>
      <c r="B15" s="442">
        <v>44621.0</v>
      </c>
      <c r="C15" s="443" t="s">
        <v>1482</v>
      </c>
      <c r="D15" s="443" t="s">
        <v>180</v>
      </c>
      <c r="E15" s="445"/>
      <c r="F15" s="445"/>
      <c r="G15" s="445"/>
      <c r="H15" s="445"/>
      <c r="I15" s="32"/>
      <c r="J15" s="32"/>
    </row>
    <row r="16">
      <c r="A16" s="366"/>
      <c r="B16" s="442">
        <v>44621.0</v>
      </c>
      <c r="C16" s="443" t="s">
        <v>1485</v>
      </c>
      <c r="D16" s="443" t="s">
        <v>92</v>
      </c>
      <c r="E16" s="444" t="s">
        <v>1460</v>
      </c>
      <c r="F16" s="444" t="s">
        <v>1486</v>
      </c>
      <c r="G16" s="445"/>
      <c r="H16" s="445"/>
      <c r="I16" s="32"/>
      <c r="J16" s="32"/>
    </row>
    <row r="17">
      <c r="A17" s="366"/>
      <c r="B17" s="446">
        <v>44621.74998771991</v>
      </c>
      <c r="C17" s="443" t="s">
        <v>1485</v>
      </c>
      <c r="D17" s="443" t="s">
        <v>79</v>
      </c>
      <c r="E17" s="445"/>
      <c r="F17" s="444" t="s">
        <v>1487</v>
      </c>
      <c r="G17" s="445"/>
      <c r="H17" s="445"/>
      <c r="I17" s="32"/>
      <c r="J17" s="32"/>
    </row>
    <row r="18">
      <c r="A18" s="366"/>
      <c r="B18" s="442">
        <v>44621.0</v>
      </c>
      <c r="C18" s="443" t="s">
        <v>1488</v>
      </c>
      <c r="D18" s="443" t="s">
        <v>1489</v>
      </c>
      <c r="E18" s="444" t="s">
        <v>1490</v>
      </c>
      <c r="F18" s="444" t="s">
        <v>1491</v>
      </c>
      <c r="G18" s="445"/>
      <c r="H18" s="445"/>
      <c r="I18" s="32"/>
      <c r="J18" s="32"/>
    </row>
    <row r="19">
      <c r="A19" s="366"/>
      <c r="B19" s="442">
        <v>44621.0</v>
      </c>
      <c r="C19" s="443" t="s">
        <v>1488</v>
      </c>
      <c r="D19" s="443" t="s">
        <v>1492</v>
      </c>
      <c r="E19" s="445"/>
      <c r="F19" s="444" t="s">
        <v>1493</v>
      </c>
      <c r="G19" s="445"/>
      <c r="H19" s="445"/>
      <c r="I19" s="32"/>
      <c r="J19" s="32"/>
    </row>
    <row r="20">
      <c r="A20" s="366"/>
      <c r="B20" s="442">
        <v>44621.0</v>
      </c>
      <c r="C20" s="443" t="s">
        <v>1488</v>
      </c>
      <c r="D20" s="443" t="s">
        <v>1494</v>
      </c>
      <c r="E20" s="444" t="s">
        <v>1460</v>
      </c>
      <c r="F20" s="444" t="s">
        <v>1495</v>
      </c>
      <c r="G20" s="445"/>
      <c r="H20" s="445"/>
      <c r="I20" s="32"/>
      <c r="J20" s="32"/>
    </row>
    <row r="21">
      <c r="A21" s="366"/>
      <c r="B21" s="442">
        <v>44621.0</v>
      </c>
      <c r="C21" s="443" t="s">
        <v>1488</v>
      </c>
      <c r="D21" s="443" t="s">
        <v>149</v>
      </c>
      <c r="E21" s="444" t="s">
        <v>1460</v>
      </c>
      <c r="F21" s="444" t="s">
        <v>1496</v>
      </c>
      <c r="G21" s="445"/>
      <c r="H21" s="445"/>
      <c r="I21" s="32"/>
      <c r="J21" s="32"/>
    </row>
    <row r="22" ht="79.5" customHeight="1">
      <c r="A22" s="32"/>
      <c r="B22" s="447">
        <v>44621.0</v>
      </c>
      <c r="C22" s="443" t="s">
        <v>1465</v>
      </c>
      <c r="D22" s="448"/>
      <c r="E22" s="444" t="s">
        <v>1463</v>
      </c>
      <c r="F22" s="444" t="s">
        <v>1497</v>
      </c>
      <c r="G22" s="444" t="s">
        <v>1498</v>
      </c>
      <c r="H22" s="445"/>
      <c r="I22" s="32"/>
      <c r="J22" s="32"/>
    </row>
    <row r="23">
      <c r="A23" s="32"/>
      <c r="B23" s="447">
        <v>44621.0</v>
      </c>
      <c r="C23" s="443" t="s">
        <v>1465</v>
      </c>
      <c r="D23" s="443" t="s">
        <v>1468</v>
      </c>
      <c r="E23" s="444" t="s">
        <v>1463</v>
      </c>
      <c r="F23" s="444" t="s">
        <v>1499</v>
      </c>
      <c r="G23" s="445"/>
      <c r="H23" s="445"/>
      <c r="I23" s="32"/>
      <c r="J23" s="32"/>
    </row>
    <row r="24">
      <c r="A24" s="32"/>
      <c r="B24" s="449"/>
      <c r="C24" s="443" t="s">
        <v>1465</v>
      </c>
      <c r="D24" s="443" t="s">
        <v>1466</v>
      </c>
      <c r="E24" s="444" t="s">
        <v>1460</v>
      </c>
      <c r="F24" s="444" t="s">
        <v>1500</v>
      </c>
      <c r="G24" s="444" t="s">
        <v>1501</v>
      </c>
      <c r="H24" s="445"/>
      <c r="I24" s="32"/>
      <c r="J24" s="32"/>
    </row>
    <row r="25">
      <c r="A25" s="32"/>
      <c r="B25" s="450">
        <v>0.9968893402765389</v>
      </c>
      <c r="C25" s="443" t="s">
        <v>1465</v>
      </c>
      <c r="D25" s="443" t="s">
        <v>1474</v>
      </c>
      <c r="E25" s="444" t="s">
        <v>1502</v>
      </c>
      <c r="F25" s="444" t="s">
        <v>1503</v>
      </c>
      <c r="G25" s="444" t="s">
        <v>1504</v>
      </c>
      <c r="H25" s="445"/>
      <c r="I25" s="32"/>
      <c r="J25" s="32"/>
    </row>
    <row r="26">
      <c r="A26" s="32"/>
      <c r="B26" s="446">
        <v>44622.99863320602</v>
      </c>
      <c r="C26" s="443" t="s">
        <v>1465</v>
      </c>
      <c r="D26" s="443" t="s">
        <v>1466</v>
      </c>
      <c r="E26" s="444" t="s">
        <v>1502</v>
      </c>
      <c r="F26" s="444" t="s">
        <v>1505</v>
      </c>
      <c r="G26" s="451" t="s">
        <v>1506</v>
      </c>
      <c r="H26" s="445"/>
      <c r="I26" s="32"/>
      <c r="J26" s="32"/>
    </row>
    <row r="27">
      <c r="A27" s="32"/>
      <c r="B27" s="452">
        <v>44624.0</v>
      </c>
      <c r="C27" s="443" t="s">
        <v>1465</v>
      </c>
      <c r="D27" s="443" t="s">
        <v>1474</v>
      </c>
      <c r="E27" s="444" t="s">
        <v>1460</v>
      </c>
      <c r="F27" s="444" t="s">
        <v>1507</v>
      </c>
      <c r="G27" s="445"/>
      <c r="H27" s="445"/>
      <c r="I27" s="32"/>
      <c r="J27" s="32"/>
    </row>
    <row r="28">
      <c r="A28" s="32"/>
      <c r="B28" s="452">
        <v>44624.0</v>
      </c>
      <c r="C28" s="443" t="s">
        <v>1465</v>
      </c>
      <c r="D28" s="443" t="s">
        <v>1474</v>
      </c>
      <c r="E28" s="444" t="s">
        <v>1460</v>
      </c>
      <c r="F28" s="444" t="s">
        <v>1508</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1509</v>
      </c>
      <c r="J218" s="32"/>
    </row>
    <row r="219">
      <c r="A219" s="32"/>
      <c r="B219" s="449"/>
      <c r="C219" s="448"/>
      <c r="D219" s="448"/>
      <c r="E219" s="445"/>
      <c r="F219" s="445"/>
      <c r="G219" s="445"/>
      <c r="H219" s="445"/>
      <c r="I219" s="366" t="s">
        <v>1510</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1511</v>
      </c>
      <c r="J221" s="32"/>
    </row>
    <row r="222">
      <c r="A222" s="32"/>
      <c r="B222" s="449"/>
      <c r="C222" s="448"/>
      <c r="D222" s="448"/>
      <c r="E222" s="445"/>
      <c r="F222" s="445"/>
      <c r="G222" s="445"/>
      <c r="H222" s="445"/>
      <c r="I222" s="366" t="s">
        <v>1512</v>
      </c>
      <c r="J222" s="32"/>
    </row>
    <row r="223">
      <c r="A223" s="32"/>
      <c r="B223" s="449"/>
      <c r="C223" s="448"/>
      <c r="D223" s="448"/>
      <c r="E223" s="445"/>
      <c r="F223" s="445"/>
      <c r="G223" s="445"/>
      <c r="H223" s="445"/>
      <c r="I223" s="366" t="s">
        <v>1513</v>
      </c>
      <c r="J223" s="32"/>
    </row>
    <row r="224">
      <c r="A224" s="32"/>
      <c r="B224" s="449"/>
      <c r="C224" s="448"/>
      <c r="D224" s="448"/>
      <c r="E224" s="445"/>
      <c r="F224" s="445"/>
      <c r="G224" s="445"/>
      <c r="H224" s="445"/>
      <c r="I224" s="366" t="s">
        <v>1514</v>
      </c>
      <c r="J224" s="32"/>
    </row>
    <row r="225">
      <c r="A225" s="32"/>
      <c r="B225" s="449"/>
      <c r="C225" s="448"/>
      <c r="D225" s="448"/>
      <c r="E225" s="445"/>
      <c r="F225" s="445"/>
      <c r="G225" s="445"/>
      <c r="H225" s="445"/>
      <c r="I225" s="366" t="s">
        <v>1515</v>
      </c>
      <c r="J225" s="32"/>
    </row>
    <row r="226">
      <c r="A226" s="32"/>
      <c r="B226" s="449"/>
      <c r="C226" s="448"/>
      <c r="D226" s="448"/>
      <c r="E226" s="445"/>
      <c r="F226" s="445"/>
      <c r="G226" s="445"/>
      <c r="H226" s="445"/>
      <c r="I226" s="366" t="s">
        <v>1512</v>
      </c>
      <c r="J226" s="32"/>
    </row>
    <row r="227">
      <c r="A227" s="32"/>
      <c r="B227" s="449"/>
      <c r="C227" s="448"/>
      <c r="D227" s="448"/>
      <c r="E227" s="445"/>
      <c r="F227" s="445"/>
      <c r="G227" s="445"/>
      <c r="H227" s="445"/>
      <c r="I227" s="366" t="s">
        <v>1516</v>
      </c>
      <c r="J227" s="32"/>
    </row>
    <row r="228">
      <c r="A228" s="32"/>
      <c r="B228" s="449"/>
      <c r="C228" s="448"/>
      <c r="D228" s="448"/>
      <c r="E228" s="445"/>
      <c r="F228" s="445"/>
      <c r="G228" s="445"/>
      <c r="H228" s="445"/>
      <c r="I228" s="366" t="s">
        <v>1517</v>
      </c>
      <c r="J228" s="32"/>
    </row>
    <row r="229">
      <c r="A229" s="32"/>
      <c r="B229" s="449"/>
      <c r="C229" s="448"/>
      <c r="D229" s="448"/>
      <c r="E229" s="445"/>
      <c r="F229" s="445"/>
      <c r="G229" s="445"/>
      <c r="H229" s="445"/>
      <c r="I229" s="366" t="s">
        <v>1518</v>
      </c>
      <c r="J229" s="32"/>
    </row>
    <row r="230">
      <c r="A230" s="32"/>
      <c r="B230" s="449"/>
      <c r="C230" s="448"/>
      <c r="D230" s="448"/>
      <c r="E230" s="445"/>
      <c r="F230" s="445"/>
      <c r="G230" s="445"/>
      <c r="H230" s="445"/>
      <c r="I230" s="366" t="s">
        <v>1519</v>
      </c>
      <c r="J230" s="32"/>
    </row>
    <row r="231">
      <c r="A231" s="32"/>
      <c r="B231" s="449"/>
      <c r="C231" s="448"/>
      <c r="D231" s="448"/>
      <c r="E231" s="445"/>
      <c r="F231" s="445"/>
      <c r="G231" s="445"/>
      <c r="H231" s="445"/>
      <c r="I231" s="366" t="s">
        <v>1520</v>
      </c>
      <c r="J231" s="32"/>
    </row>
    <row r="232">
      <c r="A232" s="32"/>
      <c r="B232" s="449"/>
      <c r="C232" s="448"/>
      <c r="D232" s="448"/>
      <c r="E232" s="445"/>
      <c r="F232" s="445"/>
      <c r="G232" s="445"/>
      <c r="H232" s="445"/>
      <c r="I232" s="366" t="s">
        <v>1521</v>
      </c>
      <c r="J232" s="32"/>
    </row>
    <row r="233">
      <c r="A233" s="32"/>
      <c r="B233" s="449"/>
      <c r="C233" s="448"/>
      <c r="D233" s="448"/>
      <c r="E233" s="445"/>
      <c r="F233" s="445"/>
      <c r="G233" s="445"/>
      <c r="H233" s="445"/>
      <c r="I233" s="366" t="s">
        <v>1522</v>
      </c>
      <c r="J233" s="32"/>
    </row>
    <row r="234">
      <c r="A234" s="32"/>
      <c r="B234" s="449"/>
      <c r="C234" s="448"/>
      <c r="D234" s="448"/>
      <c r="E234" s="445"/>
      <c r="F234" s="445"/>
      <c r="G234" s="445"/>
      <c r="H234" s="445"/>
      <c r="I234" s="366" t="s">
        <v>1523</v>
      </c>
      <c r="J234" s="32"/>
    </row>
    <row r="235">
      <c r="A235" s="32"/>
      <c r="B235" s="449"/>
      <c r="C235" s="448"/>
      <c r="D235" s="448"/>
      <c r="E235" s="445"/>
      <c r="F235" s="445"/>
      <c r="G235" s="445"/>
      <c r="H235" s="445"/>
      <c r="I235" s="366" t="s">
        <v>1524</v>
      </c>
      <c r="J235" s="32"/>
    </row>
    <row r="236">
      <c r="A236" s="32"/>
      <c r="B236" s="449"/>
      <c r="C236" s="448"/>
      <c r="D236" s="448"/>
      <c r="E236" s="445"/>
      <c r="F236" s="445"/>
      <c r="G236" s="445"/>
      <c r="H236" s="445"/>
      <c r="I236" s="366" t="s">
        <v>1525</v>
      </c>
      <c r="J236" s="32"/>
    </row>
    <row r="237">
      <c r="A237" s="32"/>
      <c r="B237" s="449"/>
      <c r="C237" s="448"/>
      <c r="D237" s="448"/>
      <c r="E237" s="445"/>
      <c r="F237" s="445"/>
      <c r="G237" s="445"/>
      <c r="H237" s="445"/>
      <c r="I237" s="366" t="s">
        <v>1526</v>
      </c>
      <c r="J237" s="32"/>
    </row>
    <row r="238">
      <c r="A238" s="32"/>
      <c r="B238" s="449"/>
      <c r="C238" s="448"/>
      <c r="D238" s="448"/>
      <c r="E238" s="445"/>
      <c r="F238" s="445"/>
      <c r="G238" s="445"/>
      <c r="H238" s="445"/>
      <c r="I238" s="366" t="s">
        <v>1527</v>
      </c>
      <c r="J238" s="32"/>
    </row>
    <row r="239">
      <c r="A239" s="32"/>
      <c r="B239" s="449"/>
      <c r="C239" s="448"/>
      <c r="D239" s="448"/>
      <c r="E239" s="445"/>
      <c r="F239" s="445"/>
      <c r="G239" s="445"/>
      <c r="H239" s="445"/>
      <c r="I239" s="366" t="s">
        <v>1528</v>
      </c>
      <c r="J239" s="32"/>
    </row>
    <row r="240">
      <c r="A240" s="32"/>
      <c r="B240" s="449"/>
      <c r="C240" s="448"/>
      <c r="D240" s="448"/>
      <c r="E240" s="445"/>
      <c r="F240" s="445"/>
      <c r="G240" s="445"/>
      <c r="H240" s="445"/>
      <c r="I240" s="366" t="s">
        <v>1529</v>
      </c>
      <c r="J240" s="32"/>
    </row>
    <row r="241">
      <c r="A241" s="32"/>
      <c r="B241" s="449"/>
      <c r="C241" s="448"/>
      <c r="D241" s="448"/>
      <c r="E241" s="445"/>
      <c r="F241" s="445"/>
      <c r="G241" s="445"/>
      <c r="H241" s="445"/>
      <c r="I241" s="366" t="s">
        <v>1530</v>
      </c>
      <c r="J241" s="32"/>
    </row>
    <row r="242">
      <c r="A242" s="32"/>
      <c r="B242" s="449"/>
      <c r="C242" s="448"/>
      <c r="D242" s="448"/>
      <c r="E242" s="445"/>
      <c r="F242" s="445"/>
      <c r="G242" s="445"/>
      <c r="H242" s="445"/>
      <c r="I242" s="366" t="s">
        <v>1531</v>
      </c>
      <c r="J242" s="32"/>
    </row>
    <row r="243">
      <c r="A243" s="32"/>
      <c r="B243" s="449"/>
      <c r="C243" s="448"/>
      <c r="D243" s="448"/>
      <c r="E243" s="445"/>
      <c r="F243" s="445"/>
      <c r="G243" s="445"/>
      <c r="H243" s="445"/>
      <c r="I243" s="366" t="s">
        <v>1532</v>
      </c>
      <c r="J243" s="32"/>
    </row>
    <row r="244">
      <c r="A244" s="32"/>
      <c r="B244" s="449"/>
      <c r="C244" s="448"/>
      <c r="D244" s="448"/>
      <c r="E244" s="445"/>
      <c r="F244" s="445"/>
      <c r="G244" s="445"/>
      <c r="H244" s="445"/>
      <c r="I244" s="366" t="s">
        <v>1533</v>
      </c>
      <c r="J244" s="32"/>
    </row>
    <row r="245">
      <c r="A245" s="32"/>
      <c r="B245" s="449"/>
      <c r="C245" s="448"/>
      <c r="D245" s="448"/>
      <c r="E245" s="445"/>
      <c r="F245" s="445"/>
      <c r="G245" s="445"/>
      <c r="H245" s="445"/>
      <c r="I245" s="366" t="s">
        <v>1534</v>
      </c>
      <c r="J245" s="32"/>
    </row>
    <row r="246">
      <c r="A246" s="32"/>
      <c r="B246" s="449"/>
      <c r="C246" s="448"/>
      <c r="D246" s="448"/>
      <c r="E246" s="445"/>
      <c r="F246" s="445"/>
      <c r="G246" s="445"/>
      <c r="H246" s="445"/>
      <c r="I246" s="366" t="s">
        <v>1535</v>
      </c>
      <c r="J246" s="32"/>
    </row>
    <row r="247">
      <c r="A247" s="32"/>
      <c r="B247" s="449"/>
      <c r="C247" s="448"/>
      <c r="D247" s="448"/>
      <c r="E247" s="445"/>
      <c r="F247" s="445"/>
      <c r="G247" s="445"/>
      <c r="H247" s="445"/>
      <c r="I247" s="366" t="s">
        <v>1536</v>
      </c>
      <c r="J247" s="32"/>
    </row>
    <row r="248">
      <c r="A248" s="32"/>
      <c r="B248" s="449"/>
      <c r="C248" s="448"/>
      <c r="D248" s="448"/>
      <c r="E248" s="445"/>
      <c r="F248" s="445"/>
      <c r="G248" s="445"/>
      <c r="H248" s="445"/>
      <c r="I248" s="366" t="s">
        <v>1537</v>
      </c>
      <c r="J248" s="32"/>
    </row>
    <row r="249">
      <c r="A249" s="32"/>
      <c r="B249" s="449"/>
      <c r="C249" s="448"/>
      <c r="D249" s="448"/>
      <c r="E249" s="445"/>
      <c r="F249" s="445"/>
      <c r="G249" s="445"/>
      <c r="H249" s="445"/>
      <c r="I249" s="366" t="s">
        <v>1538</v>
      </c>
      <c r="J249" s="32"/>
    </row>
    <row r="250">
      <c r="A250" s="32"/>
      <c r="B250" s="449"/>
      <c r="C250" s="448"/>
      <c r="D250" s="448"/>
      <c r="E250" s="445"/>
      <c r="F250" s="445"/>
      <c r="G250" s="445"/>
      <c r="H250" s="445"/>
      <c r="I250" s="366" t="s">
        <v>1539</v>
      </c>
      <c r="J250" s="32"/>
    </row>
    <row r="251">
      <c r="A251" s="32"/>
      <c r="B251" s="449"/>
      <c r="C251" s="448"/>
      <c r="D251" s="448"/>
      <c r="E251" s="445"/>
      <c r="F251" s="445"/>
      <c r="G251" s="445"/>
      <c r="H251" s="445"/>
      <c r="I251" s="366" t="s">
        <v>1540</v>
      </c>
      <c r="J251" s="32"/>
    </row>
    <row r="252">
      <c r="A252" s="32"/>
      <c r="B252" s="449"/>
      <c r="C252" s="448"/>
      <c r="D252" s="448"/>
      <c r="E252" s="445"/>
      <c r="F252" s="445"/>
      <c r="G252" s="445"/>
      <c r="H252" s="445"/>
      <c r="I252" s="366" t="s">
        <v>1541</v>
      </c>
      <c r="J252" s="32"/>
    </row>
    <row r="253">
      <c r="A253" s="32"/>
      <c r="B253" s="449"/>
      <c r="C253" s="448"/>
      <c r="D253" s="448"/>
      <c r="E253" s="445"/>
      <c r="F253" s="445"/>
      <c r="G253" s="445"/>
      <c r="H253" s="445"/>
      <c r="I253" s="366" t="s">
        <v>1542</v>
      </c>
      <c r="J253" s="32"/>
    </row>
    <row r="254">
      <c r="A254" s="32"/>
      <c r="B254" s="449"/>
      <c r="C254" s="448"/>
      <c r="D254" s="448"/>
      <c r="E254" s="445"/>
      <c r="F254" s="445"/>
      <c r="G254" s="445"/>
      <c r="H254" s="445"/>
      <c r="I254" s="366" t="s">
        <v>1543</v>
      </c>
      <c r="J254" s="32"/>
    </row>
    <row r="255">
      <c r="A255" s="32"/>
      <c r="B255" s="449"/>
      <c r="C255" s="448"/>
      <c r="D255" s="448"/>
      <c r="E255" s="445"/>
      <c r="F255" s="445"/>
      <c r="G255" s="445"/>
      <c r="H255" s="445"/>
      <c r="I255" s="366" t="s">
        <v>1544</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1545</v>
      </c>
      <c r="J257" s="32"/>
    </row>
    <row r="258">
      <c r="A258" s="32"/>
      <c r="B258" s="449"/>
      <c r="C258" s="448"/>
      <c r="D258" s="448"/>
      <c r="E258" s="445"/>
      <c r="F258" s="445"/>
      <c r="G258" s="445"/>
      <c r="H258" s="445"/>
      <c r="I258" s="366" t="s">
        <v>1546</v>
      </c>
      <c r="J258" s="32"/>
    </row>
    <row r="259">
      <c r="A259" s="32"/>
      <c r="B259" s="449"/>
      <c r="C259" s="448"/>
      <c r="D259" s="448"/>
      <c r="E259" s="445"/>
      <c r="F259" s="445"/>
      <c r="G259" s="445"/>
      <c r="H259" s="445"/>
      <c r="I259" s="366" t="s">
        <v>1547</v>
      </c>
      <c r="J259" s="32"/>
    </row>
    <row r="260">
      <c r="A260" s="32"/>
      <c r="B260" s="449"/>
      <c r="C260" s="448"/>
      <c r="D260" s="448"/>
      <c r="E260" s="445"/>
      <c r="F260" s="445"/>
      <c r="G260" s="445"/>
      <c r="H260" s="445"/>
      <c r="I260" s="366" t="s">
        <v>1548</v>
      </c>
      <c r="J260" s="32"/>
    </row>
    <row r="261">
      <c r="A261" s="32"/>
      <c r="B261" s="449"/>
      <c r="C261" s="448"/>
      <c r="D261" s="448"/>
      <c r="E261" s="445"/>
      <c r="F261" s="445"/>
      <c r="G261" s="445"/>
      <c r="H261" s="445"/>
      <c r="I261" s="366" t="s">
        <v>1549</v>
      </c>
      <c r="J261" s="32"/>
    </row>
    <row r="262">
      <c r="A262" s="32"/>
      <c r="B262" s="449"/>
      <c r="C262" s="448"/>
      <c r="D262" s="448"/>
      <c r="E262" s="445"/>
      <c r="F262" s="445"/>
      <c r="G262" s="445"/>
      <c r="H262" s="445"/>
      <c r="I262" s="366" t="s">
        <v>1550</v>
      </c>
      <c r="J262" s="32"/>
    </row>
    <row r="263">
      <c r="A263" s="32"/>
      <c r="B263" s="449"/>
      <c r="C263" s="448"/>
      <c r="D263" s="448"/>
      <c r="E263" s="445"/>
      <c r="F263" s="445"/>
      <c r="G263" s="445"/>
      <c r="H263" s="445"/>
      <c r="I263" s="366" t="s">
        <v>1551</v>
      </c>
      <c r="J263" s="32"/>
    </row>
    <row r="264">
      <c r="A264" s="32"/>
      <c r="B264" s="449"/>
      <c r="C264" s="448"/>
      <c r="D264" s="448"/>
      <c r="E264" s="445"/>
      <c r="F264" s="445"/>
      <c r="G264" s="445"/>
      <c r="H264" s="445"/>
      <c r="I264" s="366" t="s">
        <v>1552</v>
      </c>
      <c r="J264" s="32"/>
    </row>
    <row r="265">
      <c r="A265" s="32"/>
      <c r="B265" s="449"/>
      <c r="C265" s="448"/>
      <c r="D265" s="448"/>
      <c r="E265" s="445"/>
      <c r="F265" s="445"/>
      <c r="G265" s="445"/>
      <c r="H265" s="445"/>
      <c r="I265" s="366" t="s">
        <v>1553</v>
      </c>
      <c r="J265" s="32"/>
    </row>
    <row r="266">
      <c r="A266" s="32"/>
      <c r="B266" s="449"/>
      <c r="C266" s="448"/>
      <c r="D266" s="448"/>
      <c r="E266" s="445"/>
      <c r="F266" s="445"/>
      <c r="G266" s="445"/>
      <c r="H266" s="445"/>
      <c r="I266" s="366" t="s">
        <v>1554</v>
      </c>
      <c r="J266" s="32"/>
    </row>
    <row r="267">
      <c r="A267" s="32"/>
      <c r="B267" s="449"/>
      <c r="C267" s="448"/>
      <c r="D267" s="448"/>
      <c r="E267" s="445"/>
      <c r="F267" s="445"/>
      <c r="G267" s="445"/>
      <c r="H267" s="445"/>
      <c r="I267" s="366" t="s">
        <v>1555</v>
      </c>
      <c r="J267" s="32"/>
    </row>
    <row r="268">
      <c r="A268" s="32"/>
      <c r="B268" s="449"/>
      <c r="C268" s="448"/>
      <c r="D268" s="448"/>
      <c r="E268" s="445"/>
      <c r="F268" s="445"/>
      <c r="G268" s="445"/>
      <c r="H268" s="445"/>
      <c r="I268" s="366" t="s">
        <v>1556</v>
      </c>
      <c r="J268" s="32"/>
    </row>
    <row r="269">
      <c r="A269" s="32"/>
      <c r="B269" s="449"/>
      <c r="C269" s="448"/>
      <c r="D269" s="448"/>
      <c r="E269" s="445"/>
      <c r="F269" s="445"/>
      <c r="G269" s="445"/>
      <c r="H269" s="445"/>
      <c r="I269" s="366" t="s">
        <v>1557</v>
      </c>
      <c r="J269" s="32"/>
    </row>
    <row r="270">
      <c r="A270" s="32"/>
      <c r="B270" s="449"/>
      <c r="C270" s="448"/>
      <c r="D270" s="448"/>
      <c r="E270" s="445"/>
      <c r="F270" s="445"/>
      <c r="G270" s="445"/>
      <c r="H270" s="445"/>
      <c r="I270" s="366" t="s">
        <v>1558</v>
      </c>
      <c r="J270" s="32"/>
    </row>
    <row r="271">
      <c r="A271" s="32"/>
      <c r="B271" s="449"/>
      <c r="C271" s="448"/>
      <c r="D271" s="448"/>
      <c r="E271" s="445"/>
      <c r="F271" s="445"/>
      <c r="G271" s="445"/>
      <c r="H271" s="445"/>
      <c r="I271" s="366" t="s">
        <v>1559</v>
      </c>
      <c r="J271" s="32"/>
    </row>
    <row r="272">
      <c r="A272" s="32"/>
      <c r="B272" s="449"/>
      <c r="C272" s="448"/>
      <c r="D272" s="448"/>
      <c r="E272" s="445"/>
      <c r="F272" s="445"/>
      <c r="G272" s="445"/>
      <c r="H272" s="445"/>
      <c r="I272" s="366" t="s">
        <v>1560</v>
      </c>
      <c r="J272" s="32"/>
    </row>
    <row r="273">
      <c r="A273" s="32"/>
      <c r="B273" s="449"/>
      <c r="C273" s="448"/>
      <c r="D273" s="448"/>
      <c r="E273" s="445"/>
      <c r="F273" s="445"/>
      <c r="G273" s="445"/>
      <c r="H273" s="445"/>
      <c r="I273" s="366" t="s">
        <v>1561</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1562</v>
      </c>
      <c r="J275" s="32"/>
    </row>
    <row r="276">
      <c r="A276" s="32"/>
      <c r="B276" s="449"/>
      <c r="C276" s="448"/>
      <c r="D276" s="448"/>
      <c r="E276" s="445"/>
      <c r="F276" s="445"/>
      <c r="G276" s="445"/>
      <c r="H276" s="445"/>
      <c r="I276" s="366" t="s">
        <v>1563</v>
      </c>
      <c r="J276" s="32"/>
    </row>
    <row r="277">
      <c r="A277" s="32"/>
      <c r="B277" s="449"/>
      <c r="C277" s="448"/>
      <c r="D277" s="448"/>
      <c r="E277" s="445"/>
      <c r="F277" s="445"/>
      <c r="G277" s="445"/>
      <c r="H277" s="445"/>
      <c r="I277" s="366" t="s">
        <v>1564</v>
      </c>
      <c r="J277" s="32"/>
    </row>
    <row r="278">
      <c r="A278" s="32"/>
      <c r="B278" s="449"/>
      <c r="C278" s="448"/>
      <c r="D278" s="448"/>
      <c r="E278" s="445"/>
      <c r="F278" s="445"/>
      <c r="G278" s="445"/>
      <c r="H278" s="445"/>
      <c r="I278" s="454" t="s">
        <v>1565</v>
      </c>
      <c r="J278" s="32"/>
    </row>
    <row r="279">
      <c r="A279" s="32"/>
      <c r="B279" s="449"/>
      <c r="C279" s="448"/>
      <c r="D279" s="448"/>
      <c r="E279" s="445"/>
      <c r="F279" s="445"/>
      <c r="G279" s="445"/>
      <c r="H279" s="445"/>
      <c r="I279" s="366" t="s">
        <v>1566</v>
      </c>
      <c r="J279" s="32"/>
    </row>
    <row r="280">
      <c r="A280" s="32"/>
      <c r="B280" s="449"/>
      <c r="C280" s="448"/>
      <c r="D280" s="448"/>
      <c r="E280" s="445"/>
      <c r="F280" s="445"/>
      <c r="G280" s="445"/>
      <c r="H280" s="445"/>
      <c r="I280" s="366" t="s">
        <v>1567</v>
      </c>
      <c r="J280" s="32"/>
    </row>
    <row r="281">
      <c r="A281" s="32"/>
      <c r="B281" s="449"/>
      <c r="C281" s="448"/>
      <c r="D281" s="448"/>
      <c r="E281" s="445"/>
      <c r="F281" s="445"/>
      <c r="G281" s="445"/>
      <c r="H281" s="445"/>
      <c r="I281" s="366" t="s">
        <v>1568</v>
      </c>
      <c r="J281" s="32"/>
    </row>
    <row r="282">
      <c r="A282" s="32"/>
      <c r="B282" s="449"/>
      <c r="C282" s="448"/>
      <c r="D282" s="448"/>
      <c r="E282" s="445"/>
      <c r="F282" s="445"/>
      <c r="G282" s="445"/>
      <c r="H282" s="445"/>
      <c r="I282" s="366" t="s">
        <v>1569</v>
      </c>
      <c r="J282" s="32"/>
    </row>
    <row r="283">
      <c r="A283" s="32"/>
      <c r="B283" s="449"/>
      <c r="C283" s="448"/>
      <c r="D283" s="448"/>
      <c r="E283" s="445"/>
      <c r="F283" s="445"/>
      <c r="G283" s="445"/>
      <c r="H283" s="445"/>
      <c r="I283" s="366" t="s">
        <v>1570</v>
      </c>
      <c r="J283" s="32"/>
    </row>
    <row r="284">
      <c r="A284" s="32"/>
      <c r="B284" s="449"/>
      <c r="C284" s="448"/>
      <c r="D284" s="448"/>
      <c r="E284" s="445"/>
      <c r="F284" s="445"/>
      <c r="G284" s="445"/>
      <c r="H284" s="445"/>
      <c r="I284" s="366" t="s">
        <v>1571</v>
      </c>
      <c r="J284" s="32"/>
    </row>
    <row r="285">
      <c r="A285" s="32"/>
      <c r="B285" s="449"/>
      <c r="C285" s="448"/>
      <c r="D285" s="448"/>
      <c r="E285" s="445"/>
      <c r="F285" s="445"/>
      <c r="G285" s="445"/>
      <c r="H285" s="445"/>
      <c r="I285" s="366" t="s">
        <v>1572</v>
      </c>
      <c r="J285" s="32"/>
    </row>
    <row r="286">
      <c r="A286" s="32"/>
      <c r="B286" s="449"/>
      <c r="C286" s="448"/>
      <c r="D286" s="448"/>
      <c r="E286" s="445"/>
      <c r="F286" s="445"/>
      <c r="G286" s="445"/>
      <c r="H286" s="445"/>
      <c r="I286" s="366" t="s">
        <v>1573</v>
      </c>
      <c r="J286" s="32"/>
    </row>
    <row r="287">
      <c r="A287" s="32"/>
      <c r="B287" s="449"/>
      <c r="C287" s="448"/>
      <c r="D287" s="448"/>
      <c r="E287" s="445"/>
      <c r="F287" s="445"/>
      <c r="G287" s="445"/>
      <c r="H287" s="445"/>
      <c r="I287" s="366" t="s">
        <v>1574</v>
      </c>
      <c r="J287" s="32"/>
    </row>
    <row r="288">
      <c r="A288" s="32"/>
      <c r="B288" s="449"/>
      <c r="C288" s="448"/>
      <c r="D288" s="448"/>
      <c r="E288" s="445"/>
      <c r="F288" s="445"/>
      <c r="G288" s="445"/>
      <c r="H288" s="445"/>
      <c r="I288" s="366" t="s">
        <v>1575</v>
      </c>
      <c r="J288" s="32"/>
    </row>
    <row r="289">
      <c r="A289" s="32"/>
      <c r="B289" s="449"/>
      <c r="C289" s="448"/>
      <c r="D289" s="448"/>
      <c r="E289" s="445"/>
      <c r="F289" s="445"/>
      <c r="G289" s="445"/>
      <c r="H289" s="445"/>
      <c r="I289" s="366" t="s">
        <v>1576</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1" width="38.88"/>
    <col customWidth="1" min="2" max="2" width="52.75"/>
    <col customWidth="1" min="3" max="3" width="20.88"/>
    <col customWidth="1" min="4" max="4" width="20.75"/>
    <col customWidth="1" min="5" max="5" width="16.88"/>
    <col customWidth="1" min="6" max="6" width="21.38"/>
    <col customWidth="1" min="7" max="7" width="20.63"/>
    <col customWidth="1" min="8" max="8" width="17.88"/>
    <col customWidth="1" min="9" max="9" width="19.0"/>
    <col customWidth="1" min="10" max="10" width="19.13"/>
    <col customWidth="1" min="11" max="11" width="17.88"/>
  </cols>
  <sheetData>
    <row r="1">
      <c r="A1" s="455"/>
      <c r="B1" s="2" t="s">
        <v>1577</v>
      </c>
      <c r="C1" s="369"/>
      <c r="D1" s="4" t="s">
        <v>256</v>
      </c>
      <c r="G1" s="456" t="s">
        <v>1578</v>
      </c>
      <c r="J1" s="273" t="s">
        <v>832</v>
      </c>
    </row>
    <row r="2">
      <c r="A2" s="455"/>
      <c r="B2" s="366" t="s">
        <v>1579</v>
      </c>
      <c r="C2" s="369"/>
      <c r="D2" s="293" t="s">
        <v>201</v>
      </c>
      <c r="I2" s="294">
        <v>2.28</v>
      </c>
      <c r="J2" s="457">
        <f>MAX(H:H)</f>
        <v>44625.49168</v>
      </c>
      <c r="K2" s="458"/>
    </row>
    <row r="3">
      <c r="A3" s="455"/>
      <c r="B3" s="366" t="s">
        <v>1580</v>
      </c>
      <c r="C3" s="369"/>
      <c r="D3" s="295" t="s">
        <v>260</v>
      </c>
      <c r="I3" s="24"/>
    </row>
    <row r="4">
      <c r="A4" s="455"/>
      <c r="B4" s="366" t="s">
        <v>1581</v>
      </c>
      <c r="C4" s="369"/>
      <c r="D4" s="293" t="s">
        <v>1582</v>
      </c>
      <c r="I4" s="24"/>
      <c r="J4" s="24"/>
      <c r="K4" s="24"/>
    </row>
    <row r="5" ht="9.75" customHeight="1">
      <c r="A5" s="459"/>
      <c r="B5" s="32"/>
      <c r="C5" s="24"/>
      <c r="D5" s="24"/>
      <c r="E5" s="24"/>
      <c r="F5" s="24"/>
      <c r="G5" s="24"/>
      <c r="H5" s="296"/>
      <c r="I5" s="24"/>
      <c r="J5" s="24"/>
      <c r="K5" s="24"/>
    </row>
    <row r="6">
      <c r="A6" s="460"/>
      <c r="B6" s="461" t="s">
        <v>6</v>
      </c>
      <c r="C6" s="461" t="s">
        <v>1583</v>
      </c>
      <c r="D6" s="461" t="s">
        <v>1584</v>
      </c>
      <c r="E6" s="461" t="s">
        <v>267</v>
      </c>
      <c r="F6" s="462" t="s">
        <v>9</v>
      </c>
      <c r="G6" s="463" t="s">
        <v>1585</v>
      </c>
      <c r="H6" s="463" t="s">
        <v>1586</v>
      </c>
      <c r="I6" s="464" t="s">
        <v>1587</v>
      </c>
      <c r="J6" s="461" t="s">
        <v>13</v>
      </c>
      <c r="K6" s="465" t="s">
        <v>15</v>
      </c>
    </row>
    <row r="7" ht="18.75" customHeight="1">
      <c r="A7" s="466"/>
      <c r="B7" s="467" t="s">
        <v>1588</v>
      </c>
      <c r="C7" s="468" t="s">
        <v>1589</v>
      </c>
      <c r="D7" s="469" t="s">
        <v>18</v>
      </c>
      <c r="E7" s="54"/>
      <c r="F7" s="54" t="s">
        <v>19</v>
      </c>
      <c r="G7" s="37"/>
      <c r="H7" s="37"/>
      <c r="I7" s="37"/>
      <c r="J7" s="37"/>
      <c r="K7" s="57"/>
    </row>
    <row r="8" ht="18.75" customHeight="1">
      <c r="A8" s="470"/>
      <c r="B8" s="471" t="s">
        <v>1590</v>
      </c>
      <c r="C8" s="472"/>
      <c r="D8" s="120"/>
      <c r="E8" s="62"/>
      <c r="F8" s="62" t="s">
        <v>22</v>
      </c>
      <c r="G8" s="473"/>
      <c r="H8" s="473"/>
      <c r="I8" s="473"/>
      <c r="J8" s="473"/>
      <c r="K8" s="65"/>
    </row>
    <row r="9">
      <c r="A9" s="474" t="s">
        <v>24</v>
      </c>
      <c r="B9" s="475" t="s">
        <v>1591</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1592</v>
      </c>
      <c r="C10" s="485"/>
      <c r="D10" s="86"/>
      <c r="E10" s="486"/>
      <c r="F10" s="86"/>
      <c r="G10" s="86"/>
      <c r="H10" s="86"/>
      <c r="I10" s="85"/>
      <c r="J10" s="487"/>
      <c r="K10" s="88"/>
    </row>
    <row r="11" ht="16.5" customHeight="1">
      <c r="A11" s="474" t="s">
        <v>31</v>
      </c>
      <c r="B11" s="475" t="s">
        <v>1593</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1594</v>
      </c>
      <c r="C12" s="485"/>
      <c r="D12" s="86"/>
      <c r="E12" s="486"/>
      <c r="F12" s="86"/>
      <c r="G12" s="86"/>
      <c r="H12" s="86"/>
      <c r="I12" s="85"/>
      <c r="J12" s="487"/>
      <c r="K12" s="88"/>
    </row>
    <row r="13" ht="16.5" customHeight="1">
      <c r="A13" s="488" t="s">
        <v>37</v>
      </c>
      <c r="B13" s="475" t="s">
        <v>1595</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1596</v>
      </c>
      <c r="C14" s="485"/>
      <c r="D14" s="86"/>
      <c r="E14" s="486"/>
      <c r="F14" s="86"/>
      <c r="G14" s="86"/>
      <c r="H14" s="86"/>
      <c r="I14" s="85"/>
      <c r="J14" s="487"/>
      <c r="K14" s="88"/>
    </row>
    <row r="15" ht="16.5" customHeight="1">
      <c r="A15" s="488" t="s">
        <v>43</v>
      </c>
      <c r="B15" s="475" t="s">
        <v>1597</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1598</v>
      </c>
      <c r="C16" s="485"/>
      <c r="D16" s="86"/>
      <c r="E16" s="486"/>
      <c r="F16" s="86"/>
      <c r="G16" s="86"/>
      <c r="H16" s="86"/>
      <c r="I16" s="85"/>
      <c r="J16" s="487"/>
      <c r="K16" s="88"/>
    </row>
    <row r="17" ht="16.5" customHeight="1">
      <c r="A17" s="490" t="s">
        <v>49</v>
      </c>
      <c r="B17" s="475" t="s">
        <v>1599</v>
      </c>
      <c r="C17" s="476">
        <v>11.8</v>
      </c>
      <c r="D17" s="477">
        <f>VLOOKUP(H17,PL!A:E,3,FALSE)</f>
        <v>2</v>
      </c>
      <c r="E17" s="478">
        <v>0.0</v>
      </c>
      <c r="F17" s="479">
        <v>0.0</v>
      </c>
      <c r="G17" s="480">
        <f>D17*$I$2</f>
        <v>4.56</v>
      </c>
      <c r="H17" s="481">
        <f>MAXIFS(PL!A:A,PL!B:B,B17,PL!C:C,"&gt;0",PL!C:C,"&lt;50")</f>
        <v>44624.86326</v>
      </c>
      <c r="I17" s="85"/>
      <c r="J17" s="482" t="s">
        <v>280</v>
      </c>
      <c r="K17" s="78" t="s">
        <v>52</v>
      </c>
    </row>
    <row r="18" ht="16.5" customHeight="1">
      <c r="A18" s="490" t="s">
        <v>53</v>
      </c>
      <c r="B18" s="484" t="s">
        <v>1600</v>
      </c>
      <c r="C18" s="485">
        <v>11.8</v>
      </c>
      <c r="D18" s="86"/>
      <c r="E18" s="486" t="str">
        <f>V!F26</f>
        <v>Словацький кордон</v>
      </c>
      <c r="F18" s="86"/>
      <c r="G18" s="86"/>
      <c r="H18" s="86"/>
      <c r="I18" s="85"/>
      <c r="J18" s="487"/>
      <c r="K18" s="78" t="s">
        <v>52</v>
      </c>
    </row>
    <row r="19" ht="16.5" customHeight="1">
      <c r="A19" s="490" t="s">
        <v>55</v>
      </c>
      <c r="B19" s="475" t="s">
        <v>1601</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1602</v>
      </c>
      <c r="C20" s="485"/>
      <c r="D20" s="86"/>
      <c r="E20" s="486"/>
      <c r="F20" s="86"/>
      <c r="G20" s="86"/>
      <c r="H20" s="86"/>
      <c r="I20" s="85"/>
      <c r="J20" s="487"/>
      <c r="K20" s="88"/>
    </row>
    <row r="21" ht="16.5" customHeight="1">
      <c r="A21" s="488" t="s">
        <v>61</v>
      </c>
      <c r="B21" s="475" t="s">
        <v>1603</v>
      </c>
      <c r="C21" s="476">
        <v>10.3</v>
      </c>
      <c r="D21" s="477">
        <f>VLOOKUP(H21,PL!A:E,3,FALSE)</f>
        <v>1</v>
      </c>
      <c r="E21" s="478">
        <v>500.0</v>
      </c>
      <c r="F21" s="479">
        <v>0.0</v>
      </c>
      <c r="G21" s="480">
        <f>D21*$I$2</f>
        <v>2.28</v>
      </c>
      <c r="H21" s="481">
        <f>MAXIFS(PL!A:A,PL!B:B,B21,PL!C:C,"&gt;0",PL!C:C,"&lt;50")</f>
        <v>44625.10538</v>
      </c>
      <c r="I21" s="85"/>
      <c r="J21" s="482" t="s">
        <v>285</v>
      </c>
      <c r="K21" s="78" t="s">
        <v>64</v>
      </c>
    </row>
    <row r="22" ht="16.5" customHeight="1">
      <c r="A22" s="491" t="s">
        <v>65</v>
      </c>
      <c r="B22" s="307" t="s">
        <v>1604</v>
      </c>
      <c r="C22" s="485"/>
      <c r="D22" s="86"/>
      <c r="E22" s="486"/>
      <c r="F22" s="86"/>
      <c r="G22" s="86"/>
      <c r="H22" s="86"/>
      <c r="I22" s="85"/>
      <c r="J22" s="487"/>
      <c r="K22" s="88"/>
    </row>
    <row r="23" ht="16.5" customHeight="1">
      <c r="A23" s="488" t="s">
        <v>67</v>
      </c>
      <c r="B23" s="475" t="s">
        <v>1605</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1606</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1607</v>
      </c>
      <c r="C26" s="468"/>
      <c r="D26" s="469" t="s">
        <v>74</v>
      </c>
      <c r="E26" s="54"/>
      <c r="F26" s="54" t="s">
        <v>75</v>
      </c>
      <c r="G26" s="37"/>
      <c r="H26" s="37"/>
      <c r="I26" s="37"/>
      <c r="J26" s="37"/>
      <c r="K26" s="114"/>
    </row>
    <row r="27">
      <c r="A27" s="500"/>
      <c r="B27" s="501" t="s">
        <v>1608</v>
      </c>
      <c r="C27" s="502"/>
      <c r="D27" s="120"/>
      <c r="E27" s="119"/>
      <c r="F27" s="119" t="s">
        <v>77</v>
      </c>
      <c r="G27" s="503"/>
      <c r="H27" s="503"/>
      <c r="I27" s="503"/>
      <c r="J27" s="503"/>
      <c r="K27" s="123"/>
    </row>
    <row r="28" hidden="1">
      <c r="A28" s="504"/>
      <c r="B28" s="505" t="s">
        <v>289</v>
      </c>
      <c r="C28" s="505" t="s">
        <v>290</v>
      </c>
      <c r="D28" s="505" t="s">
        <v>291</v>
      </c>
      <c r="E28" s="505" t="s">
        <v>267</v>
      </c>
      <c r="F28" s="506" t="s">
        <v>292</v>
      </c>
      <c r="G28" s="505" t="s">
        <v>293</v>
      </c>
      <c r="H28" s="507" t="s">
        <v>294</v>
      </c>
      <c r="I28" s="505" t="s">
        <v>295</v>
      </c>
      <c r="J28" s="505" t="s">
        <v>296</v>
      </c>
      <c r="K28" s="505" t="s">
        <v>15</v>
      </c>
    </row>
    <row r="29" ht="16.5" customHeight="1">
      <c r="A29" s="488" t="s">
        <v>79</v>
      </c>
      <c r="B29" s="475" t="s">
        <v>1609</v>
      </c>
      <c r="C29" s="476">
        <v>4.3</v>
      </c>
      <c r="D29" s="477">
        <f>VLOOKUP(H29,SK!A:E,4,FALSE)</f>
        <v>2</v>
      </c>
      <c r="E29" s="478"/>
      <c r="F29" s="479">
        <v>0.0</v>
      </c>
      <c r="G29" s="480">
        <f>D29*$I$2</f>
        <v>4.56</v>
      </c>
      <c r="H29" s="481">
        <f>MAXIFS(SK!A:A,SK!C:C,B29,SK!D:D, "&gt;0", SK!D:D, "&lt;50")</f>
        <v>44624.6887</v>
      </c>
      <c r="I29" s="75" t="s">
        <v>81</v>
      </c>
      <c r="J29" s="482" t="s">
        <v>298</v>
      </c>
      <c r="K29" s="78" t="s">
        <v>84</v>
      </c>
    </row>
    <row r="30" ht="16.5" customHeight="1">
      <c r="A30" s="490" t="s">
        <v>85</v>
      </c>
      <c r="B30" s="307" t="s">
        <v>1610</v>
      </c>
      <c r="C30" s="485">
        <v>4.3</v>
      </c>
      <c r="D30" s="86"/>
      <c r="E30" s="486"/>
      <c r="F30" s="86"/>
      <c r="G30" s="86"/>
      <c r="H30" s="86"/>
      <c r="I30" s="86"/>
      <c r="J30" s="487"/>
      <c r="K30" s="78" t="s">
        <v>84</v>
      </c>
    </row>
    <row r="31" ht="16.5" customHeight="1">
      <c r="A31" s="488" t="s">
        <v>92</v>
      </c>
      <c r="B31" s="475" t="s">
        <v>1611</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1612</v>
      </c>
      <c r="C32" s="485">
        <v>4.3</v>
      </c>
      <c r="D32" s="86"/>
      <c r="E32" s="486"/>
      <c r="F32" s="86"/>
      <c r="G32" s="86"/>
      <c r="H32" s="86"/>
      <c r="I32" s="86"/>
      <c r="J32" s="487"/>
      <c r="K32" s="78" t="s">
        <v>95</v>
      </c>
    </row>
    <row r="33" hidden="1">
      <c r="A33" s="508"/>
      <c r="B33" s="313" t="s">
        <v>1613</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1614</v>
      </c>
      <c r="C35" s="509"/>
      <c r="D35" s="469" t="s">
        <v>99</v>
      </c>
      <c r="E35" s="54"/>
      <c r="F35" s="186" t="s">
        <v>100</v>
      </c>
      <c r="G35" s="37"/>
      <c r="H35" s="37"/>
      <c r="I35" s="37"/>
      <c r="J35" s="37"/>
      <c r="K35" s="150"/>
    </row>
    <row r="36">
      <c r="A36" s="510"/>
      <c r="B36" s="471" t="s">
        <v>1615</v>
      </c>
      <c r="C36" s="472"/>
      <c r="D36" s="120"/>
      <c r="E36" s="511"/>
      <c r="F36" s="191" t="s">
        <v>102</v>
      </c>
      <c r="K36" s="65"/>
    </row>
    <row r="37" hidden="1">
      <c r="A37" s="504"/>
      <c r="B37" s="505" t="s">
        <v>289</v>
      </c>
      <c r="C37" s="505" t="s">
        <v>290</v>
      </c>
      <c r="D37" s="505" t="s">
        <v>291</v>
      </c>
      <c r="E37" s="505" t="s">
        <v>267</v>
      </c>
      <c r="F37" s="506" t="s">
        <v>292</v>
      </c>
      <c r="G37" s="505" t="s">
        <v>293</v>
      </c>
      <c r="H37" s="507" t="s">
        <v>294</v>
      </c>
      <c r="I37" s="505" t="s">
        <v>295</v>
      </c>
      <c r="J37" s="505" t="s">
        <v>296</v>
      </c>
      <c r="K37" s="505" t="s">
        <v>15</v>
      </c>
    </row>
    <row r="38" ht="16.5" customHeight="1">
      <c r="A38" s="488" t="s">
        <v>104</v>
      </c>
      <c r="B38" s="475" t="s">
        <v>1616</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1617</v>
      </c>
      <c r="C39" s="485"/>
      <c r="D39" s="86"/>
      <c r="E39" s="486"/>
      <c r="F39" s="86"/>
      <c r="G39" s="86"/>
      <c r="H39" s="86"/>
      <c r="I39" s="86"/>
      <c r="J39" s="487"/>
      <c r="K39" s="88"/>
    </row>
    <row r="40" ht="16.5" customHeight="1">
      <c r="A40" s="488" t="s">
        <v>111</v>
      </c>
      <c r="B40" s="475" t="s">
        <v>1618</v>
      </c>
      <c r="C40" s="476">
        <v>0.1</v>
      </c>
      <c r="D40" s="477">
        <f>VLOOKUP(H40,RO!A:E,4,FALSE)</f>
        <v>1</v>
      </c>
      <c r="E40" s="478"/>
      <c r="F40" s="479">
        <v>0.0</v>
      </c>
      <c r="G40" s="480">
        <f>D40*$I$2</f>
        <v>2.28</v>
      </c>
      <c r="H40" s="481">
        <f>MAXIFS(RO!A:A,RO!C:C,B40, RO!D:D, "&gt;0", RO!D:D, "&lt;50")</f>
        <v>44624.83629</v>
      </c>
      <c r="I40" s="75" t="s">
        <v>106</v>
      </c>
      <c r="J40" s="482" t="s">
        <v>305</v>
      </c>
      <c r="K40" s="78" t="s">
        <v>114</v>
      </c>
    </row>
    <row r="41" ht="16.5" customHeight="1">
      <c r="A41" s="491" t="s">
        <v>115</v>
      </c>
      <c r="B41" s="237" t="s">
        <v>1619</v>
      </c>
      <c r="C41" s="485"/>
      <c r="D41" s="86"/>
      <c r="E41" s="486"/>
      <c r="F41" s="86"/>
      <c r="G41" s="86"/>
      <c r="H41" s="86"/>
      <c r="I41" s="86"/>
      <c r="J41" s="487"/>
      <c r="K41" s="88"/>
    </row>
    <row r="42" ht="16.5" customHeight="1">
      <c r="A42" s="488" t="s">
        <v>117</v>
      </c>
      <c r="B42" s="475" t="s">
        <v>1620</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1621</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1622</v>
      </c>
      <c r="C45" s="509" t="s">
        <v>1623</v>
      </c>
      <c r="D45" s="469" t="s">
        <v>124</v>
      </c>
      <c r="E45" s="54"/>
      <c r="F45" s="186" t="s">
        <v>125</v>
      </c>
      <c r="G45" s="37"/>
      <c r="H45" s="37"/>
      <c r="I45" s="37"/>
      <c r="J45" s="37"/>
      <c r="K45" s="150"/>
    </row>
    <row r="46">
      <c r="A46" s="510"/>
      <c r="B46" s="471" t="s">
        <v>1624</v>
      </c>
      <c r="C46" s="472"/>
      <c r="D46" s="120"/>
      <c r="E46" s="511"/>
      <c r="F46" s="191" t="s">
        <v>127</v>
      </c>
      <c r="K46" s="65"/>
    </row>
    <row r="47" hidden="1">
      <c r="A47" s="513"/>
      <c r="B47" s="300" t="s">
        <v>289</v>
      </c>
      <c r="C47" s="505" t="s">
        <v>290</v>
      </c>
      <c r="D47" s="505" t="s">
        <v>291</v>
      </c>
      <c r="E47" s="505" t="s">
        <v>267</v>
      </c>
      <c r="F47" s="506" t="s">
        <v>292</v>
      </c>
      <c r="G47" s="505" t="s">
        <v>293</v>
      </c>
      <c r="H47" s="507" t="s">
        <v>294</v>
      </c>
      <c r="I47" s="505" t="s">
        <v>295</v>
      </c>
      <c r="J47" s="505" t="s">
        <v>296</v>
      </c>
      <c r="K47" s="505" t="s">
        <v>15</v>
      </c>
    </row>
    <row r="48" ht="16.5" customHeight="1">
      <c r="A48" s="488" t="s">
        <v>129</v>
      </c>
      <c r="B48" s="475" t="s">
        <v>1625</v>
      </c>
      <c r="C48" s="476">
        <v>1.6</v>
      </c>
      <c r="D48" s="477">
        <f>VLOOKUP(H48,HU!A:E,4,FALSE)</f>
        <v>6</v>
      </c>
      <c r="E48" s="478"/>
      <c r="F48" s="514" t="s">
        <v>1626</v>
      </c>
      <c r="G48" s="480">
        <f>D48*$I$2</f>
        <v>13.68</v>
      </c>
      <c r="H48" s="481">
        <f>MAXIFS(HU!A:A,HU!C:C,B48, HU!D:D, "&gt;0", HU!D:D, "&lt;50")</f>
        <v>44625.36409</v>
      </c>
      <c r="I48" s="75" t="s">
        <v>132</v>
      </c>
      <c r="J48" s="482" t="s">
        <v>133</v>
      </c>
      <c r="K48" s="78" t="s">
        <v>134</v>
      </c>
    </row>
    <row r="49" ht="20.25" customHeight="1">
      <c r="A49" s="491" t="s">
        <v>135</v>
      </c>
      <c r="B49" s="307" t="s">
        <v>1627</v>
      </c>
      <c r="C49" s="485"/>
      <c r="D49" s="86"/>
      <c r="E49" s="486"/>
      <c r="F49" s="86"/>
      <c r="G49" s="86"/>
      <c r="H49" s="86"/>
      <c r="I49" s="86"/>
      <c r="J49" s="487"/>
      <c r="K49" s="88"/>
    </row>
    <row r="50" ht="16.5" customHeight="1">
      <c r="A50" s="488" t="s">
        <v>137</v>
      </c>
      <c r="B50" s="475" t="s">
        <v>1628</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1629</v>
      </c>
      <c r="C51" s="485"/>
      <c r="D51" s="86"/>
      <c r="E51" s="486"/>
      <c r="F51" s="86"/>
      <c r="G51" s="86"/>
      <c r="H51" s="86"/>
      <c r="I51" s="86"/>
      <c r="J51" s="487"/>
      <c r="K51" s="88"/>
    </row>
    <row r="52" ht="16.5" customHeight="1">
      <c r="A52" s="488" t="s">
        <v>143</v>
      </c>
      <c r="B52" s="475" t="s">
        <v>1630</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1631</v>
      </c>
      <c r="C53" s="485"/>
      <c r="D53" s="86"/>
      <c r="E53" s="486"/>
      <c r="F53" s="86"/>
      <c r="G53" s="86"/>
      <c r="H53" s="86"/>
      <c r="I53" s="86"/>
      <c r="J53" s="487"/>
      <c r="K53" s="88"/>
    </row>
    <row r="54" ht="16.5" customHeight="1">
      <c r="A54" s="488" t="s">
        <v>149</v>
      </c>
      <c r="B54" s="475" t="s">
        <v>1632</v>
      </c>
      <c r="C54" s="476">
        <v>0.1</v>
      </c>
      <c r="D54" s="477">
        <v>1.0</v>
      </c>
      <c r="E54" s="478"/>
      <c r="F54" s="479">
        <v>50.0</v>
      </c>
      <c r="G54" s="480">
        <f>D54*$I$2</f>
        <v>2.28</v>
      </c>
      <c r="H54" s="481">
        <v>44620.96897969907</v>
      </c>
      <c r="I54" s="75" t="s">
        <v>132</v>
      </c>
      <c r="J54" s="482" t="s">
        <v>312</v>
      </c>
      <c r="K54" s="78" t="s">
        <v>146</v>
      </c>
    </row>
    <row r="55" ht="16.5" customHeight="1">
      <c r="A55" s="491" t="s">
        <v>153</v>
      </c>
      <c r="B55" s="307" t="s">
        <v>1633</v>
      </c>
      <c r="C55" s="485"/>
      <c r="D55" s="86"/>
      <c r="E55" s="486"/>
      <c r="F55" s="86"/>
      <c r="G55" s="86"/>
      <c r="H55" s="86"/>
      <c r="I55" s="86"/>
      <c r="J55" s="487"/>
      <c r="K55" s="88"/>
    </row>
    <row r="56" ht="16.5" customHeight="1">
      <c r="A56" s="488" t="s">
        <v>155</v>
      </c>
      <c r="B56" s="475" t="s">
        <v>1634</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1635</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1636</v>
      </c>
      <c r="C59" s="468" t="s">
        <v>1637</v>
      </c>
      <c r="D59" s="469" t="s">
        <v>162</v>
      </c>
      <c r="E59" s="54"/>
      <c r="F59" s="186" t="s">
        <v>163</v>
      </c>
      <c r="G59" s="37"/>
      <c r="H59" s="37"/>
      <c r="I59" s="37"/>
      <c r="J59" s="37"/>
      <c r="K59" s="57"/>
    </row>
    <row r="60">
      <c r="A60" s="510"/>
      <c r="B60" s="471" t="s">
        <v>1638</v>
      </c>
      <c r="C60" s="472"/>
      <c r="D60" s="120"/>
      <c r="E60" s="511"/>
      <c r="F60" s="191" t="s">
        <v>165</v>
      </c>
      <c r="K60" s="65"/>
    </row>
    <row r="61" hidden="1">
      <c r="A61" s="513"/>
      <c r="B61" s="300" t="s">
        <v>289</v>
      </c>
      <c r="C61" s="505" t="s">
        <v>290</v>
      </c>
      <c r="D61" s="515" t="s">
        <v>291</v>
      </c>
      <c r="E61" s="505" t="s">
        <v>267</v>
      </c>
      <c r="F61" s="506" t="s">
        <v>292</v>
      </c>
      <c r="G61" s="505" t="s">
        <v>293</v>
      </c>
      <c r="H61" s="507" t="s">
        <v>294</v>
      </c>
      <c r="I61" s="505" t="s">
        <v>295</v>
      </c>
      <c r="J61" s="505" t="s">
        <v>296</v>
      </c>
      <c r="K61" s="505" t="s">
        <v>15</v>
      </c>
    </row>
    <row r="62" ht="16.5" customHeight="1">
      <c r="A62" s="488" t="s">
        <v>167</v>
      </c>
      <c r="B62" s="475" t="s">
        <v>1639</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1640</v>
      </c>
      <c r="C63" s="485"/>
      <c r="D63" s="86"/>
      <c r="E63" s="486"/>
      <c r="F63" s="86"/>
      <c r="G63" s="86"/>
      <c r="H63" s="86"/>
      <c r="I63" s="86"/>
      <c r="J63" s="487"/>
      <c r="K63" s="88"/>
    </row>
    <row r="64" ht="16.5" customHeight="1">
      <c r="A64" s="488" t="s">
        <v>174</v>
      </c>
      <c r="B64" s="475" t="s">
        <v>1641</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1642</v>
      </c>
      <c r="C65" s="485"/>
      <c r="D65" s="86"/>
      <c r="E65" s="486"/>
      <c r="F65" s="86"/>
      <c r="G65" s="86"/>
      <c r="H65" s="86"/>
      <c r="I65" s="86"/>
      <c r="J65" s="487"/>
      <c r="K65" s="88"/>
    </row>
    <row r="66" ht="17.25" customHeight="1">
      <c r="A66" s="488" t="s">
        <v>180</v>
      </c>
      <c r="B66" s="475" t="s">
        <v>1643</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1644</v>
      </c>
      <c r="C67" s="485"/>
      <c r="D67" s="86"/>
      <c r="E67" s="486"/>
      <c r="F67" s="86"/>
      <c r="G67" s="86"/>
      <c r="H67" s="86"/>
      <c r="I67" s="86"/>
      <c r="J67" s="487"/>
      <c r="K67" s="88"/>
    </row>
    <row r="68" ht="17.25" customHeight="1">
      <c r="A68" s="519" t="s">
        <v>186</v>
      </c>
      <c r="B68" s="517" t="s">
        <v>1645</v>
      </c>
      <c r="C68" s="476">
        <v>1.0</v>
      </c>
      <c r="D68" s="477">
        <f>VLOOKUP(H68,MD!A:E,4,FALSE)</f>
        <v>0.6</v>
      </c>
      <c r="E68" s="520"/>
      <c r="F68" s="521" t="s">
        <v>1646</v>
      </c>
      <c r="G68" s="480">
        <f>D68*$I$2</f>
        <v>1.368</v>
      </c>
      <c r="H68" s="481">
        <f>MAXIFS(MD!A:A,MD!C:C,B68, MD!D:D, "&gt;0", MD!D:D, "&lt;50")</f>
        <v>44624.70537</v>
      </c>
      <c r="I68" s="197"/>
      <c r="J68" s="522" t="s">
        <v>188</v>
      </c>
      <c r="K68" s="199"/>
    </row>
    <row r="69" ht="17.25" customHeight="1">
      <c r="A69" s="516" t="s">
        <v>189</v>
      </c>
      <c r="B69" s="518" t="s">
        <v>1647</v>
      </c>
      <c r="C69" s="485"/>
      <c r="D69" s="86"/>
      <c r="E69" s="280"/>
      <c r="F69" s="86"/>
      <c r="G69" s="86"/>
      <c r="H69" s="85"/>
      <c r="I69" s="312" t="s">
        <v>169</v>
      </c>
      <c r="J69" s="87"/>
      <c r="K69" s="312" t="s">
        <v>191</v>
      </c>
    </row>
    <row r="70" hidden="1">
      <c r="A70" s="523"/>
      <c r="B70" s="279" t="s">
        <v>1648</v>
      </c>
      <c r="C70" s="310" t="s">
        <v>319</v>
      </c>
      <c r="D70" s="524"/>
      <c r="E70" s="280"/>
      <c r="F70" s="280"/>
      <c r="G70" s="524" t="s">
        <v>212</v>
      </c>
      <c r="H70" s="86"/>
      <c r="I70" s="282" t="s">
        <v>169</v>
      </c>
      <c r="J70" s="312" t="s">
        <v>194</v>
      </c>
      <c r="K70" s="285"/>
    </row>
    <row r="71" hidden="1">
      <c r="A71" s="523"/>
      <c r="B71" s="279" t="s">
        <v>1649</v>
      </c>
      <c r="C71" s="310" t="s">
        <v>319</v>
      </c>
      <c r="D71" s="280"/>
      <c r="E71" s="280"/>
      <c r="F71" s="280"/>
      <c r="G71" s="280" t="s">
        <v>212</v>
      </c>
      <c r="H71" s="304">
        <f>MAXIFS(PL!A:A,PL!B:B,B71)</f>
        <v>0</v>
      </c>
      <c r="I71" s="282" t="s">
        <v>169</v>
      </c>
      <c r="J71" s="282" t="s">
        <v>213</v>
      </c>
      <c r="K71" s="285"/>
    </row>
    <row r="72" hidden="1">
      <c r="A72" s="523"/>
      <c r="B72" s="279" t="s">
        <v>1650</v>
      </c>
      <c r="C72" s="310" t="s">
        <v>319</v>
      </c>
      <c r="D72" s="280"/>
      <c r="E72" s="280"/>
      <c r="F72" s="280"/>
      <c r="G72" s="280" t="s">
        <v>212</v>
      </c>
      <c r="H72" s="304">
        <f>MAXIFS(PL!A:A,PL!B:B,B72)</f>
        <v>0</v>
      </c>
      <c r="I72" s="282" t="s">
        <v>169</v>
      </c>
      <c r="J72" s="282" t="s">
        <v>215</v>
      </c>
      <c r="K72" s="285"/>
    </row>
    <row r="73" hidden="1">
      <c r="A73" s="523"/>
      <c r="B73" s="279" t="s">
        <v>1651</v>
      </c>
      <c r="C73" s="310" t="s">
        <v>319</v>
      </c>
      <c r="D73" s="280"/>
      <c r="E73" s="280"/>
      <c r="F73" s="280" t="s">
        <v>131</v>
      </c>
      <c r="G73" s="280" t="s">
        <v>212</v>
      </c>
      <c r="H73" s="304">
        <f>MAXIFS(PL!A:A,PL!B:B,B73)</f>
        <v>0</v>
      </c>
      <c r="I73" s="282" t="s">
        <v>169</v>
      </c>
      <c r="J73" s="282" t="s">
        <v>198</v>
      </c>
      <c r="K73" s="285"/>
    </row>
    <row r="74" hidden="1">
      <c r="A74" s="523"/>
      <c r="B74" s="279" t="s">
        <v>1652</v>
      </c>
      <c r="C74" s="310" t="s">
        <v>319</v>
      </c>
      <c r="D74" s="280"/>
      <c r="E74" s="280"/>
      <c r="F74" s="280"/>
      <c r="G74" s="280" t="s">
        <v>212</v>
      </c>
      <c r="H74" s="304">
        <f>MAXIFS(PL!A:A,PL!B:B,B74)</f>
        <v>0</v>
      </c>
      <c r="I74" s="282" t="s">
        <v>169</v>
      </c>
      <c r="J74" s="282" t="s">
        <v>217</v>
      </c>
      <c r="K74" s="285"/>
    </row>
    <row r="75" hidden="1">
      <c r="A75" s="523"/>
      <c r="B75" s="279" t="s">
        <v>1653</v>
      </c>
      <c r="C75" s="310" t="s">
        <v>319</v>
      </c>
      <c r="D75" s="280"/>
      <c r="E75" s="280"/>
      <c r="F75" s="280"/>
      <c r="G75" s="280" t="s">
        <v>212</v>
      </c>
      <c r="H75" s="304">
        <f>MAXIFS(PL!A:A,PL!B:B,B75)</f>
        <v>0</v>
      </c>
      <c r="I75" s="282" t="s">
        <v>169</v>
      </c>
      <c r="J75" s="282" t="s">
        <v>219</v>
      </c>
      <c r="K75" s="285"/>
    </row>
    <row r="76" hidden="1">
      <c r="A76" s="523"/>
      <c r="B76" s="279" t="s">
        <v>1654</v>
      </c>
      <c r="C76" s="310" t="s">
        <v>319</v>
      </c>
      <c r="D76" s="280"/>
      <c r="E76" s="280"/>
      <c r="F76" s="280"/>
      <c r="G76" s="280" t="s">
        <v>212</v>
      </c>
      <c r="H76" s="304">
        <f>MAXIFS(PL!A:A,PL!B:B,B76)</f>
        <v>0</v>
      </c>
      <c r="I76" s="282" t="s">
        <v>169</v>
      </c>
      <c r="J76" s="282" t="s">
        <v>221</v>
      </c>
      <c r="K76" s="285"/>
    </row>
    <row r="77" hidden="1">
      <c r="A77" s="523"/>
      <c r="B77" s="279" t="s">
        <v>1655</v>
      </c>
      <c r="C77" s="310" t="s">
        <v>319</v>
      </c>
      <c r="D77" s="280"/>
      <c r="E77" s="280"/>
      <c r="F77" s="280"/>
      <c r="G77" s="280" t="s">
        <v>212</v>
      </c>
      <c r="H77" s="304">
        <f>MAXIFS(PL!A:A,PL!B:B,B77)</f>
        <v>0</v>
      </c>
      <c r="I77" s="282" t="s">
        <v>169</v>
      </c>
      <c r="J77" s="282" t="s">
        <v>223</v>
      </c>
      <c r="K77" s="285"/>
    </row>
    <row r="78" hidden="1">
      <c r="A78" s="523"/>
      <c r="B78" s="279" t="s">
        <v>1656</v>
      </c>
      <c r="C78" s="310" t="s">
        <v>319</v>
      </c>
      <c r="D78" s="280"/>
      <c r="E78" s="280"/>
      <c r="F78" s="280"/>
      <c r="G78" s="280" t="s">
        <v>212</v>
      </c>
      <c r="H78" s="304">
        <f>MAXIFS(PL!A:A,PL!B:B,B78)</f>
        <v>0</v>
      </c>
      <c r="I78" s="282" t="s">
        <v>169</v>
      </c>
      <c r="J78" s="282" t="s">
        <v>225</v>
      </c>
      <c r="K78" s="285"/>
    </row>
    <row r="79" hidden="1">
      <c r="A79" s="523"/>
      <c r="B79" s="279" t="s">
        <v>1657</v>
      </c>
      <c r="C79" s="310" t="s">
        <v>319</v>
      </c>
      <c r="D79" s="280"/>
      <c r="E79" s="280"/>
      <c r="F79" s="280"/>
      <c r="G79" s="280" t="s">
        <v>212</v>
      </c>
      <c r="H79" s="304">
        <f>MAXIFS(PL!A:A,PL!B:B,B79)</f>
        <v>0</v>
      </c>
      <c r="I79" s="282" t="s">
        <v>169</v>
      </c>
      <c r="J79" s="312" t="s">
        <v>227</v>
      </c>
      <c r="K79" s="285"/>
    </row>
    <row r="80" hidden="1">
      <c r="A80" s="523"/>
      <c r="B80" s="279" t="s">
        <v>1658</v>
      </c>
      <c r="C80" s="310" t="s">
        <v>319</v>
      </c>
      <c r="D80" s="280"/>
      <c r="E80" s="280"/>
      <c r="F80" s="280"/>
      <c r="G80" s="280" t="s">
        <v>212</v>
      </c>
      <c r="H80" s="304">
        <f>MAXIFS(PL!A:A,PL!B:B,B80)</f>
        <v>0</v>
      </c>
      <c r="I80" s="282" t="s">
        <v>169</v>
      </c>
      <c r="J80" s="282" t="s">
        <v>229</v>
      </c>
      <c r="K80" s="285"/>
    </row>
    <row r="81" hidden="1">
      <c r="A81" s="523"/>
      <c r="B81" s="279" t="s">
        <v>1659</v>
      </c>
      <c r="C81" s="310" t="s">
        <v>319</v>
      </c>
      <c r="D81" s="280"/>
      <c r="E81" s="280"/>
      <c r="F81" s="280"/>
      <c r="G81" s="280" t="s">
        <v>212</v>
      </c>
      <c r="H81" s="304">
        <f>MAXIFS(PL!A:A,PL!B:B,B81)</f>
        <v>0</v>
      </c>
      <c r="I81" s="282" t="s">
        <v>169</v>
      </c>
      <c r="J81" s="312" t="s">
        <v>231</v>
      </c>
      <c r="K81" s="285"/>
    </row>
    <row r="82" hidden="1">
      <c r="A82" s="523"/>
      <c r="B82" s="279" t="s">
        <v>1660</v>
      </c>
      <c r="C82" s="310" t="s">
        <v>319</v>
      </c>
      <c r="D82" s="280"/>
      <c r="E82" s="280"/>
      <c r="F82" s="280"/>
      <c r="G82" s="280" t="s">
        <v>212</v>
      </c>
      <c r="H82" s="304">
        <f>MAXIFS(PL!A:A,PL!B:B,B82)</f>
        <v>0</v>
      </c>
      <c r="I82" s="282" t="s">
        <v>169</v>
      </c>
      <c r="J82" s="312" t="s">
        <v>233</v>
      </c>
      <c r="K82" s="285"/>
    </row>
    <row r="83" hidden="1">
      <c r="A83" s="523"/>
      <c r="B83" s="279" t="s">
        <v>1661</v>
      </c>
      <c r="C83" s="310" t="s">
        <v>319</v>
      </c>
      <c r="D83" s="280"/>
      <c r="E83" s="280"/>
      <c r="F83" s="280"/>
      <c r="G83" s="280" t="s">
        <v>212</v>
      </c>
      <c r="H83" s="304">
        <f>MAXIFS(PL!A:A,PL!B:B,B83)</f>
        <v>0</v>
      </c>
      <c r="I83" s="282" t="s">
        <v>169</v>
      </c>
      <c r="J83" s="282" t="s">
        <v>235</v>
      </c>
      <c r="K83" s="285"/>
    </row>
    <row r="84" hidden="1">
      <c r="A84" s="523"/>
      <c r="B84" s="279" t="s">
        <v>1662</v>
      </c>
      <c r="C84" s="310" t="s">
        <v>319</v>
      </c>
      <c r="D84" s="280"/>
      <c r="E84" s="280"/>
      <c r="F84" s="280"/>
      <c r="G84" s="280" t="s">
        <v>212</v>
      </c>
      <c r="H84" s="304">
        <f>MAXIFS(PL!A:A,PL!B:B,B84)</f>
        <v>0</v>
      </c>
      <c r="I84" s="282" t="s">
        <v>169</v>
      </c>
      <c r="J84" s="317" t="s">
        <v>1663</v>
      </c>
      <c r="K84" s="285"/>
    </row>
    <row r="85" hidden="1">
      <c r="A85" s="523"/>
      <c r="B85" s="279" t="s">
        <v>1664</v>
      </c>
      <c r="C85" s="310" t="s">
        <v>319</v>
      </c>
      <c r="D85" s="280"/>
      <c r="E85" s="280"/>
      <c r="F85" s="280"/>
      <c r="G85" s="280" t="s">
        <v>212</v>
      </c>
      <c r="H85" s="304">
        <f>MAXIFS(PL!A:A,PL!B:B,B85)</f>
        <v>0</v>
      </c>
      <c r="I85" s="282" t="s">
        <v>169</v>
      </c>
      <c r="J85" s="312" t="s">
        <v>239</v>
      </c>
      <c r="K85" s="285"/>
    </row>
    <row r="86" hidden="1">
      <c r="A86" s="523"/>
      <c r="B86" s="279" t="s">
        <v>1665</v>
      </c>
      <c r="C86" s="310" t="s">
        <v>319</v>
      </c>
      <c r="D86" s="280"/>
      <c r="E86" s="280"/>
      <c r="F86" s="280"/>
      <c r="G86" s="280" t="s">
        <v>212</v>
      </c>
      <c r="H86" s="304">
        <f>MAXIFS(PL!A:A,PL!B:B,B86)</f>
        <v>0</v>
      </c>
      <c r="I86" s="282" t="s">
        <v>169</v>
      </c>
      <c r="J86" s="312" t="s">
        <v>241</v>
      </c>
      <c r="K86" s="285"/>
    </row>
    <row r="87" hidden="1">
      <c r="A87" s="523"/>
      <c r="B87" s="279" t="s">
        <v>1666</v>
      </c>
      <c r="C87" s="310" t="s">
        <v>319</v>
      </c>
      <c r="D87" s="280"/>
      <c r="E87" s="280"/>
      <c r="F87" s="280"/>
      <c r="G87" s="280" t="s">
        <v>212</v>
      </c>
      <c r="H87" s="304">
        <f>MAXIFS(PL!A:A,PL!B:B,B87)</f>
        <v>0</v>
      </c>
      <c r="I87" s="282" t="s">
        <v>169</v>
      </c>
      <c r="J87" s="282" t="s">
        <v>243</v>
      </c>
      <c r="K87" s="285"/>
    </row>
    <row r="88" hidden="1">
      <c r="A88" s="523"/>
      <c r="B88" s="279" t="s">
        <v>1667</v>
      </c>
      <c r="C88" s="310" t="s">
        <v>319</v>
      </c>
      <c r="D88" s="280"/>
      <c r="E88" s="280"/>
      <c r="F88" s="280"/>
      <c r="G88" s="280" t="s">
        <v>212</v>
      </c>
      <c r="H88" s="304">
        <f>MAXIFS(PL!A:A,PL!B:B,B88)</f>
        <v>0</v>
      </c>
      <c r="I88" s="282" t="s">
        <v>169</v>
      </c>
      <c r="J88" s="282" t="s">
        <v>245</v>
      </c>
      <c r="K88" s="285"/>
    </row>
    <row r="89" hidden="1">
      <c r="A89" s="523"/>
      <c r="B89" s="279" t="s">
        <v>1668</v>
      </c>
      <c r="C89" s="310" t="s">
        <v>319</v>
      </c>
      <c r="D89" s="280"/>
      <c r="E89" s="280"/>
      <c r="F89" s="280"/>
      <c r="G89" s="280" t="s">
        <v>212</v>
      </c>
      <c r="H89" s="304">
        <f>MAXIFS(PL!A:A,PL!B:B,B89)</f>
        <v>0</v>
      </c>
      <c r="I89" s="282" t="s">
        <v>169</v>
      </c>
      <c r="J89" s="282" t="s">
        <v>247</v>
      </c>
      <c r="K89" s="285"/>
    </row>
    <row r="90" hidden="1">
      <c r="A90" s="523"/>
      <c r="B90" s="279" t="s">
        <v>1669</v>
      </c>
      <c r="C90" s="310" t="s">
        <v>319</v>
      </c>
      <c r="D90" s="280"/>
      <c r="E90" s="280"/>
      <c r="F90" s="280"/>
      <c r="G90" s="280" t="s">
        <v>212</v>
      </c>
      <c r="H90" s="304">
        <f>MAXIFS(PL!A:A,PL!B:B,B90)</f>
        <v>0</v>
      </c>
      <c r="I90" s="282" t="s">
        <v>169</v>
      </c>
      <c r="J90" s="282" t="s">
        <v>249</v>
      </c>
      <c r="K90" s="285"/>
    </row>
    <row r="91" hidden="1">
      <c r="A91" s="523"/>
      <c r="B91" s="279" t="s">
        <v>1670</v>
      </c>
      <c r="C91" s="310" t="s">
        <v>319</v>
      </c>
      <c r="D91" s="280"/>
      <c r="E91" s="280"/>
      <c r="F91" s="280"/>
      <c r="G91" s="280" t="s">
        <v>212</v>
      </c>
      <c r="H91" s="304">
        <f>MAXIFS(PL!A:A,PL!B:B,B91)</f>
        <v>0</v>
      </c>
      <c r="I91" s="282" t="s">
        <v>169</v>
      </c>
      <c r="J91" s="282" t="s">
        <v>251</v>
      </c>
      <c r="K91" s="285"/>
    </row>
    <row r="92" hidden="1">
      <c r="A92" s="523"/>
      <c r="B92" s="279" t="s">
        <v>1671</v>
      </c>
      <c r="C92" s="310" t="s">
        <v>319</v>
      </c>
      <c r="D92" s="280"/>
      <c r="E92" s="280"/>
      <c r="F92" s="280"/>
      <c r="G92" s="280" t="s">
        <v>212</v>
      </c>
      <c r="H92" s="304">
        <f>MAXIFS(PL!A:A,PL!B:B,B92)</f>
        <v>0</v>
      </c>
      <c r="I92" s="282" t="s">
        <v>169</v>
      </c>
      <c r="J92" s="312" t="s">
        <v>253</v>
      </c>
      <c r="K92" s="285"/>
    </row>
    <row r="93" hidden="1">
      <c r="A93" s="523"/>
      <c r="B93" s="279" t="s">
        <v>1672</v>
      </c>
      <c r="C93" s="310" t="s">
        <v>319</v>
      </c>
      <c r="D93" s="280"/>
      <c r="E93" s="280"/>
      <c r="F93" s="280"/>
      <c r="G93" s="280" t="s">
        <v>212</v>
      </c>
      <c r="H93" s="304">
        <f>MAXIFS(PL!A:A,PL!B:B,B93)</f>
        <v>0</v>
      </c>
      <c r="I93" s="282" t="s">
        <v>169</v>
      </c>
      <c r="J93" s="312" t="s">
        <v>253</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2" width="18.88"/>
    <col customWidth="1" min="3" max="3" width="20.38"/>
    <col customWidth="1" min="4" max="4" width="18.88"/>
    <col customWidth="1" min="5" max="5" width="24.75"/>
    <col customWidth="1" min="6" max="9" width="18.88"/>
  </cols>
  <sheetData>
    <row r="1">
      <c r="A1" s="411" t="s">
        <v>729</v>
      </c>
      <c r="B1" s="411" t="s">
        <v>1673</v>
      </c>
      <c r="C1" s="411" t="s">
        <v>1674</v>
      </c>
      <c r="D1" s="411" t="s">
        <v>1675</v>
      </c>
      <c r="E1" s="411" t="s">
        <v>1676</v>
      </c>
      <c r="F1" s="411" t="s">
        <v>1677</v>
      </c>
      <c r="G1" s="411" t="s">
        <v>1678</v>
      </c>
      <c r="H1" s="411" t="s">
        <v>1679</v>
      </c>
      <c r="I1" s="411"/>
    </row>
    <row r="2">
      <c r="A2" s="525">
        <v>44620.76522686343</v>
      </c>
      <c r="B2" s="366" t="s">
        <v>1680</v>
      </c>
      <c r="C2" s="366" t="s">
        <v>1681</v>
      </c>
      <c r="D2" s="366" t="s">
        <v>1682</v>
      </c>
      <c r="E2" s="366" t="s">
        <v>1683</v>
      </c>
      <c r="F2" s="366">
        <v>4.0</v>
      </c>
      <c r="G2" s="366" t="s">
        <v>787</v>
      </c>
      <c r="H2" s="32"/>
      <c r="I2" s="32"/>
    </row>
    <row r="3">
      <c r="A3" s="525">
        <v>44620.968147141204</v>
      </c>
      <c r="B3" s="366" t="s">
        <v>1684</v>
      </c>
      <c r="C3" s="366" t="s">
        <v>1681</v>
      </c>
      <c r="D3" s="366" t="s">
        <v>1685</v>
      </c>
      <c r="E3" s="366" t="s">
        <v>1686</v>
      </c>
      <c r="F3" s="366">
        <v>2.0</v>
      </c>
      <c r="G3" s="366" t="s">
        <v>1687</v>
      </c>
      <c r="H3" s="32"/>
      <c r="I3" s="32"/>
    </row>
    <row r="4">
      <c r="A4" s="349">
        <v>44621.7898609838</v>
      </c>
      <c r="B4" s="350" t="s">
        <v>1688</v>
      </c>
      <c r="C4" s="350" t="s">
        <v>1681</v>
      </c>
      <c r="D4" s="350" t="s">
        <v>1689</v>
      </c>
      <c r="E4" s="350" t="s">
        <v>1690</v>
      </c>
      <c r="F4" s="388" t="s">
        <v>1691</v>
      </c>
      <c r="G4" s="350" t="s">
        <v>1687</v>
      </c>
    </row>
    <row r="5">
      <c r="A5" s="349">
        <v>44621.98650653935</v>
      </c>
      <c r="B5" s="350" t="s">
        <v>1692</v>
      </c>
      <c r="C5" s="350" t="s">
        <v>1693</v>
      </c>
      <c r="D5" s="350" t="s">
        <v>1694</v>
      </c>
      <c r="E5" s="350" t="s">
        <v>1695</v>
      </c>
      <c r="F5" s="350" t="s">
        <v>1696</v>
      </c>
      <c r="G5" s="350" t="s">
        <v>787</v>
      </c>
    </row>
    <row r="6">
      <c r="A6" s="349">
        <v>44622.64098895833</v>
      </c>
      <c r="B6" s="350" t="s">
        <v>1697</v>
      </c>
      <c r="C6" s="350" t="s">
        <v>1698</v>
      </c>
      <c r="D6" s="350" t="s">
        <v>1699</v>
      </c>
      <c r="E6" s="350" t="s">
        <v>1700</v>
      </c>
      <c r="F6" s="350">
        <v>2.0</v>
      </c>
      <c r="G6" s="350" t="s">
        <v>1687</v>
      </c>
    </row>
    <row r="7">
      <c r="A7" s="349">
        <v>44622.84582818287</v>
      </c>
      <c r="B7" s="350" t="s">
        <v>1701</v>
      </c>
      <c r="C7" s="350" t="s">
        <v>1681</v>
      </c>
      <c r="D7" s="350" t="s">
        <v>1702</v>
      </c>
      <c r="E7" s="350" t="s">
        <v>1703</v>
      </c>
      <c r="F7" s="350">
        <v>3.0</v>
      </c>
      <c r="G7" s="350" t="s">
        <v>1687</v>
      </c>
    </row>
    <row r="8">
      <c r="A8" s="349">
        <v>44622.86186650463</v>
      </c>
      <c r="B8" s="350" t="s">
        <v>1704</v>
      </c>
      <c r="C8" s="350" t="s">
        <v>1705</v>
      </c>
      <c r="D8" s="350" t="s">
        <v>1706</v>
      </c>
      <c r="E8" s="350" t="s">
        <v>1707</v>
      </c>
      <c r="F8" s="350" t="s">
        <v>1708</v>
      </c>
      <c r="G8" s="350" t="s">
        <v>787</v>
      </c>
    </row>
    <row r="9">
      <c r="A9" s="349">
        <v>44624.33772752315</v>
      </c>
      <c r="B9" s="350" t="s">
        <v>1709</v>
      </c>
      <c r="C9" s="350" t="s">
        <v>1710</v>
      </c>
      <c r="D9" s="350" t="s">
        <v>1711</v>
      </c>
      <c r="E9" s="350" t="s">
        <v>1712</v>
      </c>
      <c r="F9" s="350" t="s">
        <v>1713</v>
      </c>
      <c r="G9" s="350" t="s">
        <v>787</v>
      </c>
    </row>
    <row r="10">
      <c r="A10" s="349">
        <v>44624.589621203704</v>
      </c>
      <c r="B10" s="350" t="s">
        <v>1714</v>
      </c>
      <c r="C10" s="350" t="s">
        <v>1715</v>
      </c>
      <c r="D10" s="350" t="s">
        <v>1716</v>
      </c>
      <c r="E10" s="350" t="s">
        <v>1717</v>
      </c>
      <c r="F10" s="350">
        <v>2.0</v>
      </c>
      <c r="G10" s="350" t="s">
        <v>787</v>
      </c>
    </row>
    <row r="11">
      <c r="A11" s="349">
        <v>44624.79212096064</v>
      </c>
      <c r="B11" s="350" t="s">
        <v>1718</v>
      </c>
      <c r="C11" s="350" t="s">
        <v>1681</v>
      </c>
      <c r="D11" s="350" t="s">
        <v>1719</v>
      </c>
      <c r="E11" s="350" t="s">
        <v>1703</v>
      </c>
      <c r="F11" s="350">
        <v>2.0</v>
      </c>
      <c r="G11" s="350" t="s">
        <v>1687</v>
      </c>
    </row>
    <row r="12">
      <c r="A12" s="349">
        <v>44625.44975240741</v>
      </c>
      <c r="B12" s="388" t="s">
        <v>1720</v>
      </c>
      <c r="C12" s="350" t="s">
        <v>1721</v>
      </c>
      <c r="D12" s="350" t="s">
        <v>1722</v>
      </c>
      <c r="E12" s="350" t="s">
        <v>1703</v>
      </c>
      <c r="F12" s="350">
        <v>2.0</v>
      </c>
      <c r="G12" s="350" t="s">
        <v>1687</v>
      </c>
    </row>
    <row r="13">
      <c r="A13" s="349">
        <v>44625.45292945602</v>
      </c>
      <c r="B13" s="350" t="s">
        <v>1723</v>
      </c>
      <c r="C13" s="350" t="s">
        <v>1721</v>
      </c>
      <c r="D13" s="350" t="s">
        <v>1724</v>
      </c>
      <c r="E13" s="350" t="s">
        <v>1725</v>
      </c>
      <c r="F13" s="350">
        <v>2.0</v>
      </c>
      <c r="G13" s="350" t="s">
        <v>787</v>
      </c>
    </row>
    <row r="14">
      <c r="A14" s="349">
        <v>44625.47585346065</v>
      </c>
      <c r="B14" s="350" t="s">
        <v>1726</v>
      </c>
      <c r="C14" s="350" t="s">
        <v>1721</v>
      </c>
      <c r="D14" s="350" t="s">
        <v>1727</v>
      </c>
      <c r="E14" s="350" t="s">
        <v>1728</v>
      </c>
      <c r="F14" s="388" t="s">
        <v>1691</v>
      </c>
      <c r="G14" s="350" t="s">
        <v>1687</v>
      </c>
    </row>
    <row r="15">
      <c r="A15" s="349">
        <v>44625.49435635417</v>
      </c>
      <c r="B15" s="350" t="s">
        <v>1729</v>
      </c>
      <c r="C15" s="350" t="s">
        <v>1730</v>
      </c>
      <c r="D15" s="350" t="s">
        <v>1731</v>
      </c>
      <c r="E15" s="350" t="s">
        <v>1732</v>
      </c>
      <c r="F15" s="350" t="s">
        <v>1733</v>
      </c>
      <c r="G15" s="350" t="s">
        <v>787</v>
      </c>
    </row>
    <row r="16">
      <c r="A16" s="349">
        <v>44625.633819166665</v>
      </c>
      <c r="B16" s="350" t="s">
        <v>1734</v>
      </c>
      <c r="C16" s="350" t="s">
        <v>1735</v>
      </c>
      <c r="D16" s="350" t="s">
        <v>1736</v>
      </c>
      <c r="E16" s="350" t="s">
        <v>1737</v>
      </c>
      <c r="F16" s="388" t="s">
        <v>1691</v>
      </c>
      <c r="G16" s="350" t="s">
        <v>787</v>
      </c>
    </row>
    <row r="17">
      <c r="A17" s="349">
        <v>44627.00229662037</v>
      </c>
      <c r="B17" s="350" t="s">
        <v>1738</v>
      </c>
      <c r="C17" s="350" t="s">
        <v>1739</v>
      </c>
      <c r="D17" s="350" t="s">
        <v>1740</v>
      </c>
      <c r="E17" s="350" t="s">
        <v>1741</v>
      </c>
      <c r="F17" s="350" t="s">
        <v>1742</v>
      </c>
      <c r="G17" s="350" t="s">
        <v>1687</v>
      </c>
    </row>
    <row r="18">
      <c r="A18" s="349">
        <v>44628.624255682866</v>
      </c>
      <c r="B18" s="350" t="s">
        <v>1743</v>
      </c>
      <c r="C18" s="350" t="s">
        <v>1744</v>
      </c>
      <c r="D18" s="350" t="s">
        <v>1745</v>
      </c>
      <c r="E18" s="350" t="s">
        <v>1746</v>
      </c>
      <c r="F18" s="388" t="s">
        <v>1691</v>
      </c>
      <c r="G18" s="350" t="s">
        <v>787</v>
      </c>
    </row>
    <row r="19">
      <c r="A19" s="349">
        <v>44632.52563078704</v>
      </c>
      <c r="B19" s="350" t="s">
        <v>1747</v>
      </c>
      <c r="C19" s="350" t="s">
        <v>1748</v>
      </c>
      <c r="D19" s="350" t="s">
        <v>1749</v>
      </c>
      <c r="E19" s="350">
        <v>1.0</v>
      </c>
      <c r="F19" s="350">
        <v>1.0</v>
      </c>
      <c r="G19" s="350" t="s">
        <v>787</v>
      </c>
    </row>
    <row r="20">
      <c r="A20" s="349">
        <v>44632.99909837963</v>
      </c>
      <c r="B20" s="350" t="s">
        <v>1750</v>
      </c>
      <c r="C20" s="350" t="s">
        <v>1681</v>
      </c>
      <c r="D20" s="350" t="s">
        <v>1751</v>
      </c>
      <c r="E20" s="350" t="s">
        <v>1752</v>
      </c>
      <c r="F20" s="350" t="s">
        <v>1753</v>
      </c>
      <c r="G20" s="350" t="s">
        <v>787</v>
      </c>
    </row>
    <row r="21">
      <c r="A21" s="349">
        <v>44635.58864673611</v>
      </c>
      <c r="B21" s="388" t="s">
        <v>1754</v>
      </c>
      <c r="C21" s="350" t="s">
        <v>1681</v>
      </c>
      <c r="D21" s="350" t="s">
        <v>1755</v>
      </c>
      <c r="E21" s="350" t="s">
        <v>1756</v>
      </c>
      <c r="F21" s="350">
        <v>1.0</v>
      </c>
      <c r="G21" s="350"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3" width="18.88"/>
  </cols>
  <sheetData>
    <row r="1">
      <c r="A1" s="411" t="s">
        <v>729</v>
      </c>
      <c r="B1" s="411" t="s">
        <v>1757</v>
      </c>
      <c r="C1" s="411" t="s">
        <v>1758</v>
      </c>
      <c r="D1" s="411" t="s">
        <v>1759</v>
      </c>
      <c r="E1" s="411" t="s">
        <v>1760</v>
      </c>
      <c r="F1" s="411" t="s">
        <v>1761</v>
      </c>
      <c r="G1" s="411" t="s">
        <v>1762</v>
      </c>
      <c r="H1" s="411" t="s">
        <v>1679</v>
      </c>
      <c r="I1" s="411"/>
      <c r="J1" s="32"/>
      <c r="K1" s="32"/>
      <c r="L1" s="32"/>
      <c r="M1" s="32"/>
    </row>
    <row r="2">
      <c r="A2" s="525">
        <v>44620.78904894676</v>
      </c>
      <c r="B2" s="366">
        <v>3.8067983893E11</v>
      </c>
      <c r="C2" s="366" t="s">
        <v>1681</v>
      </c>
      <c r="D2" s="366" t="s">
        <v>1763</v>
      </c>
      <c r="E2" s="366">
        <v>2.0</v>
      </c>
      <c r="F2" s="366" t="s">
        <v>1687</v>
      </c>
      <c r="G2" s="366" t="s">
        <v>1764</v>
      </c>
      <c r="H2" s="32"/>
      <c r="I2" s="32"/>
      <c r="J2" s="32"/>
      <c r="K2" s="32"/>
      <c r="L2" s="32"/>
      <c r="M2" s="32"/>
    </row>
    <row r="3">
      <c r="A3" s="525">
        <v>44620.78975921296</v>
      </c>
      <c r="B3" s="366" t="s">
        <v>1765</v>
      </c>
      <c r="C3" s="366" t="s">
        <v>1681</v>
      </c>
      <c r="D3" s="366" t="s">
        <v>1763</v>
      </c>
      <c r="E3" s="366">
        <v>2.0</v>
      </c>
      <c r="F3" s="366" t="s">
        <v>1687</v>
      </c>
      <c r="G3" s="366" t="s">
        <v>89</v>
      </c>
      <c r="H3" s="32"/>
      <c r="I3" s="32"/>
      <c r="J3" s="32"/>
      <c r="K3" s="32"/>
      <c r="L3" s="32"/>
      <c r="M3" s="32"/>
    </row>
    <row r="4">
      <c r="A4" s="525">
        <v>44620.81402282407</v>
      </c>
      <c r="B4" s="366" t="s">
        <v>1766</v>
      </c>
      <c r="C4" s="366" t="s">
        <v>1681</v>
      </c>
      <c r="D4" s="366" t="s">
        <v>1763</v>
      </c>
      <c r="E4" s="366">
        <v>2.0</v>
      </c>
      <c r="F4" s="366" t="s">
        <v>1687</v>
      </c>
      <c r="G4" s="366" t="s">
        <v>89</v>
      </c>
      <c r="H4" s="32"/>
      <c r="I4" s="32"/>
      <c r="J4" s="32"/>
      <c r="K4" s="32"/>
      <c r="L4" s="32"/>
      <c r="M4" s="32"/>
    </row>
    <row r="5">
      <c r="A5" s="525">
        <v>44620.823720451386</v>
      </c>
      <c r="B5" s="366" t="s">
        <v>1767</v>
      </c>
      <c r="C5" s="366" t="s">
        <v>1681</v>
      </c>
      <c r="D5" s="366" t="s">
        <v>1768</v>
      </c>
      <c r="E5" s="366">
        <v>4.0</v>
      </c>
      <c r="F5" s="366" t="s">
        <v>1687</v>
      </c>
      <c r="G5" s="32"/>
      <c r="H5" s="32"/>
      <c r="I5" s="32"/>
      <c r="J5" s="32"/>
      <c r="K5" s="32"/>
      <c r="L5" s="32"/>
      <c r="M5" s="32"/>
    </row>
    <row r="6">
      <c r="A6" s="525">
        <v>44620.8857640162</v>
      </c>
      <c r="B6" s="366" t="s">
        <v>1769</v>
      </c>
      <c r="C6" s="366" t="s">
        <v>1770</v>
      </c>
      <c r="D6" s="366" t="s">
        <v>1771</v>
      </c>
      <c r="E6" s="366" t="s">
        <v>1772</v>
      </c>
      <c r="F6" s="366" t="s">
        <v>1687</v>
      </c>
      <c r="G6" s="32"/>
      <c r="H6" s="32"/>
      <c r="I6" s="32"/>
      <c r="J6" s="32"/>
      <c r="K6" s="32"/>
      <c r="L6" s="32"/>
      <c r="M6" s="32"/>
    </row>
    <row r="7">
      <c r="A7" s="349">
        <v>44621.006665671295</v>
      </c>
      <c r="B7" s="350" t="s">
        <v>1773</v>
      </c>
      <c r="C7" s="350" t="s">
        <v>1681</v>
      </c>
      <c r="D7" s="350" t="s">
        <v>1774</v>
      </c>
      <c r="E7" s="350">
        <v>7.0</v>
      </c>
      <c r="F7" s="350" t="s">
        <v>787</v>
      </c>
      <c r="G7" s="350" t="s">
        <v>1775</v>
      </c>
    </row>
    <row r="8">
      <c r="A8" s="349">
        <v>44621.028050416666</v>
      </c>
      <c r="B8" s="350" t="s">
        <v>1776</v>
      </c>
      <c r="C8" s="350" t="s">
        <v>1730</v>
      </c>
      <c r="D8" s="350" t="s">
        <v>1777</v>
      </c>
      <c r="E8" s="350">
        <v>1.0</v>
      </c>
      <c r="F8" s="350" t="s">
        <v>1687</v>
      </c>
    </row>
    <row r="9">
      <c r="A9" s="349">
        <v>44621.36624793982</v>
      </c>
      <c r="B9" s="350" t="s">
        <v>1778</v>
      </c>
      <c r="C9" s="350" t="s">
        <v>1721</v>
      </c>
      <c r="D9" s="350" t="s">
        <v>1779</v>
      </c>
      <c r="E9" s="350" t="s">
        <v>1780</v>
      </c>
      <c r="F9" s="350" t="s">
        <v>1687</v>
      </c>
    </row>
    <row r="10">
      <c r="A10" s="349">
        <v>44621.39145445602</v>
      </c>
      <c r="B10" s="350" t="s">
        <v>1781</v>
      </c>
      <c r="C10" s="350" t="s">
        <v>1782</v>
      </c>
      <c r="D10" s="350" t="s">
        <v>1783</v>
      </c>
      <c r="E10" s="350">
        <v>4.0</v>
      </c>
      <c r="F10" s="350" t="s">
        <v>1687</v>
      </c>
      <c r="G10" s="350" t="s">
        <v>1784</v>
      </c>
    </row>
    <row r="11">
      <c r="A11" s="349">
        <v>44621.39202053241</v>
      </c>
      <c r="B11" s="350" t="s">
        <v>1785</v>
      </c>
      <c r="C11" s="350" t="s">
        <v>1681</v>
      </c>
      <c r="D11" s="350" t="s">
        <v>1786</v>
      </c>
      <c r="E11" s="350">
        <v>1.0</v>
      </c>
      <c r="F11" s="350" t="s">
        <v>1687</v>
      </c>
    </row>
    <row r="12">
      <c r="A12" s="349">
        <v>44621.45258322917</v>
      </c>
      <c r="B12" s="350" t="s">
        <v>1787</v>
      </c>
      <c r="C12" s="350" t="s">
        <v>1681</v>
      </c>
      <c r="D12" s="350" t="s">
        <v>1788</v>
      </c>
      <c r="E12" s="350" t="s">
        <v>1789</v>
      </c>
      <c r="F12" s="350" t="s">
        <v>787</v>
      </c>
      <c r="G12" s="350" t="s">
        <v>1790</v>
      </c>
    </row>
    <row r="13">
      <c r="A13" s="349">
        <v>44621.47779640046</v>
      </c>
      <c r="B13" s="350" t="s">
        <v>1791</v>
      </c>
      <c r="C13" s="350" t="s">
        <v>1681</v>
      </c>
      <c r="D13" s="350" t="s">
        <v>1792</v>
      </c>
      <c r="E13" s="350">
        <v>2.0</v>
      </c>
      <c r="F13" s="350" t="s">
        <v>1687</v>
      </c>
      <c r="G13" s="350" t="s">
        <v>89</v>
      </c>
    </row>
    <row r="14">
      <c r="A14" s="349">
        <v>44621.574951689814</v>
      </c>
      <c r="B14" s="350" t="s">
        <v>1793</v>
      </c>
      <c r="C14" s="350" t="s">
        <v>1681</v>
      </c>
      <c r="D14" s="350" t="s">
        <v>1794</v>
      </c>
      <c r="E14" s="350">
        <v>2.0</v>
      </c>
      <c r="F14" s="350" t="s">
        <v>1687</v>
      </c>
      <c r="G14" s="350" t="s">
        <v>1795</v>
      </c>
    </row>
    <row r="15">
      <c r="A15" s="349">
        <v>44621.58698893519</v>
      </c>
      <c r="B15" s="350" t="s">
        <v>1796</v>
      </c>
      <c r="C15" s="350" t="s">
        <v>1797</v>
      </c>
      <c r="D15" s="350" t="s">
        <v>1798</v>
      </c>
      <c r="E15" s="350" t="s">
        <v>1799</v>
      </c>
      <c r="F15" s="350" t="s">
        <v>787</v>
      </c>
      <c r="G15" s="350" t="s">
        <v>1800</v>
      </c>
    </row>
    <row r="16">
      <c r="A16" s="349">
        <v>44621.63595091435</v>
      </c>
      <c r="B16" s="350" t="s">
        <v>1801</v>
      </c>
      <c r="C16" s="350" t="s">
        <v>1721</v>
      </c>
      <c r="D16" s="350" t="s">
        <v>1802</v>
      </c>
      <c r="E16" s="350">
        <v>2.0</v>
      </c>
      <c r="F16" s="350"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s>
  <sheetData>
    <row r="2">
      <c r="A2" s="292" t="s">
        <v>1803</v>
      </c>
      <c r="B2" s="392" t="s">
        <v>1053</v>
      </c>
    </row>
    <row r="3">
      <c r="A3" s="350" t="s">
        <v>1804</v>
      </c>
    </row>
    <row r="5">
      <c r="A5" s="350" t="s">
        <v>1805</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2.63" defaultRowHeight="15.75"/>
  <cols>
    <col customWidth="1" min="1" max="1" width="52.75"/>
    <col customWidth="1" hidden="1" min="2" max="2" width="20.88"/>
    <col customWidth="1" min="3" max="3" width="20.75"/>
    <col customWidth="1" hidden="1" min="4" max="4" width="16.88"/>
    <col customWidth="1" min="5" max="5" width="21.38"/>
    <col customWidth="1" min="6" max="6" width="17.38"/>
    <col customWidth="1" min="7" max="7" width="17.88"/>
    <col customWidth="1" min="8" max="8" width="19.0"/>
    <col customWidth="1" min="9" max="9" width="14.88"/>
    <col customWidth="1" hidden="1" min="10" max="10" width="17.88"/>
  </cols>
  <sheetData>
    <row r="1">
      <c r="A1" s="2" t="s">
        <v>255</v>
      </c>
      <c r="C1" s="289" t="s">
        <v>256</v>
      </c>
      <c r="G1" s="290"/>
      <c r="H1" s="273" t="s">
        <v>257</v>
      </c>
      <c r="I1" s="291">
        <f>MAX(G:G)</f>
        <v>44635.8125</v>
      </c>
    </row>
    <row r="2">
      <c r="A2" s="292" t="s">
        <v>258</v>
      </c>
      <c r="C2" s="293" t="s">
        <v>201</v>
      </c>
      <c r="G2" s="24"/>
      <c r="H2" s="24"/>
      <c r="I2" s="294">
        <v>2.28</v>
      </c>
      <c r="J2" s="24"/>
    </row>
    <row r="3">
      <c r="A3" s="292" t="s">
        <v>259</v>
      </c>
      <c r="C3" s="295" t="s">
        <v>260</v>
      </c>
      <c r="G3" s="24"/>
      <c r="H3" s="24"/>
      <c r="I3" s="24"/>
      <c r="J3" s="24"/>
    </row>
    <row r="4">
      <c r="A4" s="292" t="s">
        <v>261</v>
      </c>
      <c r="C4" s="295" t="s">
        <v>262</v>
      </c>
      <c r="G4" s="296"/>
      <c r="H4" s="24"/>
      <c r="I4" s="24"/>
      <c r="J4" s="24"/>
    </row>
    <row r="5">
      <c r="A5" s="297"/>
      <c r="B5" s="24"/>
      <c r="C5" s="24"/>
      <c r="D5" s="24"/>
      <c r="E5" s="24"/>
      <c r="F5" s="24"/>
      <c r="G5" s="296"/>
      <c r="H5" s="24"/>
      <c r="I5" s="24"/>
      <c r="J5" s="24"/>
    </row>
    <row r="6">
      <c r="A6" s="298"/>
      <c r="B6" s="298" t="s">
        <v>263</v>
      </c>
      <c r="C6" s="299"/>
      <c r="D6" s="299"/>
      <c r="E6" s="299"/>
      <c r="F6" s="299"/>
      <c r="G6" s="299"/>
      <c r="H6" s="299"/>
      <c r="I6" s="299"/>
      <c r="J6" s="117"/>
    </row>
    <row r="7">
      <c r="A7" s="300" t="s">
        <v>264</v>
      </c>
      <c r="B7" s="300" t="s">
        <v>265</v>
      </c>
      <c r="C7" s="300" t="s">
        <v>266</v>
      </c>
      <c r="D7" s="300" t="s">
        <v>267</v>
      </c>
      <c r="E7" s="301" t="s">
        <v>268</v>
      </c>
      <c r="F7" s="300" t="s">
        <v>269</v>
      </c>
      <c r="G7" s="300" t="s">
        <v>270</v>
      </c>
      <c r="H7" s="300" t="s">
        <v>271</v>
      </c>
      <c r="I7" s="300" t="s">
        <v>272</v>
      </c>
      <c r="J7" s="300" t="s">
        <v>15</v>
      </c>
    </row>
    <row r="8">
      <c r="A8" s="302" t="s">
        <v>273</v>
      </c>
      <c r="B8" s="303">
        <v>20.1</v>
      </c>
      <c r="C8" s="303">
        <f>'Моніторинг черг на кордоні'!F10</f>
        <v>2</v>
      </c>
      <c r="D8" s="303">
        <f>'Моніторинг черг на кордоні'!I10</f>
        <v>1</v>
      </c>
      <c r="E8" s="303">
        <f>'Моніторинг черг на кордоні'!H10</f>
        <v>40</v>
      </c>
      <c r="F8" s="303">
        <f>'Моніторинг черг на кордоні'!G10</f>
        <v>3</v>
      </c>
      <c r="G8" s="304">
        <f>'Моніторинг черг на кордоні'!J10</f>
        <v>44635.77986</v>
      </c>
      <c r="H8" s="305" t="s">
        <v>26</v>
      </c>
      <c r="I8" s="306" t="s">
        <v>274</v>
      </c>
      <c r="J8" s="306" t="s">
        <v>28</v>
      </c>
    </row>
    <row r="9">
      <c r="A9" s="307" t="s">
        <v>275</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276</v>
      </c>
      <c r="J9" s="306" t="s">
        <v>34</v>
      </c>
    </row>
    <row r="10">
      <c r="A10" s="307" t="s">
        <v>277</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278</v>
      </c>
      <c r="J10" s="306" t="s">
        <v>40</v>
      </c>
    </row>
    <row r="11">
      <c r="A11" s="307" t="s">
        <v>279</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280</v>
      </c>
      <c r="J11" s="306" t="s">
        <v>46</v>
      </c>
    </row>
    <row r="12">
      <c r="A12" s="307" t="s">
        <v>281</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280</v>
      </c>
      <c r="J12" s="306" t="s">
        <v>52</v>
      </c>
    </row>
    <row r="13">
      <c r="A13" s="307" t="s">
        <v>282</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283</v>
      </c>
      <c r="J13" s="306" t="s">
        <v>58</v>
      </c>
    </row>
    <row r="14">
      <c r="A14" s="307" t="s">
        <v>284</v>
      </c>
      <c r="B14" s="303">
        <v>10.3</v>
      </c>
      <c r="C14" s="303">
        <f>'Моніторинг черг на кордоні'!F22</f>
        <v>0</v>
      </c>
      <c r="D14" s="303">
        <f>'Моніторинг черг на кордоні'!I22</f>
        <v>0</v>
      </c>
      <c r="E14" s="303">
        <f>'Моніторинг черг на кордоні'!H22</f>
        <v>150</v>
      </c>
      <c r="F14" s="303">
        <f>'Моніторинг черг на кордоні'!G22</f>
        <v>0</v>
      </c>
      <c r="G14" s="304">
        <f>'Моніторинг черг на кордоні'!J22</f>
        <v>44635.75</v>
      </c>
      <c r="H14" s="305" t="s">
        <v>26</v>
      </c>
      <c r="I14" s="306" t="s">
        <v>285</v>
      </c>
      <c r="J14" s="306" t="s">
        <v>64</v>
      </c>
    </row>
    <row r="15">
      <c r="A15" s="307" t="s">
        <v>286</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287</v>
      </c>
      <c r="J15" s="306" t="s">
        <v>70</v>
      </c>
    </row>
    <row r="16">
      <c r="A16" s="298"/>
      <c r="B16" s="298" t="s">
        <v>288</v>
      </c>
      <c r="C16" s="299"/>
      <c r="D16" s="299"/>
      <c r="E16" s="299"/>
      <c r="F16" s="299"/>
      <c r="G16" s="299"/>
      <c r="H16" s="299"/>
      <c r="I16" s="299"/>
      <c r="J16" s="299"/>
    </row>
    <row r="17" hidden="1">
      <c r="A17" s="300" t="s">
        <v>289</v>
      </c>
      <c r="B17" s="300" t="s">
        <v>290</v>
      </c>
      <c r="C17" s="300" t="s">
        <v>291</v>
      </c>
      <c r="D17" s="300" t="s">
        <v>267</v>
      </c>
      <c r="E17" s="301" t="s">
        <v>292</v>
      </c>
      <c r="F17" s="300" t="s">
        <v>293</v>
      </c>
      <c r="G17" s="309" t="s">
        <v>294</v>
      </c>
      <c r="H17" s="300" t="s">
        <v>295</v>
      </c>
      <c r="I17" s="300" t="s">
        <v>296</v>
      </c>
      <c r="J17" s="300" t="s">
        <v>15</v>
      </c>
    </row>
    <row r="18">
      <c r="A18" s="237" t="s">
        <v>297</v>
      </c>
      <c r="B18" s="310">
        <v>4.3</v>
      </c>
      <c r="C18" s="303">
        <f>'Моніторинг черг на кордоні'!F29</f>
        <v>1</v>
      </c>
      <c r="D18" s="303"/>
      <c r="E18" s="280">
        <v>170.0</v>
      </c>
      <c r="F18" s="311">
        <f t="shared" ref="F18:F19" si="1">C18*$I$2</f>
        <v>2.28</v>
      </c>
      <c r="G18" s="304">
        <f>'Моніторинг черг на кордоні'!J29</f>
        <v>44635.68403</v>
      </c>
      <c r="H18" s="312" t="s">
        <v>81</v>
      </c>
      <c r="I18" s="282" t="s">
        <v>298</v>
      </c>
      <c r="J18" s="282" t="s">
        <v>84</v>
      </c>
    </row>
    <row r="19">
      <c r="A19" s="237" t="s">
        <v>299</v>
      </c>
      <c r="B19" s="310">
        <v>4.3</v>
      </c>
      <c r="C19" s="303" t="str">
        <f>VLOOKUP(G19,SK!A:E,4,FALSE)</f>
        <v>#N/A</v>
      </c>
      <c r="D19" s="303"/>
      <c r="E19" s="280">
        <v>40.0</v>
      </c>
      <c r="F19" s="311" t="str">
        <f t="shared" si="1"/>
        <v>#N/A</v>
      </c>
      <c r="G19" s="304">
        <f>'Моніторинг черг на кордоні'!J33</f>
        <v>44635.79167</v>
      </c>
      <c r="H19" s="312" t="s">
        <v>81</v>
      </c>
      <c r="I19" s="282" t="s">
        <v>94</v>
      </c>
      <c r="J19" s="282" t="s">
        <v>95</v>
      </c>
    </row>
    <row r="20" hidden="1">
      <c r="A20" s="313" t="s">
        <v>300</v>
      </c>
      <c r="B20" s="313"/>
      <c r="C20" s="314"/>
      <c r="D20" s="314"/>
      <c r="E20" s="314">
        <v>15.0</v>
      </c>
      <c r="F20" s="311">
        <f>B20/7*16</f>
        <v>0</v>
      </c>
      <c r="G20" s="304">
        <f>MAXIFS(PL!A:A,PL!B:B,A20)</f>
        <v>0</v>
      </c>
      <c r="H20" s="315"/>
      <c r="I20" s="315"/>
      <c r="J20" s="315"/>
    </row>
    <row r="21">
      <c r="A21" s="298"/>
      <c r="B21" s="298" t="s">
        <v>301</v>
      </c>
      <c r="C21" s="299"/>
      <c r="D21" s="299"/>
      <c r="E21" s="299"/>
      <c r="F21" s="299"/>
      <c r="G21" s="299"/>
      <c r="H21" s="299"/>
      <c r="I21" s="299"/>
      <c r="J21" s="117"/>
    </row>
    <row r="22" hidden="1">
      <c r="A22" s="300" t="s">
        <v>289</v>
      </c>
      <c r="B22" s="300" t="s">
        <v>290</v>
      </c>
      <c r="C22" s="300" t="s">
        <v>291</v>
      </c>
      <c r="D22" s="300" t="s">
        <v>267</v>
      </c>
      <c r="E22" s="301" t="s">
        <v>292</v>
      </c>
      <c r="F22" s="300" t="s">
        <v>293</v>
      </c>
      <c r="G22" s="309" t="s">
        <v>294</v>
      </c>
      <c r="H22" s="300" t="s">
        <v>295</v>
      </c>
      <c r="I22" s="300" t="s">
        <v>296</v>
      </c>
      <c r="J22" s="300" t="s">
        <v>15</v>
      </c>
    </row>
    <row r="23">
      <c r="A23" s="237" t="s">
        <v>302</v>
      </c>
      <c r="B23" s="310">
        <v>1.0</v>
      </c>
      <c r="C23" s="303">
        <f>'Моніторинг черг на кордоні'!F38</f>
        <v>0</v>
      </c>
      <c r="D23" s="303"/>
      <c r="E23" s="280" t="s">
        <v>303</v>
      </c>
      <c r="F23" s="311">
        <f t="shared" ref="F23:F25" si="2">C23*$I$2</f>
        <v>0</v>
      </c>
      <c r="G23" s="304">
        <f>'Моніторинг черг на кордоні'!J38</f>
        <v>44635.39583</v>
      </c>
      <c r="H23" s="312" t="s">
        <v>106</v>
      </c>
      <c r="I23" s="282" t="s">
        <v>107</v>
      </c>
      <c r="J23" s="312" t="s">
        <v>108</v>
      </c>
    </row>
    <row r="24">
      <c r="A24" s="237" t="s">
        <v>304</v>
      </c>
      <c r="B24" s="310">
        <v>0.1</v>
      </c>
      <c r="C24" s="303" t="str">
        <f>VLOOKUP(G24,RO!A:E,4,FALSE)</f>
        <v>#N/A</v>
      </c>
      <c r="D24" s="303"/>
      <c r="E24" s="280">
        <v>20.0</v>
      </c>
      <c r="F24" s="311" t="str">
        <f t="shared" si="2"/>
        <v>#N/A</v>
      </c>
      <c r="G24" s="304">
        <f>'Моніторинг черг на кордоні'!J40</f>
        <v>44635.58333</v>
      </c>
      <c r="H24" s="312" t="s">
        <v>106</v>
      </c>
      <c r="I24" s="282" t="s">
        <v>305</v>
      </c>
      <c r="J24" s="312" t="s">
        <v>114</v>
      </c>
    </row>
    <row r="25">
      <c r="A25" s="237" t="s">
        <v>306</v>
      </c>
      <c r="B25" s="310">
        <v>13.4</v>
      </c>
      <c r="C25" s="303" t="str">
        <f>VLOOKUP(G25,RO!A:E,4,FALSE)</f>
        <v>#N/A</v>
      </c>
      <c r="D25" s="303"/>
      <c r="E25" s="280">
        <v>180.0</v>
      </c>
      <c r="F25" s="311" t="str">
        <f t="shared" si="2"/>
        <v>#N/A</v>
      </c>
      <c r="G25" s="304">
        <f>'Моніторинг черг на кордоні'!J42</f>
        <v>44635.8125</v>
      </c>
      <c r="H25" s="312" t="s">
        <v>106</v>
      </c>
      <c r="I25" s="282" t="s">
        <v>119</v>
      </c>
      <c r="J25" s="312" t="s">
        <v>120</v>
      </c>
    </row>
    <row r="26">
      <c r="A26" s="298"/>
      <c r="B26" s="298" t="s">
        <v>307</v>
      </c>
      <c r="C26" s="299"/>
      <c r="D26" s="299"/>
      <c r="E26" s="299"/>
      <c r="F26" s="299"/>
      <c r="G26" s="299"/>
      <c r="H26" s="299"/>
      <c r="I26" s="299"/>
      <c r="J26" s="117"/>
    </row>
    <row r="27" hidden="1">
      <c r="A27" s="300" t="s">
        <v>289</v>
      </c>
      <c r="B27" s="300" t="s">
        <v>290</v>
      </c>
      <c r="C27" s="300" t="s">
        <v>291</v>
      </c>
      <c r="D27" s="300" t="s">
        <v>267</v>
      </c>
      <c r="E27" s="301" t="s">
        <v>292</v>
      </c>
      <c r="F27" s="300" t="s">
        <v>293</v>
      </c>
      <c r="G27" s="309" t="s">
        <v>294</v>
      </c>
      <c r="H27" s="300" t="s">
        <v>295</v>
      </c>
      <c r="I27" s="300" t="s">
        <v>296</v>
      </c>
      <c r="J27" s="300" t="s">
        <v>15</v>
      </c>
    </row>
    <row r="28">
      <c r="A28" s="237" t="s">
        <v>308</v>
      </c>
      <c r="B28" s="310">
        <v>1.6</v>
      </c>
      <c r="C28" s="303">
        <f>'Моніторинг черг на кордоні'!F47</f>
        <v>0.5</v>
      </c>
      <c r="D28" s="303"/>
      <c r="E28" s="280" t="s">
        <v>303</v>
      </c>
      <c r="F28" s="311">
        <f t="shared" ref="F28:F32" si="3">C28*$I$2</f>
        <v>1.14</v>
      </c>
      <c r="G28" s="304">
        <f>'Моніторинг черг на кордоні'!J47</f>
        <v>44635.66667</v>
      </c>
      <c r="H28" s="312" t="s">
        <v>132</v>
      </c>
      <c r="I28" s="282" t="s">
        <v>133</v>
      </c>
      <c r="J28" s="312" t="s">
        <v>134</v>
      </c>
    </row>
    <row r="29">
      <c r="A29" s="237" t="s">
        <v>309</v>
      </c>
      <c r="B29" s="310">
        <v>5.5</v>
      </c>
      <c r="C29" s="303" t="str">
        <f>VLOOKUP(G29,HU!A:E,4,FALSE)</f>
        <v>#N/A</v>
      </c>
      <c r="D29" s="303"/>
      <c r="E29" s="280">
        <v>170.0</v>
      </c>
      <c r="F29" s="311" t="str">
        <f t="shared" si="3"/>
        <v>#N/A</v>
      </c>
      <c r="G29" s="304">
        <f>'Моніторинг черг на кордоні'!J49</f>
        <v>44635.75</v>
      </c>
      <c r="H29" s="312" t="s">
        <v>132</v>
      </c>
      <c r="I29" s="282" t="s">
        <v>139</v>
      </c>
      <c r="J29" s="312" t="s">
        <v>140</v>
      </c>
    </row>
    <row r="30">
      <c r="A30" s="237" t="s">
        <v>310</v>
      </c>
      <c r="B30" s="310">
        <v>0.1</v>
      </c>
      <c r="C30" s="303" t="str">
        <f>VLOOKUP(G30,HU!A:E,4,FALSE)</f>
        <v>#N/A</v>
      </c>
      <c r="D30" s="303"/>
      <c r="E30" s="280">
        <v>40.0</v>
      </c>
      <c r="F30" s="311" t="str">
        <f t="shared" si="3"/>
        <v>#N/A</v>
      </c>
      <c r="G30" s="304">
        <f>'Моніторинг черг на кордоні'!J51</f>
        <v>44635.39583</v>
      </c>
      <c r="H30" s="312" t="s">
        <v>132</v>
      </c>
      <c r="I30" s="312" t="s">
        <v>145</v>
      </c>
      <c r="J30" s="312" t="s">
        <v>146</v>
      </c>
    </row>
    <row r="31">
      <c r="A31" s="237" t="s">
        <v>311</v>
      </c>
      <c r="B31" s="310">
        <v>0.1</v>
      </c>
      <c r="C31" s="303" t="str">
        <f>VLOOKUP(G31,HU!A:E,4,FALSE)</f>
        <v>#N/A</v>
      </c>
      <c r="D31" s="303"/>
      <c r="E31" s="280">
        <v>0.0</v>
      </c>
      <c r="F31" s="311" t="str">
        <f t="shared" si="3"/>
        <v>#N/A</v>
      </c>
      <c r="G31" s="304">
        <f>'Моніторинг черг на кордоні'!J53</f>
        <v>44635.70833</v>
      </c>
      <c r="H31" s="312" t="s">
        <v>132</v>
      </c>
      <c r="I31" s="282" t="s">
        <v>312</v>
      </c>
      <c r="J31" s="312" t="s">
        <v>146</v>
      </c>
    </row>
    <row r="32" ht="28.5" customHeight="1">
      <c r="A32" s="237" t="s">
        <v>313</v>
      </c>
      <c r="B32" s="310">
        <v>0.6</v>
      </c>
      <c r="C32" s="303" t="str">
        <f>VLOOKUP(G32,HU!A:E,4,FALSE)</f>
        <v>#N/A</v>
      </c>
      <c r="D32" s="303"/>
      <c r="E32" s="280">
        <v>0.0</v>
      </c>
      <c r="F32" s="311" t="str">
        <f t="shared" si="3"/>
        <v>#N/A</v>
      </c>
      <c r="G32" s="304">
        <f>'Моніторинг черг на кордоні'!J55</f>
        <v>44635.75</v>
      </c>
      <c r="H32" s="312" t="s">
        <v>132</v>
      </c>
      <c r="I32" s="312" t="s">
        <v>157</v>
      </c>
      <c r="J32" s="312" t="s">
        <v>158</v>
      </c>
    </row>
    <row r="33">
      <c r="A33" s="298"/>
      <c r="B33" s="298" t="s">
        <v>314</v>
      </c>
      <c r="C33" s="299"/>
      <c r="D33" s="299"/>
      <c r="E33" s="299"/>
      <c r="F33" s="299"/>
      <c r="G33" s="299"/>
      <c r="H33" s="299"/>
      <c r="I33" s="299"/>
      <c r="J33" s="117"/>
    </row>
    <row r="34" hidden="1">
      <c r="A34" s="300" t="s">
        <v>289</v>
      </c>
      <c r="B34" s="300" t="s">
        <v>290</v>
      </c>
      <c r="C34" s="300" t="s">
        <v>291</v>
      </c>
      <c r="D34" s="300" t="s">
        <v>267</v>
      </c>
      <c r="E34" s="301" t="s">
        <v>292</v>
      </c>
      <c r="F34" s="300" t="s">
        <v>293</v>
      </c>
      <c r="G34" s="309" t="s">
        <v>294</v>
      </c>
      <c r="H34" s="300" t="s">
        <v>295</v>
      </c>
      <c r="I34" s="300" t="s">
        <v>296</v>
      </c>
      <c r="J34" s="300" t="s">
        <v>15</v>
      </c>
    </row>
    <row r="35">
      <c r="A35" s="279" t="s">
        <v>315</v>
      </c>
      <c r="B35" s="310">
        <v>1.9</v>
      </c>
      <c r="C35" s="303">
        <f>'Моніторинг черг на кордоні'!F60</f>
        <v>0</v>
      </c>
      <c r="D35" s="303"/>
      <c r="E35" s="280" t="s">
        <v>303</v>
      </c>
      <c r="F35" s="311">
        <f t="shared" ref="F35:F37" si="4">C35*$I$2</f>
        <v>0</v>
      </c>
      <c r="G35" s="304">
        <f>'Моніторинг черг на кордоні'!J60</f>
        <v>44635.39583</v>
      </c>
      <c r="H35" s="282" t="s">
        <v>169</v>
      </c>
      <c r="I35" s="282" t="s">
        <v>170</v>
      </c>
      <c r="J35" s="312" t="s">
        <v>171</v>
      </c>
    </row>
    <row r="36">
      <c r="A36" s="316" t="s">
        <v>316</v>
      </c>
      <c r="B36" s="310">
        <v>0.1</v>
      </c>
      <c r="C36" s="303">
        <f t="shared" ref="C36:C37" si="5">B36</f>
        <v>0.1</v>
      </c>
      <c r="D36" s="303"/>
      <c r="E36" s="280" t="s">
        <v>303</v>
      </c>
      <c r="F36" s="311">
        <f t="shared" si="4"/>
        <v>0.228</v>
      </c>
      <c r="G36" s="304">
        <f>'Моніторинг черг на кордоні'!J62</f>
        <v>44635.39583</v>
      </c>
      <c r="H36" s="282" t="s">
        <v>169</v>
      </c>
      <c r="I36" s="282" t="s">
        <v>176</v>
      </c>
      <c r="J36" s="312" t="s">
        <v>177</v>
      </c>
    </row>
    <row r="37">
      <c r="A37" s="316" t="s">
        <v>317</v>
      </c>
      <c r="B37" s="310">
        <v>3.5</v>
      </c>
      <c r="C37" s="303">
        <f t="shared" si="5"/>
        <v>3.5</v>
      </c>
      <c r="D37" s="303"/>
      <c r="E37" s="280" t="s">
        <v>303</v>
      </c>
      <c r="F37" s="311">
        <f t="shared" si="4"/>
        <v>7.98</v>
      </c>
      <c r="G37" s="304">
        <f>'Моніторинг черг на кордоні'!J64</f>
        <v>44635.39583</v>
      </c>
      <c r="H37" s="282" t="s">
        <v>169</v>
      </c>
      <c r="I37" s="282" t="s">
        <v>182</v>
      </c>
      <c r="J37" s="312" t="s">
        <v>183</v>
      </c>
    </row>
    <row r="38" hidden="1">
      <c r="A38" s="279" t="s">
        <v>318</v>
      </c>
      <c r="B38" s="310" t="s">
        <v>319</v>
      </c>
      <c r="C38" s="280"/>
      <c r="D38" s="280"/>
      <c r="E38" s="280"/>
      <c r="F38" s="280" t="s">
        <v>212</v>
      </c>
      <c r="G38" s="304">
        <f>MAXIFS(PL!A:A,PL!B:B,A38)</f>
        <v>0</v>
      </c>
      <c r="H38" s="312" t="s">
        <v>169</v>
      </c>
      <c r="I38" s="312" t="s">
        <v>188</v>
      </c>
      <c r="J38" s="312" t="s">
        <v>191</v>
      </c>
    </row>
    <row r="39" hidden="1">
      <c r="A39" s="279" t="s">
        <v>320</v>
      </c>
      <c r="B39" s="310" t="s">
        <v>319</v>
      </c>
      <c r="C39" s="280"/>
      <c r="D39" s="280"/>
      <c r="E39" s="280"/>
      <c r="F39" s="280" t="s">
        <v>212</v>
      </c>
      <c r="G39" s="304">
        <f>MAXIFS(PL!A:A,PL!B:B,A39)</f>
        <v>0</v>
      </c>
      <c r="H39" s="282" t="s">
        <v>169</v>
      </c>
      <c r="I39" s="312" t="s">
        <v>194</v>
      </c>
      <c r="J39" s="285"/>
    </row>
    <row r="40" hidden="1">
      <c r="A40" s="279" t="s">
        <v>321</v>
      </c>
      <c r="B40" s="310" t="s">
        <v>319</v>
      </c>
      <c r="C40" s="280"/>
      <c r="D40" s="280"/>
      <c r="E40" s="280"/>
      <c r="F40" s="280" t="s">
        <v>212</v>
      </c>
      <c r="G40" s="304">
        <f>MAXIFS(PL!A:A,PL!B:B,A40)</f>
        <v>0</v>
      </c>
      <c r="H40" s="282" t="s">
        <v>169</v>
      </c>
      <c r="I40" s="282" t="s">
        <v>213</v>
      </c>
      <c r="J40" s="285"/>
    </row>
    <row r="41" hidden="1">
      <c r="A41" s="279" t="s">
        <v>322</v>
      </c>
      <c r="B41" s="310" t="s">
        <v>319</v>
      </c>
      <c r="C41" s="280"/>
      <c r="D41" s="280"/>
      <c r="E41" s="280"/>
      <c r="F41" s="280" t="s">
        <v>212</v>
      </c>
      <c r="G41" s="304">
        <f>MAXIFS(PL!A:A,PL!B:B,A41)</f>
        <v>0</v>
      </c>
      <c r="H41" s="282" t="s">
        <v>169</v>
      </c>
      <c r="I41" s="282" t="s">
        <v>215</v>
      </c>
      <c r="J41" s="285"/>
    </row>
    <row r="42" hidden="1">
      <c r="A42" s="279" t="s">
        <v>323</v>
      </c>
      <c r="B42" s="310" t="s">
        <v>319</v>
      </c>
      <c r="C42" s="280"/>
      <c r="D42" s="280"/>
      <c r="E42" s="280" t="s">
        <v>131</v>
      </c>
      <c r="F42" s="280" t="s">
        <v>212</v>
      </c>
      <c r="G42" s="304">
        <f>MAXIFS(PL!A:A,PL!B:B,A42)</f>
        <v>0</v>
      </c>
      <c r="H42" s="282" t="s">
        <v>169</v>
      </c>
      <c r="I42" s="282" t="s">
        <v>198</v>
      </c>
      <c r="J42" s="285"/>
    </row>
    <row r="43" hidden="1">
      <c r="A43" s="279" t="s">
        <v>324</v>
      </c>
      <c r="B43" s="310" t="s">
        <v>319</v>
      </c>
      <c r="C43" s="280"/>
      <c r="D43" s="280"/>
      <c r="E43" s="280"/>
      <c r="F43" s="280" t="s">
        <v>212</v>
      </c>
      <c r="G43" s="304">
        <f>MAXIFS(PL!A:A,PL!B:B,A43)</f>
        <v>0</v>
      </c>
      <c r="H43" s="282" t="s">
        <v>169</v>
      </c>
      <c r="I43" s="282" t="s">
        <v>217</v>
      </c>
      <c r="J43" s="285"/>
    </row>
    <row r="44" hidden="1">
      <c r="A44" s="279" t="s">
        <v>325</v>
      </c>
      <c r="B44" s="310" t="s">
        <v>319</v>
      </c>
      <c r="C44" s="280"/>
      <c r="D44" s="280"/>
      <c r="E44" s="280"/>
      <c r="F44" s="280" t="s">
        <v>212</v>
      </c>
      <c r="G44" s="304">
        <f>MAXIFS(PL!A:A,PL!B:B,A44)</f>
        <v>0</v>
      </c>
      <c r="H44" s="282" t="s">
        <v>169</v>
      </c>
      <c r="I44" s="282" t="s">
        <v>219</v>
      </c>
      <c r="J44" s="285"/>
    </row>
    <row r="45" hidden="1">
      <c r="A45" s="279" t="s">
        <v>326</v>
      </c>
      <c r="B45" s="310" t="s">
        <v>319</v>
      </c>
      <c r="C45" s="280"/>
      <c r="D45" s="280"/>
      <c r="E45" s="280"/>
      <c r="F45" s="280" t="s">
        <v>212</v>
      </c>
      <c r="G45" s="304">
        <f>MAXIFS(PL!A:A,PL!B:B,A45)</f>
        <v>0</v>
      </c>
      <c r="H45" s="282" t="s">
        <v>169</v>
      </c>
      <c r="I45" s="282" t="s">
        <v>221</v>
      </c>
      <c r="J45" s="285"/>
    </row>
    <row r="46" hidden="1">
      <c r="A46" s="279" t="s">
        <v>327</v>
      </c>
      <c r="B46" s="310" t="s">
        <v>319</v>
      </c>
      <c r="C46" s="280"/>
      <c r="D46" s="280"/>
      <c r="E46" s="280"/>
      <c r="F46" s="280" t="s">
        <v>212</v>
      </c>
      <c r="G46" s="304">
        <f>MAXIFS(PL!A:A,PL!B:B,A46)</f>
        <v>0</v>
      </c>
      <c r="H46" s="282" t="s">
        <v>169</v>
      </c>
      <c r="I46" s="282" t="s">
        <v>223</v>
      </c>
      <c r="J46" s="285"/>
    </row>
    <row r="47" hidden="1">
      <c r="A47" s="279" t="s">
        <v>328</v>
      </c>
      <c r="B47" s="310" t="s">
        <v>319</v>
      </c>
      <c r="C47" s="280"/>
      <c r="D47" s="280"/>
      <c r="E47" s="280"/>
      <c r="F47" s="280" t="s">
        <v>212</v>
      </c>
      <c r="G47" s="304">
        <f>MAXIFS(PL!A:A,PL!B:B,A47)</f>
        <v>0</v>
      </c>
      <c r="H47" s="282" t="s">
        <v>169</v>
      </c>
      <c r="I47" s="282" t="s">
        <v>225</v>
      </c>
      <c r="J47" s="285"/>
    </row>
    <row r="48" hidden="1">
      <c r="A48" s="279" t="s">
        <v>329</v>
      </c>
      <c r="B48" s="310" t="s">
        <v>319</v>
      </c>
      <c r="C48" s="280"/>
      <c r="D48" s="280"/>
      <c r="E48" s="280"/>
      <c r="F48" s="280" t="s">
        <v>212</v>
      </c>
      <c r="G48" s="304">
        <f>MAXIFS(PL!A:A,PL!B:B,A48)</f>
        <v>0</v>
      </c>
      <c r="H48" s="282" t="s">
        <v>169</v>
      </c>
      <c r="I48" s="312" t="s">
        <v>227</v>
      </c>
      <c r="J48" s="285"/>
    </row>
    <row r="49" hidden="1">
      <c r="A49" s="279" t="s">
        <v>330</v>
      </c>
      <c r="B49" s="310" t="s">
        <v>319</v>
      </c>
      <c r="C49" s="280"/>
      <c r="D49" s="280"/>
      <c r="E49" s="280"/>
      <c r="F49" s="280" t="s">
        <v>212</v>
      </c>
      <c r="G49" s="304">
        <f>MAXIFS(PL!A:A,PL!B:B,A49)</f>
        <v>0</v>
      </c>
      <c r="H49" s="282" t="s">
        <v>169</v>
      </c>
      <c r="I49" s="282" t="s">
        <v>229</v>
      </c>
      <c r="J49" s="285"/>
    </row>
    <row r="50" hidden="1">
      <c r="A50" s="279" t="s">
        <v>331</v>
      </c>
      <c r="B50" s="310" t="s">
        <v>319</v>
      </c>
      <c r="C50" s="280"/>
      <c r="D50" s="280"/>
      <c r="E50" s="280"/>
      <c r="F50" s="280" t="s">
        <v>212</v>
      </c>
      <c r="G50" s="304">
        <f>MAXIFS(PL!A:A,PL!B:B,A50)</f>
        <v>0</v>
      </c>
      <c r="H50" s="282" t="s">
        <v>169</v>
      </c>
      <c r="I50" s="312" t="s">
        <v>231</v>
      </c>
      <c r="J50" s="285"/>
    </row>
    <row r="51" hidden="1">
      <c r="A51" s="279" t="s">
        <v>332</v>
      </c>
      <c r="B51" s="310" t="s">
        <v>319</v>
      </c>
      <c r="C51" s="280"/>
      <c r="D51" s="280"/>
      <c r="E51" s="280"/>
      <c r="F51" s="280" t="s">
        <v>212</v>
      </c>
      <c r="G51" s="304">
        <f>MAXIFS(PL!A:A,PL!B:B,A51)</f>
        <v>0</v>
      </c>
      <c r="H51" s="282" t="s">
        <v>169</v>
      </c>
      <c r="I51" s="312" t="s">
        <v>233</v>
      </c>
      <c r="J51" s="285"/>
    </row>
    <row r="52" hidden="1">
      <c r="A52" s="279" t="s">
        <v>333</v>
      </c>
      <c r="B52" s="310" t="s">
        <v>319</v>
      </c>
      <c r="C52" s="280"/>
      <c r="D52" s="280"/>
      <c r="E52" s="280"/>
      <c r="F52" s="280" t="s">
        <v>212</v>
      </c>
      <c r="G52" s="304">
        <f>MAXIFS(PL!A:A,PL!B:B,A52)</f>
        <v>0</v>
      </c>
      <c r="H52" s="282" t="s">
        <v>169</v>
      </c>
      <c r="I52" s="282" t="s">
        <v>235</v>
      </c>
      <c r="J52" s="285"/>
    </row>
    <row r="53" hidden="1">
      <c r="A53" s="279" t="s">
        <v>334</v>
      </c>
      <c r="B53" s="310" t="s">
        <v>319</v>
      </c>
      <c r="C53" s="280"/>
      <c r="D53" s="280"/>
      <c r="E53" s="280"/>
      <c r="F53" s="280" t="s">
        <v>212</v>
      </c>
      <c r="G53" s="304">
        <f>MAXIFS(PL!A:A,PL!B:B,A53)</f>
        <v>0</v>
      </c>
      <c r="H53" s="282" t="s">
        <v>169</v>
      </c>
      <c r="I53" s="317" t="s">
        <v>335</v>
      </c>
      <c r="J53" s="285"/>
    </row>
    <row r="54" hidden="1">
      <c r="A54" s="279" t="s">
        <v>336</v>
      </c>
      <c r="B54" s="310" t="s">
        <v>319</v>
      </c>
      <c r="C54" s="280"/>
      <c r="D54" s="280"/>
      <c r="E54" s="280"/>
      <c r="F54" s="280" t="s">
        <v>212</v>
      </c>
      <c r="G54" s="304">
        <f>MAXIFS(PL!A:A,PL!B:B,A54)</f>
        <v>0</v>
      </c>
      <c r="H54" s="282" t="s">
        <v>169</v>
      </c>
      <c r="I54" s="312" t="s">
        <v>239</v>
      </c>
      <c r="J54" s="285"/>
    </row>
    <row r="55" hidden="1">
      <c r="A55" s="279" t="s">
        <v>337</v>
      </c>
      <c r="B55" s="310" t="s">
        <v>319</v>
      </c>
      <c r="C55" s="280"/>
      <c r="D55" s="280"/>
      <c r="E55" s="280"/>
      <c r="F55" s="280" t="s">
        <v>212</v>
      </c>
      <c r="G55" s="304">
        <f>MAXIFS(PL!A:A,PL!B:B,A55)</f>
        <v>0</v>
      </c>
      <c r="H55" s="282" t="s">
        <v>169</v>
      </c>
      <c r="I55" s="312" t="s">
        <v>241</v>
      </c>
      <c r="J55" s="285"/>
    </row>
    <row r="56" hidden="1">
      <c r="A56" s="279" t="s">
        <v>338</v>
      </c>
      <c r="B56" s="310" t="s">
        <v>319</v>
      </c>
      <c r="C56" s="280"/>
      <c r="D56" s="280"/>
      <c r="E56" s="280"/>
      <c r="F56" s="280" t="s">
        <v>212</v>
      </c>
      <c r="G56" s="304">
        <f>MAXIFS(PL!A:A,PL!B:B,A56)</f>
        <v>0</v>
      </c>
      <c r="H56" s="282" t="s">
        <v>169</v>
      </c>
      <c r="I56" s="282" t="s">
        <v>243</v>
      </c>
      <c r="J56" s="285"/>
    </row>
    <row r="57" hidden="1">
      <c r="A57" s="279" t="s">
        <v>339</v>
      </c>
      <c r="B57" s="310" t="s">
        <v>319</v>
      </c>
      <c r="C57" s="280"/>
      <c r="D57" s="280"/>
      <c r="E57" s="280"/>
      <c r="F57" s="280" t="s">
        <v>212</v>
      </c>
      <c r="G57" s="304">
        <f>MAXIFS(PL!A:A,PL!B:B,A57)</f>
        <v>0</v>
      </c>
      <c r="H57" s="282" t="s">
        <v>169</v>
      </c>
      <c r="I57" s="282" t="s">
        <v>245</v>
      </c>
      <c r="J57" s="285"/>
    </row>
    <row r="58" hidden="1">
      <c r="A58" s="279" t="s">
        <v>340</v>
      </c>
      <c r="B58" s="310" t="s">
        <v>319</v>
      </c>
      <c r="C58" s="280"/>
      <c r="D58" s="280"/>
      <c r="E58" s="280"/>
      <c r="F58" s="280" t="s">
        <v>212</v>
      </c>
      <c r="G58" s="304">
        <f>MAXIFS(PL!A:A,PL!B:B,A58)</f>
        <v>0</v>
      </c>
      <c r="H58" s="282" t="s">
        <v>169</v>
      </c>
      <c r="I58" s="282" t="s">
        <v>247</v>
      </c>
      <c r="J58" s="285"/>
    </row>
    <row r="59" hidden="1">
      <c r="A59" s="279" t="s">
        <v>341</v>
      </c>
      <c r="B59" s="310" t="s">
        <v>319</v>
      </c>
      <c r="C59" s="280"/>
      <c r="D59" s="280"/>
      <c r="E59" s="280"/>
      <c r="F59" s="280" t="s">
        <v>212</v>
      </c>
      <c r="G59" s="304">
        <f>MAXIFS(PL!A:A,PL!B:B,A59)</f>
        <v>0</v>
      </c>
      <c r="H59" s="282" t="s">
        <v>169</v>
      </c>
      <c r="I59" s="282" t="s">
        <v>249</v>
      </c>
      <c r="J59" s="285"/>
    </row>
    <row r="60" hidden="1">
      <c r="A60" s="279" t="s">
        <v>342</v>
      </c>
      <c r="B60" s="310" t="s">
        <v>319</v>
      </c>
      <c r="C60" s="280"/>
      <c r="D60" s="280"/>
      <c r="E60" s="280"/>
      <c r="F60" s="280" t="s">
        <v>212</v>
      </c>
      <c r="G60" s="304">
        <f>MAXIFS(PL!A:A,PL!B:B,A60)</f>
        <v>0</v>
      </c>
      <c r="H60" s="282" t="s">
        <v>169</v>
      </c>
      <c r="I60" s="282" t="s">
        <v>251</v>
      </c>
      <c r="J60" s="285"/>
    </row>
    <row r="61" hidden="1">
      <c r="A61" s="279" t="s">
        <v>343</v>
      </c>
      <c r="B61" s="310" t="s">
        <v>319</v>
      </c>
      <c r="C61" s="280"/>
      <c r="D61" s="280"/>
      <c r="E61" s="280"/>
      <c r="F61" s="280" t="s">
        <v>212</v>
      </c>
      <c r="G61" s="304">
        <f>MAXIFS(PL!A:A,PL!B:B,A61)</f>
        <v>0</v>
      </c>
      <c r="H61" s="282" t="s">
        <v>169</v>
      </c>
      <c r="I61" s="312" t="s">
        <v>253</v>
      </c>
      <c r="J61" s="285"/>
    </row>
    <row r="62" hidden="1">
      <c r="A62" s="279" t="s">
        <v>344</v>
      </c>
      <c r="B62" s="310" t="s">
        <v>319</v>
      </c>
      <c r="C62" s="280"/>
      <c r="D62" s="280"/>
      <c r="E62" s="280"/>
      <c r="F62" s="280" t="s">
        <v>212</v>
      </c>
      <c r="G62" s="304">
        <f>MAXIFS(PL!A:A,PL!B:B,A62)</f>
        <v>0</v>
      </c>
      <c r="H62" s="282" t="s">
        <v>169</v>
      </c>
      <c r="I62" s="312" t="s">
        <v>253</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7.75"/>
    <col customWidth="1" min="2" max="2" width="7.38"/>
    <col customWidth="1" min="3" max="3" width="18.88"/>
    <col customWidth="1" min="4" max="4" width="16.38"/>
    <col customWidth="1" min="5" max="5" width="17.88"/>
    <col customWidth="1" min="6" max="6" width="24.88"/>
    <col customWidth="1" min="7" max="7" width="21.25"/>
    <col customWidth="1" min="8" max="10" width="24.88"/>
    <col customWidth="1" min="11" max="11" width="18.88"/>
    <col customWidth="1" min="12" max="12" width="31.13"/>
  </cols>
  <sheetData>
    <row r="1">
      <c r="A1" s="318" t="s">
        <v>345</v>
      </c>
      <c r="B1" s="318" t="s">
        <v>346</v>
      </c>
      <c r="C1" s="319" t="s">
        <v>347</v>
      </c>
      <c r="D1" s="319" t="s">
        <v>348</v>
      </c>
      <c r="E1" s="320" t="s">
        <v>349</v>
      </c>
      <c r="F1" s="321" t="s">
        <v>350</v>
      </c>
      <c r="G1" s="322"/>
      <c r="H1" s="323" t="s">
        <v>351</v>
      </c>
      <c r="I1" s="324"/>
      <c r="J1" s="319" t="s">
        <v>352</v>
      </c>
      <c r="K1" s="319" t="s">
        <v>353</v>
      </c>
      <c r="L1" s="318"/>
    </row>
    <row r="2">
      <c r="A2" s="325">
        <v>44630.761692361106</v>
      </c>
      <c r="B2" s="326" t="s">
        <v>354</v>
      </c>
      <c r="C2" s="326" t="s">
        <v>355</v>
      </c>
      <c r="D2" s="327" t="s">
        <v>356</v>
      </c>
      <c r="E2" s="328">
        <v>18.0</v>
      </c>
      <c r="F2" s="329" t="s">
        <v>357</v>
      </c>
      <c r="G2" s="330" t="str">
        <f>IFERROR(__xludf.DUMMYFUNCTION("GOOGLETRANSLATE(F2,""uk"",""en"")"),"The absence of biotools")</f>
        <v>The absence of biotools</v>
      </c>
      <c r="H2" s="329" t="s">
        <v>358</v>
      </c>
      <c r="I2" s="330" t="str">
        <f>IFERROR(__xludf.DUMMYFUNCTION("GOOGLETRANSLATE(H2,""uk"",""en"")"),"Was not")</f>
        <v>Was not</v>
      </c>
      <c r="J2" s="327" t="s">
        <v>359</v>
      </c>
      <c r="K2" s="331"/>
      <c r="L2" s="332" t="str">
        <f>IFERROR(__xludf.DUMMYFUNCTION("GOOGLETRANSLATE(F3,""uk"",""en"")"),"A crowd that consists of panic tired people")</f>
        <v>A crowd that consists of panic tired people</v>
      </c>
    </row>
    <row r="3">
      <c r="A3" s="325">
        <v>44630.79895851851</v>
      </c>
      <c r="B3" s="326" t="s">
        <v>360</v>
      </c>
      <c r="C3" s="326" t="s">
        <v>355</v>
      </c>
      <c r="D3" s="327" t="s">
        <v>361</v>
      </c>
      <c r="E3" s="328">
        <v>12.0</v>
      </c>
      <c r="F3" s="329" t="s">
        <v>362</v>
      </c>
      <c r="G3" s="330" t="str">
        <f>IFERROR(__xludf.DUMMYFUNCTION("GOOGLETRANSLATE(F3,""uk"",""en"")"),"A crowd that consists of panic tired people")</f>
        <v>A crowd that consists of panic tired people</v>
      </c>
      <c r="H3" s="329" t="s">
        <v>363</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364</v>
      </c>
      <c r="C4" s="326" t="s">
        <v>365</v>
      </c>
      <c r="D4" s="333" t="s">
        <v>361</v>
      </c>
      <c r="E4" s="334">
        <v>1.0</v>
      </c>
      <c r="F4" s="329" t="s">
        <v>366</v>
      </c>
      <c r="G4" s="330" t="str">
        <f>IFERROR(__xludf.DUMMYFUNCTION("GOOGLETRANSLATE(F4,""uk"",""en"")"),"There are no problems")</f>
        <v>There are no problems</v>
      </c>
      <c r="H4" s="329" t="s">
        <v>367</v>
      </c>
      <c r="I4" s="330" t="str">
        <f>IFERROR(__xludf.DUMMYFUNCTION("GOOGLETRANSLATE(H4,""uk"",""en"")"),"Not a way")</f>
        <v>Not a way</v>
      </c>
      <c r="J4" s="327" t="s">
        <v>368</v>
      </c>
      <c r="K4" s="331"/>
      <c r="L4" s="327"/>
    </row>
    <row r="5">
      <c r="A5" s="325">
        <v>44631.92581497685</v>
      </c>
      <c r="B5" s="333" t="s">
        <v>369</v>
      </c>
      <c r="C5" s="326" t="s">
        <v>370</v>
      </c>
      <c r="D5" s="333" t="s">
        <v>361</v>
      </c>
      <c r="E5" s="334">
        <v>7.0</v>
      </c>
      <c r="F5" s="329" t="s">
        <v>371</v>
      </c>
      <c r="G5" s="330" t="str">
        <f>IFERROR(__xludf.DUMMYFUNCTION("GOOGLETRANSLATE(F5,""uk"",""en"")"),"Stand on feet with two young children 7 hours, nowhere to sit.")</f>
        <v>Stand on feet with two young children 7 hours, nowhere to sit.</v>
      </c>
      <c r="H5" s="329" t="s">
        <v>372</v>
      </c>
      <c r="I5" s="330" t="str">
        <f>IFERROR(__xludf.DUMMYFUNCTION("GOOGLETRANSLATE(H5,""uk"",""en"")"),"Go with suitcase and young children physically hard.")</f>
        <v>Go with suitcase and young children physically hard.</v>
      </c>
      <c r="J5" s="327" t="s">
        <v>373</v>
      </c>
      <c r="K5" s="331"/>
      <c r="L5" s="332"/>
    </row>
    <row r="6">
      <c r="A6" s="325">
        <v>44632.25233107639</v>
      </c>
      <c r="B6" s="333" t="s">
        <v>374</v>
      </c>
      <c r="C6" s="326" t="s">
        <v>375</v>
      </c>
      <c r="D6" s="333" t="s">
        <v>361</v>
      </c>
      <c r="E6" s="334" t="s">
        <v>376</v>
      </c>
      <c r="F6" s="329" t="s">
        <v>377</v>
      </c>
      <c r="G6" s="330" t="str">
        <f>IFERROR(__xludf.DUMMYFUNCTION("GOOGLETRANSLATE(F6,""uk"",""en"")"),"NO PROBLEMS AT ALL")</f>
        <v>NO PROBLEMS AT ALL</v>
      </c>
      <c r="H6" s="329" t="s">
        <v>377</v>
      </c>
      <c r="I6" s="330" t="str">
        <f>IFERROR(__xludf.DUMMYFUNCTION("GOOGLETRANSLATE(H6,""uk"",""en"")"),"NO PROBLEMS AT ALL")</f>
        <v>NO PROBLEMS AT ALL</v>
      </c>
      <c r="J6" s="327" t="s">
        <v>378</v>
      </c>
      <c r="K6" s="331"/>
      <c r="L6" s="332"/>
    </row>
    <row r="7">
      <c r="A7" s="325">
        <v>44632.40620557871</v>
      </c>
      <c r="B7" s="333" t="s">
        <v>379</v>
      </c>
      <c r="C7" s="326" t="s">
        <v>355</v>
      </c>
      <c r="D7" s="333" t="s">
        <v>361</v>
      </c>
      <c r="E7" s="334" t="s">
        <v>380</v>
      </c>
      <c r="F7" s="335"/>
      <c r="G7" s="336"/>
      <c r="H7" s="335"/>
      <c r="I7" s="330"/>
      <c r="J7" s="327" t="s">
        <v>381</v>
      </c>
      <c r="K7" s="331"/>
      <c r="L7" s="332"/>
    </row>
    <row r="8">
      <c r="A8" s="325">
        <v>44632.492012372684</v>
      </c>
      <c r="B8" s="333" t="s">
        <v>382</v>
      </c>
      <c r="C8" s="326" t="s">
        <v>370</v>
      </c>
      <c r="D8" s="333" t="s">
        <v>383</v>
      </c>
      <c r="E8" s="337" t="s">
        <v>384</v>
      </c>
      <c r="F8" s="329" t="s">
        <v>385</v>
      </c>
      <c r="G8" s="330" t="str">
        <f>IFERROR(__xludf.DUMMYFUNCTION("GOOGLETRANSLATE(F8,""uk"",""en"")"),"no one")</f>
        <v>no one</v>
      </c>
      <c r="H8" s="329" t="s">
        <v>385</v>
      </c>
      <c r="I8" s="330" t="str">
        <f>IFERROR(__xludf.DUMMYFUNCTION("GOOGLETRANSLATE(H8,""uk"",""en"")"),"no one")</f>
        <v>no one</v>
      </c>
      <c r="J8" s="327" t="s">
        <v>386</v>
      </c>
      <c r="K8" s="331"/>
      <c r="L8" s="338"/>
    </row>
    <row r="9">
      <c r="A9" s="325">
        <v>44632.621384259255</v>
      </c>
      <c r="B9" s="333" t="s">
        <v>387</v>
      </c>
      <c r="C9" s="333" t="s">
        <v>388</v>
      </c>
      <c r="D9" s="333" t="s">
        <v>361</v>
      </c>
      <c r="E9" s="334">
        <v>1.0</v>
      </c>
      <c r="F9" s="329" t="s">
        <v>389</v>
      </c>
      <c r="G9" s="330" t="str">
        <f>IFERROR(__xludf.DUMMYFUNCTION("GOOGLETRANSLATE(F9,""uk"",""en"")"),"There were no problems.")</f>
        <v>There were no problems.</v>
      </c>
      <c r="H9" s="329" t="s">
        <v>390</v>
      </c>
      <c r="I9" s="330" t="str">
        <f>IFERROR(__xludf.DUMMYFUNCTION("GOOGLETRANSLATE(H9,""uk"",""en"")"),"Getting down to Selmenians.")</f>
        <v>Getting down to Selmenians.</v>
      </c>
      <c r="J9" s="327" t="s">
        <v>391</v>
      </c>
      <c r="K9" s="331"/>
      <c r="L9" s="338"/>
    </row>
    <row r="10">
      <c r="A10" s="325">
        <v>44632.84300763889</v>
      </c>
      <c r="B10" s="333" t="s">
        <v>392</v>
      </c>
      <c r="C10" s="333" t="s">
        <v>393</v>
      </c>
      <c r="D10" s="333" t="s">
        <v>383</v>
      </c>
      <c r="E10" s="337" t="s">
        <v>394</v>
      </c>
      <c r="F10" s="329" t="s">
        <v>395</v>
      </c>
      <c r="G10" s="330" t="str">
        <f>IFERROR(__xludf.DUMMYFUNCTION("GOOGLETRANSLATE(F10,""uk"",""en"")"),"A long check")</f>
        <v>A long check</v>
      </c>
      <c r="H10" s="335"/>
      <c r="I10" s="330"/>
      <c r="J10" s="332"/>
      <c r="K10" s="332"/>
      <c r="L10" s="338"/>
    </row>
    <row r="11">
      <c r="A11" s="325">
        <v>44632.94367724537</v>
      </c>
      <c r="B11" s="333" t="s">
        <v>396</v>
      </c>
      <c r="C11" s="333" t="s">
        <v>355</v>
      </c>
      <c r="D11" s="333" t="s">
        <v>383</v>
      </c>
      <c r="E11" s="334">
        <v>10.0</v>
      </c>
      <c r="F11" s="329" t="s">
        <v>397</v>
      </c>
      <c r="G11" s="330" t="str">
        <f>IFERROR(__xludf.DUMMYFUNCTION("GOOGLETRANSLATE(F11,""uk"",""en"")"),"Lack of toilets and machines that traveled along the counter all of the turn")</f>
        <v>Lack of toilets and machines that traveled along the counter all of the turn</v>
      </c>
      <c r="H11" s="329" t="s">
        <v>398</v>
      </c>
      <c r="I11" s="330" t="str">
        <f>IFERROR(__xludf.DUMMYFUNCTION("GOOGLETRANSLATE(H11,""uk"",""en"")"),"Was not")</f>
        <v>Was not</v>
      </c>
      <c r="J11" s="332"/>
      <c r="K11" s="332"/>
      <c r="L11" s="338"/>
    </row>
    <row r="12">
      <c r="A12" s="325">
        <v>44632.97039594907</v>
      </c>
      <c r="B12" s="333" t="s">
        <v>399</v>
      </c>
      <c r="C12" s="333" t="s">
        <v>400</v>
      </c>
      <c r="D12" s="333" t="s">
        <v>383</v>
      </c>
      <c r="E12" s="334">
        <v>48.0</v>
      </c>
      <c r="F12" s="329" t="s">
        <v>401</v>
      </c>
      <c r="G12" s="339"/>
      <c r="H12" s="329" t="s">
        <v>402</v>
      </c>
      <c r="I12" s="330"/>
      <c r="J12" s="327" t="s">
        <v>403</v>
      </c>
      <c r="K12" s="331"/>
      <c r="L12" s="338"/>
    </row>
    <row r="13">
      <c r="A13" s="325">
        <v>44633.33524266204</v>
      </c>
      <c r="B13" s="333" t="s">
        <v>404</v>
      </c>
      <c r="C13" s="333" t="s">
        <v>405</v>
      </c>
      <c r="D13" s="333" t="s">
        <v>361</v>
      </c>
      <c r="E13" s="334">
        <v>3.0</v>
      </c>
      <c r="F13" s="335"/>
      <c r="G13" s="336"/>
      <c r="H13" s="335"/>
      <c r="I13" s="330"/>
      <c r="J13" s="327" t="s">
        <v>406</v>
      </c>
      <c r="K13" s="331"/>
      <c r="L13" s="338"/>
    </row>
    <row r="14">
      <c r="A14" s="325">
        <v>44633.59752555555</v>
      </c>
      <c r="B14" s="340" t="s">
        <v>407</v>
      </c>
      <c r="C14" s="340" t="s">
        <v>355</v>
      </c>
      <c r="D14" s="340" t="s">
        <v>383</v>
      </c>
      <c r="E14" s="341">
        <v>10.0</v>
      </c>
      <c r="F14" s="342"/>
      <c r="G14" s="343"/>
      <c r="H14" s="342"/>
      <c r="I14" s="330"/>
      <c r="J14" s="344"/>
      <c r="K14" s="344"/>
      <c r="L14" s="345"/>
    </row>
    <row r="15">
      <c r="A15" s="325">
        <v>44633.72816814815</v>
      </c>
      <c r="B15" s="340" t="s">
        <v>408</v>
      </c>
      <c r="C15" s="340" t="s">
        <v>409</v>
      </c>
      <c r="D15" s="340" t="s">
        <v>383</v>
      </c>
      <c r="E15" s="341">
        <v>16.0</v>
      </c>
      <c r="F15" s="346" t="s">
        <v>410</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411</v>
      </c>
      <c r="I15" s="330" t="str">
        <f>IFERROR(__xludf.DUMMYFUNCTION("GOOGLETRANSLATE(H15,""uk"",""en"")"),"Monotony and frost, absence of toilets.")</f>
        <v>Monotony and frost, absence of toilets.</v>
      </c>
      <c r="J15" s="347" t="s">
        <v>412</v>
      </c>
      <c r="K15" s="348"/>
      <c r="L15" s="345"/>
    </row>
    <row r="16">
      <c r="A16" s="349">
        <v>44633.91670252314</v>
      </c>
      <c r="B16" s="350" t="s">
        <v>413</v>
      </c>
      <c r="C16" s="350" t="s">
        <v>414</v>
      </c>
      <c r="D16" s="350" t="s">
        <v>383</v>
      </c>
      <c r="E16" s="350">
        <v>3.0</v>
      </c>
      <c r="F16" s="351" t="s">
        <v>415</v>
      </c>
      <c r="G16" s="330" t="str">
        <f>IFERROR(__xludf.DUMMYFUNCTION("GOOGLETRANSLATE(F16,""uk"",""en"")"),"NO ISSUE.")</f>
        <v>NO ISSUE.</v>
      </c>
      <c r="H16" s="351" t="s">
        <v>415</v>
      </c>
      <c r="I16" s="330"/>
      <c r="J16" s="350" t="s">
        <v>416</v>
      </c>
      <c r="K16" s="352"/>
    </row>
    <row r="17">
      <c r="A17" s="349">
        <v>44634.63639050926</v>
      </c>
      <c r="B17" s="350" t="s">
        <v>417</v>
      </c>
      <c r="C17" s="350" t="s">
        <v>388</v>
      </c>
      <c r="D17" s="350" t="s">
        <v>361</v>
      </c>
      <c r="E17" s="350" t="s">
        <v>418</v>
      </c>
      <c r="F17" s="351" t="s">
        <v>419</v>
      </c>
      <c r="G17" s="330" t="str">
        <f>IFERROR(__xludf.DUMMYFUNCTION("GOOGLETRANSLATE(F17,""uk"",""en"")"),"There was no problem")</f>
        <v>There was no problem</v>
      </c>
      <c r="H17" s="351" t="s">
        <v>420</v>
      </c>
      <c r="I17" s="330" t="str">
        <f>IFERROR(__xludf.DUMMYFUNCTION("GOOGLETRANSLATE(H17,""uk"",""en"")"),"There were no problems")</f>
        <v>There were no problems</v>
      </c>
      <c r="J17" s="350" t="s">
        <v>359</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421</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5"/>
    <col customWidth="1" min="2" max="2" width="47.88"/>
    <col customWidth="1" min="3" max="3" width="33.63"/>
    <col customWidth="1" min="4" max="4" width="43.63"/>
    <col customWidth="1" min="5" max="11" width="18.88"/>
  </cols>
  <sheetData>
    <row r="1">
      <c r="A1" s="362" t="s">
        <v>345</v>
      </c>
      <c r="B1" s="362" t="s">
        <v>422</v>
      </c>
      <c r="C1" s="363" t="s">
        <v>423</v>
      </c>
      <c r="D1" s="362" t="s">
        <v>424</v>
      </c>
      <c r="E1" s="362" t="s">
        <v>346</v>
      </c>
      <c r="F1" s="364"/>
      <c r="G1" s="364"/>
      <c r="H1" s="364"/>
      <c r="I1" s="364"/>
      <c r="J1" s="364"/>
      <c r="K1" s="364"/>
    </row>
    <row r="2">
      <c r="A2" s="365">
        <v>44618.683694444444</v>
      </c>
      <c r="B2" s="366" t="s">
        <v>425</v>
      </c>
      <c r="C2" s="367">
        <v>20.0</v>
      </c>
      <c r="D2" s="366" t="s">
        <v>426</v>
      </c>
      <c r="E2" s="368"/>
      <c r="F2" s="369"/>
      <c r="G2" s="369"/>
      <c r="H2" s="369"/>
      <c r="I2" s="369"/>
      <c r="J2" s="369"/>
      <c r="K2" s="369"/>
    </row>
    <row r="3">
      <c r="A3" s="365">
        <v>44618.68637074074</v>
      </c>
      <c r="B3" s="366" t="s">
        <v>427</v>
      </c>
      <c r="C3" s="367">
        <v>27.0</v>
      </c>
      <c r="D3" s="32"/>
      <c r="E3" s="369"/>
      <c r="F3" s="369"/>
      <c r="G3" s="369"/>
      <c r="H3" s="369"/>
      <c r="I3" s="369"/>
      <c r="J3" s="369"/>
      <c r="K3" s="369"/>
    </row>
    <row r="4">
      <c r="A4" s="365">
        <v>44618.714335509256</v>
      </c>
      <c r="B4" s="366" t="s">
        <v>425</v>
      </c>
      <c r="C4" s="367">
        <v>30.0</v>
      </c>
      <c r="D4" s="32"/>
      <c r="E4" s="369"/>
      <c r="F4" s="369"/>
      <c r="G4" s="369"/>
      <c r="H4" s="369"/>
      <c r="I4" s="369"/>
      <c r="J4" s="369"/>
      <c r="K4" s="369"/>
    </row>
    <row r="5">
      <c r="A5" s="365">
        <v>44618.71940630787</v>
      </c>
      <c r="B5" s="366" t="s">
        <v>428</v>
      </c>
      <c r="C5" s="367">
        <v>24.0</v>
      </c>
      <c r="D5" s="32"/>
      <c r="E5" s="369"/>
      <c r="F5" s="369"/>
      <c r="G5" s="369"/>
      <c r="H5" s="369"/>
      <c r="I5" s="369"/>
      <c r="J5" s="369"/>
      <c r="K5" s="369"/>
    </row>
    <row r="6">
      <c r="A6" s="365">
        <v>44618.806408530094</v>
      </c>
      <c r="B6" s="366" t="s">
        <v>429</v>
      </c>
      <c r="C6" s="367">
        <v>70.0</v>
      </c>
      <c r="D6" s="32"/>
      <c r="E6" s="369"/>
      <c r="F6" s="369"/>
      <c r="G6" s="369"/>
      <c r="H6" s="369"/>
      <c r="I6" s="369"/>
      <c r="J6" s="369"/>
      <c r="K6" s="369"/>
    </row>
    <row r="7">
      <c r="A7" s="365">
        <v>44618.89858922454</v>
      </c>
      <c r="B7" s="366" t="s">
        <v>430</v>
      </c>
      <c r="C7" s="367">
        <v>32.0</v>
      </c>
      <c r="D7" s="32"/>
      <c r="E7" s="369"/>
      <c r="F7" s="369"/>
      <c r="G7" s="369"/>
      <c r="H7" s="369"/>
      <c r="I7" s="369"/>
      <c r="J7" s="369"/>
      <c r="K7" s="369"/>
    </row>
    <row r="8">
      <c r="A8" s="365">
        <v>44618.96808493056</v>
      </c>
      <c r="B8" s="366" t="s">
        <v>431</v>
      </c>
      <c r="C8" s="367">
        <v>25.0</v>
      </c>
      <c r="D8" s="32"/>
      <c r="E8" s="369"/>
      <c r="F8" s="369"/>
      <c r="G8" s="369"/>
      <c r="H8" s="369"/>
      <c r="I8" s="369"/>
      <c r="J8" s="369"/>
      <c r="K8" s="369"/>
    </row>
    <row r="9">
      <c r="A9" s="365">
        <v>44618.978642754635</v>
      </c>
      <c r="B9" s="366" t="s">
        <v>431</v>
      </c>
      <c r="C9" s="367">
        <v>26.0</v>
      </c>
      <c r="D9" s="32"/>
      <c r="E9" s="369"/>
      <c r="F9" s="369"/>
      <c r="G9" s="369"/>
      <c r="H9" s="369"/>
      <c r="I9" s="369"/>
      <c r="J9" s="369"/>
      <c r="K9" s="369"/>
    </row>
    <row r="10">
      <c r="A10" s="365">
        <v>44619.001805127315</v>
      </c>
      <c r="B10" s="366" t="s">
        <v>425</v>
      </c>
      <c r="C10" s="367">
        <v>28.0</v>
      </c>
      <c r="D10" s="32"/>
      <c r="E10" s="369"/>
      <c r="F10" s="369"/>
      <c r="G10" s="369"/>
      <c r="H10" s="369"/>
      <c r="I10" s="369"/>
      <c r="J10" s="369"/>
      <c r="K10" s="369"/>
    </row>
    <row r="11">
      <c r="A11" s="365">
        <v>44619.02411067129</v>
      </c>
      <c r="B11" s="366" t="s">
        <v>425</v>
      </c>
      <c r="C11" s="367">
        <v>33.4</v>
      </c>
      <c r="D11" s="32"/>
      <c r="E11" s="369"/>
      <c r="F11" s="369"/>
      <c r="G11" s="369"/>
      <c r="H11" s="369"/>
      <c r="I11" s="369"/>
      <c r="J11" s="369"/>
      <c r="K11" s="369"/>
    </row>
    <row r="12">
      <c r="A12" s="365">
        <v>44619.379748946754</v>
      </c>
      <c r="B12" s="366" t="s">
        <v>429</v>
      </c>
      <c r="C12" s="367">
        <v>140.0</v>
      </c>
      <c r="D12" s="32"/>
      <c r="E12" s="369"/>
      <c r="F12" s="369"/>
      <c r="G12" s="369"/>
      <c r="H12" s="369"/>
      <c r="I12" s="369"/>
      <c r="J12" s="369"/>
      <c r="K12" s="369"/>
    </row>
    <row r="13">
      <c r="A13" s="365">
        <v>44619.38004186343</v>
      </c>
      <c r="B13" s="366" t="s">
        <v>429</v>
      </c>
      <c r="C13" s="367">
        <v>140.0</v>
      </c>
      <c r="D13" s="32"/>
      <c r="E13" s="369"/>
      <c r="F13" s="369"/>
      <c r="G13" s="369"/>
      <c r="H13" s="369"/>
      <c r="I13" s="369"/>
      <c r="J13" s="369"/>
      <c r="K13" s="369"/>
    </row>
    <row r="14">
      <c r="A14" s="365">
        <v>44619.59840747685</v>
      </c>
      <c r="B14" s="366" t="s">
        <v>431</v>
      </c>
      <c r="C14" s="367">
        <v>10.0</v>
      </c>
      <c r="D14" s="32"/>
      <c r="E14" s="369"/>
      <c r="F14" s="369"/>
      <c r="G14" s="369"/>
      <c r="H14" s="369"/>
      <c r="I14" s="369"/>
      <c r="J14" s="369"/>
      <c r="K14" s="369"/>
    </row>
    <row r="15">
      <c r="A15" s="365">
        <v>44619.6914025463</v>
      </c>
      <c r="B15" s="366" t="s">
        <v>425</v>
      </c>
      <c r="C15" s="367">
        <v>20.0</v>
      </c>
      <c r="D15" s="32"/>
      <c r="E15" s="369"/>
      <c r="F15" s="369"/>
      <c r="G15" s="369"/>
      <c r="H15" s="369"/>
      <c r="I15" s="369"/>
      <c r="J15" s="369"/>
      <c r="K15" s="369"/>
    </row>
    <row r="16">
      <c r="A16" s="365">
        <v>44619.77124670139</v>
      </c>
      <c r="B16" s="366" t="s">
        <v>430</v>
      </c>
      <c r="C16" s="367">
        <v>200.0</v>
      </c>
      <c r="D16" s="32"/>
      <c r="E16" s="369"/>
      <c r="F16" s="369"/>
      <c r="G16" s="369"/>
      <c r="H16" s="369"/>
      <c r="I16" s="369"/>
      <c r="J16" s="369"/>
      <c r="K16" s="369"/>
    </row>
    <row r="17">
      <c r="A17" s="365">
        <v>44619.84708630787</v>
      </c>
      <c r="B17" s="366" t="s">
        <v>430</v>
      </c>
      <c r="C17" s="367">
        <v>49.0</v>
      </c>
      <c r="D17" s="32"/>
      <c r="E17" s="367" t="s">
        <v>432</v>
      </c>
      <c r="F17" s="369"/>
      <c r="G17" s="369"/>
      <c r="H17" s="369"/>
      <c r="I17" s="369"/>
      <c r="J17" s="369"/>
      <c r="K17" s="369"/>
    </row>
    <row r="18">
      <c r="A18" s="365">
        <v>44619.86575643519</v>
      </c>
      <c r="B18" s="366" t="s">
        <v>430</v>
      </c>
      <c r="C18" s="367">
        <v>30.0</v>
      </c>
      <c r="D18" s="32"/>
      <c r="E18" s="367" t="s">
        <v>433</v>
      </c>
      <c r="F18" s="369"/>
      <c r="G18" s="369"/>
      <c r="H18" s="369"/>
      <c r="I18" s="369"/>
      <c r="J18" s="369"/>
      <c r="K18" s="369"/>
    </row>
    <row r="19">
      <c r="A19" s="365">
        <v>44619.884389513885</v>
      </c>
      <c r="B19" s="366" t="s">
        <v>428</v>
      </c>
      <c r="C19" s="367" t="s">
        <v>434</v>
      </c>
      <c r="D19" s="366" t="s">
        <v>435</v>
      </c>
      <c r="E19" s="367" t="s">
        <v>436</v>
      </c>
      <c r="F19" s="369"/>
      <c r="G19" s="369"/>
      <c r="H19" s="369"/>
      <c r="I19" s="369"/>
      <c r="J19" s="369"/>
      <c r="K19" s="369"/>
    </row>
    <row r="20">
      <c r="A20" s="365">
        <v>44619.89569704861</v>
      </c>
      <c r="B20" s="366" t="s">
        <v>431</v>
      </c>
      <c r="C20" s="367">
        <v>33.0</v>
      </c>
      <c r="D20" s="366" t="s">
        <v>437</v>
      </c>
      <c r="E20" s="367" t="s">
        <v>438</v>
      </c>
      <c r="F20" s="369"/>
      <c r="G20" s="369"/>
      <c r="H20" s="369"/>
      <c r="I20" s="369"/>
      <c r="J20" s="369"/>
      <c r="K20" s="369"/>
    </row>
    <row r="21">
      <c r="A21" s="365">
        <v>44619.90656013889</v>
      </c>
      <c r="B21" s="366" t="s">
        <v>427</v>
      </c>
      <c r="C21" s="367">
        <v>5.0</v>
      </c>
      <c r="D21" s="32"/>
      <c r="E21" s="367" t="s">
        <v>439</v>
      </c>
      <c r="F21" s="369"/>
      <c r="G21" s="369"/>
      <c r="H21" s="369"/>
      <c r="I21" s="369"/>
      <c r="J21" s="369"/>
      <c r="K21" s="369"/>
    </row>
    <row r="22">
      <c r="A22" s="365">
        <v>44619.998366597225</v>
      </c>
      <c r="B22" s="366" t="s">
        <v>431</v>
      </c>
      <c r="C22" s="367">
        <v>10.0</v>
      </c>
      <c r="D22" s="32"/>
      <c r="E22" s="367" t="s">
        <v>440</v>
      </c>
      <c r="F22" s="369"/>
      <c r="G22" s="369"/>
      <c r="H22" s="369"/>
      <c r="I22" s="369"/>
      <c r="J22" s="369"/>
      <c r="K22" s="369"/>
    </row>
    <row r="23">
      <c r="A23" s="365">
        <v>44620.01635672453</v>
      </c>
      <c r="B23" s="366" t="s">
        <v>425</v>
      </c>
      <c r="C23" s="367">
        <v>5.0</v>
      </c>
      <c r="D23" s="32"/>
      <c r="E23" s="367" t="s">
        <v>441</v>
      </c>
      <c r="F23" s="369"/>
      <c r="G23" s="369"/>
      <c r="H23" s="369"/>
      <c r="I23" s="369"/>
      <c r="J23" s="369"/>
      <c r="K23" s="369"/>
    </row>
    <row r="24">
      <c r="A24" s="365">
        <v>44620.02641348379</v>
      </c>
      <c r="B24" s="366" t="s">
        <v>427</v>
      </c>
      <c r="C24" s="367">
        <v>5.3</v>
      </c>
      <c r="D24" s="32"/>
      <c r="E24" s="367" t="s">
        <v>442</v>
      </c>
      <c r="F24" s="369"/>
      <c r="G24" s="369"/>
      <c r="H24" s="369"/>
      <c r="I24" s="369"/>
      <c r="J24" s="369"/>
      <c r="K24" s="369"/>
    </row>
    <row r="25">
      <c r="A25" s="365">
        <v>44620.033814270835</v>
      </c>
      <c r="B25" s="366" t="s">
        <v>443</v>
      </c>
      <c r="C25" s="367">
        <v>14.0</v>
      </c>
      <c r="D25" s="366" t="s">
        <v>444</v>
      </c>
      <c r="E25" s="367" t="s">
        <v>445</v>
      </c>
      <c r="F25" s="369"/>
      <c r="G25" s="369"/>
      <c r="H25" s="369"/>
      <c r="I25" s="369"/>
      <c r="J25" s="369"/>
      <c r="K25" s="369"/>
    </row>
    <row r="26">
      <c r="A26" s="365">
        <v>44620.03386585648</v>
      </c>
      <c r="B26" s="366" t="s">
        <v>430</v>
      </c>
      <c r="C26" s="367">
        <v>15.0</v>
      </c>
      <c r="D26" s="32"/>
      <c r="E26" s="367" t="s">
        <v>446</v>
      </c>
      <c r="F26" s="369"/>
      <c r="G26" s="369"/>
      <c r="H26" s="369"/>
      <c r="I26" s="369"/>
      <c r="J26" s="369"/>
      <c r="K26" s="369"/>
    </row>
    <row r="27">
      <c r="A27" s="365">
        <v>44620.11274344908</v>
      </c>
      <c r="B27" s="366" t="s">
        <v>428</v>
      </c>
      <c r="C27" s="367">
        <v>4.0</v>
      </c>
      <c r="D27" s="32"/>
      <c r="E27" s="367" t="s">
        <v>447</v>
      </c>
      <c r="F27" s="369"/>
      <c r="G27" s="369"/>
      <c r="H27" s="369"/>
      <c r="I27" s="369"/>
      <c r="J27" s="369"/>
      <c r="K27" s="369"/>
    </row>
    <row r="28">
      <c r="A28" s="365">
        <v>44620.22075025463</v>
      </c>
      <c r="B28" s="366" t="s">
        <v>448</v>
      </c>
      <c r="C28" s="367">
        <v>2.0</v>
      </c>
      <c r="D28" s="366" t="s">
        <v>449</v>
      </c>
      <c r="E28" s="367" t="s">
        <v>450</v>
      </c>
      <c r="F28" s="369"/>
      <c r="G28" s="369"/>
      <c r="H28" s="369"/>
      <c r="I28" s="369"/>
      <c r="J28" s="369"/>
      <c r="K28" s="369"/>
    </row>
    <row r="29">
      <c r="A29" s="365">
        <v>44620.2491965625</v>
      </c>
      <c r="B29" s="366" t="s">
        <v>425</v>
      </c>
      <c r="C29" s="367">
        <v>15.0</v>
      </c>
      <c r="D29" s="32"/>
      <c r="E29" s="367" t="s">
        <v>451</v>
      </c>
      <c r="F29" s="369"/>
      <c r="G29" s="369"/>
      <c r="H29" s="369"/>
      <c r="I29" s="369"/>
      <c r="J29" s="369"/>
      <c r="K29" s="369"/>
    </row>
    <row r="30">
      <c r="A30" s="365">
        <v>44620.26925641204</v>
      </c>
      <c r="B30" s="366" t="s">
        <v>429</v>
      </c>
      <c r="C30" s="367">
        <v>3.5</v>
      </c>
      <c r="D30" s="32"/>
      <c r="E30" s="367" t="s">
        <v>452</v>
      </c>
      <c r="F30" s="369"/>
      <c r="G30" s="369"/>
      <c r="H30" s="369"/>
      <c r="I30" s="369"/>
      <c r="J30" s="369"/>
      <c r="K30" s="369"/>
    </row>
    <row r="31">
      <c r="A31" s="365">
        <v>44620.29245903935</v>
      </c>
      <c r="B31" s="366" t="s">
        <v>428</v>
      </c>
      <c r="C31" s="367">
        <v>300.0</v>
      </c>
      <c r="D31" s="32"/>
      <c r="E31" s="367" t="s">
        <v>453</v>
      </c>
      <c r="F31" s="369"/>
      <c r="G31" s="369"/>
      <c r="H31" s="369"/>
      <c r="I31" s="369"/>
      <c r="J31" s="369"/>
      <c r="K31" s="369"/>
    </row>
    <row r="32">
      <c r="A32" s="365">
        <v>44620.34548822917</v>
      </c>
      <c r="B32" s="366" t="s">
        <v>428</v>
      </c>
      <c r="C32" s="367">
        <v>15.0</v>
      </c>
      <c r="D32" s="32"/>
      <c r="E32" s="367" t="s">
        <v>454</v>
      </c>
      <c r="F32" s="369"/>
      <c r="G32" s="369"/>
      <c r="H32" s="369"/>
      <c r="I32" s="369"/>
      <c r="J32" s="369"/>
      <c r="K32" s="369"/>
    </row>
    <row r="33">
      <c r="A33" s="365">
        <v>44620.3489333912</v>
      </c>
      <c r="B33" s="366" t="s">
        <v>428</v>
      </c>
      <c r="C33" s="367">
        <v>12.0</v>
      </c>
      <c r="D33" s="32"/>
      <c r="E33" s="367" t="s">
        <v>455</v>
      </c>
      <c r="F33" s="369"/>
      <c r="G33" s="369"/>
      <c r="H33" s="369"/>
      <c r="I33" s="369"/>
      <c r="J33" s="369"/>
      <c r="K33" s="369"/>
    </row>
    <row r="34">
      <c r="A34" s="365">
        <v>44620.40542405093</v>
      </c>
      <c r="B34" s="366" t="s">
        <v>431</v>
      </c>
      <c r="C34" s="367">
        <v>12.0</v>
      </c>
      <c r="D34" s="32"/>
      <c r="E34" s="367" t="s">
        <v>456</v>
      </c>
      <c r="F34" s="369"/>
      <c r="G34" s="369"/>
      <c r="H34" s="369"/>
      <c r="I34" s="369"/>
      <c r="J34" s="369"/>
      <c r="K34" s="369"/>
    </row>
    <row r="35">
      <c r="A35" s="365">
        <v>44620.42745878472</v>
      </c>
      <c r="B35" s="366" t="s">
        <v>443</v>
      </c>
      <c r="C35" s="367">
        <v>4.0</v>
      </c>
      <c r="D35" s="32"/>
      <c r="E35" s="367" t="s">
        <v>457</v>
      </c>
      <c r="F35" s="369"/>
      <c r="G35" s="369"/>
      <c r="H35" s="369"/>
      <c r="I35" s="369"/>
      <c r="J35" s="369"/>
      <c r="K35" s="369"/>
    </row>
    <row r="36">
      <c r="A36" s="365">
        <v>44620.44638982639</v>
      </c>
      <c r="B36" s="366" t="s">
        <v>430</v>
      </c>
      <c r="C36" s="367">
        <v>6.0</v>
      </c>
      <c r="D36" s="32"/>
      <c r="E36" s="367" t="s">
        <v>458</v>
      </c>
      <c r="F36" s="369"/>
      <c r="G36" s="369"/>
      <c r="H36" s="369"/>
      <c r="I36" s="369"/>
      <c r="J36" s="369"/>
      <c r="K36" s="369"/>
    </row>
    <row r="37">
      <c r="A37" s="365">
        <v>44620.47153285879</v>
      </c>
      <c r="B37" s="366" t="s">
        <v>428</v>
      </c>
      <c r="C37" s="367">
        <v>10.0</v>
      </c>
      <c r="D37" s="32"/>
      <c r="E37" s="367" t="s">
        <v>459</v>
      </c>
      <c r="F37" s="369"/>
      <c r="G37" s="369"/>
      <c r="H37" s="369"/>
      <c r="I37" s="369"/>
      <c r="J37" s="369"/>
      <c r="K37" s="369"/>
    </row>
    <row r="38">
      <c r="A38" s="365">
        <v>44620.478132233795</v>
      </c>
      <c r="B38" s="366" t="s">
        <v>427</v>
      </c>
      <c r="C38" s="367">
        <v>9.3</v>
      </c>
      <c r="D38" s="32"/>
      <c r="E38" s="367" t="s">
        <v>460</v>
      </c>
      <c r="F38" s="369"/>
      <c r="G38" s="369"/>
      <c r="H38" s="369"/>
      <c r="I38" s="369"/>
      <c r="J38" s="369"/>
      <c r="K38" s="369"/>
    </row>
    <row r="39">
      <c r="A39" s="365">
        <v>44620.494955625</v>
      </c>
      <c r="B39" s="366" t="s">
        <v>428</v>
      </c>
      <c r="C39" s="367">
        <v>15.0</v>
      </c>
      <c r="D39" s="32"/>
      <c r="E39" s="367" t="s">
        <v>461</v>
      </c>
      <c r="F39" s="369"/>
      <c r="G39" s="369"/>
      <c r="H39" s="369"/>
      <c r="I39" s="369"/>
      <c r="J39" s="369"/>
      <c r="K39" s="369"/>
    </row>
    <row r="40">
      <c r="A40" s="365">
        <v>44620.500542442125</v>
      </c>
      <c r="B40" s="366" t="s">
        <v>431</v>
      </c>
      <c r="C40" s="367">
        <v>10.0</v>
      </c>
      <c r="D40" s="366" t="s">
        <v>462</v>
      </c>
      <c r="E40" s="367" t="s">
        <v>463</v>
      </c>
      <c r="F40" s="369"/>
      <c r="G40" s="369"/>
      <c r="H40" s="369"/>
      <c r="I40" s="369"/>
      <c r="J40" s="369"/>
      <c r="K40" s="369"/>
    </row>
    <row r="41">
      <c r="A41" s="365">
        <v>44620.51193021991</v>
      </c>
      <c r="B41" s="366" t="s">
        <v>431</v>
      </c>
      <c r="C41" s="367">
        <v>18.0</v>
      </c>
      <c r="D41" s="366" t="s">
        <v>464</v>
      </c>
      <c r="E41" s="367" t="s">
        <v>465</v>
      </c>
      <c r="F41" s="369"/>
      <c r="G41" s="369"/>
      <c r="H41" s="369"/>
      <c r="I41" s="369"/>
      <c r="J41" s="369"/>
      <c r="K41" s="369"/>
    </row>
    <row r="42">
      <c r="A42" s="365">
        <v>44620.5625827662</v>
      </c>
      <c r="B42" s="366" t="s">
        <v>428</v>
      </c>
      <c r="C42" s="367">
        <v>20.0</v>
      </c>
      <c r="D42" s="366" t="s">
        <v>466</v>
      </c>
      <c r="E42" s="367" t="s">
        <v>467</v>
      </c>
      <c r="F42" s="369"/>
      <c r="G42" s="369"/>
      <c r="H42" s="369"/>
      <c r="I42" s="369"/>
      <c r="J42" s="369"/>
      <c r="K42" s="369"/>
    </row>
    <row r="43">
      <c r="A43" s="365">
        <v>44620.59409975694</v>
      </c>
      <c r="B43" s="366" t="s">
        <v>429</v>
      </c>
      <c r="C43" s="367">
        <v>10.0</v>
      </c>
      <c r="D43" s="32"/>
      <c r="E43" s="367" t="s">
        <v>468</v>
      </c>
      <c r="F43" s="369"/>
      <c r="G43" s="369"/>
      <c r="H43" s="369"/>
      <c r="I43" s="369"/>
      <c r="J43" s="369"/>
      <c r="K43" s="369"/>
    </row>
    <row r="44">
      <c r="A44" s="365">
        <v>44620.75285518519</v>
      </c>
      <c r="B44" s="366" t="s">
        <v>429</v>
      </c>
      <c r="C44" s="367">
        <v>4.0</v>
      </c>
      <c r="D44" s="32"/>
      <c r="E44" s="367" t="s">
        <v>469</v>
      </c>
      <c r="F44" s="369"/>
      <c r="G44" s="369"/>
      <c r="H44" s="369"/>
      <c r="I44" s="369"/>
      <c r="J44" s="369"/>
      <c r="K44" s="369"/>
    </row>
    <row r="45">
      <c r="A45" s="365">
        <v>44620.75646109953</v>
      </c>
      <c r="B45" s="366" t="s">
        <v>430</v>
      </c>
      <c r="C45" s="367">
        <v>1.0</v>
      </c>
      <c r="D45" s="32"/>
      <c r="E45" s="367" t="s">
        <v>470</v>
      </c>
      <c r="F45" s="369"/>
      <c r="G45" s="369"/>
      <c r="H45" s="369"/>
      <c r="I45" s="369"/>
      <c r="J45" s="369"/>
      <c r="K45" s="369"/>
    </row>
    <row r="46">
      <c r="A46" s="365">
        <v>44620.77402165509</v>
      </c>
      <c r="B46" s="366" t="s">
        <v>431</v>
      </c>
      <c r="C46" s="367">
        <v>15.0</v>
      </c>
      <c r="D46" s="32"/>
      <c r="E46" s="367" t="s">
        <v>471</v>
      </c>
      <c r="F46" s="369"/>
      <c r="G46" s="369"/>
      <c r="H46" s="369"/>
      <c r="I46" s="369"/>
      <c r="J46" s="369"/>
      <c r="K46" s="369"/>
    </row>
    <row r="47">
      <c r="A47" s="370">
        <v>44620.84358494213</v>
      </c>
      <c r="B47" s="350" t="s">
        <v>430</v>
      </c>
      <c r="C47" s="350">
        <v>6.2</v>
      </c>
      <c r="E47" s="350" t="s">
        <v>472</v>
      </c>
    </row>
    <row r="48">
      <c r="A48" s="370">
        <v>44620.86089414352</v>
      </c>
      <c r="B48" s="350" t="s">
        <v>428</v>
      </c>
      <c r="C48" s="350">
        <v>23.0</v>
      </c>
      <c r="D48" s="350" t="s">
        <v>473</v>
      </c>
      <c r="E48" s="350" t="s">
        <v>474</v>
      </c>
    </row>
    <row r="49">
      <c r="A49" s="370">
        <v>44620.86216309028</v>
      </c>
      <c r="B49" s="350" t="s">
        <v>427</v>
      </c>
      <c r="C49" s="350">
        <v>17.0</v>
      </c>
      <c r="D49" s="350" t="s">
        <v>475</v>
      </c>
      <c r="E49" s="350" t="s">
        <v>476</v>
      </c>
    </row>
    <row r="50">
      <c r="A50" s="370">
        <v>44620.86564422454</v>
      </c>
      <c r="B50" s="350" t="s">
        <v>427</v>
      </c>
      <c r="C50" s="350">
        <v>15.6</v>
      </c>
      <c r="D50" s="350" t="s">
        <v>477</v>
      </c>
      <c r="E50" s="350" t="s">
        <v>478</v>
      </c>
    </row>
    <row r="51">
      <c r="A51" s="370">
        <v>44620.887502094905</v>
      </c>
      <c r="B51" s="350" t="s">
        <v>428</v>
      </c>
      <c r="C51" s="350">
        <v>5.5</v>
      </c>
      <c r="E51" s="350" t="s">
        <v>479</v>
      </c>
    </row>
    <row r="52">
      <c r="A52" s="370">
        <v>44620.949435138886</v>
      </c>
      <c r="B52" s="350" t="s">
        <v>431</v>
      </c>
      <c r="C52" s="350">
        <v>36.0</v>
      </c>
      <c r="D52" s="350" t="s">
        <v>480</v>
      </c>
      <c r="E52" s="350" t="s">
        <v>481</v>
      </c>
    </row>
    <row r="53">
      <c r="A53" s="370">
        <v>44620.97588056713</v>
      </c>
      <c r="B53" s="350" t="s">
        <v>428</v>
      </c>
      <c r="C53" s="350">
        <v>6.2</v>
      </c>
      <c r="D53" s="350" t="s">
        <v>482</v>
      </c>
      <c r="E53" s="350" t="s">
        <v>483</v>
      </c>
    </row>
    <row r="54">
      <c r="A54" s="370">
        <v>44621.00341435186</v>
      </c>
      <c r="B54" s="350" t="s">
        <v>427</v>
      </c>
      <c r="C54" s="350" t="s">
        <v>484</v>
      </c>
      <c r="E54" s="350" t="s">
        <v>485</v>
      </c>
    </row>
    <row r="55">
      <c r="A55" s="370">
        <v>44621.03949704861</v>
      </c>
      <c r="B55" s="350" t="s">
        <v>427</v>
      </c>
      <c r="C55" s="350" t="s">
        <v>486</v>
      </c>
      <c r="E55" s="350" t="s">
        <v>487</v>
      </c>
    </row>
    <row r="56">
      <c r="A56" s="370">
        <v>44621.041206319445</v>
      </c>
      <c r="B56" s="350" t="s">
        <v>427</v>
      </c>
      <c r="C56" s="350" t="s">
        <v>486</v>
      </c>
      <c r="D56" s="350" t="s">
        <v>488</v>
      </c>
      <c r="E56" s="350" t="s">
        <v>487</v>
      </c>
    </row>
    <row r="57">
      <c r="A57" s="370">
        <v>44621.05033759259</v>
      </c>
      <c r="B57" s="350" t="s">
        <v>427</v>
      </c>
      <c r="C57" s="350" t="s">
        <v>489</v>
      </c>
      <c r="D57" s="350" t="s">
        <v>490</v>
      </c>
      <c r="E57" s="350" t="s">
        <v>491</v>
      </c>
    </row>
    <row r="58">
      <c r="A58" s="370">
        <v>44621.079906493054</v>
      </c>
      <c r="B58" s="350" t="s">
        <v>427</v>
      </c>
      <c r="C58" s="350">
        <v>5.4</v>
      </c>
      <c r="E58" s="350" t="s">
        <v>492</v>
      </c>
    </row>
    <row r="59">
      <c r="A59" s="370">
        <v>44621.113701689814</v>
      </c>
      <c r="B59" s="350" t="s">
        <v>427</v>
      </c>
      <c r="C59" s="350">
        <v>15.0</v>
      </c>
      <c r="E59" s="350" t="s">
        <v>492</v>
      </c>
    </row>
    <row r="60">
      <c r="A60" s="370">
        <v>44621.216931793984</v>
      </c>
      <c r="B60" s="350" t="s">
        <v>448</v>
      </c>
      <c r="C60" s="350">
        <v>10.0</v>
      </c>
      <c r="E60" s="350" t="s">
        <v>493</v>
      </c>
    </row>
    <row r="61">
      <c r="A61" s="370">
        <v>44621.36510866898</v>
      </c>
      <c r="B61" s="350" t="s">
        <v>428</v>
      </c>
      <c r="C61" s="350" t="s">
        <v>494</v>
      </c>
      <c r="E61" s="350" t="s">
        <v>495</v>
      </c>
    </row>
    <row r="62">
      <c r="A62" s="370">
        <v>44621.383079907406</v>
      </c>
      <c r="B62" s="350" t="s">
        <v>425</v>
      </c>
      <c r="C62" s="350">
        <v>2.0</v>
      </c>
      <c r="E62" s="350" t="s">
        <v>496</v>
      </c>
    </row>
    <row r="63">
      <c r="A63" s="370">
        <v>44621.39084017361</v>
      </c>
      <c r="B63" s="350" t="s">
        <v>425</v>
      </c>
      <c r="C63" s="350">
        <v>3.0</v>
      </c>
      <c r="E63" s="350" t="s">
        <v>497</v>
      </c>
    </row>
    <row r="64">
      <c r="A64" s="370">
        <v>44621.39383159722</v>
      </c>
      <c r="B64" s="350" t="s">
        <v>431</v>
      </c>
      <c r="C64" s="350">
        <v>1.0</v>
      </c>
      <c r="E64" s="350" t="s">
        <v>497</v>
      </c>
    </row>
    <row r="65">
      <c r="A65" s="370">
        <v>44621.39414722222</v>
      </c>
      <c r="B65" s="350" t="s">
        <v>431</v>
      </c>
      <c r="C65" s="350">
        <v>8.0</v>
      </c>
      <c r="E65" s="350" t="s">
        <v>497</v>
      </c>
    </row>
    <row r="66">
      <c r="A66" s="370">
        <v>44621.39463048612</v>
      </c>
      <c r="B66" s="350" t="s">
        <v>431</v>
      </c>
      <c r="C66" s="350">
        <v>5.0</v>
      </c>
      <c r="D66" s="350" t="s">
        <v>498</v>
      </c>
      <c r="E66" s="350" t="s">
        <v>497</v>
      </c>
    </row>
    <row r="67">
      <c r="A67" s="370">
        <v>44621.39646387732</v>
      </c>
      <c r="B67" s="350" t="s">
        <v>431</v>
      </c>
      <c r="C67" s="350">
        <v>9.5</v>
      </c>
      <c r="E67" s="350" t="s">
        <v>497</v>
      </c>
    </row>
    <row r="68">
      <c r="A68" s="370">
        <v>44621.46738934028</v>
      </c>
      <c r="B68" s="350" t="s">
        <v>428</v>
      </c>
      <c r="C68" s="350">
        <v>5.5</v>
      </c>
      <c r="E68" s="350" t="s">
        <v>499</v>
      </c>
    </row>
    <row r="69">
      <c r="A69" s="370">
        <v>44621.492495694445</v>
      </c>
      <c r="B69" s="350" t="s">
        <v>425</v>
      </c>
      <c r="C69" s="350">
        <v>10.4</v>
      </c>
      <c r="E69" s="350" t="s">
        <v>500</v>
      </c>
    </row>
    <row r="70">
      <c r="A70" s="370">
        <v>44621.529522453704</v>
      </c>
      <c r="B70" s="350" t="s">
        <v>448</v>
      </c>
      <c r="C70" s="350">
        <v>5.0</v>
      </c>
      <c r="E70" s="350" t="s">
        <v>501</v>
      </c>
    </row>
    <row r="71">
      <c r="A71" s="370">
        <v>44621.530471817125</v>
      </c>
      <c r="B71" s="350" t="s">
        <v>427</v>
      </c>
      <c r="C71" s="350">
        <v>7.5</v>
      </c>
      <c r="E71" s="350" t="s">
        <v>499</v>
      </c>
    </row>
    <row r="72">
      <c r="A72" s="370">
        <v>44621.53634677084</v>
      </c>
      <c r="B72" s="350" t="s">
        <v>430</v>
      </c>
      <c r="C72" s="350">
        <v>2.5</v>
      </c>
      <c r="E72" s="350" t="s">
        <v>499</v>
      </c>
    </row>
    <row r="73">
      <c r="A73" s="370">
        <v>44621.53789864584</v>
      </c>
      <c r="B73" s="350" t="s">
        <v>443</v>
      </c>
      <c r="C73" s="350">
        <v>6.0</v>
      </c>
      <c r="E73" s="350" t="s">
        <v>499</v>
      </c>
    </row>
    <row r="74">
      <c r="A74" s="370">
        <v>44621.53926258102</v>
      </c>
      <c r="B74" s="350" t="s">
        <v>443</v>
      </c>
      <c r="C74" s="350">
        <v>6.0</v>
      </c>
      <c r="E74" s="350" t="s">
        <v>499</v>
      </c>
    </row>
    <row r="75">
      <c r="A75" s="370">
        <v>44621.568538946754</v>
      </c>
      <c r="B75" s="350" t="s">
        <v>448</v>
      </c>
      <c r="C75" s="350">
        <v>1.0</v>
      </c>
      <c r="E75" s="350" t="s">
        <v>499</v>
      </c>
    </row>
    <row r="76">
      <c r="A76" s="370">
        <v>44621.569016203706</v>
      </c>
      <c r="B76" s="350" t="s">
        <v>443</v>
      </c>
      <c r="C76" s="350">
        <v>6.0</v>
      </c>
      <c r="E76" s="350" t="s">
        <v>499</v>
      </c>
    </row>
    <row r="77">
      <c r="A77" s="370">
        <v>44621.571195324075</v>
      </c>
      <c r="B77" s="350" t="s">
        <v>431</v>
      </c>
      <c r="C77" s="350">
        <v>15.0</v>
      </c>
      <c r="E77" s="350" t="s">
        <v>499</v>
      </c>
    </row>
    <row r="78">
      <c r="A78" s="370">
        <v>44621.64275716435</v>
      </c>
      <c r="B78" s="350" t="s">
        <v>448</v>
      </c>
      <c r="C78" s="350" t="s">
        <v>502</v>
      </c>
      <c r="D78" s="350" t="s">
        <v>503</v>
      </c>
      <c r="E78" s="350" t="s">
        <v>504</v>
      </c>
    </row>
    <row r="79">
      <c r="A79" s="370">
        <v>44621.65879606482</v>
      </c>
      <c r="B79" s="350" t="s">
        <v>448</v>
      </c>
      <c r="C79" s="350">
        <v>20.0</v>
      </c>
      <c r="E79" s="350" t="s">
        <v>499</v>
      </c>
    </row>
    <row r="80">
      <c r="A80" s="370">
        <v>44621.65954454862</v>
      </c>
      <c r="B80" s="350" t="s">
        <v>428</v>
      </c>
      <c r="C80" s="350">
        <v>7.5</v>
      </c>
      <c r="E80" s="350" t="s">
        <v>499</v>
      </c>
    </row>
    <row r="81">
      <c r="A81" s="370">
        <v>44621.66074789352</v>
      </c>
      <c r="B81" s="350" t="s">
        <v>448</v>
      </c>
      <c r="C81" s="350">
        <v>1.0</v>
      </c>
      <c r="E81" s="350" t="s">
        <v>499</v>
      </c>
    </row>
    <row r="82">
      <c r="A82" s="370">
        <v>44621.69492917824</v>
      </c>
      <c r="B82" s="350" t="s">
        <v>428</v>
      </c>
      <c r="C82" s="350" t="s">
        <v>505</v>
      </c>
      <c r="D82" s="350" t="s">
        <v>505</v>
      </c>
      <c r="E82" s="350" t="s">
        <v>506</v>
      </c>
    </row>
    <row r="83">
      <c r="A83" s="370">
        <v>44621.718427824075</v>
      </c>
      <c r="B83" s="350" t="s">
        <v>448</v>
      </c>
      <c r="C83" s="350">
        <v>1.5</v>
      </c>
      <c r="E83" s="350" t="s">
        <v>499</v>
      </c>
    </row>
    <row r="84">
      <c r="A84" s="370">
        <v>44621.72697674768</v>
      </c>
      <c r="B84" s="350" t="s">
        <v>443</v>
      </c>
      <c r="C84" s="350">
        <v>0.2</v>
      </c>
      <c r="E84" s="350" t="s">
        <v>507</v>
      </c>
    </row>
    <row r="85">
      <c r="A85" s="370">
        <v>44621.78723111111</v>
      </c>
      <c r="B85" s="350" t="s">
        <v>430</v>
      </c>
      <c r="C85" s="350">
        <v>0.0</v>
      </c>
      <c r="D85" s="350" t="s">
        <v>508</v>
      </c>
      <c r="E85" s="350" t="s">
        <v>509</v>
      </c>
    </row>
    <row r="86">
      <c r="A86" s="370">
        <v>44621.792531134255</v>
      </c>
      <c r="B86" s="350" t="s">
        <v>427</v>
      </c>
      <c r="C86" s="350">
        <v>10.0</v>
      </c>
      <c r="E86" s="350" t="s">
        <v>499</v>
      </c>
    </row>
    <row r="87">
      <c r="A87" s="370">
        <v>44621.79366575231</v>
      </c>
      <c r="B87" s="350" t="s">
        <v>429</v>
      </c>
      <c r="C87" s="350">
        <v>0.3</v>
      </c>
      <c r="E87" s="350" t="s">
        <v>499</v>
      </c>
    </row>
    <row r="88">
      <c r="A88" s="370">
        <v>44621.83978421296</v>
      </c>
      <c r="B88" s="350" t="s">
        <v>425</v>
      </c>
      <c r="C88" s="350">
        <v>10.0</v>
      </c>
      <c r="E88" s="350" t="s">
        <v>510</v>
      </c>
    </row>
    <row r="89">
      <c r="A89" s="370">
        <v>44621.86637069445</v>
      </c>
      <c r="B89" s="350" t="s">
        <v>430</v>
      </c>
      <c r="C89" s="350" t="s">
        <v>511</v>
      </c>
      <c r="E89" s="350" t="s">
        <v>512</v>
      </c>
    </row>
    <row r="90">
      <c r="A90" s="370">
        <v>44621.876259930556</v>
      </c>
      <c r="B90" s="350" t="s">
        <v>443</v>
      </c>
      <c r="C90" s="350" t="s">
        <v>513</v>
      </c>
      <c r="D90" s="350" t="s">
        <v>514</v>
      </c>
      <c r="E90" s="350" t="s">
        <v>515</v>
      </c>
    </row>
    <row r="91">
      <c r="A91" s="370">
        <v>44621.91307368055</v>
      </c>
      <c r="B91" s="350" t="s">
        <v>428</v>
      </c>
      <c r="C91" s="350">
        <v>7.5</v>
      </c>
      <c r="E91" s="350" t="s">
        <v>516</v>
      </c>
    </row>
    <row r="92">
      <c r="A92" s="370">
        <v>44621.926464062504</v>
      </c>
      <c r="B92" s="350" t="s">
        <v>427</v>
      </c>
      <c r="C92" s="350">
        <v>20.0</v>
      </c>
      <c r="E92" s="350" t="s">
        <v>517</v>
      </c>
    </row>
    <row r="93">
      <c r="A93" s="370">
        <v>44622.286116180556</v>
      </c>
      <c r="B93" s="350" t="s">
        <v>430</v>
      </c>
      <c r="C93" s="350">
        <v>81.0</v>
      </c>
      <c r="E93" s="350" t="s">
        <v>518</v>
      </c>
    </row>
    <row r="94">
      <c r="A94" s="370">
        <v>44622.32701140046</v>
      </c>
      <c r="B94" s="350" t="s">
        <v>448</v>
      </c>
      <c r="C94" s="350" t="s">
        <v>519</v>
      </c>
      <c r="E94" s="350" t="s">
        <v>520</v>
      </c>
    </row>
    <row r="95">
      <c r="A95" s="370">
        <v>44622.392801724534</v>
      </c>
      <c r="B95" s="350" t="s">
        <v>425</v>
      </c>
      <c r="C95" s="350">
        <v>5.0</v>
      </c>
      <c r="E95" s="350" t="s">
        <v>497</v>
      </c>
    </row>
    <row r="96">
      <c r="A96" s="370">
        <v>44622.416257164354</v>
      </c>
      <c r="B96" s="350" t="s">
        <v>443</v>
      </c>
      <c r="C96" s="350">
        <v>1.0</v>
      </c>
      <c r="E96" s="350" t="s">
        <v>499</v>
      </c>
    </row>
    <row r="97">
      <c r="A97" s="370">
        <v>44622.41731763889</v>
      </c>
      <c r="B97" s="350" t="s">
        <v>430</v>
      </c>
      <c r="C97" s="350">
        <v>0.2</v>
      </c>
      <c r="E97" s="350" t="s">
        <v>499</v>
      </c>
    </row>
    <row r="98">
      <c r="A98" s="370">
        <v>44622.41842296296</v>
      </c>
      <c r="B98" s="350" t="s">
        <v>429</v>
      </c>
      <c r="C98" s="350">
        <v>2.0</v>
      </c>
      <c r="E98" s="350" t="s">
        <v>499</v>
      </c>
    </row>
    <row r="99">
      <c r="A99" s="370">
        <v>44622.42067170139</v>
      </c>
      <c r="B99" s="350" t="s">
        <v>431</v>
      </c>
      <c r="C99" s="350">
        <v>10.0</v>
      </c>
      <c r="E99" s="350" t="s">
        <v>499</v>
      </c>
    </row>
    <row r="100">
      <c r="A100" s="370">
        <v>44622.42291403935</v>
      </c>
      <c r="B100" s="350" t="s">
        <v>448</v>
      </c>
      <c r="C100" s="350">
        <v>0.5</v>
      </c>
      <c r="E100" s="350" t="s">
        <v>499</v>
      </c>
    </row>
    <row r="101">
      <c r="A101" s="370">
        <v>44622.42479534722</v>
      </c>
      <c r="B101" s="350" t="s">
        <v>427</v>
      </c>
      <c r="C101" s="350">
        <v>5.6</v>
      </c>
      <c r="E101" s="350" t="s">
        <v>499</v>
      </c>
    </row>
    <row r="102">
      <c r="A102" s="370">
        <v>44622.425330949074</v>
      </c>
      <c r="B102" s="350" t="s">
        <v>428</v>
      </c>
      <c r="C102" s="350">
        <v>0.7</v>
      </c>
      <c r="E102" s="350" t="s">
        <v>499</v>
      </c>
    </row>
    <row r="103">
      <c r="A103" s="370">
        <v>44622.42588702546</v>
      </c>
      <c r="B103" s="350" t="s">
        <v>430</v>
      </c>
      <c r="C103" s="350">
        <v>1.5</v>
      </c>
      <c r="E103" s="350" t="s">
        <v>499</v>
      </c>
    </row>
    <row r="104">
      <c r="A104" s="370">
        <v>44622.42786253472</v>
      </c>
      <c r="B104" s="350" t="s">
        <v>425</v>
      </c>
      <c r="C104" s="350">
        <v>0.1</v>
      </c>
      <c r="E104" s="350" t="s">
        <v>499</v>
      </c>
    </row>
    <row r="105">
      <c r="A105" s="370">
        <v>44622.52331019676</v>
      </c>
      <c r="B105" s="350" t="s">
        <v>448</v>
      </c>
      <c r="C105" s="350">
        <v>0.5</v>
      </c>
      <c r="E105" s="350" t="s">
        <v>499</v>
      </c>
    </row>
    <row r="106">
      <c r="A106" s="370">
        <v>44622.52509052084</v>
      </c>
      <c r="B106" s="350" t="s">
        <v>430</v>
      </c>
      <c r="C106" s="350">
        <v>70.0</v>
      </c>
      <c r="E106" s="350" t="s">
        <v>521</v>
      </c>
    </row>
    <row r="107">
      <c r="A107" s="370">
        <v>44622.60934258102</v>
      </c>
      <c r="B107" s="350" t="s">
        <v>443</v>
      </c>
      <c r="C107" s="350">
        <v>10.0</v>
      </c>
      <c r="E107" s="350" t="s">
        <v>522</v>
      </c>
    </row>
    <row r="108">
      <c r="A108" s="370">
        <v>44622.61435354166</v>
      </c>
      <c r="B108" s="350" t="s">
        <v>425</v>
      </c>
      <c r="C108" s="350">
        <v>5.8</v>
      </c>
      <c r="D108" s="350" t="s">
        <v>523</v>
      </c>
      <c r="E108" s="350" t="s">
        <v>524</v>
      </c>
    </row>
    <row r="109">
      <c r="A109" s="370">
        <v>44622.61746616898</v>
      </c>
      <c r="B109" s="350" t="s">
        <v>425</v>
      </c>
      <c r="C109" s="350" t="s">
        <v>525</v>
      </c>
      <c r="D109" s="350" t="s">
        <v>526</v>
      </c>
      <c r="E109" s="350" t="s">
        <v>527</v>
      </c>
    </row>
    <row r="110">
      <c r="A110" s="370">
        <v>44622.65315508102</v>
      </c>
      <c r="B110" s="350" t="s">
        <v>443</v>
      </c>
      <c r="C110" s="350">
        <v>45.0</v>
      </c>
      <c r="E110" s="350" t="s">
        <v>528</v>
      </c>
    </row>
    <row r="111">
      <c r="A111" s="370">
        <v>44622.65544891203</v>
      </c>
      <c r="B111" s="350" t="s">
        <v>443</v>
      </c>
      <c r="C111" s="350" t="s">
        <v>529</v>
      </c>
      <c r="E111" s="350" t="s">
        <v>530</v>
      </c>
    </row>
    <row r="112">
      <c r="A112" s="370">
        <v>44622.696802488426</v>
      </c>
      <c r="B112" s="350" t="s">
        <v>429</v>
      </c>
      <c r="C112" s="350">
        <v>0.4</v>
      </c>
      <c r="E112" s="350" t="s">
        <v>499</v>
      </c>
    </row>
    <row r="113">
      <c r="A113" s="370">
        <v>44622.69699891204</v>
      </c>
      <c r="B113" s="350" t="s">
        <v>448</v>
      </c>
      <c r="C113" s="350">
        <v>1.0</v>
      </c>
      <c r="E113" s="350" t="s">
        <v>499</v>
      </c>
    </row>
    <row r="114">
      <c r="A114" s="370">
        <v>44622.697331585645</v>
      </c>
      <c r="B114" s="350" t="s">
        <v>425</v>
      </c>
      <c r="C114" s="350">
        <v>0.3</v>
      </c>
      <c r="E114" s="350" t="s">
        <v>499</v>
      </c>
    </row>
    <row r="115">
      <c r="A115" s="370">
        <v>44622.69844677083</v>
      </c>
      <c r="B115" s="350" t="s">
        <v>431</v>
      </c>
      <c r="C115" s="350">
        <v>1.9</v>
      </c>
      <c r="E115" s="350" t="s">
        <v>499</v>
      </c>
    </row>
    <row r="116">
      <c r="A116" s="370">
        <v>44622.699178622686</v>
      </c>
      <c r="B116" s="350" t="s">
        <v>428</v>
      </c>
      <c r="C116" s="350">
        <v>2.2</v>
      </c>
      <c r="E116" s="350" t="s">
        <v>499</v>
      </c>
    </row>
    <row r="117">
      <c r="A117" s="370">
        <v>44622.699845219904</v>
      </c>
      <c r="B117" s="350" t="s">
        <v>427</v>
      </c>
      <c r="C117" s="350">
        <v>0.1</v>
      </c>
      <c r="E117" s="350" t="s">
        <v>499</v>
      </c>
    </row>
    <row r="118">
      <c r="A118" s="370">
        <v>44622.70111247685</v>
      </c>
      <c r="B118" s="350" t="s">
        <v>430</v>
      </c>
      <c r="C118" s="350">
        <v>5.0</v>
      </c>
      <c r="E118" s="350" t="s">
        <v>499</v>
      </c>
    </row>
    <row r="119">
      <c r="A119" s="370">
        <v>44622.702220127314</v>
      </c>
      <c r="B119" s="350" t="s">
        <v>443</v>
      </c>
      <c r="C119" s="350">
        <v>1.5</v>
      </c>
      <c r="E119" s="350" t="s">
        <v>499</v>
      </c>
    </row>
    <row r="120">
      <c r="A120" s="370">
        <v>44622.729719386574</v>
      </c>
      <c r="B120" s="350" t="s">
        <v>428</v>
      </c>
      <c r="C120" s="350">
        <v>400.0</v>
      </c>
      <c r="E120" s="350" t="s">
        <v>531</v>
      </c>
    </row>
    <row r="121">
      <c r="A121" s="370">
        <v>44622.73057644676</v>
      </c>
      <c r="B121" s="350" t="s">
        <v>428</v>
      </c>
      <c r="C121" s="350">
        <v>5.0</v>
      </c>
      <c r="E121" s="350" t="s">
        <v>532</v>
      </c>
    </row>
    <row r="122">
      <c r="A122" s="370">
        <v>44622.74411644676</v>
      </c>
      <c r="B122" s="350" t="s">
        <v>427</v>
      </c>
      <c r="C122" s="350">
        <v>9.2</v>
      </c>
      <c r="E122" s="350" t="s">
        <v>533</v>
      </c>
    </row>
    <row r="123">
      <c r="A123" s="370">
        <v>44622.76792817129</v>
      </c>
      <c r="B123" s="350" t="s">
        <v>428</v>
      </c>
      <c r="C123" s="350" t="s">
        <v>534</v>
      </c>
      <c r="D123" s="350" t="s">
        <v>535</v>
      </c>
      <c r="E123" s="350" t="s">
        <v>536</v>
      </c>
    </row>
    <row r="124">
      <c r="A124" s="370">
        <v>44622.76891652778</v>
      </c>
      <c r="B124" s="350" t="s">
        <v>428</v>
      </c>
      <c r="C124" s="350" t="s">
        <v>537</v>
      </c>
      <c r="D124" s="350" t="s">
        <v>538</v>
      </c>
      <c r="E124" s="350" t="s">
        <v>536</v>
      </c>
    </row>
    <row r="125">
      <c r="A125" s="370">
        <v>44622.7986364699</v>
      </c>
      <c r="B125" s="350" t="s">
        <v>430</v>
      </c>
      <c r="C125" s="350">
        <v>100.0</v>
      </c>
      <c r="E125" s="350" t="s">
        <v>539</v>
      </c>
    </row>
    <row r="126">
      <c r="A126" s="370">
        <v>44622.79871274305</v>
      </c>
      <c r="B126" s="350" t="s">
        <v>431</v>
      </c>
      <c r="C126" s="350">
        <v>5.0</v>
      </c>
      <c r="E126" s="350" t="s">
        <v>540</v>
      </c>
    </row>
    <row r="127">
      <c r="A127" s="370">
        <v>44622.80971260417</v>
      </c>
      <c r="B127" s="350" t="s">
        <v>425</v>
      </c>
      <c r="C127" s="350">
        <v>10.2</v>
      </c>
      <c r="E127" s="350" t="s">
        <v>541</v>
      </c>
    </row>
    <row r="128">
      <c r="A128" s="370">
        <v>44622.824506261575</v>
      </c>
      <c r="B128" s="350" t="s">
        <v>425</v>
      </c>
      <c r="C128" s="350" t="s">
        <v>542</v>
      </c>
      <c r="E128" s="350" t="s">
        <v>543</v>
      </c>
    </row>
    <row r="129">
      <c r="A129" s="370">
        <v>44622.82541238426</v>
      </c>
      <c r="B129" s="350" t="s">
        <v>431</v>
      </c>
      <c r="C129" s="350">
        <v>10.0</v>
      </c>
      <c r="E129" s="350" t="s">
        <v>544</v>
      </c>
    </row>
    <row r="130">
      <c r="A130" s="370">
        <v>44622.825938055554</v>
      </c>
      <c r="B130" s="350" t="s">
        <v>428</v>
      </c>
      <c r="C130" s="350">
        <v>20.0</v>
      </c>
      <c r="E130" s="350" t="s">
        <v>545</v>
      </c>
    </row>
    <row r="131">
      <c r="A131" s="370">
        <v>44622.82882622685</v>
      </c>
      <c r="B131" s="350" t="s">
        <v>428</v>
      </c>
      <c r="C131" s="350">
        <v>1.0</v>
      </c>
      <c r="E131" s="350" t="s">
        <v>546</v>
      </c>
    </row>
    <row r="132">
      <c r="A132" s="370">
        <v>44622.84701931713</v>
      </c>
      <c r="B132" s="350" t="s">
        <v>425</v>
      </c>
      <c r="C132" s="350" t="s">
        <v>547</v>
      </c>
      <c r="E132" s="350" t="s">
        <v>548</v>
      </c>
    </row>
    <row r="133">
      <c r="A133" s="370">
        <v>44622.85023822916</v>
      </c>
      <c r="B133" s="350" t="s">
        <v>425</v>
      </c>
      <c r="C133" s="350">
        <v>10.5</v>
      </c>
      <c r="E133" s="350" t="s">
        <v>549</v>
      </c>
    </row>
    <row r="134">
      <c r="A134" s="370">
        <v>44622.8532462963</v>
      </c>
      <c r="B134" s="350" t="s">
        <v>427</v>
      </c>
      <c r="C134" s="350">
        <v>5.0</v>
      </c>
      <c r="E134" s="350" t="s">
        <v>550</v>
      </c>
    </row>
    <row r="135">
      <c r="A135" s="370">
        <v>44622.86748086805</v>
      </c>
      <c r="B135" s="350" t="s">
        <v>443</v>
      </c>
      <c r="C135" s="350">
        <v>0.6</v>
      </c>
      <c r="E135" s="350" t="s">
        <v>499</v>
      </c>
    </row>
    <row r="136">
      <c r="A136" s="370">
        <v>44622.901495451384</v>
      </c>
      <c r="B136" s="350" t="s">
        <v>431</v>
      </c>
      <c r="C136" s="350">
        <v>10.0</v>
      </c>
      <c r="E136" s="350" t="s">
        <v>551</v>
      </c>
    </row>
    <row r="137">
      <c r="A137" s="370">
        <v>44622.90321751157</v>
      </c>
      <c r="B137" s="350" t="s">
        <v>431</v>
      </c>
      <c r="C137" s="350">
        <v>65.0</v>
      </c>
      <c r="E137" s="350" t="s">
        <v>552</v>
      </c>
    </row>
    <row r="138">
      <c r="A138" s="370">
        <v>44622.921340381945</v>
      </c>
      <c r="B138" s="350" t="s">
        <v>425</v>
      </c>
      <c r="C138" s="350">
        <v>10.0</v>
      </c>
      <c r="E138" s="350" t="s">
        <v>553</v>
      </c>
    </row>
    <row r="139">
      <c r="A139" s="370">
        <v>44622.926018819446</v>
      </c>
      <c r="B139" s="350" t="s">
        <v>428</v>
      </c>
      <c r="C139" s="350">
        <v>10.0</v>
      </c>
      <c r="E139" s="350" t="s">
        <v>554</v>
      </c>
    </row>
    <row r="140">
      <c r="A140" s="370">
        <v>44622.93114199074</v>
      </c>
      <c r="B140" s="350" t="s">
        <v>429</v>
      </c>
      <c r="C140" s="350">
        <v>7.0</v>
      </c>
      <c r="E140" s="350" t="s">
        <v>555</v>
      </c>
    </row>
    <row r="141">
      <c r="A141" s="370">
        <v>44622.93153239583</v>
      </c>
      <c r="B141" s="350" t="s">
        <v>425</v>
      </c>
      <c r="C141" s="350">
        <v>10.2</v>
      </c>
      <c r="E141" s="350" t="s">
        <v>556</v>
      </c>
    </row>
    <row r="142">
      <c r="A142" s="370">
        <v>44622.93162523148</v>
      </c>
      <c r="B142" s="350" t="s">
        <v>428</v>
      </c>
      <c r="C142" s="350">
        <v>0.4</v>
      </c>
      <c r="E142" s="350" t="s">
        <v>557</v>
      </c>
    </row>
    <row r="143">
      <c r="A143" s="370">
        <v>44622.9323002662</v>
      </c>
      <c r="B143" s="350" t="s">
        <v>443</v>
      </c>
      <c r="C143" s="350">
        <v>10.2</v>
      </c>
      <c r="E143" s="350" t="s">
        <v>558</v>
      </c>
    </row>
    <row r="144">
      <c r="A144" s="370">
        <v>44622.9361115162</v>
      </c>
      <c r="B144" s="350" t="s">
        <v>430</v>
      </c>
      <c r="C144" s="350">
        <v>100.0</v>
      </c>
      <c r="E144" s="350" t="s">
        <v>559</v>
      </c>
    </row>
    <row r="145">
      <c r="A145" s="370">
        <v>44622.94006424768</v>
      </c>
      <c r="B145" s="350" t="s">
        <v>425</v>
      </c>
      <c r="C145" s="350">
        <v>278.0</v>
      </c>
      <c r="E145" s="350" t="s">
        <v>560</v>
      </c>
    </row>
    <row r="146">
      <c r="A146" s="370">
        <v>44622.94400636574</v>
      </c>
      <c r="B146" s="350" t="s">
        <v>425</v>
      </c>
      <c r="C146" s="350" t="s">
        <v>561</v>
      </c>
      <c r="D146" s="350" t="s">
        <v>562</v>
      </c>
      <c r="E146" s="350" t="s">
        <v>563</v>
      </c>
    </row>
    <row r="147">
      <c r="A147" s="370">
        <v>44622.94661453704</v>
      </c>
      <c r="B147" s="350" t="s">
        <v>430</v>
      </c>
      <c r="C147" s="350">
        <v>5.0</v>
      </c>
      <c r="D147" s="350" t="s">
        <v>564</v>
      </c>
      <c r="E147" s="350" t="s">
        <v>565</v>
      </c>
    </row>
    <row r="148">
      <c r="A148" s="370">
        <v>44622.94934414352</v>
      </c>
      <c r="B148" s="350" t="s">
        <v>428</v>
      </c>
      <c r="C148" s="350">
        <v>5.0</v>
      </c>
      <c r="E148" s="350" t="s">
        <v>566</v>
      </c>
    </row>
    <row r="149">
      <c r="A149" s="370">
        <v>44622.95316858796</v>
      </c>
      <c r="B149" s="350" t="s">
        <v>431</v>
      </c>
      <c r="C149" s="350">
        <v>100.0</v>
      </c>
      <c r="E149" s="350" t="s">
        <v>559</v>
      </c>
    </row>
    <row r="150">
      <c r="A150" s="370">
        <v>44622.95831369213</v>
      </c>
      <c r="B150" s="350" t="s">
        <v>425</v>
      </c>
      <c r="C150" s="350" t="s">
        <v>567</v>
      </c>
      <c r="E150" s="350" t="s">
        <v>568</v>
      </c>
    </row>
    <row r="151">
      <c r="A151" s="370">
        <v>44622.95848486111</v>
      </c>
      <c r="B151" s="350" t="s">
        <v>431</v>
      </c>
      <c r="C151" s="350" t="s">
        <v>569</v>
      </c>
      <c r="E151" s="350" t="s">
        <v>570</v>
      </c>
    </row>
    <row r="152">
      <c r="A152" s="370">
        <v>44622.959264097226</v>
      </c>
      <c r="B152" s="350" t="s">
        <v>430</v>
      </c>
      <c r="C152" s="350" t="s">
        <v>571</v>
      </c>
      <c r="E152" s="350" t="s">
        <v>570</v>
      </c>
    </row>
    <row r="153">
      <c r="A153" s="370">
        <v>44622.96130127315</v>
      </c>
      <c r="B153" s="350" t="s">
        <v>430</v>
      </c>
      <c r="C153" s="350">
        <v>1.0</v>
      </c>
      <c r="E153" s="350" t="s">
        <v>572</v>
      </c>
    </row>
    <row r="154">
      <c r="A154" s="370">
        <v>44622.9827833912</v>
      </c>
      <c r="B154" s="350" t="s">
        <v>428</v>
      </c>
      <c r="C154" s="350">
        <v>10.2</v>
      </c>
      <c r="E154" s="350" t="s">
        <v>573</v>
      </c>
    </row>
    <row r="155">
      <c r="A155" s="370">
        <v>44623.00760383102</v>
      </c>
      <c r="B155" s="350" t="s">
        <v>428</v>
      </c>
      <c r="C155" s="350">
        <v>10.0</v>
      </c>
      <c r="E155" s="350" t="s">
        <v>574</v>
      </c>
    </row>
    <row r="156">
      <c r="A156" s="370">
        <v>44623.18871722222</v>
      </c>
      <c r="B156" s="350" t="s">
        <v>425</v>
      </c>
      <c r="C156" s="350">
        <v>1.0</v>
      </c>
      <c r="E156" s="350" t="s">
        <v>575</v>
      </c>
    </row>
    <row r="157">
      <c r="A157" s="370">
        <v>44623.232193715274</v>
      </c>
      <c r="B157" s="350" t="s">
        <v>430</v>
      </c>
      <c r="C157" s="350">
        <v>3.0</v>
      </c>
      <c r="E157" s="350" t="s">
        <v>576</v>
      </c>
    </row>
    <row r="158">
      <c r="A158" s="370">
        <v>44623.27992916667</v>
      </c>
      <c r="B158" s="350" t="s">
        <v>448</v>
      </c>
      <c r="C158" s="350">
        <v>5.0</v>
      </c>
      <c r="E158" s="350" t="s">
        <v>577</v>
      </c>
    </row>
    <row r="159">
      <c r="A159" s="370">
        <v>44623.287209745366</v>
      </c>
      <c r="B159" s="350" t="s">
        <v>443</v>
      </c>
      <c r="C159" s="350" t="s">
        <v>578</v>
      </c>
      <c r="E159" s="350" t="s">
        <v>579</v>
      </c>
    </row>
    <row r="160">
      <c r="A160" s="370">
        <v>44623.28879586805</v>
      </c>
      <c r="B160" s="350" t="s">
        <v>431</v>
      </c>
      <c r="C160" s="350">
        <v>5.0</v>
      </c>
      <c r="E160" s="350" t="s">
        <v>540</v>
      </c>
    </row>
    <row r="161">
      <c r="A161" s="370">
        <v>44623.310233993056</v>
      </c>
      <c r="B161" s="350" t="s">
        <v>425</v>
      </c>
      <c r="C161" s="350">
        <v>14.0</v>
      </c>
      <c r="E161" s="350" t="s">
        <v>580</v>
      </c>
    </row>
    <row r="162">
      <c r="A162" s="370">
        <v>44623.31972695602</v>
      </c>
      <c r="B162" s="350" t="s">
        <v>429</v>
      </c>
      <c r="C162" s="350">
        <v>10.0</v>
      </c>
      <c r="E162" s="350" t="s">
        <v>577</v>
      </c>
    </row>
    <row r="163">
      <c r="A163" s="370">
        <v>44623.32616005787</v>
      </c>
      <c r="B163" s="350" t="s">
        <v>430</v>
      </c>
      <c r="C163" s="350">
        <v>5.0</v>
      </c>
      <c r="E163" s="350" t="s">
        <v>581</v>
      </c>
    </row>
    <row r="164">
      <c r="A164" s="370">
        <v>44623.33648395834</v>
      </c>
      <c r="B164" s="350" t="s">
        <v>425</v>
      </c>
      <c r="C164" s="350">
        <v>10.0</v>
      </c>
      <c r="E164" s="350" t="s">
        <v>582</v>
      </c>
    </row>
    <row r="165">
      <c r="A165" s="370">
        <v>44623.33867642361</v>
      </c>
      <c r="B165" s="350" t="s">
        <v>428</v>
      </c>
      <c r="C165" s="350">
        <v>150.0</v>
      </c>
      <c r="E165" s="350" t="s">
        <v>583</v>
      </c>
    </row>
    <row r="166">
      <c r="A166" s="370">
        <v>44623.34480921296</v>
      </c>
      <c r="B166" s="350" t="s">
        <v>427</v>
      </c>
      <c r="C166" s="350" t="s">
        <v>584</v>
      </c>
      <c r="E166" s="350" t="s">
        <v>585</v>
      </c>
    </row>
    <row r="167">
      <c r="A167" s="370">
        <v>44623.35143141204</v>
      </c>
      <c r="B167" s="350" t="s">
        <v>428</v>
      </c>
      <c r="C167" s="350">
        <v>526.0</v>
      </c>
      <c r="E167" s="350" t="s">
        <v>586</v>
      </c>
    </row>
    <row r="168">
      <c r="A168" s="370">
        <v>44623.357025370366</v>
      </c>
      <c r="B168" s="350" t="s">
        <v>428</v>
      </c>
      <c r="C168" s="350">
        <v>10.2</v>
      </c>
      <c r="E168" s="350" t="s">
        <v>587</v>
      </c>
    </row>
    <row r="169">
      <c r="A169" s="370">
        <v>44623.371933981485</v>
      </c>
      <c r="B169" s="350" t="s">
        <v>588</v>
      </c>
      <c r="C169" s="350" t="s">
        <v>589</v>
      </c>
      <c r="D169" s="350" t="s">
        <v>590</v>
      </c>
      <c r="E169" s="350" t="s">
        <v>591</v>
      </c>
    </row>
    <row r="170">
      <c r="A170" s="370">
        <v>44623.38506944444</v>
      </c>
      <c r="B170" s="350" t="s">
        <v>431</v>
      </c>
      <c r="C170" s="350">
        <v>15.0</v>
      </c>
      <c r="E170" s="350" t="s">
        <v>592</v>
      </c>
    </row>
    <row r="171">
      <c r="A171" s="370">
        <v>44623.39949972222</v>
      </c>
      <c r="B171" s="350" t="s">
        <v>593</v>
      </c>
      <c r="C171" s="350">
        <v>150.0</v>
      </c>
      <c r="E171" s="350" t="s">
        <v>594</v>
      </c>
    </row>
    <row r="172">
      <c r="A172" s="370">
        <v>44623.403673611116</v>
      </c>
      <c r="B172" s="350" t="s">
        <v>428</v>
      </c>
      <c r="C172" s="350" t="s">
        <v>595</v>
      </c>
      <c r="E172" s="350" t="s">
        <v>596</v>
      </c>
    </row>
    <row r="173">
      <c r="A173" s="370">
        <v>44623.41856579861</v>
      </c>
      <c r="B173" s="350" t="s">
        <v>431</v>
      </c>
      <c r="C173" s="350">
        <v>20.0</v>
      </c>
      <c r="E173" s="350" t="s">
        <v>597</v>
      </c>
    </row>
    <row r="174">
      <c r="A174" s="370">
        <v>44623.426030752315</v>
      </c>
      <c r="B174" s="350" t="s">
        <v>448</v>
      </c>
      <c r="C174" s="350">
        <v>0.8</v>
      </c>
      <c r="E174" s="350" t="s">
        <v>499</v>
      </c>
    </row>
    <row r="175">
      <c r="A175" s="370">
        <v>44623.427188078706</v>
      </c>
      <c r="B175" s="350" t="s">
        <v>429</v>
      </c>
      <c r="C175" s="350">
        <v>1.0</v>
      </c>
      <c r="E175" s="350" t="s">
        <v>499</v>
      </c>
    </row>
    <row r="176">
      <c r="A176" s="370">
        <v>44623.4290240625</v>
      </c>
      <c r="B176" s="350" t="s">
        <v>425</v>
      </c>
      <c r="C176" s="350">
        <v>0.3</v>
      </c>
      <c r="E176" s="350" t="s">
        <v>499</v>
      </c>
    </row>
    <row r="177">
      <c r="A177" s="370">
        <v>44623.42995395833</v>
      </c>
      <c r="B177" s="350" t="s">
        <v>431</v>
      </c>
      <c r="C177" s="350">
        <v>0.5</v>
      </c>
      <c r="E177" s="350" t="s">
        <v>499</v>
      </c>
    </row>
    <row r="178">
      <c r="A178" s="370">
        <v>44623.43153609954</v>
      </c>
      <c r="B178" s="350" t="s">
        <v>428</v>
      </c>
      <c r="C178" s="350">
        <v>1.3</v>
      </c>
      <c r="E178" s="350" t="s">
        <v>499</v>
      </c>
    </row>
    <row r="179">
      <c r="A179" s="370">
        <v>44623.432227337966</v>
      </c>
      <c r="B179" s="350" t="s">
        <v>427</v>
      </c>
      <c r="C179" s="350">
        <v>0.0</v>
      </c>
      <c r="E179" s="350" t="s">
        <v>499</v>
      </c>
    </row>
    <row r="180">
      <c r="A180" s="370">
        <v>44623.432817442124</v>
      </c>
      <c r="B180" s="350" t="s">
        <v>430</v>
      </c>
      <c r="C180" s="350">
        <v>0.0</v>
      </c>
      <c r="E180" s="350" t="s">
        <v>499</v>
      </c>
    </row>
    <row r="181">
      <c r="A181" s="370">
        <v>44623.43354457176</v>
      </c>
      <c r="B181" s="350" t="s">
        <v>443</v>
      </c>
      <c r="C181" s="350">
        <v>0.0</v>
      </c>
      <c r="E181" s="350" t="s">
        <v>499</v>
      </c>
    </row>
    <row r="182">
      <c r="A182" s="349">
        <v>44623.44280076389</v>
      </c>
      <c r="B182" s="350" t="s">
        <v>443</v>
      </c>
      <c r="C182" s="350">
        <v>0.3</v>
      </c>
      <c r="E182" s="350" t="s">
        <v>499</v>
      </c>
    </row>
    <row r="183">
      <c r="A183" s="349">
        <v>44623.44363923611</v>
      </c>
      <c r="B183" s="350" t="s">
        <v>427</v>
      </c>
      <c r="C183" s="350">
        <v>0.0</v>
      </c>
      <c r="D183" s="350" t="s">
        <v>598</v>
      </c>
      <c r="E183" s="350" t="s">
        <v>599</v>
      </c>
    </row>
    <row r="184">
      <c r="A184" s="349">
        <v>44623.44365898149</v>
      </c>
      <c r="B184" s="350" t="s">
        <v>430</v>
      </c>
      <c r="C184" s="350">
        <v>1.5</v>
      </c>
      <c r="E184" s="350" t="s">
        <v>499</v>
      </c>
    </row>
    <row r="185">
      <c r="A185" s="349">
        <v>44623.44444914351</v>
      </c>
      <c r="B185" s="350" t="s">
        <v>427</v>
      </c>
      <c r="C185" s="350">
        <v>0.0</v>
      </c>
      <c r="E185" s="350" t="s">
        <v>499</v>
      </c>
    </row>
    <row r="186">
      <c r="A186" s="349">
        <v>44623.445312627315</v>
      </c>
      <c r="B186" s="350" t="s">
        <v>427</v>
      </c>
      <c r="C186" s="350">
        <v>0.0</v>
      </c>
      <c r="E186" s="350" t="s">
        <v>499</v>
      </c>
    </row>
    <row r="187">
      <c r="A187" s="349">
        <v>44623.455523530094</v>
      </c>
      <c r="B187" s="350" t="s">
        <v>427</v>
      </c>
      <c r="C187" s="350">
        <v>0.0</v>
      </c>
      <c r="E187" s="350" t="s">
        <v>499</v>
      </c>
    </row>
    <row r="188">
      <c r="A188" s="349">
        <v>44623.45965518519</v>
      </c>
      <c r="B188" s="350" t="s">
        <v>443</v>
      </c>
      <c r="C188" s="350">
        <v>0.0</v>
      </c>
      <c r="D188" s="350" t="s">
        <v>600</v>
      </c>
      <c r="E188" s="350" t="s">
        <v>599</v>
      </c>
    </row>
    <row r="189">
      <c r="A189" s="349">
        <v>44623.46189371528</v>
      </c>
      <c r="B189" s="350" t="s">
        <v>430</v>
      </c>
      <c r="C189" s="350">
        <v>0.1</v>
      </c>
      <c r="D189" s="350" t="s">
        <v>601</v>
      </c>
      <c r="E189" s="350" t="s">
        <v>602</v>
      </c>
    </row>
    <row r="190">
      <c r="A190" s="349">
        <v>44623.47634057871</v>
      </c>
      <c r="B190" s="350" t="s">
        <v>425</v>
      </c>
      <c r="C190" s="350">
        <v>5.0</v>
      </c>
      <c r="E190" s="350" t="s">
        <v>603</v>
      </c>
    </row>
    <row r="191">
      <c r="A191" s="349">
        <v>44623.48702158565</v>
      </c>
      <c r="B191" s="350" t="s">
        <v>430</v>
      </c>
      <c r="C191" s="350">
        <v>20.0</v>
      </c>
      <c r="D191" s="350" t="s">
        <v>89</v>
      </c>
      <c r="E191" s="350" t="s">
        <v>604</v>
      </c>
    </row>
    <row r="192">
      <c r="A192" s="349">
        <v>44623.52044270834</v>
      </c>
      <c r="B192" s="350" t="s">
        <v>430</v>
      </c>
      <c r="C192" s="350">
        <v>2.0</v>
      </c>
      <c r="E192" s="350" t="s">
        <v>605</v>
      </c>
    </row>
    <row r="193">
      <c r="A193" s="349">
        <v>44623.53200158565</v>
      </c>
      <c r="B193" s="350" t="s">
        <v>448</v>
      </c>
      <c r="C193" s="350">
        <v>0.0</v>
      </c>
      <c r="D193" s="350" t="s">
        <v>606</v>
      </c>
      <c r="E193" s="350" t="s">
        <v>599</v>
      </c>
    </row>
    <row r="194">
      <c r="A194" s="349">
        <v>44623.58616575232</v>
      </c>
      <c r="B194" s="350" t="s">
        <v>425</v>
      </c>
      <c r="C194" s="350">
        <v>280780.0</v>
      </c>
      <c r="E194" s="350" t="s">
        <v>607</v>
      </c>
    </row>
    <row r="195">
      <c r="A195" s="349">
        <v>44623.60641061343</v>
      </c>
      <c r="B195" s="350" t="s">
        <v>425</v>
      </c>
      <c r="C195" s="350">
        <v>10.0</v>
      </c>
      <c r="E195" s="350" t="s">
        <v>608</v>
      </c>
    </row>
    <row r="196">
      <c r="A196" s="349">
        <v>44623.61705946759</v>
      </c>
      <c r="B196" s="350" t="s">
        <v>428</v>
      </c>
      <c r="C196" s="350">
        <v>193.0</v>
      </c>
      <c r="E196" s="350" t="s">
        <v>609</v>
      </c>
    </row>
    <row r="197">
      <c r="A197" s="349">
        <v>44623.61764563658</v>
      </c>
      <c r="B197" s="350" t="s">
        <v>428</v>
      </c>
      <c r="C197" s="350">
        <v>-193.0</v>
      </c>
      <c r="E197" s="350" t="s">
        <v>609</v>
      </c>
    </row>
    <row r="198">
      <c r="A198" s="349">
        <v>44623.632028657405</v>
      </c>
      <c r="B198" s="350" t="s">
        <v>425</v>
      </c>
      <c r="C198" s="350">
        <v>5.0</v>
      </c>
      <c r="E198" s="350" t="s">
        <v>610</v>
      </c>
    </row>
    <row r="199">
      <c r="A199" s="349">
        <v>44623.64351304398</v>
      </c>
      <c r="B199" s="350" t="s">
        <v>425</v>
      </c>
      <c r="C199" s="350">
        <v>10.3</v>
      </c>
      <c r="E199" s="350" t="s">
        <v>611</v>
      </c>
    </row>
    <row r="200">
      <c r="A200" s="349">
        <v>44623.70429400463</v>
      </c>
      <c r="B200" s="350" t="s">
        <v>429</v>
      </c>
      <c r="C200" s="350">
        <v>10.2</v>
      </c>
      <c r="D200" s="350">
        <v>0.0</v>
      </c>
      <c r="E200" s="350" t="s">
        <v>612</v>
      </c>
    </row>
    <row r="201">
      <c r="A201" s="349">
        <v>44623.71261552083</v>
      </c>
      <c r="B201" s="350" t="s">
        <v>431</v>
      </c>
      <c r="C201" s="350">
        <v>90.0</v>
      </c>
      <c r="E201" s="350" t="s">
        <v>613</v>
      </c>
    </row>
    <row r="202">
      <c r="A202" s="349">
        <v>44623.714675104166</v>
      </c>
      <c r="B202" s="350" t="s">
        <v>430</v>
      </c>
      <c r="C202" s="350">
        <v>3.0</v>
      </c>
      <c r="E202" s="350" t="s">
        <v>614</v>
      </c>
    </row>
    <row r="203">
      <c r="A203" s="349">
        <v>44623.72246563657</v>
      </c>
      <c r="B203" s="350" t="s">
        <v>448</v>
      </c>
      <c r="C203" s="350">
        <v>10.0</v>
      </c>
      <c r="E203" s="350" t="s">
        <v>615</v>
      </c>
    </row>
    <row r="204">
      <c r="A204" s="349">
        <v>44623.72535984954</v>
      </c>
      <c r="B204" s="350" t="s">
        <v>443</v>
      </c>
      <c r="C204" s="350">
        <v>0.0</v>
      </c>
      <c r="D204" s="350" t="s">
        <v>616</v>
      </c>
      <c r="E204" s="350" t="s">
        <v>617</v>
      </c>
    </row>
    <row r="205">
      <c r="A205" s="349">
        <v>44623.72953960648</v>
      </c>
      <c r="B205" s="350" t="s">
        <v>431</v>
      </c>
      <c r="C205" s="350">
        <v>20.0</v>
      </c>
      <c r="E205" s="350" t="s">
        <v>618</v>
      </c>
    </row>
    <row r="206">
      <c r="A206" s="349">
        <v>44623.75475765046</v>
      </c>
      <c r="B206" s="350" t="s">
        <v>428</v>
      </c>
      <c r="C206" s="350">
        <v>3.0</v>
      </c>
      <c r="D206" s="350" t="s">
        <v>619</v>
      </c>
      <c r="E206" s="350" t="s">
        <v>620</v>
      </c>
    </row>
    <row r="207">
      <c r="A207" s="349">
        <v>44623.76742077546</v>
      </c>
      <c r="B207" s="350" t="s">
        <v>428</v>
      </c>
      <c r="C207" s="350">
        <v>3.0</v>
      </c>
      <c r="E207" s="350" t="s">
        <v>621</v>
      </c>
    </row>
    <row r="208">
      <c r="A208" s="349">
        <v>44623.770988854165</v>
      </c>
      <c r="B208" s="350" t="s">
        <v>425</v>
      </c>
      <c r="C208" s="350">
        <v>1.0</v>
      </c>
      <c r="E208" s="350" t="s">
        <v>622</v>
      </c>
    </row>
    <row r="209">
      <c r="A209" s="349">
        <v>44623.78209517361</v>
      </c>
      <c r="B209" s="350" t="s">
        <v>425</v>
      </c>
      <c r="C209" s="350">
        <v>3.0</v>
      </c>
      <c r="E209" s="350" t="s">
        <v>623</v>
      </c>
    </row>
    <row r="210">
      <c r="A210" s="349">
        <v>44623.79017231481</v>
      </c>
      <c r="B210" s="350" t="s">
        <v>448</v>
      </c>
      <c r="C210" s="350">
        <v>2.0</v>
      </c>
      <c r="E210" s="350" t="s">
        <v>624</v>
      </c>
    </row>
    <row r="211">
      <c r="A211" s="349">
        <v>44623.81683334491</v>
      </c>
      <c r="B211" s="350" t="s">
        <v>430</v>
      </c>
      <c r="C211" s="350">
        <v>3.0</v>
      </c>
      <c r="D211" s="350" t="s">
        <v>625</v>
      </c>
      <c r="E211" s="350" t="s">
        <v>599</v>
      </c>
    </row>
    <row r="212">
      <c r="A212" s="349">
        <v>44623.83448827546</v>
      </c>
      <c r="B212" s="350" t="s">
        <v>430</v>
      </c>
      <c r="C212" s="350">
        <v>8.2</v>
      </c>
      <c r="E212" s="350" t="s">
        <v>626</v>
      </c>
    </row>
    <row r="213">
      <c r="A213" s="349">
        <v>44623.83513247685</v>
      </c>
      <c r="B213" s="350" t="s">
        <v>425</v>
      </c>
      <c r="C213" s="350">
        <v>2.0</v>
      </c>
      <c r="E213" s="350" t="s">
        <v>627</v>
      </c>
    </row>
    <row r="214">
      <c r="A214" s="349">
        <v>44623.85478649306</v>
      </c>
      <c r="B214" s="350" t="s">
        <v>431</v>
      </c>
      <c r="C214" s="350">
        <v>4.0</v>
      </c>
      <c r="D214" s="350" t="s">
        <v>628</v>
      </c>
      <c r="E214" s="350" t="s">
        <v>599</v>
      </c>
    </row>
    <row r="215">
      <c r="A215" s="349">
        <v>44623.8578125</v>
      </c>
      <c r="B215" s="350" t="s">
        <v>429</v>
      </c>
      <c r="C215" s="350">
        <v>1.0</v>
      </c>
      <c r="D215" s="350" t="s">
        <v>629</v>
      </c>
      <c r="E215" s="350" t="s">
        <v>599</v>
      </c>
    </row>
    <row r="216">
      <c r="A216" s="349">
        <v>44623.87780894676</v>
      </c>
      <c r="B216" s="350" t="s">
        <v>448</v>
      </c>
      <c r="C216" s="350">
        <v>10.0</v>
      </c>
      <c r="E216" s="350" t="s">
        <v>630</v>
      </c>
    </row>
    <row r="217">
      <c r="A217" s="349">
        <v>44623.896011550925</v>
      </c>
      <c r="B217" s="350" t="s">
        <v>431</v>
      </c>
      <c r="C217" s="350">
        <v>5.0</v>
      </c>
      <c r="E217" s="350" t="s">
        <v>631</v>
      </c>
    </row>
    <row r="218">
      <c r="A218" s="349">
        <v>44623.91146724537</v>
      </c>
      <c r="B218" s="350" t="s">
        <v>430</v>
      </c>
      <c r="C218" s="350">
        <v>5.3</v>
      </c>
      <c r="E218" s="350" t="s">
        <v>632</v>
      </c>
    </row>
    <row r="219">
      <c r="A219" s="349">
        <v>44623.913955625</v>
      </c>
      <c r="B219" s="350" t="s">
        <v>431</v>
      </c>
      <c r="C219" s="350">
        <v>10.0</v>
      </c>
      <c r="E219" s="350" t="s">
        <v>633</v>
      </c>
    </row>
    <row r="220">
      <c r="A220" s="349">
        <v>44623.92106195602</v>
      </c>
      <c r="B220" s="350" t="s">
        <v>431</v>
      </c>
      <c r="C220" s="350">
        <v>10.0</v>
      </c>
      <c r="E220" s="350" t="s">
        <v>634</v>
      </c>
    </row>
    <row r="221">
      <c r="A221" s="349">
        <v>44623.92261976852</v>
      </c>
      <c r="B221" s="350" t="s">
        <v>431</v>
      </c>
      <c r="C221" s="350">
        <v>10.0</v>
      </c>
      <c r="E221" s="350" t="s">
        <v>634</v>
      </c>
    </row>
    <row r="222">
      <c r="A222" s="349">
        <v>44623.93051104167</v>
      </c>
      <c r="B222" s="350" t="s">
        <v>425</v>
      </c>
      <c r="C222" s="350">
        <v>5.5</v>
      </c>
      <c r="E222" s="350" t="s">
        <v>635</v>
      </c>
    </row>
    <row r="223">
      <c r="A223" s="349">
        <v>44623.937829710645</v>
      </c>
      <c r="B223" s="350" t="s">
        <v>425</v>
      </c>
      <c r="C223" s="350">
        <v>10.0</v>
      </c>
      <c r="E223" s="350" t="s">
        <v>634</v>
      </c>
    </row>
    <row r="224">
      <c r="A224" s="349">
        <v>44623.94275474537</v>
      </c>
      <c r="B224" s="350" t="s">
        <v>428</v>
      </c>
      <c r="C224" s="350">
        <v>2.0</v>
      </c>
      <c r="D224" s="350" t="s">
        <v>636</v>
      </c>
      <c r="E224" s="350" t="s">
        <v>637</v>
      </c>
    </row>
    <row r="225">
      <c r="A225" s="349">
        <v>44623.98184282407</v>
      </c>
      <c r="B225" s="350" t="s">
        <v>430</v>
      </c>
      <c r="C225" s="350">
        <v>40.0</v>
      </c>
      <c r="E225" s="350" t="s">
        <v>638</v>
      </c>
    </row>
    <row r="226">
      <c r="A226" s="349">
        <v>44624.00251416667</v>
      </c>
      <c r="B226" s="350" t="s">
        <v>428</v>
      </c>
      <c r="C226" s="350">
        <v>3.0</v>
      </c>
      <c r="E226" s="350" t="s">
        <v>639</v>
      </c>
    </row>
    <row r="227">
      <c r="A227" s="349">
        <v>44624.01469872685</v>
      </c>
      <c r="B227" s="350" t="s">
        <v>443</v>
      </c>
      <c r="C227" s="350">
        <v>400.0</v>
      </c>
      <c r="E227" s="350" t="s">
        <v>640</v>
      </c>
    </row>
    <row r="228">
      <c r="A228" s="349">
        <v>44624.02755413194</v>
      </c>
      <c r="B228" s="350" t="s">
        <v>428</v>
      </c>
      <c r="C228" s="350">
        <v>8.2</v>
      </c>
      <c r="E228" s="350" t="s">
        <v>639</v>
      </c>
    </row>
    <row r="229">
      <c r="A229" s="349">
        <v>44624.046380694446</v>
      </c>
      <c r="B229" s="350" t="s">
        <v>428</v>
      </c>
      <c r="C229" s="350">
        <v>3000.0</v>
      </c>
      <c r="E229" s="350" t="s">
        <v>641</v>
      </c>
    </row>
    <row r="230">
      <c r="A230" s="349">
        <v>44624.09580321759</v>
      </c>
      <c r="B230" s="350" t="s">
        <v>443</v>
      </c>
      <c r="C230" s="350">
        <v>0.0</v>
      </c>
      <c r="E230" s="350" t="s">
        <v>642</v>
      </c>
    </row>
    <row r="231">
      <c r="A231" s="349">
        <v>44624.12693628472</v>
      </c>
      <c r="B231" s="350" t="s">
        <v>425</v>
      </c>
      <c r="C231" s="350">
        <v>3.0</v>
      </c>
      <c r="E231" s="350" t="s">
        <v>497</v>
      </c>
    </row>
    <row r="232">
      <c r="A232" s="349">
        <v>44624.24137179398</v>
      </c>
      <c r="B232" s="350" t="s">
        <v>427</v>
      </c>
      <c r="C232" s="350">
        <v>0.0</v>
      </c>
      <c r="D232" s="350" t="s">
        <v>643</v>
      </c>
      <c r="E232" s="350" t="s">
        <v>644</v>
      </c>
    </row>
    <row r="233">
      <c r="A233" s="349">
        <v>44624.24350873842</v>
      </c>
      <c r="B233" s="350" t="s">
        <v>425</v>
      </c>
      <c r="C233" s="350">
        <v>3.0</v>
      </c>
      <c r="E233" s="350" t="s">
        <v>645</v>
      </c>
    </row>
    <row r="234">
      <c r="A234" s="349">
        <v>44624.33317334491</v>
      </c>
      <c r="B234" s="350" t="s">
        <v>430</v>
      </c>
      <c r="C234" s="350">
        <v>100.0</v>
      </c>
      <c r="D234" s="350" t="s">
        <v>646</v>
      </c>
      <c r="E234" s="350" t="s">
        <v>599</v>
      </c>
    </row>
    <row r="235">
      <c r="A235" s="349">
        <v>44624.33452966435</v>
      </c>
      <c r="B235" s="350" t="s">
        <v>430</v>
      </c>
      <c r="C235" s="350">
        <v>2.0</v>
      </c>
      <c r="D235" s="350" t="s">
        <v>647</v>
      </c>
      <c r="E235" s="350" t="s">
        <v>599</v>
      </c>
    </row>
    <row r="236">
      <c r="A236" s="349">
        <v>44624.3421374537</v>
      </c>
      <c r="B236" s="350" t="s">
        <v>428</v>
      </c>
      <c r="C236" s="350">
        <v>2.0</v>
      </c>
      <c r="D236" s="350" t="s">
        <v>648</v>
      </c>
      <c r="E236" s="350" t="s">
        <v>599</v>
      </c>
    </row>
    <row r="237">
      <c r="A237" s="349">
        <v>44624.342387060184</v>
      </c>
      <c r="B237" s="350" t="s">
        <v>431</v>
      </c>
      <c r="C237" s="350">
        <v>1.0</v>
      </c>
      <c r="E237" s="350" t="s">
        <v>649</v>
      </c>
    </row>
    <row r="238">
      <c r="A238" s="349">
        <v>44624.34325126157</v>
      </c>
      <c r="B238" s="350" t="s">
        <v>427</v>
      </c>
      <c r="C238" s="350">
        <v>1.0</v>
      </c>
      <c r="D238" s="350" t="s">
        <v>650</v>
      </c>
      <c r="E238" s="350" t="s">
        <v>599</v>
      </c>
    </row>
    <row r="239">
      <c r="A239" s="349">
        <v>44624.35679680556</v>
      </c>
      <c r="B239" s="350" t="s">
        <v>443</v>
      </c>
      <c r="C239" s="350">
        <v>1.0</v>
      </c>
      <c r="E239" s="350" t="s">
        <v>651</v>
      </c>
    </row>
    <row r="240">
      <c r="A240" s="349">
        <v>44624.36888502315</v>
      </c>
      <c r="B240" s="350" t="s">
        <v>428</v>
      </c>
      <c r="C240" s="350">
        <v>5.0</v>
      </c>
      <c r="E240" s="350" t="s">
        <v>652</v>
      </c>
    </row>
    <row r="241">
      <c r="A241" s="349">
        <v>44624.61111111111</v>
      </c>
      <c r="B241" s="350" t="s">
        <v>429</v>
      </c>
      <c r="C241" s="350">
        <v>0.2</v>
      </c>
      <c r="D241" s="350" t="s">
        <v>653</v>
      </c>
      <c r="E241" s="350" t="s">
        <v>654</v>
      </c>
    </row>
    <row r="242">
      <c r="A242" s="349">
        <v>44624.374484189815</v>
      </c>
      <c r="B242" s="350" t="s">
        <v>430</v>
      </c>
      <c r="C242" s="350">
        <v>0.5</v>
      </c>
      <c r="D242" s="350" t="s">
        <v>655</v>
      </c>
      <c r="E242" s="350" t="s">
        <v>656</v>
      </c>
    </row>
    <row r="243">
      <c r="A243" s="349">
        <v>44624.40977099537</v>
      </c>
      <c r="B243" s="350" t="s">
        <v>448</v>
      </c>
      <c r="C243" s="350">
        <v>0.5</v>
      </c>
      <c r="E243" s="350" t="s">
        <v>657</v>
      </c>
    </row>
    <row r="244">
      <c r="A244" s="349">
        <v>44624.449767557875</v>
      </c>
      <c r="B244" s="350" t="s">
        <v>430</v>
      </c>
      <c r="C244" s="350">
        <v>0.0</v>
      </c>
      <c r="D244" s="350" t="s">
        <v>658</v>
      </c>
      <c r="E244" s="350" t="s">
        <v>659</v>
      </c>
    </row>
    <row r="245">
      <c r="A245" s="349">
        <v>44624.459277754635</v>
      </c>
      <c r="B245" s="350" t="s">
        <v>425</v>
      </c>
      <c r="C245" s="350">
        <v>1.0</v>
      </c>
      <c r="E245" s="350" t="s">
        <v>660</v>
      </c>
    </row>
    <row r="246">
      <c r="A246" s="349">
        <v>44624.467012719906</v>
      </c>
      <c r="B246" s="350" t="s">
        <v>430</v>
      </c>
      <c r="C246" s="350">
        <v>2.0</v>
      </c>
      <c r="E246" s="350" t="s">
        <v>661</v>
      </c>
    </row>
    <row r="247">
      <c r="A247" s="349">
        <v>44624.47716087963</v>
      </c>
      <c r="B247" s="350" t="s">
        <v>431</v>
      </c>
      <c r="C247" s="350">
        <v>4.0</v>
      </c>
      <c r="E247" s="350" t="s">
        <v>662</v>
      </c>
    </row>
    <row r="248">
      <c r="A248" s="349">
        <v>44624.494695381945</v>
      </c>
      <c r="B248" s="350" t="s">
        <v>431</v>
      </c>
      <c r="C248" s="350">
        <v>20.0</v>
      </c>
      <c r="E248" s="350" t="s">
        <v>663</v>
      </c>
    </row>
    <row r="249">
      <c r="A249" s="349">
        <v>44624.518704166665</v>
      </c>
      <c r="B249" s="350" t="s">
        <v>425</v>
      </c>
      <c r="C249" s="350">
        <v>10.0</v>
      </c>
      <c r="E249" s="350" t="s">
        <v>664</v>
      </c>
    </row>
    <row r="250">
      <c r="A250" s="349">
        <v>44624.52331914352</v>
      </c>
      <c r="B250" s="350" t="s">
        <v>431</v>
      </c>
      <c r="C250" s="350">
        <v>4.5</v>
      </c>
      <c r="E250" s="350" t="s">
        <v>665</v>
      </c>
    </row>
    <row r="251">
      <c r="A251" s="349">
        <v>44624.528582847226</v>
      </c>
      <c r="B251" s="350" t="s">
        <v>431</v>
      </c>
      <c r="C251" s="350">
        <v>10.0</v>
      </c>
      <c r="E251" s="350" t="s">
        <v>666</v>
      </c>
    </row>
    <row r="252">
      <c r="A252" s="349">
        <v>44624.53450011574</v>
      </c>
      <c r="B252" s="350" t="s">
        <v>431</v>
      </c>
      <c r="C252" s="350">
        <v>1.0</v>
      </c>
      <c r="D252" s="350" t="s">
        <v>667</v>
      </c>
      <c r="E252" s="350" t="s">
        <v>662</v>
      </c>
    </row>
    <row r="253">
      <c r="A253" s="349">
        <v>44624.534551550925</v>
      </c>
      <c r="B253" s="350" t="s">
        <v>427</v>
      </c>
      <c r="C253" s="350">
        <v>0.3</v>
      </c>
      <c r="E253" s="350" t="s">
        <v>668</v>
      </c>
    </row>
    <row r="254">
      <c r="A254" s="349">
        <v>44624.57459150463</v>
      </c>
      <c r="B254" s="350" t="s">
        <v>443</v>
      </c>
      <c r="C254" s="350">
        <v>1.0</v>
      </c>
      <c r="E254" s="350" t="s">
        <v>669</v>
      </c>
    </row>
    <row r="255">
      <c r="A255" s="349">
        <v>44624.57501177084</v>
      </c>
      <c r="B255" s="350" t="s">
        <v>431</v>
      </c>
      <c r="C255" s="350">
        <v>10.0</v>
      </c>
      <c r="E255" s="350" t="s">
        <v>670</v>
      </c>
    </row>
    <row r="256">
      <c r="A256" s="349">
        <v>44624.59166525463</v>
      </c>
      <c r="B256" s="350" t="s">
        <v>428</v>
      </c>
      <c r="C256" s="350">
        <v>1.0</v>
      </c>
      <c r="E256" s="350" t="s">
        <v>671</v>
      </c>
    </row>
    <row r="257">
      <c r="A257" s="349">
        <v>44624.62292516204</v>
      </c>
      <c r="B257" s="350" t="s">
        <v>428</v>
      </c>
      <c r="C257" s="350">
        <v>5.0</v>
      </c>
      <c r="E257" s="350" t="s">
        <v>672</v>
      </c>
    </row>
    <row r="258">
      <c r="A258" s="349">
        <v>44624.629861747686</v>
      </c>
      <c r="B258" s="350" t="s">
        <v>448</v>
      </c>
      <c r="C258" s="350">
        <v>30.0</v>
      </c>
      <c r="E258" s="350" t="s">
        <v>673</v>
      </c>
    </row>
    <row r="259">
      <c r="A259" s="349">
        <v>44624.63454172453</v>
      </c>
      <c r="B259" s="350" t="s">
        <v>431</v>
      </c>
      <c r="C259" s="350">
        <v>10.2</v>
      </c>
      <c r="E259" s="350" t="s">
        <v>674</v>
      </c>
    </row>
    <row r="260">
      <c r="A260" s="349">
        <v>44624.64434112269</v>
      </c>
      <c r="B260" s="350" t="s">
        <v>425</v>
      </c>
      <c r="C260" s="350">
        <v>3.0</v>
      </c>
      <c r="E260" s="350" t="s">
        <v>675</v>
      </c>
    </row>
    <row r="261">
      <c r="A261" s="349">
        <v>44624.64706329862</v>
      </c>
      <c r="B261" s="350" t="s">
        <v>443</v>
      </c>
      <c r="C261" s="350">
        <v>30.0</v>
      </c>
      <c r="E261" s="350" t="s">
        <v>676</v>
      </c>
    </row>
    <row r="262">
      <c r="A262" s="349">
        <v>44624.653067384264</v>
      </c>
      <c r="B262" s="350" t="s">
        <v>430</v>
      </c>
      <c r="C262" s="350">
        <v>15.0</v>
      </c>
      <c r="E262" s="350" t="s">
        <v>677</v>
      </c>
    </row>
    <row r="263">
      <c r="A263" s="349">
        <v>44624.65818399306</v>
      </c>
      <c r="B263" s="350" t="s">
        <v>425</v>
      </c>
      <c r="C263" s="350">
        <v>10.0</v>
      </c>
      <c r="E263" s="350" t="s">
        <v>678</v>
      </c>
    </row>
    <row r="264">
      <c r="A264" s="349">
        <v>44624.668684398144</v>
      </c>
      <c r="B264" s="350" t="s">
        <v>448</v>
      </c>
      <c r="C264" s="350">
        <v>10.0</v>
      </c>
      <c r="E264" s="350" t="s">
        <v>679</v>
      </c>
    </row>
    <row r="265">
      <c r="A265" s="349">
        <v>44624.67136490741</v>
      </c>
      <c r="B265" s="350" t="s">
        <v>431</v>
      </c>
      <c r="C265" s="350">
        <v>10.0</v>
      </c>
      <c r="E265" s="350" t="s">
        <v>680</v>
      </c>
    </row>
    <row r="266">
      <c r="A266" s="349">
        <v>44624.68164869213</v>
      </c>
      <c r="B266" s="350" t="s">
        <v>428</v>
      </c>
      <c r="C266" s="350">
        <v>10.2</v>
      </c>
      <c r="E266" s="350" t="s">
        <v>681</v>
      </c>
    </row>
    <row r="267">
      <c r="A267" s="349">
        <v>44624.682437870375</v>
      </c>
      <c r="B267" s="350" t="s">
        <v>431</v>
      </c>
      <c r="C267" s="350">
        <v>10.1</v>
      </c>
      <c r="E267" s="350" t="s">
        <v>682</v>
      </c>
    </row>
    <row r="268">
      <c r="A268" s="349">
        <v>44624.854733796295</v>
      </c>
      <c r="B268" s="350" t="s">
        <v>443</v>
      </c>
      <c r="C268" s="350">
        <v>2.0</v>
      </c>
      <c r="E268" s="350" t="s">
        <v>683</v>
      </c>
    </row>
    <row r="269">
      <c r="A269" s="349">
        <v>44624.717967916666</v>
      </c>
      <c r="B269" s="350" t="s">
        <v>431</v>
      </c>
      <c r="C269" s="350">
        <v>20.0</v>
      </c>
      <c r="E269" s="350" t="s">
        <v>684</v>
      </c>
    </row>
    <row r="270">
      <c r="A270" s="349">
        <v>44624.843935185185</v>
      </c>
      <c r="B270" s="350" t="s">
        <v>429</v>
      </c>
      <c r="C270" s="350">
        <v>2.0</v>
      </c>
      <c r="E270" s="350" t="s">
        <v>685</v>
      </c>
    </row>
    <row r="271">
      <c r="A271" s="349">
        <v>44624.74119554398</v>
      </c>
      <c r="B271" s="350" t="s">
        <v>428</v>
      </c>
      <c r="C271" s="350">
        <v>25.0</v>
      </c>
      <c r="E271" s="350" t="s">
        <v>686</v>
      </c>
    </row>
    <row r="272">
      <c r="A272" s="349">
        <v>44624.74142824074</v>
      </c>
      <c r="B272" s="350" t="s">
        <v>430</v>
      </c>
      <c r="C272" s="350">
        <v>10.2</v>
      </c>
      <c r="E272" s="350" t="s">
        <v>687</v>
      </c>
    </row>
    <row r="273">
      <c r="A273" s="349">
        <v>44624.7571440625</v>
      </c>
      <c r="B273" s="350" t="s">
        <v>431</v>
      </c>
      <c r="C273" s="350">
        <v>50.0</v>
      </c>
      <c r="E273" s="350" t="s">
        <v>688</v>
      </c>
    </row>
    <row r="274">
      <c r="A274" s="349">
        <v>44624.75806607639</v>
      </c>
      <c r="B274" s="350" t="s">
        <v>431</v>
      </c>
      <c r="C274" s="350">
        <v>25.0</v>
      </c>
      <c r="D274" s="350" t="s">
        <v>653</v>
      </c>
      <c r="E274" s="350" t="s">
        <v>689</v>
      </c>
    </row>
    <row r="275">
      <c r="A275" s="349">
        <v>44624.76767241898</v>
      </c>
      <c r="B275" s="350" t="s">
        <v>428</v>
      </c>
      <c r="C275" s="350">
        <v>150.0</v>
      </c>
      <c r="E275" s="350" t="s">
        <v>690</v>
      </c>
    </row>
    <row r="276">
      <c r="A276" s="349">
        <v>44624.77576434027</v>
      </c>
      <c r="B276" s="350" t="s">
        <v>431</v>
      </c>
      <c r="C276" s="350">
        <v>200.0</v>
      </c>
      <c r="E276" s="350" t="s">
        <v>691</v>
      </c>
    </row>
    <row r="277">
      <c r="A277" s="349">
        <v>44624.87005787037</v>
      </c>
      <c r="B277" s="350" t="s">
        <v>430</v>
      </c>
      <c r="C277" s="350">
        <v>3.0</v>
      </c>
      <c r="E277" s="350" t="s">
        <v>692</v>
      </c>
    </row>
    <row r="278">
      <c r="A278" s="349">
        <v>44624.78859627315</v>
      </c>
      <c r="B278" s="350" t="s">
        <v>431</v>
      </c>
      <c r="C278" s="350">
        <v>10.5</v>
      </c>
      <c r="E278" s="350" t="s">
        <v>693</v>
      </c>
    </row>
    <row r="279">
      <c r="A279" s="349">
        <v>44624.79777434027</v>
      </c>
      <c r="B279" s="350" t="s">
        <v>425</v>
      </c>
      <c r="C279" s="350">
        <v>10.0</v>
      </c>
      <c r="E279" s="350" t="s">
        <v>694</v>
      </c>
    </row>
    <row r="280">
      <c r="A280" s="349">
        <v>44624.803230439815</v>
      </c>
      <c r="B280" s="350" t="s">
        <v>431</v>
      </c>
      <c r="C280" s="350">
        <v>6.0</v>
      </c>
      <c r="D280" s="350" t="s">
        <v>695</v>
      </c>
      <c r="E280" s="350" t="s">
        <v>696</v>
      </c>
    </row>
    <row r="281">
      <c r="A281" s="349">
        <v>44624.81906822917</v>
      </c>
      <c r="B281" s="350" t="s">
        <v>427</v>
      </c>
      <c r="C281" s="350">
        <v>2.1</v>
      </c>
      <c r="D281" s="350" t="s">
        <v>697</v>
      </c>
      <c r="E281" s="350" t="s">
        <v>698</v>
      </c>
    </row>
    <row r="282">
      <c r="A282" s="349">
        <v>44624.8538019213</v>
      </c>
      <c r="B282" s="350" t="s">
        <v>425</v>
      </c>
      <c r="C282" s="350">
        <v>10.0</v>
      </c>
      <c r="E282" s="350" t="s">
        <v>699</v>
      </c>
    </row>
    <row r="283">
      <c r="A283" s="349">
        <v>44624.86325804398</v>
      </c>
      <c r="B283" s="350" t="s">
        <v>448</v>
      </c>
      <c r="C283" s="350">
        <v>2.0</v>
      </c>
      <c r="E283" s="350" t="s">
        <v>700</v>
      </c>
    </row>
    <row r="284">
      <c r="A284" s="349">
        <v>44624.871591828705</v>
      </c>
      <c r="B284" s="350" t="s">
        <v>428</v>
      </c>
      <c r="C284" s="350">
        <v>6.0</v>
      </c>
      <c r="E284" s="350" t="s">
        <v>701</v>
      </c>
    </row>
    <row r="285">
      <c r="A285" s="349">
        <v>44624.880709502315</v>
      </c>
      <c r="B285" s="350" t="s">
        <v>425</v>
      </c>
      <c r="C285" s="350">
        <v>5.0</v>
      </c>
      <c r="D285" s="350" t="s">
        <v>702</v>
      </c>
      <c r="E285" s="350" t="s">
        <v>703</v>
      </c>
    </row>
    <row r="286">
      <c r="A286" s="349">
        <v>44624.907493611114</v>
      </c>
      <c r="B286" s="350" t="s">
        <v>443</v>
      </c>
      <c r="C286" s="350">
        <v>2.0</v>
      </c>
      <c r="E286" s="350" t="s">
        <v>704</v>
      </c>
    </row>
    <row r="287">
      <c r="A287" s="349">
        <v>44624.974997557874</v>
      </c>
      <c r="B287" s="350" t="s">
        <v>429</v>
      </c>
      <c r="C287" s="350">
        <v>1.0</v>
      </c>
      <c r="E287" s="350" t="s">
        <v>705</v>
      </c>
    </row>
    <row r="288">
      <c r="A288" s="349">
        <v>44624.99975659722</v>
      </c>
      <c r="B288" s="350" t="s">
        <v>427</v>
      </c>
      <c r="C288" s="350">
        <v>0.8</v>
      </c>
      <c r="D288" s="350" t="s">
        <v>706</v>
      </c>
      <c r="E288" s="350" t="s">
        <v>707</v>
      </c>
    </row>
    <row r="289">
      <c r="A289" s="349">
        <v>44625.04089412037</v>
      </c>
      <c r="B289" s="350" t="s">
        <v>431</v>
      </c>
      <c r="C289" s="350">
        <v>5.0</v>
      </c>
      <c r="D289" s="350" t="s">
        <v>708</v>
      </c>
      <c r="E289" s="350" t="s">
        <v>709</v>
      </c>
      <c r="J289" s="371">
        <f>TODAY()</f>
        <v>44635</v>
      </c>
    </row>
    <row r="290">
      <c r="A290" s="349">
        <v>44625.10537856481</v>
      </c>
      <c r="B290" s="350" t="s">
        <v>443</v>
      </c>
      <c r="C290" s="350">
        <v>1.0</v>
      </c>
      <c r="D290" s="350" t="s">
        <v>653</v>
      </c>
      <c r="E290" s="350" t="s">
        <v>710</v>
      </c>
    </row>
    <row r="291">
      <c r="A291" s="349">
        <v>44625.105666041665</v>
      </c>
      <c r="B291" s="350" t="s">
        <v>431</v>
      </c>
      <c r="C291" s="350">
        <v>9.5</v>
      </c>
      <c r="D291" s="350" t="s">
        <v>711</v>
      </c>
      <c r="E291" s="350" t="s">
        <v>712</v>
      </c>
    </row>
    <row r="292">
      <c r="A292" s="349">
        <v>44625.13714600695</v>
      </c>
      <c r="B292" s="350" t="s">
        <v>428</v>
      </c>
      <c r="C292" s="350">
        <v>3.01</v>
      </c>
      <c r="E292" s="350" t="s">
        <v>713</v>
      </c>
    </row>
    <row r="293">
      <c r="A293" s="349">
        <v>44625.27443356482</v>
      </c>
      <c r="B293" s="350" t="s">
        <v>425</v>
      </c>
      <c r="C293" s="350">
        <v>5.6</v>
      </c>
      <c r="E293" s="350" t="s">
        <v>714</v>
      </c>
    </row>
    <row r="294">
      <c r="A294" s="349">
        <v>44625.30390859954</v>
      </c>
      <c r="B294" s="350" t="s">
        <v>430</v>
      </c>
      <c r="C294" s="350">
        <v>120.0</v>
      </c>
      <c r="E294" s="350" t="s">
        <v>715</v>
      </c>
    </row>
    <row r="295">
      <c r="A295" s="349">
        <v>44625.32089912037</v>
      </c>
      <c r="B295" s="350" t="s">
        <v>431</v>
      </c>
      <c r="C295" s="350">
        <v>2.0</v>
      </c>
      <c r="E295" s="350" t="s">
        <v>716</v>
      </c>
    </row>
    <row r="296">
      <c r="A296" s="349">
        <v>44625.49167824074</v>
      </c>
      <c r="B296" s="350" t="s">
        <v>430</v>
      </c>
      <c r="C296" s="350">
        <v>4.0</v>
      </c>
      <c r="E296" s="350" t="s">
        <v>717</v>
      </c>
    </row>
    <row r="297">
      <c r="A297" s="349">
        <v>44625.32974366898</v>
      </c>
      <c r="B297" s="350" t="s">
        <v>427</v>
      </c>
      <c r="C297" s="350">
        <v>10.0</v>
      </c>
      <c r="E297" s="350" t="s">
        <v>718</v>
      </c>
    </row>
    <row r="298">
      <c r="A298" s="349">
        <v>44625.33686243056</v>
      </c>
      <c r="B298" s="350" t="s">
        <v>428</v>
      </c>
      <c r="C298" s="350">
        <v>10.2</v>
      </c>
      <c r="E298" s="350" t="s">
        <v>719</v>
      </c>
    </row>
    <row r="299">
      <c r="A299" s="349">
        <v>44625.39172885417</v>
      </c>
      <c r="B299" s="350" t="s">
        <v>425</v>
      </c>
      <c r="C299" s="350">
        <v>3.8</v>
      </c>
      <c r="E299" s="350" t="s">
        <v>720</v>
      </c>
    </row>
    <row r="300">
      <c r="A300" s="349">
        <v>44625.39654217593</v>
      </c>
      <c r="B300" s="350" t="s">
        <v>425</v>
      </c>
      <c r="C300" s="350">
        <v>3.8</v>
      </c>
      <c r="D300" s="350" t="s">
        <v>721</v>
      </c>
      <c r="E300" s="350" t="s">
        <v>722</v>
      </c>
    </row>
    <row r="301">
      <c r="A301" s="349">
        <v>44625.39748482639</v>
      </c>
      <c r="B301" s="350" t="s">
        <v>425</v>
      </c>
      <c r="C301" s="350">
        <v>50.0</v>
      </c>
      <c r="E301" s="350" t="s">
        <v>723</v>
      </c>
    </row>
    <row r="302">
      <c r="A302" s="349">
        <v>44625.39944753472</v>
      </c>
      <c r="B302" s="350" t="s">
        <v>431</v>
      </c>
      <c r="C302" s="350">
        <v>0.5</v>
      </c>
      <c r="E302" s="350" t="s">
        <v>724</v>
      </c>
    </row>
    <row r="303">
      <c r="A303" s="349">
        <v>44625.426762303236</v>
      </c>
      <c r="B303" s="350" t="s">
        <v>425</v>
      </c>
      <c r="C303" s="350">
        <v>6.8</v>
      </c>
      <c r="E303" s="350" t="s">
        <v>725</v>
      </c>
    </row>
    <row r="304">
      <c r="A304" s="349">
        <v>44625.43312478009</v>
      </c>
      <c r="B304" s="350" t="s">
        <v>425</v>
      </c>
      <c r="C304" s="350">
        <v>10.2</v>
      </c>
      <c r="D304" s="350" t="s">
        <v>726</v>
      </c>
      <c r="E304" s="350" t="s">
        <v>727</v>
      </c>
    </row>
    <row r="305">
      <c r="A305" s="349">
        <v>44625.43679972222</v>
      </c>
      <c r="B305" s="350" t="s">
        <v>431</v>
      </c>
      <c r="C305" s="350">
        <v>10.02</v>
      </c>
      <c r="E305" s="350" t="s">
        <v>728</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7444D75B-069D-4916-B3F5-800BA04BDAFE}"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82.38"/>
    <col customWidth="1" min="4" max="4" width="23.5"/>
    <col customWidth="1" min="5" max="5" width="53.25"/>
    <col customWidth="1" min="6" max="11" width="18.88"/>
  </cols>
  <sheetData>
    <row r="1">
      <c r="A1" s="364" t="s">
        <v>729</v>
      </c>
      <c r="B1" s="364" t="s">
        <v>730</v>
      </c>
      <c r="C1" s="364" t="s">
        <v>422</v>
      </c>
      <c r="D1" s="362" t="s">
        <v>731</v>
      </c>
      <c r="E1" s="364" t="s">
        <v>424</v>
      </c>
      <c r="F1" s="364"/>
      <c r="G1" s="364"/>
      <c r="H1" s="364"/>
      <c r="I1" s="364"/>
      <c r="J1" s="364"/>
      <c r="K1" s="364"/>
    </row>
    <row r="2">
      <c r="A2" s="349">
        <v>44619.9295339699</v>
      </c>
      <c r="B2" s="350" t="s">
        <v>732</v>
      </c>
      <c r="C2" s="350" t="s">
        <v>733</v>
      </c>
    </row>
    <row r="3">
      <c r="A3" s="349">
        <v>44619.937200636574</v>
      </c>
      <c r="B3" s="350" t="s">
        <v>734</v>
      </c>
      <c r="C3" s="350" t="s">
        <v>735</v>
      </c>
    </row>
    <row r="4">
      <c r="A4" s="349">
        <v>44619.97736114584</v>
      </c>
      <c r="B4" s="350" t="s">
        <v>736</v>
      </c>
      <c r="C4" s="350" t="s">
        <v>733</v>
      </c>
    </row>
    <row r="5">
      <c r="A5" s="349">
        <v>44619.997395196755</v>
      </c>
      <c r="B5" s="350" t="s">
        <v>737</v>
      </c>
      <c r="C5" s="350" t="s">
        <v>738</v>
      </c>
      <c r="D5" s="350">
        <v>1.7</v>
      </c>
      <c r="E5" s="350" t="s">
        <v>739</v>
      </c>
    </row>
    <row r="6">
      <c r="A6" s="349">
        <v>44620.111183807865</v>
      </c>
      <c r="B6" s="350" t="s">
        <v>740</v>
      </c>
      <c r="C6" s="350" t="s">
        <v>738</v>
      </c>
      <c r="D6" s="350">
        <v>3.0</v>
      </c>
    </row>
    <row r="7">
      <c r="A7" s="349">
        <v>44620.11120774306</v>
      </c>
      <c r="B7" s="350" t="s">
        <v>741</v>
      </c>
      <c r="C7" s="350" t="s">
        <v>738</v>
      </c>
      <c r="D7" s="350">
        <v>2.8</v>
      </c>
    </row>
    <row r="8">
      <c r="A8" s="349">
        <v>44620.13168082176</v>
      </c>
      <c r="B8" s="350" t="s">
        <v>742</v>
      </c>
      <c r="C8" s="350" t="s">
        <v>735</v>
      </c>
      <c r="D8" s="350">
        <v>3.0</v>
      </c>
    </row>
    <row r="9">
      <c r="A9" s="349">
        <v>44620.13640674768</v>
      </c>
      <c r="B9" s="350" t="s">
        <v>743</v>
      </c>
      <c r="C9" s="350" t="s">
        <v>738</v>
      </c>
      <c r="D9" s="350">
        <v>1.2</v>
      </c>
      <c r="E9" s="350" t="s">
        <v>744</v>
      </c>
    </row>
    <row r="10">
      <c r="A10" s="349">
        <v>44620.290357094906</v>
      </c>
      <c r="B10" s="350" t="s">
        <v>745</v>
      </c>
      <c r="C10" s="350" t="s">
        <v>735</v>
      </c>
      <c r="D10" s="350">
        <v>8.2</v>
      </c>
      <c r="E10" s="350" t="s">
        <v>746</v>
      </c>
    </row>
    <row r="11">
      <c r="A11" s="349">
        <v>44620.33690207176</v>
      </c>
      <c r="B11" s="350" t="s">
        <v>747</v>
      </c>
      <c r="C11" s="350" t="s">
        <v>738</v>
      </c>
      <c r="D11" s="350">
        <v>2.5</v>
      </c>
      <c r="E11" s="350" t="s">
        <v>748</v>
      </c>
    </row>
    <row r="12">
      <c r="A12" s="349">
        <v>44620.400746747684</v>
      </c>
      <c r="B12" s="350" t="s">
        <v>749</v>
      </c>
      <c r="C12" s="350" t="s">
        <v>733</v>
      </c>
    </row>
    <row r="13">
      <c r="A13" s="349">
        <v>44620.405594861106</v>
      </c>
      <c r="B13" s="350" t="s">
        <v>750</v>
      </c>
      <c r="C13" s="350" t="s">
        <v>738</v>
      </c>
      <c r="D13" s="350">
        <v>2.1</v>
      </c>
    </row>
    <row r="14">
      <c r="A14" s="349">
        <v>44620.430878032406</v>
      </c>
      <c r="B14" s="350" t="s">
        <v>751</v>
      </c>
      <c r="C14" s="350" t="s">
        <v>738</v>
      </c>
      <c r="D14" s="350">
        <v>12.4</v>
      </c>
    </row>
    <row r="15">
      <c r="A15" s="349">
        <v>44620.480042800926</v>
      </c>
      <c r="B15" s="350" t="s">
        <v>752</v>
      </c>
      <c r="C15" s="350" t="s">
        <v>738</v>
      </c>
      <c r="D15" s="350">
        <v>5.0</v>
      </c>
    </row>
    <row r="16">
      <c r="A16" s="349">
        <v>44620.49904962963</v>
      </c>
      <c r="B16" s="350" t="s">
        <v>753</v>
      </c>
      <c r="C16" s="350" t="s">
        <v>735</v>
      </c>
    </row>
    <row r="17">
      <c r="A17" s="349">
        <v>44620.543378518516</v>
      </c>
      <c r="B17" s="350" t="s">
        <v>754</v>
      </c>
      <c r="C17" s="350" t="s">
        <v>738</v>
      </c>
      <c r="E17" s="350" t="s">
        <v>755</v>
      </c>
    </row>
    <row r="18">
      <c r="A18" s="349">
        <v>44620.557090069444</v>
      </c>
      <c r="B18" s="350" t="s">
        <v>756</v>
      </c>
      <c r="C18" s="350" t="s">
        <v>738</v>
      </c>
      <c r="D18" s="350">
        <v>2.2</v>
      </c>
    </row>
    <row r="19">
      <c r="A19" s="349">
        <v>44620.562222430555</v>
      </c>
      <c r="B19" s="350" t="s">
        <v>757</v>
      </c>
      <c r="C19" s="350" t="s">
        <v>735</v>
      </c>
      <c r="D19" s="350">
        <v>88.0</v>
      </c>
    </row>
    <row r="20">
      <c r="A20" s="349">
        <v>44620.67902642361</v>
      </c>
      <c r="B20" s="350" t="s">
        <v>758</v>
      </c>
      <c r="C20" s="350" t="s">
        <v>735</v>
      </c>
    </row>
    <row r="21">
      <c r="A21" s="349">
        <v>44620.718178587966</v>
      </c>
      <c r="B21" s="350" t="s">
        <v>759</v>
      </c>
      <c r="C21" s="350" t="s">
        <v>733</v>
      </c>
      <c r="D21" s="350">
        <v>50.0</v>
      </c>
    </row>
    <row r="22">
      <c r="A22" s="349">
        <v>44620.72832094907</v>
      </c>
      <c r="B22" s="350" t="s">
        <v>760</v>
      </c>
      <c r="C22" s="350" t="s">
        <v>733</v>
      </c>
      <c r="D22" s="350">
        <v>1.3</v>
      </c>
      <c r="E22" s="350" t="s">
        <v>761</v>
      </c>
    </row>
    <row r="23">
      <c r="A23" s="349">
        <v>44620.77760755787</v>
      </c>
      <c r="B23" s="350" t="s">
        <v>762</v>
      </c>
      <c r="C23" s="350" t="s">
        <v>735</v>
      </c>
      <c r="D23" s="350">
        <v>4.7</v>
      </c>
    </row>
    <row r="24">
      <c r="A24" s="349">
        <v>44620.7821062963</v>
      </c>
      <c r="B24" s="350" t="s">
        <v>763</v>
      </c>
      <c r="C24" s="350" t="s">
        <v>738</v>
      </c>
      <c r="D24" s="350">
        <v>2.0</v>
      </c>
      <c r="E24" s="350" t="s">
        <v>764</v>
      </c>
    </row>
    <row r="25">
      <c r="A25" s="349">
        <v>44620.78834491898</v>
      </c>
      <c r="B25" s="350" t="s">
        <v>765</v>
      </c>
      <c r="C25" s="350" t="s">
        <v>733</v>
      </c>
      <c r="D25" s="350">
        <v>1.3</v>
      </c>
    </row>
    <row r="26">
      <c r="A26" s="349">
        <v>44620.911172858796</v>
      </c>
      <c r="B26" s="350" t="s">
        <v>766</v>
      </c>
      <c r="C26" s="350" t="s">
        <v>733</v>
      </c>
    </row>
    <row r="27">
      <c r="A27" s="349">
        <v>44621.116936562496</v>
      </c>
      <c r="B27" s="350" t="s">
        <v>767</v>
      </c>
      <c r="C27" s="350" t="s">
        <v>733</v>
      </c>
      <c r="D27" s="350" t="s">
        <v>768</v>
      </c>
      <c r="E27" s="350" t="s">
        <v>769</v>
      </c>
    </row>
    <row r="28">
      <c r="A28" s="349">
        <v>44621.27002872685</v>
      </c>
      <c r="B28" s="350" t="s">
        <v>770</v>
      </c>
      <c r="C28" s="350" t="s">
        <v>738</v>
      </c>
    </row>
    <row r="29">
      <c r="A29" s="349">
        <v>44621.34480695602</v>
      </c>
      <c r="B29" s="350" t="s">
        <v>771</v>
      </c>
      <c r="C29" s="350" t="s">
        <v>733</v>
      </c>
      <c r="D29" s="350">
        <v>0.01</v>
      </c>
      <c r="E29" s="350" t="s">
        <v>772</v>
      </c>
    </row>
    <row r="30">
      <c r="A30" s="349">
        <v>44621.42321681713</v>
      </c>
      <c r="B30" s="350" t="s">
        <v>773</v>
      </c>
      <c r="C30" s="350" t="s">
        <v>735</v>
      </c>
      <c r="D30" s="350">
        <v>5.0</v>
      </c>
    </row>
    <row r="31">
      <c r="A31" s="349">
        <v>44621.43240788195</v>
      </c>
      <c r="B31" s="350" t="s">
        <v>499</v>
      </c>
      <c r="C31" s="350" t="s">
        <v>733</v>
      </c>
      <c r="D31" s="350">
        <v>1.3</v>
      </c>
    </row>
    <row r="32">
      <c r="A32" s="349">
        <v>44621.44423341435</v>
      </c>
      <c r="B32" s="350" t="s">
        <v>499</v>
      </c>
      <c r="C32" s="350" t="s">
        <v>735</v>
      </c>
      <c r="D32" s="350">
        <v>4.5</v>
      </c>
    </row>
    <row r="33">
      <c r="A33" s="349">
        <v>44621.53493711806</v>
      </c>
      <c r="B33" s="350" t="s">
        <v>499</v>
      </c>
      <c r="C33" s="350" t="s">
        <v>738</v>
      </c>
      <c r="D33" s="350">
        <v>0.7</v>
      </c>
    </row>
    <row r="34">
      <c r="A34" s="349">
        <v>44621.76456909723</v>
      </c>
      <c r="B34" s="350" t="s">
        <v>774</v>
      </c>
      <c r="C34" s="350" t="s">
        <v>733</v>
      </c>
    </row>
    <row r="35">
      <c r="A35" s="349">
        <v>44621.89582765046</v>
      </c>
      <c r="B35" s="350" t="s">
        <v>775</v>
      </c>
      <c r="C35" s="350" t="s">
        <v>735</v>
      </c>
    </row>
    <row r="36">
      <c r="A36" s="349">
        <v>44621.96784008102</v>
      </c>
      <c r="B36" s="350" t="s">
        <v>499</v>
      </c>
      <c r="C36" s="350" t="s">
        <v>738</v>
      </c>
      <c r="D36" s="350">
        <v>0.9</v>
      </c>
    </row>
    <row r="37">
      <c r="A37" s="349">
        <v>44622.02879420139</v>
      </c>
      <c r="B37" s="350" t="s">
        <v>776</v>
      </c>
      <c r="C37" s="350" t="s">
        <v>738</v>
      </c>
      <c r="D37" s="350" t="s">
        <v>777</v>
      </c>
      <c r="E37" s="350" t="s">
        <v>778</v>
      </c>
    </row>
    <row r="38">
      <c r="A38" s="349">
        <v>44622.34570158565</v>
      </c>
      <c r="B38" s="350" t="s">
        <v>779</v>
      </c>
      <c r="C38" s="350" t="s">
        <v>733</v>
      </c>
      <c r="D38" s="350">
        <v>20.0</v>
      </c>
    </row>
    <row r="39">
      <c r="A39" s="349">
        <v>44622.39387219907</v>
      </c>
      <c r="B39" s="350" t="s">
        <v>780</v>
      </c>
      <c r="C39" s="350" t="s">
        <v>738</v>
      </c>
    </row>
    <row r="40">
      <c r="A40" s="349">
        <v>44622.427269224536</v>
      </c>
      <c r="B40" s="350" t="s">
        <v>781</v>
      </c>
      <c r="C40" s="350" t="s">
        <v>735</v>
      </c>
      <c r="D40" s="350">
        <v>2.0</v>
      </c>
    </row>
    <row r="41">
      <c r="A41" s="349">
        <v>44622.43000550926</v>
      </c>
      <c r="B41" s="350" t="s">
        <v>499</v>
      </c>
      <c r="C41" s="350" t="s">
        <v>733</v>
      </c>
      <c r="D41" s="350">
        <v>0.2</v>
      </c>
    </row>
    <row r="42">
      <c r="A42" s="349">
        <v>44622.55139378472</v>
      </c>
      <c r="B42" s="350" t="s">
        <v>782</v>
      </c>
      <c r="C42" s="350" t="s">
        <v>738</v>
      </c>
      <c r="D42" s="350">
        <v>0.5</v>
      </c>
    </row>
    <row r="43">
      <c r="A43" s="349">
        <v>44622.64242834491</v>
      </c>
      <c r="B43" s="350" t="s">
        <v>783</v>
      </c>
      <c r="C43" s="350" t="s">
        <v>735</v>
      </c>
    </row>
    <row r="44">
      <c r="A44" s="349">
        <v>44622.7182243287</v>
      </c>
      <c r="B44" s="350" t="s">
        <v>784</v>
      </c>
      <c r="C44" s="350" t="s">
        <v>738</v>
      </c>
      <c r="E44" s="350" t="s">
        <v>653</v>
      </c>
    </row>
    <row r="45">
      <c r="A45" s="349">
        <v>44622.764747002315</v>
      </c>
      <c r="B45" s="350" t="s">
        <v>785</v>
      </c>
      <c r="C45" s="350" t="s">
        <v>738</v>
      </c>
    </row>
    <row r="46">
      <c r="A46" s="349">
        <v>44622.76512133102</v>
      </c>
      <c r="B46" s="350" t="s">
        <v>785</v>
      </c>
      <c r="C46" s="350" t="s">
        <v>733</v>
      </c>
    </row>
    <row r="47">
      <c r="A47" s="349">
        <v>44622.835130810185</v>
      </c>
      <c r="B47" s="350" t="s">
        <v>786</v>
      </c>
      <c r="C47" s="350" t="s">
        <v>733</v>
      </c>
      <c r="D47" s="350">
        <v>10.0</v>
      </c>
      <c r="E47" s="350" t="s">
        <v>787</v>
      </c>
    </row>
    <row r="48">
      <c r="A48" s="349">
        <v>44622.84589519676</v>
      </c>
      <c r="B48" s="350" t="s">
        <v>788</v>
      </c>
      <c r="C48" s="350" t="s">
        <v>738</v>
      </c>
      <c r="D48" s="350">
        <v>3.0</v>
      </c>
      <c r="E48" s="350" t="s">
        <v>789</v>
      </c>
    </row>
    <row r="49">
      <c r="A49" s="349">
        <v>44622.84855956018</v>
      </c>
      <c r="B49" s="350" t="s">
        <v>773</v>
      </c>
      <c r="C49" s="350" t="s">
        <v>738</v>
      </c>
      <c r="D49" s="350">
        <v>3.0</v>
      </c>
    </row>
    <row r="50">
      <c r="A50" s="349">
        <v>44622.85193171296</v>
      </c>
      <c r="B50" s="350" t="s">
        <v>790</v>
      </c>
      <c r="C50" s="350" t="s">
        <v>735</v>
      </c>
      <c r="D50" s="350">
        <v>857.0</v>
      </c>
      <c r="E50" s="350" t="s">
        <v>791</v>
      </c>
    </row>
    <row r="51">
      <c r="A51" s="349">
        <v>44622.8743675463</v>
      </c>
      <c r="B51" s="350" t="s">
        <v>792</v>
      </c>
      <c r="C51" s="350" t="s">
        <v>735</v>
      </c>
      <c r="D51" s="350">
        <v>1.8</v>
      </c>
    </row>
    <row r="52">
      <c r="A52" s="349">
        <v>44622.93432673611</v>
      </c>
      <c r="B52" s="350" t="s">
        <v>793</v>
      </c>
      <c r="C52" s="350" t="s">
        <v>738</v>
      </c>
      <c r="D52" s="350">
        <v>0.1</v>
      </c>
    </row>
    <row r="53">
      <c r="A53" s="349">
        <v>44622.96496710648</v>
      </c>
      <c r="B53" s="350" t="s">
        <v>794</v>
      </c>
      <c r="C53" s="350" t="s">
        <v>738</v>
      </c>
      <c r="D53" s="350" t="s">
        <v>795</v>
      </c>
      <c r="E53" s="350" t="s">
        <v>795</v>
      </c>
    </row>
    <row r="54">
      <c r="A54" s="349">
        <v>44623.31346950232</v>
      </c>
      <c r="B54" s="350" t="s">
        <v>796</v>
      </c>
      <c r="C54" s="350" t="s">
        <v>735</v>
      </c>
      <c r="D54" s="350">
        <v>10.0</v>
      </c>
    </row>
    <row r="55">
      <c r="A55" s="349">
        <v>44623.40018671296</v>
      </c>
      <c r="B55" s="350" t="s">
        <v>594</v>
      </c>
      <c r="C55" s="350" t="s">
        <v>735</v>
      </c>
      <c r="D55" s="350">
        <v>200.0</v>
      </c>
    </row>
    <row r="56">
      <c r="A56" s="349">
        <v>44623.42131520833</v>
      </c>
      <c r="B56" s="350" t="s">
        <v>797</v>
      </c>
      <c r="C56" s="350" t="s">
        <v>735</v>
      </c>
      <c r="D56" s="350">
        <v>50.0</v>
      </c>
    </row>
    <row r="57">
      <c r="A57" s="349">
        <v>44623.43491923611</v>
      </c>
      <c r="B57" s="350" t="s">
        <v>499</v>
      </c>
      <c r="C57" s="350" t="s">
        <v>735</v>
      </c>
      <c r="D57" s="350">
        <v>0.8</v>
      </c>
    </row>
    <row r="58">
      <c r="A58" s="349">
        <v>44623.44203475694</v>
      </c>
      <c r="B58" s="350" t="s">
        <v>798</v>
      </c>
      <c r="C58" s="350" t="s">
        <v>735</v>
      </c>
      <c r="D58" s="350">
        <v>0.8</v>
      </c>
    </row>
    <row r="59">
      <c r="A59" s="349">
        <v>44623.44470079862</v>
      </c>
      <c r="B59" s="350" t="s">
        <v>798</v>
      </c>
      <c r="C59" s="350" t="s">
        <v>735</v>
      </c>
      <c r="D59" s="350">
        <v>10.0</v>
      </c>
      <c r="E59" s="350" t="s">
        <v>799</v>
      </c>
    </row>
    <row r="60">
      <c r="A60" s="349">
        <v>44623.457055439816</v>
      </c>
      <c r="B60" s="350" t="s">
        <v>599</v>
      </c>
      <c r="C60" s="350" t="s">
        <v>738</v>
      </c>
      <c r="D60" s="350">
        <v>0.0</v>
      </c>
      <c r="E60" s="350" t="s">
        <v>800</v>
      </c>
    </row>
    <row r="61">
      <c r="A61" s="349">
        <v>44623.45716983796</v>
      </c>
      <c r="B61" s="350" t="s">
        <v>798</v>
      </c>
      <c r="C61" s="350" t="s">
        <v>735</v>
      </c>
      <c r="D61" s="350">
        <v>0.8</v>
      </c>
    </row>
    <row r="62">
      <c r="A62" s="349">
        <v>44623.55935283565</v>
      </c>
      <c r="B62" s="350" t="s">
        <v>801</v>
      </c>
      <c r="C62" s="350" t="s">
        <v>735</v>
      </c>
      <c r="D62" s="350">
        <v>100.0</v>
      </c>
    </row>
    <row r="63">
      <c r="A63" s="349">
        <v>44623.56814318287</v>
      </c>
      <c r="B63" s="350" t="s">
        <v>802</v>
      </c>
      <c r="C63" s="350" t="s">
        <v>735</v>
      </c>
      <c r="D63" s="350">
        <v>3.5</v>
      </c>
    </row>
    <row r="64">
      <c r="A64" s="349">
        <v>44623.79158105324</v>
      </c>
      <c r="B64" s="350" t="s">
        <v>594</v>
      </c>
      <c r="C64" s="350" t="s">
        <v>735</v>
      </c>
      <c r="D64" s="350">
        <v>1.0</v>
      </c>
    </row>
    <row r="65">
      <c r="A65" s="349">
        <v>44623.85463832176</v>
      </c>
      <c r="B65" s="350" t="s">
        <v>803</v>
      </c>
      <c r="C65" s="350" t="s">
        <v>735</v>
      </c>
      <c r="D65" s="350">
        <v>223.0</v>
      </c>
    </row>
    <row r="66">
      <c r="A66" s="349">
        <v>44623.87047185186</v>
      </c>
      <c r="B66" s="350" t="s">
        <v>804</v>
      </c>
      <c r="C66" s="350" t="s">
        <v>735</v>
      </c>
      <c r="D66" s="350">
        <v>1.0</v>
      </c>
    </row>
    <row r="67">
      <c r="A67" s="349">
        <v>44623.97952538195</v>
      </c>
      <c r="B67" s="350" t="s">
        <v>805</v>
      </c>
      <c r="C67" s="350" t="s">
        <v>735</v>
      </c>
      <c r="D67" s="350">
        <v>10.2</v>
      </c>
    </row>
    <row r="68">
      <c r="A68" s="349">
        <v>44624.04241072916</v>
      </c>
      <c r="B68" s="350" t="s">
        <v>788</v>
      </c>
      <c r="C68" s="350" t="s">
        <v>738</v>
      </c>
      <c r="D68" s="350">
        <v>0.1</v>
      </c>
    </row>
    <row r="69">
      <c r="A69" s="349">
        <v>44624.36029945602</v>
      </c>
      <c r="B69" s="350" t="s">
        <v>599</v>
      </c>
      <c r="C69" s="350" t="s">
        <v>738</v>
      </c>
      <c r="D69" s="350">
        <v>0.5</v>
      </c>
      <c r="E69" s="350" t="s">
        <v>806</v>
      </c>
    </row>
    <row r="70">
      <c r="A70" s="349">
        <v>44624.46452459491</v>
      </c>
      <c r="B70" s="350" t="s">
        <v>807</v>
      </c>
      <c r="C70" s="350" t="s">
        <v>735</v>
      </c>
      <c r="D70" s="350">
        <v>2.0</v>
      </c>
    </row>
    <row r="71">
      <c r="A71" s="349">
        <v>44624.54023644676</v>
      </c>
      <c r="B71" s="350" t="s">
        <v>808</v>
      </c>
      <c r="C71" s="350" t="s">
        <v>735</v>
      </c>
      <c r="D71" s="350">
        <v>10.0</v>
      </c>
    </row>
    <row r="72">
      <c r="A72" s="349">
        <v>44624.554117164356</v>
      </c>
      <c r="B72" s="350" t="s">
        <v>809</v>
      </c>
      <c r="C72" s="350" t="s">
        <v>735</v>
      </c>
      <c r="D72" s="350">
        <v>1.5</v>
      </c>
    </row>
    <row r="73">
      <c r="A73" s="349">
        <v>44624.557261435184</v>
      </c>
      <c r="B73" s="350" t="s">
        <v>807</v>
      </c>
      <c r="C73" s="350" t="s">
        <v>738</v>
      </c>
      <c r="D73" s="350">
        <v>0.4</v>
      </c>
    </row>
    <row r="74">
      <c r="A74" s="349">
        <v>44624.609946805555</v>
      </c>
      <c r="B74" s="350" t="s">
        <v>810</v>
      </c>
      <c r="C74" s="350" t="s">
        <v>733</v>
      </c>
      <c r="D74" s="350">
        <v>100.0</v>
      </c>
    </row>
    <row r="75">
      <c r="A75" s="349">
        <v>44624.649649212966</v>
      </c>
      <c r="B75" s="350" t="s">
        <v>811</v>
      </c>
      <c r="C75" s="350" t="s">
        <v>735</v>
      </c>
      <c r="D75" s="350">
        <v>375.0</v>
      </c>
    </row>
    <row r="76">
      <c r="A76" s="349">
        <v>44624.73164868055</v>
      </c>
      <c r="B76" s="350" t="s">
        <v>788</v>
      </c>
      <c r="C76" s="350" t="s">
        <v>735</v>
      </c>
      <c r="D76" s="350">
        <v>5.0</v>
      </c>
    </row>
    <row r="77">
      <c r="A77" s="349">
        <v>44624.83628887731</v>
      </c>
      <c r="B77" s="350" t="s">
        <v>788</v>
      </c>
      <c r="C77" s="350" t="s">
        <v>738</v>
      </c>
      <c r="D77" s="350">
        <v>1.0</v>
      </c>
      <c r="E77" s="350"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88"/>
    <col customWidth="1" min="2" max="2" width="14.63"/>
    <col customWidth="1" min="5" max="5" width="27.13"/>
  </cols>
  <sheetData>
    <row r="1">
      <c r="A1" s="32"/>
    </row>
    <row r="2">
      <c r="A2" s="366" t="s">
        <v>813</v>
      </c>
      <c r="B2" s="350" t="s">
        <v>814</v>
      </c>
      <c r="E2" s="350" t="s">
        <v>815</v>
      </c>
    </row>
    <row r="3">
      <c r="A3" s="366" t="s">
        <v>816</v>
      </c>
      <c r="B3" s="350" t="s">
        <v>817</v>
      </c>
    </row>
    <row r="4">
      <c r="A4" s="366" t="s">
        <v>818</v>
      </c>
      <c r="B4" s="350" t="s">
        <v>819</v>
      </c>
    </row>
    <row r="5">
      <c r="A5" s="366" t="s">
        <v>820</v>
      </c>
      <c r="B5" s="350" t="s">
        <v>819</v>
      </c>
    </row>
    <row r="6">
      <c r="A6" s="366" t="s">
        <v>821</v>
      </c>
    </row>
    <row r="7">
      <c r="A7" s="366" t="s">
        <v>822</v>
      </c>
    </row>
    <row r="8">
      <c r="A8" s="366" t="s">
        <v>823</v>
      </c>
      <c r="B8" s="350" t="s">
        <v>814</v>
      </c>
    </row>
    <row r="9">
      <c r="A9" s="366" t="s">
        <v>824</v>
      </c>
    </row>
    <row r="10">
      <c r="A10" s="366" t="s">
        <v>825</v>
      </c>
      <c r="B10" s="350" t="s">
        <v>826</v>
      </c>
    </row>
    <row r="11">
      <c r="A11" s="366" t="s">
        <v>827</v>
      </c>
    </row>
    <row r="12">
      <c r="A12" s="366" t="s">
        <v>828</v>
      </c>
    </row>
    <row r="13">
      <c r="A13" s="366" t="s">
        <v>829</v>
      </c>
    </row>
    <row r="14">
      <c r="A14" s="366"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 customWidth="1" min="2" max="2" width="27.38"/>
    <col customWidth="1" min="3" max="3" width="20.75"/>
    <col customWidth="1" min="4" max="6" width="17.88"/>
    <col customWidth="1" min="7" max="7" width="18.13"/>
    <col customWidth="1" min="8" max="8" width="15.88"/>
  </cols>
  <sheetData>
    <row r="1">
      <c r="A1" s="373" t="s">
        <v>831</v>
      </c>
      <c r="B1" s="374"/>
      <c r="C1" s="374"/>
      <c r="D1" s="374"/>
      <c r="E1" s="374"/>
      <c r="F1" s="375" t="s">
        <v>832</v>
      </c>
      <c r="G1" s="376" t="s">
        <v>833</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289</v>
      </c>
      <c r="B4" s="379" t="s">
        <v>290</v>
      </c>
      <c r="C4" s="379" t="s">
        <v>293</v>
      </c>
      <c r="D4" s="379" t="s">
        <v>295</v>
      </c>
      <c r="E4" s="379" t="s">
        <v>15</v>
      </c>
      <c r="F4" s="379" t="s">
        <v>834</v>
      </c>
      <c r="G4" s="379" t="s">
        <v>835</v>
      </c>
      <c r="H4" s="379" t="s">
        <v>836</v>
      </c>
      <c r="I4" s="374"/>
      <c r="J4" s="379" t="s">
        <v>834</v>
      </c>
      <c r="K4" s="374"/>
      <c r="L4" s="374"/>
      <c r="M4" s="374"/>
      <c r="N4" s="374"/>
      <c r="O4" s="374"/>
      <c r="P4" s="374"/>
      <c r="Q4" s="374"/>
      <c r="R4" s="374"/>
      <c r="S4" s="374"/>
      <c r="T4" s="374"/>
      <c r="U4" s="374"/>
      <c r="V4" s="374"/>
      <c r="W4" s="374"/>
      <c r="X4" s="374"/>
      <c r="Y4" s="374"/>
      <c r="Z4" s="374"/>
      <c r="AA4" s="374"/>
      <c r="AB4" s="374"/>
    </row>
    <row r="5" ht="29.25" customHeight="1">
      <c r="A5" s="307" t="s">
        <v>837</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838</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839</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840</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841</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842</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843</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844</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33.88"/>
  </cols>
  <sheetData>
    <row r="1">
      <c r="A1" s="364" t="s">
        <v>729</v>
      </c>
      <c r="B1" s="364" t="s">
        <v>730</v>
      </c>
      <c r="C1" s="364" t="s">
        <v>422</v>
      </c>
      <c r="D1" s="362" t="s">
        <v>731</v>
      </c>
      <c r="E1" s="362" t="s">
        <v>424</v>
      </c>
      <c r="F1" s="364"/>
      <c r="G1" s="364"/>
      <c r="H1" s="364"/>
      <c r="I1" s="364"/>
      <c r="J1" s="364"/>
      <c r="K1" s="364"/>
    </row>
    <row r="2">
      <c r="A2" s="385">
        <v>44619.945152141205</v>
      </c>
      <c r="B2" s="2" t="s">
        <v>845</v>
      </c>
      <c r="C2" s="2" t="s">
        <v>846</v>
      </c>
      <c r="D2" s="2">
        <v>1.0</v>
      </c>
      <c r="E2" s="2" t="s">
        <v>847</v>
      </c>
      <c r="F2" s="386"/>
      <c r="G2" s="386"/>
      <c r="H2" s="386"/>
      <c r="I2" s="386"/>
      <c r="J2" s="386"/>
      <c r="K2" s="386"/>
    </row>
    <row r="3">
      <c r="A3" s="385">
        <v>44620.0616252662</v>
      </c>
      <c r="B3" s="2" t="s">
        <v>848</v>
      </c>
      <c r="C3" s="2" t="s">
        <v>849</v>
      </c>
      <c r="D3" s="2">
        <v>7.0</v>
      </c>
      <c r="E3" s="2" t="s">
        <v>850</v>
      </c>
      <c r="F3" s="386"/>
      <c r="G3" s="386"/>
      <c r="H3" s="386"/>
      <c r="I3" s="386"/>
      <c r="J3" s="386"/>
      <c r="K3" s="386"/>
    </row>
    <row r="4">
      <c r="A4" s="385">
        <v>44620.40679894676</v>
      </c>
      <c r="B4" s="2" t="s">
        <v>851</v>
      </c>
      <c r="C4" s="2" t="s">
        <v>849</v>
      </c>
      <c r="D4" s="2">
        <v>15.0</v>
      </c>
      <c r="E4" s="386"/>
      <c r="F4" s="386"/>
      <c r="G4" s="386"/>
      <c r="H4" s="386"/>
      <c r="I4" s="386"/>
      <c r="J4" s="386"/>
      <c r="K4" s="386"/>
    </row>
    <row r="5">
      <c r="A5" s="385">
        <v>44620.427435324076</v>
      </c>
      <c r="B5" s="2" t="s">
        <v>852</v>
      </c>
      <c r="C5" s="2" t="s">
        <v>849</v>
      </c>
      <c r="D5" s="2" t="s">
        <v>853</v>
      </c>
      <c r="E5" s="2" t="s">
        <v>854</v>
      </c>
      <c r="F5" s="386"/>
      <c r="G5" s="386"/>
      <c r="H5" s="386"/>
      <c r="I5" s="386"/>
      <c r="J5" s="386"/>
      <c r="K5" s="386"/>
    </row>
    <row r="6">
      <c r="A6" s="385">
        <v>44620.58161743055</v>
      </c>
      <c r="B6" s="2" t="s">
        <v>855</v>
      </c>
      <c r="C6" s="2" t="s">
        <v>846</v>
      </c>
      <c r="D6" s="2">
        <v>4.3</v>
      </c>
      <c r="E6" s="386"/>
      <c r="F6" s="386"/>
      <c r="G6" s="386"/>
      <c r="H6" s="386"/>
      <c r="I6" s="386"/>
      <c r="J6" s="386"/>
      <c r="K6" s="386"/>
    </row>
    <row r="7">
      <c r="A7" s="385">
        <v>44620.626264108796</v>
      </c>
      <c r="B7" s="2" t="s">
        <v>856</v>
      </c>
      <c r="C7" s="2" t="s">
        <v>849</v>
      </c>
      <c r="D7" s="2">
        <v>5.7</v>
      </c>
      <c r="E7" s="2" t="s">
        <v>857</v>
      </c>
      <c r="F7" s="386"/>
      <c r="G7" s="386"/>
      <c r="H7" s="386"/>
      <c r="I7" s="386"/>
      <c r="J7" s="386"/>
      <c r="K7" s="386"/>
    </row>
    <row r="8">
      <c r="A8" s="387">
        <v>44620.77755254629</v>
      </c>
      <c r="B8" s="350" t="s">
        <v>858</v>
      </c>
      <c r="C8" s="350" t="s">
        <v>849</v>
      </c>
      <c r="D8" s="350">
        <v>2.0</v>
      </c>
    </row>
    <row r="9">
      <c r="A9" s="349">
        <v>44621.03595881944</v>
      </c>
      <c r="B9" s="350" t="s">
        <v>859</v>
      </c>
      <c r="C9" s="350" t="s">
        <v>849</v>
      </c>
      <c r="D9" s="350">
        <v>7.0</v>
      </c>
    </row>
    <row r="10">
      <c r="A10" s="349">
        <v>44621.079824872686</v>
      </c>
      <c r="B10" s="350" t="s">
        <v>860</v>
      </c>
      <c r="C10" s="350" t="s">
        <v>846</v>
      </c>
      <c r="D10" s="350">
        <v>5.7</v>
      </c>
      <c r="E10" s="350" t="s">
        <v>861</v>
      </c>
    </row>
    <row r="11">
      <c r="A11" s="349">
        <v>44621.16646407408</v>
      </c>
      <c r="B11" s="350" t="s">
        <v>862</v>
      </c>
      <c r="C11" s="350" t="s">
        <v>849</v>
      </c>
      <c r="D11" s="350">
        <v>3.4</v>
      </c>
    </row>
    <row r="12">
      <c r="A12" s="349">
        <v>44621.339646203705</v>
      </c>
      <c r="B12" s="350" t="s">
        <v>863</v>
      </c>
      <c r="C12" s="350" t="s">
        <v>849</v>
      </c>
      <c r="D12" s="350">
        <v>2.1</v>
      </c>
    </row>
    <row r="13">
      <c r="A13" s="349">
        <v>44621.397586747684</v>
      </c>
      <c r="B13" s="350" t="s">
        <v>864</v>
      </c>
      <c r="C13" s="350" t="s">
        <v>849</v>
      </c>
      <c r="D13" s="350">
        <v>10.0</v>
      </c>
    </row>
    <row r="14">
      <c r="A14" s="349">
        <v>44621.50417707176</v>
      </c>
      <c r="B14" s="350" t="s">
        <v>865</v>
      </c>
      <c r="C14" s="350" t="s">
        <v>849</v>
      </c>
    </row>
    <row r="15">
      <c r="A15" s="349">
        <v>44621.63364871527</v>
      </c>
      <c r="B15" s="350" t="s">
        <v>866</v>
      </c>
      <c r="C15" s="350" t="s">
        <v>846</v>
      </c>
      <c r="D15" s="350">
        <v>1.8</v>
      </c>
    </row>
    <row r="16">
      <c r="A16" s="349">
        <v>44621.79651170139</v>
      </c>
      <c r="B16" s="350" t="s">
        <v>499</v>
      </c>
      <c r="C16" s="350" t="s">
        <v>846</v>
      </c>
      <c r="D16" s="350">
        <v>2.3</v>
      </c>
    </row>
    <row r="17">
      <c r="A17" s="349">
        <v>44621.79831373843</v>
      </c>
      <c r="B17" s="350" t="s">
        <v>499</v>
      </c>
      <c r="C17" s="350" t="s">
        <v>846</v>
      </c>
      <c r="D17" s="350">
        <v>1.7</v>
      </c>
    </row>
    <row r="18">
      <c r="A18" s="349">
        <v>44621.803184687495</v>
      </c>
      <c r="B18" s="350" t="s">
        <v>499</v>
      </c>
      <c r="C18" s="350" t="s">
        <v>849</v>
      </c>
      <c r="D18" s="350">
        <v>6.0</v>
      </c>
      <c r="E18" s="350" t="s">
        <v>867</v>
      </c>
    </row>
    <row r="19">
      <c r="A19" s="349">
        <v>44622.034516562504</v>
      </c>
      <c r="B19" s="350" t="s">
        <v>868</v>
      </c>
      <c r="C19" s="350" t="s">
        <v>846</v>
      </c>
      <c r="D19" s="350">
        <v>10.0</v>
      </c>
      <c r="E19" s="350" t="s">
        <v>869</v>
      </c>
    </row>
    <row r="20">
      <c r="A20" s="349">
        <v>44622.53267259259</v>
      </c>
      <c r="B20" s="350" t="s">
        <v>870</v>
      </c>
      <c r="C20" s="350" t="s">
        <v>846</v>
      </c>
    </row>
    <row r="21">
      <c r="A21" s="349">
        <v>44622.66629275463</v>
      </c>
      <c r="B21" s="350" t="s">
        <v>871</v>
      </c>
      <c r="C21" s="350" t="s">
        <v>846</v>
      </c>
    </row>
    <row r="22">
      <c r="A22" s="349">
        <v>44622.704275462966</v>
      </c>
      <c r="B22" s="350" t="s">
        <v>773</v>
      </c>
      <c r="C22" s="350" t="s">
        <v>849</v>
      </c>
      <c r="D22" s="350">
        <v>200.0</v>
      </c>
    </row>
    <row r="23">
      <c r="A23" s="349">
        <v>44622.71276334491</v>
      </c>
      <c r="B23" s="350" t="s">
        <v>872</v>
      </c>
      <c r="C23" s="350" t="s">
        <v>849</v>
      </c>
      <c r="D23" s="350">
        <v>10.0</v>
      </c>
    </row>
    <row r="24">
      <c r="A24" s="349">
        <v>44622.74949332176</v>
      </c>
      <c r="B24" s="350" t="s">
        <v>873</v>
      </c>
      <c r="C24" s="350" t="s">
        <v>849</v>
      </c>
    </row>
    <row r="25">
      <c r="A25" s="349">
        <v>44622.79998938658</v>
      </c>
      <c r="B25" s="350" t="s">
        <v>874</v>
      </c>
      <c r="C25" s="350" t="s">
        <v>846</v>
      </c>
    </row>
    <row r="26">
      <c r="A26" s="349">
        <v>44622.81735056713</v>
      </c>
      <c r="B26" s="350" t="s">
        <v>875</v>
      </c>
    </row>
    <row r="27">
      <c r="A27" s="349">
        <v>44622.817960706016</v>
      </c>
      <c r="B27" s="350" t="s">
        <v>876</v>
      </c>
      <c r="C27" s="350" t="s">
        <v>846</v>
      </c>
      <c r="D27" s="350">
        <v>2.0</v>
      </c>
      <c r="E27" s="350">
        <v>3.0</v>
      </c>
    </row>
    <row r="28">
      <c r="A28" s="349">
        <v>44622.840364675925</v>
      </c>
      <c r="B28" s="350" t="s">
        <v>877</v>
      </c>
      <c r="C28" s="350" t="s">
        <v>846</v>
      </c>
    </row>
    <row r="29">
      <c r="A29" s="349">
        <v>44622.91079700232</v>
      </c>
      <c r="B29" s="350" t="s">
        <v>878</v>
      </c>
      <c r="C29" s="350" t="s">
        <v>846</v>
      </c>
      <c r="D29" s="350">
        <v>0.0</v>
      </c>
      <c r="E29" s="350" t="s">
        <v>879</v>
      </c>
    </row>
    <row r="30">
      <c r="A30" s="349">
        <v>44623.11371127315</v>
      </c>
      <c r="B30" s="350" t="s">
        <v>880</v>
      </c>
      <c r="C30" s="350" t="s">
        <v>846</v>
      </c>
      <c r="D30" s="350">
        <v>10.0</v>
      </c>
    </row>
    <row r="31">
      <c r="A31" s="349">
        <v>44623.477981759264</v>
      </c>
      <c r="B31" s="350" t="s">
        <v>807</v>
      </c>
      <c r="C31" s="350" t="s">
        <v>849</v>
      </c>
      <c r="D31" s="350">
        <v>0.1</v>
      </c>
      <c r="E31" s="350" t="s">
        <v>881</v>
      </c>
    </row>
    <row r="32">
      <c r="A32" s="349">
        <v>44623.513549247684</v>
      </c>
      <c r="B32" s="350" t="s">
        <v>882</v>
      </c>
      <c r="C32" s="350" t="s">
        <v>846</v>
      </c>
      <c r="D32" s="350">
        <v>5.0</v>
      </c>
    </row>
    <row r="33">
      <c r="A33" s="349">
        <v>44623.60194350695</v>
      </c>
      <c r="B33" s="350" t="s">
        <v>883</v>
      </c>
      <c r="C33" s="350" t="s">
        <v>846</v>
      </c>
      <c r="D33" s="350">
        <v>0.7</v>
      </c>
      <c r="E33" s="388" t="s">
        <v>884</v>
      </c>
    </row>
    <row r="34">
      <c r="A34" s="349">
        <v>44623.77259934028</v>
      </c>
      <c r="B34" s="350" t="s">
        <v>885</v>
      </c>
      <c r="C34" s="350" t="s">
        <v>846</v>
      </c>
      <c r="D34" s="350">
        <v>10.0</v>
      </c>
      <c r="E34" s="350" t="s">
        <v>886</v>
      </c>
    </row>
    <row r="35">
      <c r="A35" s="349">
        <v>44623.8297109375</v>
      </c>
      <c r="B35" s="350" t="s">
        <v>887</v>
      </c>
      <c r="C35" s="350" t="s">
        <v>846</v>
      </c>
      <c r="D35" s="350">
        <v>400.0</v>
      </c>
    </row>
    <row r="36">
      <c r="A36" s="349">
        <v>44624.342337002316</v>
      </c>
      <c r="B36" s="350" t="s">
        <v>888</v>
      </c>
      <c r="C36" s="350" t="s">
        <v>846</v>
      </c>
      <c r="D36" s="350">
        <v>5.2</v>
      </c>
    </row>
    <row r="37">
      <c r="A37" s="349">
        <v>44624.36544974537</v>
      </c>
      <c r="B37" s="350" t="s">
        <v>889</v>
      </c>
      <c r="C37" s="350" t="s">
        <v>846</v>
      </c>
      <c r="D37" s="350">
        <v>0.5</v>
      </c>
    </row>
    <row r="38">
      <c r="A38" s="349">
        <v>44624.56018545139</v>
      </c>
      <c r="B38" s="350" t="s">
        <v>890</v>
      </c>
      <c r="C38" s="350" t="s">
        <v>846</v>
      </c>
      <c r="D38" s="388" t="s">
        <v>891</v>
      </c>
      <c r="E38" s="350" t="s">
        <v>892</v>
      </c>
    </row>
    <row r="39">
      <c r="A39" s="349">
        <v>44624.673560752315</v>
      </c>
      <c r="B39" s="350" t="s">
        <v>893</v>
      </c>
      <c r="C39" s="350" t="s">
        <v>846</v>
      </c>
      <c r="D39" s="350">
        <v>23.0</v>
      </c>
    </row>
    <row r="40">
      <c r="A40" s="349">
        <v>44624.679321620366</v>
      </c>
      <c r="B40" s="350" t="s">
        <v>788</v>
      </c>
      <c r="C40" s="350" t="s">
        <v>849</v>
      </c>
      <c r="D40" s="350">
        <v>0.6</v>
      </c>
    </row>
    <row r="41">
      <c r="A41" s="349">
        <v>44624.68168337963</v>
      </c>
      <c r="B41" s="350" t="s">
        <v>893</v>
      </c>
      <c r="C41" s="350" t="s">
        <v>846</v>
      </c>
      <c r="D41" s="350">
        <v>101.0</v>
      </c>
      <c r="E41" s="350">
        <v>10.0</v>
      </c>
    </row>
    <row r="42">
      <c r="A42" s="349">
        <v>44624.68870209491</v>
      </c>
      <c r="B42" s="350" t="s">
        <v>893</v>
      </c>
      <c r="C42" s="350" t="s">
        <v>846</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