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pedro\Desktop\LUZ\INFO\"/>
    </mc:Choice>
  </mc:AlternateContent>
  <xr:revisionPtr revIDLastSave="0" documentId="13_ncr:1_{FCE5B688-A708-453D-9149-401146104B0F}" xr6:coauthVersionLast="47" xr6:coauthVersionMax="47" xr10:uidLastSave="{00000000-0000-0000-0000-000000000000}"/>
  <bookViews>
    <workbookView xWindow="-96" yWindow="0" windowWidth="10200" windowHeight="12336" activeTab="3" xr2:uid="{00000000-000D-0000-FFFF-FFFF00000000}"/>
  </bookViews>
  <sheets>
    <sheet name="INFO" sheetId="3" r:id="rId1"/>
    <sheet name="TARIFAS" sheetId="4" r:id="rId2"/>
    <sheet name="SIMULADOR" sheetId="5" r:id="rId3"/>
    <sheet name="ESTUDO" sheetId="6" r:id="rId4"/>
  </sheets>
  <calcPr calcId="191029"/>
  <pivotCaches>
    <pivotCache cacheId="15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4" l="1"/>
  <c r="G3" i="4"/>
  <c r="G4" i="4"/>
  <c r="G5" i="4"/>
  <c r="G6" i="4"/>
  <c r="G7" i="4"/>
  <c r="G8" i="4"/>
  <c r="G9" i="4"/>
  <c r="H9" i="4" s="1"/>
  <c r="G10" i="4"/>
  <c r="G11" i="4"/>
  <c r="G12" i="4"/>
  <c r="G13" i="4"/>
  <c r="G14" i="4"/>
  <c r="G15" i="4"/>
  <c r="G16" i="4"/>
  <c r="G17" i="4"/>
  <c r="H17" i="4" s="1"/>
  <c r="G18" i="4"/>
  <c r="G19" i="4"/>
  <c r="G20" i="4"/>
  <c r="G21" i="4"/>
  <c r="H21" i="4" s="1"/>
  <c r="G22" i="4"/>
  <c r="H22" i="4" s="1"/>
  <c r="G23" i="4"/>
  <c r="H23" i="4" s="1"/>
  <c r="G24" i="4"/>
  <c r="H24" i="4" s="1"/>
  <c r="G25" i="4"/>
  <c r="H25" i="4" s="1"/>
  <c r="G26" i="4"/>
  <c r="G27" i="4"/>
  <c r="G28" i="4"/>
  <c r="G29" i="4"/>
  <c r="G30" i="4"/>
  <c r="H30" i="4" s="1"/>
  <c r="G31" i="4"/>
  <c r="H31" i="4" s="1"/>
  <c r="G32" i="4"/>
  <c r="H32" i="4" s="1"/>
  <c r="G33" i="4"/>
  <c r="H33" i="4" s="1"/>
  <c r="G34" i="4"/>
  <c r="H34" i="4" s="1"/>
  <c r="G35" i="4"/>
  <c r="H35" i="4" s="1"/>
  <c r="G36" i="4"/>
  <c r="G37" i="4"/>
  <c r="C9" i="5" a="1"/>
  <c r="C9" i="5" s="1"/>
  <c r="C10" i="5" s="1"/>
  <c r="D9" i="5" a="1"/>
  <c r="D9" i="5" s="1"/>
  <c r="D10" i="5" s="1"/>
  <c r="E9" i="5" a="1"/>
  <c r="E9" i="5" s="1"/>
  <c r="E10" i="5" s="1"/>
  <c r="F9" i="5" a="1"/>
  <c r="F9" i="5" s="1"/>
  <c r="F10" i="5" s="1"/>
  <c r="G9" i="5" a="1"/>
  <c r="G9" i="5" s="1"/>
  <c r="G10" i="5" s="1"/>
  <c r="H2" i="4"/>
  <c r="H3" i="4"/>
  <c r="H4" i="4"/>
  <c r="H5" i="4"/>
  <c r="H6" i="4"/>
  <c r="H7" i="4"/>
  <c r="H8" i="4"/>
  <c r="H10" i="4"/>
  <c r="H11" i="4"/>
  <c r="H12" i="4"/>
  <c r="H13" i="4"/>
  <c r="H14" i="4"/>
  <c r="H15" i="4"/>
  <c r="H16" i="4"/>
  <c r="H18" i="4"/>
  <c r="H19" i="4"/>
  <c r="H20" i="4"/>
  <c r="H26" i="4"/>
  <c r="H27" i="4"/>
  <c r="H28" i="4"/>
  <c r="H29" i="4"/>
  <c r="H36" i="4"/>
  <c r="H37" i="4"/>
  <c r="C8" i="5" l="1"/>
  <c r="D8" i="5"/>
  <c r="E8" i="5"/>
  <c r="F8" i="5"/>
  <c r="G8" i="5"/>
  <c r="B8" i="5"/>
  <c r="B9" i="5" s="1" a="1"/>
  <c r="B9" i="5" s="1"/>
  <c r="B10" i="5" s="1"/>
  <c r="G7" i="5"/>
  <c r="D7" i="5"/>
  <c r="E7" i="5"/>
  <c r="F7" i="5"/>
  <c r="B7" i="5"/>
  <c r="C7" i="5"/>
</calcChain>
</file>

<file path=xl/sharedStrings.xml><?xml version="1.0" encoding="utf-8"?>
<sst xmlns="http://schemas.openxmlformats.org/spreadsheetml/2006/main" count="211" uniqueCount="50">
  <si>
    <t>LIST OF AVAILABLE TARIFFS</t>
  </si>
  <si>
    <t>EDP</t>
  </si>
  <si>
    <t>L. LUZ 1</t>
  </si>
  <si>
    <t>L. LUZ 2</t>
  </si>
  <si>
    <t>ENDESA</t>
  </si>
  <si>
    <t>ERSE</t>
  </si>
  <si>
    <t>DAILY</t>
  </si>
  <si>
    <t>WEEKLY</t>
  </si>
  <si>
    <t>MONO</t>
  </si>
  <si>
    <t>BI</t>
  </si>
  <si>
    <t>TRI</t>
  </si>
  <si>
    <t>X</t>
  </si>
  <si>
    <t>SIMPLES</t>
  </si>
  <si>
    <t>VAZIO</t>
  </si>
  <si>
    <t>FORA</t>
  </si>
  <si>
    <t>CHEIAS</t>
  </si>
  <si>
    <t>PONTA</t>
  </si>
  <si>
    <t>CYCLE</t>
  </si>
  <si>
    <t>SEASON</t>
  </si>
  <si>
    <t>WEEKDAY</t>
  </si>
  <si>
    <t>START</t>
  </si>
  <si>
    <t>END</t>
  </si>
  <si>
    <t>PERIOD</t>
  </si>
  <si>
    <t>SUMMER</t>
  </si>
  <si>
    <t>WINTER</t>
  </si>
  <si>
    <t>CYCLE:</t>
  </si>
  <si>
    <t>TARIFF:</t>
  </si>
  <si>
    <t>DATE:</t>
  </si>
  <si>
    <t>TIME:</t>
  </si>
  <si>
    <t>SEASON:</t>
  </si>
  <si>
    <t>WEEKDAY:</t>
  </si>
  <si>
    <t>PERIOD:</t>
  </si>
  <si>
    <t>SIMULATE:</t>
  </si>
  <si>
    <t>SIMULADOR DE TARIFA</t>
  </si>
  <si>
    <t>Esta tabela contém codificadas a várias tarifas disponíveis, definidas pela ERSE: a simples, a bi-horária e a tri-horária. Note-se que as empresas comercializadoras de energia não dispõem necessariamente de todas as tarifas, sendo a simples e a bi-horária as mais comuns. Para mais informações, consultar a folha de preços. Por fim, o período de verão aqui referido estende-se de junho a outubro, enquanto que o período de inverno dura desde novembro a maio.</t>
  </si>
  <si>
    <t>RESULT:</t>
  </si>
  <si>
    <t>DURATION</t>
  </si>
  <si>
    <t>Row Labels</t>
  </si>
  <si>
    <t>Grand Total</t>
  </si>
  <si>
    <t>Sum of DURATION</t>
  </si>
  <si>
    <t>Column Labels</t>
  </si>
  <si>
    <t>DAYS</t>
  </si>
  <si>
    <t>This pivot table shows us the time fraction of each tariff. We see that the WEEKLY and DAILY tariffs have a percentage of VAZIO of 45.24% and 41.67%, respectively. However, to reduce overall costs one must take variable prices into account.</t>
  </si>
  <si>
    <t>Sunday</t>
  </si>
  <si>
    <t>Saturday</t>
  </si>
  <si>
    <t>Monday, Tuesday, Wednesday, Thursday, Friday</t>
  </si>
  <si>
    <t>Monday, Tuesday, Wednesday, Thursday, Friday, Saturday, Sunday</t>
  </si>
  <si>
    <t>SAT</t>
  </si>
  <si>
    <t>SUN</t>
  </si>
  <si>
    <t>MON, TUE, WED, THU, 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</si>
</sst>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0" xfId="1"/>
    <xf numFmtId="0" fontId="3" fillId="2" borderId="3" xfId="2" applyFill="1" applyBorder="1" applyAlignment="1">
      <alignment horizontal="center" vertical="center"/>
    </xf>
    <xf numFmtId="0" fontId="3" fillId="2" borderId="4" xfId="2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/>
    </xf>
    <xf numFmtId="0" fontId="4" fillId="2" borderId="8" xfId="1" applyFont="1" applyFill="1" applyBorder="1" applyAlignment="1">
      <alignment horizontal="center" vertical="center"/>
    </xf>
    <xf numFmtId="0" fontId="4" fillId="2" borderId="9" xfId="1" applyFont="1" applyFill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0" borderId="11" xfId="1" applyBorder="1" applyAlignment="1">
      <alignment horizontal="center" vertical="center"/>
    </xf>
    <xf numFmtId="0" fontId="1" fillId="0" borderId="12" xfId="1" applyBorder="1" applyAlignment="1">
      <alignment horizontal="center" vertical="center"/>
    </xf>
    <xf numFmtId="0" fontId="4" fillId="2" borderId="13" xfId="1" applyFont="1" applyFill="1" applyBorder="1" applyAlignment="1">
      <alignment horizontal="center" vertical="center"/>
    </xf>
    <xf numFmtId="0" fontId="1" fillId="0" borderId="14" xfId="1" applyBorder="1" applyAlignment="1">
      <alignment horizontal="center" vertical="center"/>
    </xf>
    <xf numFmtId="0" fontId="1" fillId="0" borderId="15" xfId="1" applyBorder="1" applyAlignment="1">
      <alignment horizontal="center" vertical="center"/>
    </xf>
    <xf numFmtId="0" fontId="4" fillId="2" borderId="18" xfId="1" applyFont="1" applyFill="1" applyBorder="1" applyAlignment="1">
      <alignment horizontal="center" vertical="center"/>
    </xf>
    <xf numFmtId="0" fontId="1" fillId="0" borderId="19" xfId="1" applyBorder="1" applyAlignment="1">
      <alignment horizontal="center" vertical="center"/>
    </xf>
    <xf numFmtId="0" fontId="1" fillId="0" borderId="20" xfId="1" applyBorder="1" applyAlignment="1">
      <alignment horizontal="center" vertical="center"/>
    </xf>
    <xf numFmtId="20" fontId="1" fillId="0" borderId="0" xfId="1" applyNumberFormat="1"/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21" fontId="0" fillId="0" borderId="22" xfId="0" applyNumberFormat="1" applyBorder="1" applyAlignment="1">
      <alignment horizontal="center" vertical="center"/>
    </xf>
    <xf numFmtId="0" fontId="5" fillId="2" borderId="6" xfId="0" applyFont="1" applyFill="1" applyBorder="1"/>
    <xf numFmtId="0" fontId="5" fillId="2" borderId="10" xfId="0" applyFont="1" applyFill="1" applyBorder="1"/>
    <xf numFmtId="0" fontId="5" fillId="2" borderId="14" xfId="0" applyFont="1" applyFill="1" applyBorder="1"/>
    <xf numFmtId="0" fontId="5" fillId="2" borderId="19" xfId="0" applyFont="1" applyFill="1" applyBorder="1"/>
    <xf numFmtId="0" fontId="5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3" borderId="0" xfId="0" applyFill="1"/>
    <xf numFmtId="0" fontId="5" fillId="2" borderId="23" xfId="0" applyFont="1" applyFill="1" applyBorder="1"/>
    <xf numFmtId="0" fontId="0" fillId="0" borderId="24" xfId="0" applyBorder="1" applyAlignment="1">
      <alignment horizontal="center" vertical="center"/>
    </xf>
    <xf numFmtId="0" fontId="1" fillId="3" borderId="0" xfId="1" applyFill="1"/>
    <xf numFmtId="0" fontId="1" fillId="3" borderId="0" xfId="1" applyFill="1" applyAlignment="1">
      <alignment horizontal="center" vertical="center"/>
    </xf>
    <xf numFmtId="2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10" fontId="0" fillId="0" borderId="0" xfId="0" applyNumberFormat="1"/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6" xfId="1" applyBorder="1" applyAlignment="1">
      <alignment horizontal="center" vertical="center"/>
    </xf>
    <xf numFmtId="0" fontId="1" fillId="0" borderId="16" xfId="1" applyBorder="1" applyAlignment="1">
      <alignment horizontal="center" vertical="center"/>
    </xf>
    <xf numFmtId="0" fontId="1" fillId="0" borderId="21" xfId="1" applyBorder="1" applyAlignment="1">
      <alignment horizontal="center" vertical="center"/>
    </xf>
    <xf numFmtId="0" fontId="1" fillId="0" borderId="17" xfId="1" applyBorder="1" applyAlignment="1">
      <alignment horizontal="center" vertical="center"/>
    </xf>
    <xf numFmtId="0" fontId="1" fillId="0" borderId="22" xfId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3">
    <cellStyle name="Hyperlink 2" xfId="2" xr:uid="{1817CADD-DAAF-49C3-BC90-B086A3FE92AF}"/>
    <cellStyle name="Normal" xfId="0" builtinId="0"/>
    <cellStyle name="Normal 2" xfId="1" xr:uid="{C5B57592-10B1-4351-8144-DAC7BDC65047}"/>
  </cellStyles>
  <dxfs count="20">
    <dxf>
      <numFmt numFmtId="2" formatCode="0.00"/>
    </dxf>
    <dxf>
      <numFmt numFmtId="14" formatCode="0.00%"/>
    </dxf>
    <dxf>
      <numFmt numFmtId="2" formatCode="0.00"/>
    </dxf>
    <dxf>
      <numFmt numFmtId="14" formatCode="0.00%"/>
    </dxf>
    <dxf>
      <numFmt numFmtId="2" formatCode="0.00"/>
    </dxf>
    <dxf>
      <numFmt numFmtId="14" formatCode="0.00%"/>
    </dxf>
    <dxf>
      <numFmt numFmtId="2" formatCode="0.00"/>
    </dxf>
    <dxf>
      <numFmt numFmtId="14" formatCode="0.00%"/>
    </dxf>
    <dxf>
      <numFmt numFmtId="2" formatCode="0.00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numFmt numFmtId="0" formatCode="General"/>
    </dxf>
    <dxf>
      <numFmt numFmtId="26" formatCode="hh:mm:ss"/>
    </dxf>
    <dxf>
      <numFmt numFmtId="26" formatCode="hh:mm:ss"/>
    </dxf>
    <dxf>
      <numFmt numFmtId="26" formatCode="hh:mm:ss"/>
    </dxf>
    <dxf>
      <numFmt numFmtId="26" formatCode="hh:mm:ss"/>
    </dxf>
    <dxf>
      <numFmt numFmtId="26" formatCode="hh:mm:ss"/>
    </dxf>
    <dxf>
      <numFmt numFmtId="26" formatCode="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0</xdr:rowOff>
    </xdr:from>
    <xdr:to>
      <xdr:col>6</xdr:col>
      <xdr:colOff>755170</xdr:colOff>
      <xdr:row>43</xdr:row>
      <xdr:rowOff>15090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F066F4-1E70-B290-84B7-3DBB86BAE7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4574"/>
          <a:ext cx="5689309" cy="58093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edro Damas" refreshedDate="44965.460585532404" createdVersion="8" refreshedVersion="8" minRefreshableVersion="3" recordCount="36" xr:uid="{C5337F2C-B6F8-4BCD-890B-63F670E4E5C2}">
  <cacheSource type="worksheet">
    <worksheetSource name="TARIFFS"/>
  </cacheSource>
  <cacheFields count="8">
    <cacheField name="CYCLE" numFmtId="21">
      <sharedItems count="2">
        <s v="WEEKLY"/>
        <s v="DAILY"/>
      </sharedItems>
    </cacheField>
    <cacheField name="SEASON" numFmtId="21">
      <sharedItems count="2">
        <s v="SUMMER"/>
        <s v="WINTER"/>
      </sharedItems>
    </cacheField>
    <cacheField name="WEEKDAY" numFmtId="21">
      <sharedItems count="4">
        <s v="SUN"/>
        <s v="SAT"/>
        <s v="MON, TUE, WED, THU, FRI"/>
        <s v="MON, TUE, WED, THU, FRI, SAT, SUN"/>
      </sharedItems>
    </cacheField>
    <cacheField name="START" numFmtId="21">
      <sharedItems containsSemiMixedTypes="0" containsNonDate="0" containsDate="1" containsString="0" minDate="1899-12-30T00:00:00" maxDate="1899-12-31T00:00:00"/>
    </cacheField>
    <cacheField name="END" numFmtId="21">
      <sharedItems containsSemiMixedTypes="0" containsNonDate="0" containsDate="1" containsString="0" minDate="1899-12-30T06:59:59" maxDate="1899-12-30T23:59:59"/>
    </cacheField>
    <cacheField name="PERIOD" numFmtId="21">
      <sharedItems count="3">
        <s v="VAZIO"/>
        <s v="CHEIAS"/>
        <s v="PONTA"/>
      </sharedItems>
    </cacheField>
    <cacheField name="DAYS" numFmtId="0">
      <sharedItems containsSemiMixedTypes="0" containsString="0" containsNumber="1" containsInteger="1" minValue="1" maxValue="7"/>
    </cacheField>
    <cacheField name="DURATION" numFmtId="164">
      <sharedItems containsSemiMixedTypes="0" containsNonDate="0" containsDate="1" containsString="0" minDate="1899-12-30T01:59:59" maxDate="1900-01-01T10:44:5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">
  <r>
    <x v="0"/>
    <x v="0"/>
    <x v="0"/>
    <d v="1899-12-30T00:00:00"/>
    <d v="1899-12-30T23:59:59"/>
    <x v="0"/>
    <n v="1"/>
    <d v="1899-12-30T23:59:59"/>
  </r>
  <r>
    <x v="0"/>
    <x v="0"/>
    <x v="1"/>
    <d v="1899-12-30T00:00:00"/>
    <d v="1899-12-30T08:59:59"/>
    <x v="0"/>
    <n v="1"/>
    <d v="1899-12-30T08:59:59"/>
  </r>
  <r>
    <x v="0"/>
    <x v="0"/>
    <x v="1"/>
    <d v="1899-12-30T09:00:00"/>
    <d v="1899-12-30T13:59:59"/>
    <x v="1"/>
    <n v="1"/>
    <d v="1899-12-30T04:59:59"/>
  </r>
  <r>
    <x v="0"/>
    <x v="0"/>
    <x v="1"/>
    <d v="1899-12-30T14:00:00"/>
    <d v="1899-12-30T19:59:59"/>
    <x v="0"/>
    <n v="1"/>
    <d v="1899-12-30T05:59:59"/>
  </r>
  <r>
    <x v="0"/>
    <x v="0"/>
    <x v="1"/>
    <d v="1899-12-30T20:00:00"/>
    <d v="1899-12-30T21:59:59"/>
    <x v="1"/>
    <n v="1"/>
    <d v="1899-12-30T01:59:59"/>
  </r>
  <r>
    <x v="0"/>
    <x v="0"/>
    <x v="1"/>
    <d v="1899-12-30T22:00:00"/>
    <d v="1899-12-30T23:59:59"/>
    <x v="0"/>
    <n v="1"/>
    <d v="1899-12-30T01:59:59"/>
  </r>
  <r>
    <x v="0"/>
    <x v="0"/>
    <x v="2"/>
    <d v="1899-12-30T00:00:00"/>
    <d v="1899-12-30T06:59:59"/>
    <x v="0"/>
    <n v="5"/>
    <d v="1899-12-31T10:59:55"/>
  </r>
  <r>
    <x v="0"/>
    <x v="0"/>
    <x v="2"/>
    <d v="1899-12-30T07:00:00"/>
    <d v="1899-12-30T09:14:59"/>
    <x v="1"/>
    <n v="5"/>
    <d v="1899-12-30T11:14:55"/>
  </r>
  <r>
    <x v="0"/>
    <x v="0"/>
    <x v="2"/>
    <d v="1899-12-30T09:15:00"/>
    <d v="1899-12-30T12:14:59"/>
    <x v="2"/>
    <n v="5"/>
    <d v="1899-12-30T14:59:55"/>
  </r>
  <r>
    <x v="0"/>
    <x v="0"/>
    <x v="2"/>
    <d v="1899-12-30T12:15:00"/>
    <d v="1899-12-30T23:59:59"/>
    <x v="1"/>
    <n v="5"/>
    <d v="1900-01-01T10:44:55"/>
  </r>
  <r>
    <x v="0"/>
    <x v="1"/>
    <x v="0"/>
    <d v="1899-12-30T00:00:00"/>
    <d v="1899-12-30T23:59:59"/>
    <x v="0"/>
    <n v="1"/>
    <d v="1899-12-30T23:59:59"/>
  </r>
  <r>
    <x v="0"/>
    <x v="1"/>
    <x v="1"/>
    <d v="1899-12-30T00:00:00"/>
    <d v="1899-12-30T09:29:59"/>
    <x v="0"/>
    <n v="1"/>
    <d v="1899-12-30T09:29:59"/>
  </r>
  <r>
    <x v="0"/>
    <x v="1"/>
    <x v="1"/>
    <d v="1899-12-30T09:30:00"/>
    <d v="1899-12-30T12:59:59"/>
    <x v="1"/>
    <n v="1"/>
    <d v="1899-12-30T03:29:59"/>
  </r>
  <r>
    <x v="0"/>
    <x v="1"/>
    <x v="1"/>
    <d v="1899-12-30T13:00:00"/>
    <d v="1899-12-30T18:29:59"/>
    <x v="0"/>
    <n v="1"/>
    <d v="1899-12-30T05:29:59"/>
  </r>
  <r>
    <x v="0"/>
    <x v="1"/>
    <x v="1"/>
    <d v="1899-12-30T18:30:00"/>
    <d v="1899-12-30T21:59:59"/>
    <x v="1"/>
    <n v="1"/>
    <d v="1899-12-30T03:29:59"/>
  </r>
  <r>
    <x v="0"/>
    <x v="1"/>
    <x v="1"/>
    <d v="1899-12-30T22:00:00"/>
    <d v="1899-12-30T23:59:59"/>
    <x v="0"/>
    <n v="1"/>
    <d v="1899-12-30T01:59:59"/>
  </r>
  <r>
    <x v="0"/>
    <x v="1"/>
    <x v="2"/>
    <d v="1899-12-30T00:00:00"/>
    <d v="1899-12-30T06:59:59"/>
    <x v="0"/>
    <n v="5"/>
    <d v="1899-12-31T10:59:55"/>
  </r>
  <r>
    <x v="0"/>
    <x v="1"/>
    <x v="2"/>
    <d v="1899-12-30T07:00:00"/>
    <d v="1899-12-30T09:29:59"/>
    <x v="1"/>
    <n v="5"/>
    <d v="1899-12-30T12:29:55"/>
  </r>
  <r>
    <x v="0"/>
    <x v="1"/>
    <x v="2"/>
    <d v="1899-12-30T09:30:00"/>
    <d v="1899-12-30T11:59:59"/>
    <x v="2"/>
    <n v="5"/>
    <d v="1899-12-30T12:29:55"/>
  </r>
  <r>
    <x v="0"/>
    <x v="1"/>
    <x v="2"/>
    <d v="1899-12-30T12:00:00"/>
    <d v="1899-12-30T18:29:59"/>
    <x v="1"/>
    <n v="5"/>
    <d v="1899-12-31T08:29:55"/>
  </r>
  <r>
    <x v="0"/>
    <x v="1"/>
    <x v="2"/>
    <d v="1899-12-30T18:30:00"/>
    <d v="1899-12-30T20:59:59"/>
    <x v="2"/>
    <n v="5"/>
    <d v="1899-12-30T12:29:55"/>
  </r>
  <r>
    <x v="0"/>
    <x v="1"/>
    <x v="2"/>
    <d v="1899-12-30T21:00:00"/>
    <d v="1899-12-30T23:59:59"/>
    <x v="1"/>
    <n v="5"/>
    <d v="1899-12-30T14:59:55"/>
  </r>
  <r>
    <x v="1"/>
    <x v="0"/>
    <x v="3"/>
    <d v="1899-12-30T00:00:00"/>
    <d v="1899-12-30T07:59:59"/>
    <x v="0"/>
    <n v="7"/>
    <d v="1900-01-01T07:59:53"/>
  </r>
  <r>
    <x v="1"/>
    <x v="0"/>
    <x v="3"/>
    <d v="1899-12-30T08:00:00"/>
    <d v="1899-12-30T10:29:59"/>
    <x v="1"/>
    <n v="7"/>
    <d v="1899-12-30T17:29:53"/>
  </r>
  <r>
    <x v="1"/>
    <x v="0"/>
    <x v="3"/>
    <d v="1899-12-30T10:30:00"/>
    <d v="1899-12-30T12:59:59"/>
    <x v="2"/>
    <n v="7"/>
    <d v="1899-12-30T17:29:53"/>
  </r>
  <r>
    <x v="1"/>
    <x v="0"/>
    <x v="3"/>
    <d v="1899-12-30T13:00:00"/>
    <d v="1899-12-30T19:29:59"/>
    <x v="1"/>
    <n v="7"/>
    <d v="1899-12-31T21:29:53"/>
  </r>
  <r>
    <x v="1"/>
    <x v="0"/>
    <x v="3"/>
    <d v="1899-12-30T19:30:00"/>
    <d v="1899-12-30T20:59:59"/>
    <x v="2"/>
    <n v="7"/>
    <d v="1899-12-30T10:29:53"/>
  </r>
  <r>
    <x v="1"/>
    <x v="0"/>
    <x v="3"/>
    <d v="1899-12-30T21:00:00"/>
    <d v="1899-12-30T21:59:59"/>
    <x v="1"/>
    <n v="7"/>
    <d v="1899-12-30T06:59:53"/>
  </r>
  <r>
    <x v="1"/>
    <x v="0"/>
    <x v="3"/>
    <d v="1899-12-30T22:00:00"/>
    <d v="1899-12-30T23:59:59"/>
    <x v="0"/>
    <n v="7"/>
    <d v="1899-12-30T13:59:53"/>
  </r>
  <r>
    <x v="1"/>
    <x v="1"/>
    <x v="3"/>
    <d v="1899-12-30T00:00:00"/>
    <d v="1899-12-30T07:59:59"/>
    <x v="0"/>
    <n v="7"/>
    <d v="1900-01-01T07:59:53"/>
  </r>
  <r>
    <x v="1"/>
    <x v="1"/>
    <x v="3"/>
    <d v="1899-12-30T08:00:00"/>
    <d v="1899-12-30T08:59:59"/>
    <x v="1"/>
    <n v="7"/>
    <d v="1899-12-30T06:59:53"/>
  </r>
  <r>
    <x v="1"/>
    <x v="1"/>
    <x v="3"/>
    <d v="1899-12-30T09:00:00"/>
    <d v="1899-12-30T10:29:59"/>
    <x v="2"/>
    <n v="7"/>
    <d v="1899-12-30T10:29:53"/>
  </r>
  <r>
    <x v="1"/>
    <x v="1"/>
    <x v="3"/>
    <d v="1899-12-30T10:30:00"/>
    <d v="1899-12-30T17:59:59"/>
    <x v="1"/>
    <n v="7"/>
    <d v="1900-01-01T04:29:53"/>
  </r>
  <r>
    <x v="1"/>
    <x v="1"/>
    <x v="3"/>
    <d v="1899-12-30T18:00:00"/>
    <d v="1899-12-30T20:29:59"/>
    <x v="2"/>
    <n v="7"/>
    <d v="1899-12-30T17:29:53"/>
  </r>
  <r>
    <x v="1"/>
    <x v="1"/>
    <x v="3"/>
    <d v="1899-12-30T20:30:00"/>
    <d v="1899-12-30T21:59:59"/>
    <x v="1"/>
    <n v="7"/>
    <d v="1899-12-30T10:29:53"/>
  </r>
  <r>
    <x v="1"/>
    <x v="1"/>
    <x v="3"/>
    <d v="1899-12-30T22:00:00"/>
    <d v="1899-12-30T23:59:59"/>
    <x v="0"/>
    <n v="7"/>
    <d v="1899-12-30T13:59:5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4F9754-5B2F-478D-9D62-0B727FD95D9A}" name="PivotTable1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15" firstHeaderRow="1" firstDataRow="2" firstDataCol="1"/>
  <pivotFields count="8">
    <pivotField axis="axisRow" showAll="0">
      <items count="3">
        <item sd="0" x="1"/>
        <item x="0"/>
        <item t="default"/>
      </items>
    </pivotField>
    <pivotField axis="axisRow" showAll="0">
      <items count="3">
        <item x="0"/>
        <item x="1"/>
        <item t="default"/>
      </items>
    </pivotField>
    <pivotField axis="axisRow" showAll="0">
      <items count="5">
        <item x="1"/>
        <item x="0"/>
        <item x="2"/>
        <item x="3"/>
        <item t="default"/>
      </items>
    </pivotField>
    <pivotField numFmtId="21" showAll="0"/>
    <pivotField numFmtId="21" showAll="0"/>
    <pivotField axis="axisCol" showAll="0">
      <items count="4">
        <item x="1"/>
        <item x="2"/>
        <item x="0"/>
        <item t="default"/>
      </items>
    </pivotField>
    <pivotField showAll="0"/>
    <pivotField dataField="1" numFmtId="21" showAll="0"/>
  </pivotFields>
  <rowFields count="3">
    <field x="0"/>
    <field x="1"/>
    <field x="2"/>
  </rowFields>
  <rowItems count="11">
    <i>
      <x/>
    </i>
    <i>
      <x v="1"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 t="grand">
      <x/>
    </i>
  </rowItems>
  <colFields count="1">
    <field x="5"/>
  </colFields>
  <colItems count="4">
    <i>
      <x/>
    </i>
    <i>
      <x v="1"/>
    </i>
    <i>
      <x v="2"/>
    </i>
    <i t="grand">
      <x/>
    </i>
  </colItems>
  <dataFields count="1">
    <dataField name="Sum of DURATION" fld="7" showDataAs="percentOfRow" baseField="0" baseItem="0" numFmtId="10"/>
  </dataFields>
  <formats count="2">
    <format dxfId="11">
      <pivotArea outline="0" collapsedLevelsAreSubtotals="1" fieldPosition="0"/>
    </format>
    <format dxfId="10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A550C8-D105-47C0-ADE1-69192AF5F071}" name="TARIFFS" displayName="TARIFFS" ref="A1:H37" totalsRowShown="0">
  <autoFilter ref="A1:H37" xr:uid="{63EE35D9-232F-48DD-BA29-785324C3DDFA}"/>
  <tableColumns count="8">
    <tableColumn id="1" xr3:uid="{7A4372ED-AE20-4435-B01B-2BADD809DE8B}" name="CYCLE" dataDxfId="19"/>
    <tableColumn id="3" xr3:uid="{3D45055E-6392-42C5-B49C-088A3A134203}" name="SEASON" dataDxfId="18"/>
    <tableColumn id="4" xr3:uid="{DFE5846C-5A16-41EC-9A4B-47A2016ED461}" name="WEEKDAY" dataDxfId="17"/>
    <tableColumn id="5" xr3:uid="{D62482F8-FD22-443E-96EB-B0F69A78825D}" name="START" dataDxfId="16"/>
    <tableColumn id="6" xr3:uid="{569E7A7A-709D-4653-BD29-60A930346D61}" name="END" dataDxfId="15"/>
    <tableColumn id="7" xr3:uid="{23D5D554-A44D-4B2D-AC6B-FB2B866FAE67}" name="PERIOD" dataDxfId="14"/>
    <tableColumn id="8" xr3:uid="{7C64EF24-818B-4AA5-8350-2E7990C234EE}" name="DAYS" dataDxfId="13">
      <calculatedColumnFormula>LEN(TARIFFS[[#This Row],[WEEKDAY]])-LEN(SUBSTITUTE(TARIFFS[[#This Row],[WEEKDAY]],",",""))+1</calculatedColumnFormula>
    </tableColumn>
    <tableColumn id="2" xr3:uid="{CCBAA7C4-3E36-475E-ACEF-071C1C3593FD}" name="DURATION" dataDxfId="12">
      <calculatedColumnFormula>(TARIFFS[[#This Row],[END]]-TARIFFS[[#This Row],[START]])*TARIFFS[[#This Row],[DAYS]]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ojaluz.com/faq/tarifas/ciclos-horarios/horas-vazio" TargetMode="External"/><Relationship Id="rId2" Type="http://schemas.openxmlformats.org/officeDocument/2006/relationships/hyperlink" Target="https://lojaluz.com/faq/tarifas/ciclos-horarios" TargetMode="External"/><Relationship Id="rId1" Type="http://schemas.openxmlformats.org/officeDocument/2006/relationships/hyperlink" Target="https://www.edp.pt/particulares/apoio-cliente/perguntas-frequentes/pt/contratos/novo-contrato/o-que-e-a-opcao-horaria-e-qual-a-melhor-para-mim/faq-4823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erse.pt/media/wijn0vgt/periodos-hor%C3%A1rios-de-energia-el%C3%A9trica-em-portugal.pdf" TargetMode="External"/><Relationship Id="rId4" Type="http://schemas.openxmlformats.org/officeDocument/2006/relationships/hyperlink" Target="https://www.endesa.pt/particulares/apoiocliente/periodos_horario_luz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D915A-FE6C-44C7-8F70-E7F61C8819BB}">
  <dimension ref="A1:I66"/>
  <sheetViews>
    <sheetView view="pageBreakPreview" zoomScale="115" zoomScaleNormal="90" zoomScaleSheetLayoutView="115" workbookViewId="0">
      <selection activeCell="A2" sqref="A2:G2"/>
    </sheetView>
  </sheetViews>
  <sheetFormatPr defaultRowHeight="15.6" x14ac:dyDescent="0.3"/>
  <cols>
    <col min="1" max="1" width="7.44140625" style="1" bestFit="1" customWidth="1"/>
    <col min="2" max="2" width="8" style="1" bestFit="1" customWidth="1"/>
    <col min="3" max="3" width="8.44140625" style="1" bestFit="1" customWidth="1"/>
    <col min="4" max="4" width="8.33203125" style="1" bestFit="1" customWidth="1"/>
    <col min="5" max="5" width="8.6640625" style="1" bestFit="1" customWidth="1"/>
    <col min="6" max="6" width="6.5546875" style="1" bestFit="1" customWidth="1"/>
    <col min="7" max="7" width="7.5546875" style="1" bestFit="1" customWidth="1"/>
    <col min="8" max="16384" width="8.88671875" style="1"/>
  </cols>
  <sheetData>
    <row r="1" spans="1:7" ht="40.049999999999997" customHeight="1" thickBot="1" x14ac:dyDescent="0.35">
      <c r="A1" s="43" t="s">
        <v>0</v>
      </c>
      <c r="B1" s="44"/>
      <c r="C1" s="44"/>
      <c r="D1" s="44"/>
      <c r="E1" s="44"/>
      <c r="F1" s="44"/>
      <c r="G1" s="44"/>
    </row>
    <row r="2" spans="1:7" ht="155.4" customHeight="1" thickBot="1" x14ac:dyDescent="0.35">
      <c r="A2" s="45" t="s">
        <v>34</v>
      </c>
      <c r="B2" s="46"/>
      <c r="C2" s="46"/>
      <c r="D2" s="46"/>
      <c r="E2" s="46"/>
      <c r="F2" s="46"/>
      <c r="G2" s="46"/>
    </row>
    <row r="3" spans="1:7" ht="30" customHeight="1" thickBot="1" x14ac:dyDescent="0.35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4"/>
      <c r="G3" s="4"/>
    </row>
    <row r="4" spans="1:7" ht="16.2" thickBot="1" x14ac:dyDescent="0.35">
      <c r="A4" s="36"/>
      <c r="B4" s="36"/>
      <c r="C4" s="36"/>
      <c r="D4" s="36"/>
      <c r="E4" s="36"/>
      <c r="F4" s="36"/>
      <c r="G4" s="36"/>
    </row>
    <row r="5" spans="1:7" ht="16.2" thickBot="1" x14ac:dyDescent="0.35">
      <c r="A5" s="37"/>
      <c r="B5" s="5" t="s">
        <v>6</v>
      </c>
      <c r="C5" s="6" t="s">
        <v>7</v>
      </c>
      <c r="D5" s="36"/>
      <c r="E5" s="5" t="s">
        <v>8</v>
      </c>
      <c r="F5" s="7" t="s">
        <v>9</v>
      </c>
      <c r="G5" s="6" t="s">
        <v>10</v>
      </c>
    </row>
    <row r="6" spans="1:7" x14ac:dyDescent="0.3">
      <c r="A6" s="8" t="s">
        <v>8</v>
      </c>
      <c r="B6" s="9" t="s">
        <v>11</v>
      </c>
      <c r="C6" s="10"/>
      <c r="D6" s="36"/>
      <c r="E6" s="47" t="s">
        <v>12</v>
      </c>
      <c r="F6" s="11" t="s">
        <v>13</v>
      </c>
      <c r="G6" s="10" t="s">
        <v>13</v>
      </c>
    </row>
    <row r="7" spans="1:7" x14ac:dyDescent="0.3">
      <c r="A7" s="12" t="s">
        <v>9</v>
      </c>
      <c r="B7" s="13" t="s">
        <v>11</v>
      </c>
      <c r="C7" s="14" t="s">
        <v>11</v>
      </c>
      <c r="D7" s="36"/>
      <c r="E7" s="48"/>
      <c r="F7" s="50" t="s">
        <v>14</v>
      </c>
      <c r="G7" s="14" t="s">
        <v>15</v>
      </c>
    </row>
    <row r="8" spans="1:7" ht="16.2" thickBot="1" x14ac:dyDescent="0.35">
      <c r="A8" s="15" t="s">
        <v>10</v>
      </c>
      <c r="B8" s="16" t="s">
        <v>11</v>
      </c>
      <c r="C8" s="17" t="s">
        <v>11</v>
      </c>
      <c r="D8" s="36"/>
      <c r="E8" s="49"/>
      <c r="F8" s="51"/>
      <c r="G8" s="17" t="s">
        <v>16</v>
      </c>
    </row>
    <row r="66" spans="9:9" x14ac:dyDescent="0.3">
      <c r="I66" s="18"/>
    </row>
  </sheetData>
  <mergeCells count="4">
    <mergeCell ref="A1:G1"/>
    <mergeCell ref="A2:G2"/>
    <mergeCell ref="E6:E8"/>
    <mergeCell ref="F7:F8"/>
  </mergeCells>
  <hyperlinks>
    <hyperlink ref="A3" r:id="rId1" xr:uid="{F127D69F-C4E6-4444-99AF-B1D78812A06E}"/>
    <hyperlink ref="B3" r:id="rId2" xr:uid="{E07D8683-95EF-4DA8-86CE-2B44806BB131}"/>
    <hyperlink ref="C3" r:id="rId3" xr:uid="{3E495174-DB03-4217-80A7-C32FEDAE0D73}"/>
    <hyperlink ref="D3" r:id="rId4" xr:uid="{4DAACB97-C816-4615-A184-52689FCA219C}"/>
    <hyperlink ref="E3" r:id="rId5" xr:uid="{2611DD94-60BB-414E-B624-50CF9AB22256}"/>
  </hyperlinks>
  <pageMargins left="0.7" right="0.7" top="0.75" bottom="0.75" header="0.3" footer="0.3"/>
  <pageSetup paperSize="9" scale="72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40DD0-9E43-4950-BF79-FC728E8814B4}">
  <dimension ref="A1:H37"/>
  <sheetViews>
    <sheetView view="pageBreakPreview" zoomScale="115" zoomScaleNormal="100" zoomScaleSheetLayoutView="115" workbookViewId="0">
      <selection activeCell="F16" sqref="F16"/>
    </sheetView>
  </sheetViews>
  <sheetFormatPr defaultRowHeight="14.4" x14ac:dyDescent="0.3"/>
  <cols>
    <col min="1" max="1" width="8.33203125" bestFit="1" customWidth="1"/>
    <col min="2" max="2" width="10.109375" bestFit="1" customWidth="1"/>
    <col min="3" max="3" width="57" bestFit="1" customWidth="1"/>
    <col min="4" max="4" width="8.5546875" bestFit="1" customWidth="1"/>
    <col min="5" max="5" width="8.44140625" bestFit="1" customWidth="1"/>
    <col min="6" max="6" width="9.5546875" bestFit="1" customWidth="1"/>
    <col min="7" max="7" width="7.6640625" bestFit="1" customWidth="1"/>
    <col min="8" max="8" width="12.33203125" style="41" bestFit="1" customWidth="1"/>
  </cols>
  <sheetData>
    <row r="1" spans="1:8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41</v>
      </c>
      <c r="H1" s="41" t="s">
        <v>36</v>
      </c>
    </row>
    <row r="2" spans="1:8" x14ac:dyDescent="0.3">
      <c r="A2" s="38" t="s">
        <v>7</v>
      </c>
      <c r="B2" s="38" t="s">
        <v>23</v>
      </c>
      <c r="C2" s="38" t="s">
        <v>43</v>
      </c>
      <c r="D2" s="38">
        <v>0</v>
      </c>
      <c r="E2" s="38">
        <v>0.99998842592592585</v>
      </c>
      <c r="F2" s="38" t="s">
        <v>13</v>
      </c>
      <c r="G2">
        <f>LEN(TARIFFS[[#This Row],[WEEKDAY]])-LEN(SUBSTITUTE(TARIFFS[[#This Row],[WEEKDAY]],",",""))+1</f>
        <v>1</v>
      </c>
      <c r="H2" s="41">
        <f>(TARIFFS[[#This Row],[END]]-TARIFFS[[#This Row],[START]])*TARIFFS[[#This Row],[DAYS]]</f>
        <v>0.99998842592592585</v>
      </c>
    </row>
    <row r="3" spans="1:8" x14ac:dyDescent="0.3">
      <c r="A3" s="38" t="s">
        <v>7</v>
      </c>
      <c r="B3" s="38" t="s">
        <v>23</v>
      </c>
      <c r="C3" s="38" t="s">
        <v>44</v>
      </c>
      <c r="D3" s="38">
        <v>0</v>
      </c>
      <c r="E3" s="38">
        <v>0.37498842592592591</v>
      </c>
      <c r="F3" s="38" t="s">
        <v>13</v>
      </c>
      <c r="G3">
        <f>LEN(TARIFFS[[#This Row],[WEEKDAY]])-LEN(SUBSTITUTE(TARIFFS[[#This Row],[WEEKDAY]],",",""))+1</f>
        <v>1</v>
      </c>
      <c r="H3" s="41">
        <f>(TARIFFS[[#This Row],[END]]-TARIFFS[[#This Row],[START]])*TARIFFS[[#This Row],[DAYS]]</f>
        <v>0.37498842592592591</v>
      </c>
    </row>
    <row r="4" spans="1:8" x14ac:dyDescent="0.3">
      <c r="A4" s="38" t="s">
        <v>7</v>
      </c>
      <c r="B4" s="38" t="s">
        <v>23</v>
      </c>
      <c r="C4" s="38" t="s">
        <v>44</v>
      </c>
      <c r="D4" s="38">
        <v>0.375</v>
      </c>
      <c r="E4" s="38">
        <v>0.58332175925925933</v>
      </c>
      <c r="F4" s="38" t="s">
        <v>15</v>
      </c>
      <c r="G4">
        <f>LEN(TARIFFS[[#This Row],[WEEKDAY]])-LEN(SUBSTITUTE(TARIFFS[[#This Row],[WEEKDAY]],",",""))+1</f>
        <v>1</v>
      </c>
      <c r="H4" s="41">
        <f>(TARIFFS[[#This Row],[END]]-TARIFFS[[#This Row],[START]])*TARIFFS[[#This Row],[DAYS]]</f>
        <v>0.20832175925925933</v>
      </c>
    </row>
    <row r="5" spans="1:8" x14ac:dyDescent="0.3">
      <c r="A5" s="38" t="s">
        <v>7</v>
      </c>
      <c r="B5" s="38" t="s">
        <v>23</v>
      </c>
      <c r="C5" s="38" t="s">
        <v>44</v>
      </c>
      <c r="D5" s="38">
        <v>0.58333333333333337</v>
      </c>
      <c r="E5" s="38">
        <v>0.83332175925925933</v>
      </c>
      <c r="F5" s="38" t="s">
        <v>13</v>
      </c>
      <c r="G5">
        <f>LEN(TARIFFS[[#This Row],[WEEKDAY]])-LEN(SUBSTITUTE(TARIFFS[[#This Row],[WEEKDAY]],",",""))+1</f>
        <v>1</v>
      </c>
      <c r="H5" s="41">
        <f>(TARIFFS[[#This Row],[END]]-TARIFFS[[#This Row],[START]])*TARIFFS[[#This Row],[DAYS]]</f>
        <v>0.24998842592592596</v>
      </c>
    </row>
    <row r="6" spans="1:8" x14ac:dyDescent="0.3">
      <c r="A6" s="38" t="s">
        <v>7</v>
      </c>
      <c r="B6" s="38" t="s">
        <v>23</v>
      </c>
      <c r="C6" s="38" t="s">
        <v>44</v>
      </c>
      <c r="D6" s="38">
        <v>0.83333333333333337</v>
      </c>
      <c r="E6" s="38">
        <v>0.91665509259259259</v>
      </c>
      <c r="F6" s="38" t="s">
        <v>15</v>
      </c>
      <c r="G6">
        <f>LEN(TARIFFS[[#This Row],[WEEKDAY]])-LEN(SUBSTITUTE(TARIFFS[[#This Row],[WEEKDAY]],",",""))+1</f>
        <v>1</v>
      </c>
      <c r="H6" s="41">
        <f>(TARIFFS[[#This Row],[END]]-TARIFFS[[#This Row],[START]])*TARIFFS[[#This Row],[DAYS]]</f>
        <v>8.332175925925922E-2</v>
      </c>
    </row>
    <row r="7" spans="1:8" x14ac:dyDescent="0.3">
      <c r="A7" s="38" t="s">
        <v>7</v>
      </c>
      <c r="B7" s="38" t="s">
        <v>23</v>
      </c>
      <c r="C7" s="38" t="s">
        <v>44</v>
      </c>
      <c r="D7" s="38">
        <v>0.91666666666666663</v>
      </c>
      <c r="E7" s="38">
        <v>0.99998842592592585</v>
      </c>
      <c r="F7" s="38" t="s">
        <v>13</v>
      </c>
      <c r="G7">
        <f>LEN(TARIFFS[[#This Row],[WEEKDAY]])-LEN(SUBSTITUTE(TARIFFS[[#This Row],[WEEKDAY]],",",""))+1</f>
        <v>1</v>
      </c>
      <c r="H7" s="41">
        <f>(TARIFFS[[#This Row],[END]]-TARIFFS[[#This Row],[START]])*TARIFFS[[#This Row],[DAYS]]</f>
        <v>8.332175925925922E-2</v>
      </c>
    </row>
    <row r="8" spans="1:8" x14ac:dyDescent="0.3">
      <c r="A8" s="38" t="s">
        <v>7</v>
      </c>
      <c r="B8" s="38" t="s">
        <v>23</v>
      </c>
      <c r="C8" s="38" t="s">
        <v>45</v>
      </c>
      <c r="D8" s="38">
        <v>0</v>
      </c>
      <c r="E8" s="38">
        <v>0.29165509259259259</v>
      </c>
      <c r="F8" s="38" t="s">
        <v>13</v>
      </c>
      <c r="G8">
        <f>LEN(TARIFFS[[#This Row],[WEEKDAY]])-LEN(SUBSTITUTE(TARIFFS[[#This Row],[WEEKDAY]],",",""))+1</f>
        <v>5</v>
      </c>
      <c r="H8" s="41">
        <f>(TARIFFS[[#This Row],[END]]-TARIFFS[[#This Row],[START]])*TARIFFS[[#This Row],[DAYS]]</f>
        <v>1.4582754629629631</v>
      </c>
    </row>
    <row r="9" spans="1:8" x14ac:dyDescent="0.3">
      <c r="A9" s="38" t="s">
        <v>7</v>
      </c>
      <c r="B9" s="38" t="s">
        <v>23</v>
      </c>
      <c r="C9" s="38" t="s">
        <v>45</v>
      </c>
      <c r="D9" s="38">
        <v>0.29166666666666669</v>
      </c>
      <c r="E9" s="38">
        <v>0.38540509259259259</v>
      </c>
      <c r="F9" s="38" t="s">
        <v>15</v>
      </c>
      <c r="G9">
        <f>LEN(TARIFFS[[#This Row],[WEEKDAY]])-LEN(SUBSTITUTE(TARIFFS[[#This Row],[WEEKDAY]],",",""))+1</f>
        <v>5</v>
      </c>
      <c r="H9" s="41">
        <f>(TARIFFS[[#This Row],[END]]-TARIFFS[[#This Row],[START]])*TARIFFS[[#This Row],[DAYS]]</f>
        <v>0.46869212962962953</v>
      </c>
    </row>
    <row r="10" spans="1:8" x14ac:dyDescent="0.3">
      <c r="A10" s="38" t="s">
        <v>7</v>
      </c>
      <c r="B10" s="38" t="s">
        <v>23</v>
      </c>
      <c r="C10" s="38" t="s">
        <v>45</v>
      </c>
      <c r="D10" s="38">
        <v>0.38541666666666669</v>
      </c>
      <c r="E10" s="38">
        <v>0.51040509259259259</v>
      </c>
      <c r="F10" s="38" t="s">
        <v>16</v>
      </c>
      <c r="G10">
        <f>LEN(TARIFFS[[#This Row],[WEEKDAY]])-LEN(SUBSTITUTE(TARIFFS[[#This Row],[WEEKDAY]],",",""))+1</f>
        <v>5</v>
      </c>
      <c r="H10" s="41">
        <f>(TARIFFS[[#This Row],[END]]-TARIFFS[[#This Row],[START]])*TARIFFS[[#This Row],[DAYS]]</f>
        <v>0.62494212962962958</v>
      </c>
    </row>
    <row r="11" spans="1:8" x14ac:dyDescent="0.3">
      <c r="A11" s="38" t="s">
        <v>7</v>
      </c>
      <c r="B11" s="38" t="s">
        <v>23</v>
      </c>
      <c r="C11" s="38" t="s">
        <v>45</v>
      </c>
      <c r="D11" s="38">
        <v>0.51041666666666663</v>
      </c>
      <c r="E11" s="38">
        <v>0.99998842592592585</v>
      </c>
      <c r="F11" s="38" t="s">
        <v>15</v>
      </c>
      <c r="G11">
        <f>LEN(TARIFFS[[#This Row],[WEEKDAY]])-LEN(SUBSTITUTE(TARIFFS[[#This Row],[WEEKDAY]],",",""))+1</f>
        <v>5</v>
      </c>
      <c r="H11" s="41">
        <f>(TARIFFS[[#This Row],[END]]-TARIFFS[[#This Row],[START]])*TARIFFS[[#This Row],[DAYS]]</f>
        <v>2.4478587962962961</v>
      </c>
    </row>
    <row r="12" spans="1:8" x14ac:dyDescent="0.3">
      <c r="A12" s="38" t="s">
        <v>7</v>
      </c>
      <c r="B12" s="38" t="s">
        <v>24</v>
      </c>
      <c r="C12" s="38" t="s">
        <v>43</v>
      </c>
      <c r="D12" s="38">
        <v>0</v>
      </c>
      <c r="E12" s="38">
        <v>0.99998842592592585</v>
      </c>
      <c r="F12" s="38" t="s">
        <v>13</v>
      </c>
      <c r="G12">
        <f>LEN(TARIFFS[[#This Row],[WEEKDAY]])-LEN(SUBSTITUTE(TARIFFS[[#This Row],[WEEKDAY]],",",""))+1</f>
        <v>1</v>
      </c>
      <c r="H12" s="41">
        <f>(TARIFFS[[#This Row],[END]]-TARIFFS[[#This Row],[START]])*TARIFFS[[#This Row],[DAYS]]</f>
        <v>0.99998842592592585</v>
      </c>
    </row>
    <row r="13" spans="1:8" x14ac:dyDescent="0.3">
      <c r="A13" s="38" t="s">
        <v>7</v>
      </c>
      <c r="B13" s="38" t="s">
        <v>24</v>
      </c>
      <c r="C13" s="38" t="s">
        <v>44</v>
      </c>
      <c r="D13" s="38">
        <v>0</v>
      </c>
      <c r="E13" s="38">
        <v>0.39582175925925922</v>
      </c>
      <c r="F13" s="38" t="s">
        <v>13</v>
      </c>
      <c r="G13">
        <f>LEN(TARIFFS[[#This Row],[WEEKDAY]])-LEN(SUBSTITUTE(TARIFFS[[#This Row],[WEEKDAY]],",",""))+1</f>
        <v>1</v>
      </c>
      <c r="H13" s="41">
        <f>(TARIFFS[[#This Row],[END]]-TARIFFS[[#This Row],[START]])*TARIFFS[[#This Row],[DAYS]]</f>
        <v>0.39582175925925922</v>
      </c>
    </row>
    <row r="14" spans="1:8" x14ac:dyDescent="0.3">
      <c r="A14" s="38" t="s">
        <v>7</v>
      </c>
      <c r="B14" s="38" t="s">
        <v>24</v>
      </c>
      <c r="C14" s="38" t="s">
        <v>44</v>
      </c>
      <c r="D14" s="38">
        <v>0.39583333333333331</v>
      </c>
      <c r="E14" s="38">
        <v>0.54165509259259259</v>
      </c>
      <c r="F14" s="38" t="s">
        <v>15</v>
      </c>
      <c r="G14">
        <f>LEN(TARIFFS[[#This Row],[WEEKDAY]])-LEN(SUBSTITUTE(TARIFFS[[#This Row],[WEEKDAY]],",",""))+1</f>
        <v>1</v>
      </c>
      <c r="H14" s="41">
        <f>(TARIFFS[[#This Row],[END]]-TARIFFS[[#This Row],[START]])*TARIFFS[[#This Row],[DAYS]]</f>
        <v>0.14582175925925928</v>
      </c>
    </row>
    <row r="15" spans="1:8" x14ac:dyDescent="0.3">
      <c r="A15" s="38" t="s">
        <v>7</v>
      </c>
      <c r="B15" s="38" t="s">
        <v>24</v>
      </c>
      <c r="C15" s="38" t="s">
        <v>44</v>
      </c>
      <c r="D15" s="38">
        <v>0.54166666666666663</v>
      </c>
      <c r="E15" s="38">
        <v>0.77082175925925933</v>
      </c>
      <c r="F15" s="38" t="s">
        <v>13</v>
      </c>
      <c r="G15">
        <f>LEN(TARIFFS[[#This Row],[WEEKDAY]])-LEN(SUBSTITUTE(TARIFFS[[#This Row],[WEEKDAY]],",",""))+1</f>
        <v>1</v>
      </c>
      <c r="H15" s="41">
        <f>(TARIFFS[[#This Row],[END]]-TARIFFS[[#This Row],[START]])*TARIFFS[[#This Row],[DAYS]]</f>
        <v>0.2291550925925927</v>
      </c>
    </row>
    <row r="16" spans="1:8" x14ac:dyDescent="0.3">
      <c r="A16" s="38" t="s">
        <v>7</v>
      </c>
      <c r="B16" s="38" t="s">
        <v>24</v>
      </c>
      <c r="C16" s="38" t="s">
        <v>44</v>
      </c>
      <c r="D16" s="38">
        <v>0.77083333333333337</v>
      </c>
      <c r="E16" s="38">
        <v>0.91665509259259259</v>
      </c>
      <c r="F16" s="38" t="s">
        <v>15</v>
      </c>
      <c r="G16">
        <f>LEN(TARIFFS[[#This Row],[WEEKDAY]])-LEN(SUBSTITUTE(TARIFFS[[#This Row],[WEEKDAY]],",",""))+1</f>
        <v>1</v>
      </c>
      <c r="H16" s="41">
        <f>(TARIFFS[[#This Row],[END]]-TARIFFS[[#This Row],[START]])*TARIFFS[[#This Row],[DAYS]]</f>
        <v>0.14582175925925922</v>
      </c>
    </row>
    <row r="17" spans="1:8" x14ac:dyDescent="0.3">
      <c r="A17" s="38" t="s">
        <v>7</v>
      </c>
      <c r="B17" s="38" t="s">
        <v>24</v>
      </c>
      <c r="C17" s="38" t="s">
        <v>44</v>
      </c>
      <c r="D17" s="38">
        <v>0.91666666666666663</v>
      </c>
      <c r="E17" s="38">
        <v>0.99998842592592585</v>
      </c>
      <c r="F17" s="38" t="s">
        <v>13</v>
      </c>
      <c r="G17">
        <f>LEN(TARIFFS[[#This Row],[WEEKDAY]])-LEN(SUBSTITUTE(TARIFFS[[#This Row],[WEEKDAY]],",",""))+1</f>
        <v>1</v>
      </c>
      <c r="H17" s="41">
        <f>(TARIFFS[[#This Row],[END]]-TARIFFS[[#This Row],[START]])*TARIFFS[[#This Row],[DAYS]]</f>
        <v>8.332175925925922E-2</v>
      </c>
    </row>
    <row r="18" spans="1:8" x14ac:dyDescent="0.3">
      <c r="A18" s="38" t="s">
        <v>7</v>
      </c>
      <c r="B18" s="38" t="s">
        <v>24</v>
      </c>
      <c r="C18" s="38" t="s">
        <v>45</v>
      </c>
      <c r="D18" s="38">
        <v>0</v>
      </c>
      <c r="E18" s="38">
        <v>0.29165509259259259</v>
      </c>
      <c r="F18" s="38" t="s">
        <v>13</v>
      </c>
      <c r="G18">
        <f>LEN(TARIFFS[[#This Row],[WEEKDAY]])-LEN(SUBSTITUTE(TARIFFS[[#This Row],[WEEKDAY]],",",""))+1</f>
        <v>5</v>
      </c>
      <c r="H18" s="41">
        <f>(TARIFFS[[#This Row],[END]]-TARIFFS[[#This Row],[START]])*TARIFFS[[#This Row],[DAYS]]</f>
        <v>1.4582754629629631</v>
      </c>
    </row>
    <row r="19" spans="1:8" x14ac:dyDescent="0.3">
      <c r="A19" s="38" t="s">
        <v>7</v>
      </c>
      <c r="B19" s="38" t="s">
        <v>24</v>
      </c>
      <c r="C19" s="38" t="s">
        <v>45</v>
      </c>
      <c r="D19" s="38">
        <v>0.29166666666666669</v>
      </c>
      <c r="E19" s="38">
        <v>0.39582175925925922</v>
      </c>
      <c r="F19" s="38" t="s">
        <v>15</v>
      </c>
      <c r="G19">
        <f>LEN(TARIFFS[[#This Row],[WEEKDAY]])-LEN(SUBSTITUTE(TARIFFS[[#This Row],[WEEKDAY]],",",""))+1</f>
        <v>5</v>
      </c>
      <c r="H19" s="41">
        <f>(TARIFFS[[#This Row],[END]]-TARIFFS[[#This Row],[START]])*TARIFFS[[#This Row],[DAYS]]</f>
        <v>0.52077546296296262</v>
      </c>
    </row>
    <row r="20" spans="1:8" x14ac:dyDescent="0.3">
      <c r="A20" s="38" t="s">
        <v>7</v>
      </c>
      <c r="B20" s="38" t="s">
        <v>24</v>
      </c>
      <c r="C20" s="38" t="s">
        <v>45</v>
      </c>
      <c r="D20" s="38">
        <v>0.39583333333333331</v>
      </c>
      <c r="E20" s="38">
        <v>0.49998842592592591</v>
      </c>
      <c r="F20" s="38" t="s">
        <v>16</v>
      </c>
      <c r="G20">
        <f>LEN(TARIFFS[[#This Row],[WEEKDAY]])-LEN(SUBSTITUTE(TARIFFS[[#This Row],[WEEKDAY]],",",""))+1</f>
        <v>5</v>
      </c>
      <c r="H20" s="41">
        <f>(TARIFFS[[#This Row],[END]]-TARIFFS[[#This Row],[START]])*TARIFFS[[#This Row],[DAYS]]</f>
        <v>0.52077546296296295</v>
      </c>
    </row>
    <row r="21" spans="1:8" x14ac:dyDescent="0.3">
      <c r="A21" s="38" t="s">
        <v>7</v>
      </c>
      <c r="B21" s="38" t="s">
        <v>24</v>
      </c>
      <c r="C21" s="38" t="s">
        <v>45</v>
      </c>
      <c r="D21" s="38">
        <v>0.5</v>
      </c>
      <c r="E21" s="38">
        <v>0.77082175925925933</v>
      </c>
      <c r="F21" s="38" t="s">
        <v>15</v>
      </c>
      <c r="G21">
        <f>LEN(TARIFFS[[#This Row],[WEEKDAY]])-LEN(SUBSTITUTE(TARIFFS[[#This Row],[WEEKDAY]],",",""))+1</f>
        <v>5</v>
      </c>
      <c r="H21" s="41">
        <f>(TARIFFS[[#This Row],[END]]-TARIFFS[[#This Row],[START]])*TARIFFS[[#This Row],[DAYS]]</f>
        <v>1.3541087962962965</v>
      </c>
    </row>
    <row r="22" spans="1:8" x14ac:dyDescent="0.3">
      <c r="A22" s="38" t="s">
        <v>7</v>
      </c>
      <c r="B22" s="38" t="s">
        <v>24</v>
      </c>
      <c r="C22" s="38" t="s">
        <v>45</v>
      </c>
      <c r="D22" s="38">
        <v>0.77083333333333337</v>
      </c>
      <c r="E22" s="38">
        <v>0.87498842592592596</v>
      </c>
      <c r="F22" s="38" t="s">
        <v>16</v>
      </c>
      <c r="G22">
        <f>LEN(TARIFFS[[#This Row],[WEEKDAY]])-LEN(SUBSTITUTE(TARIFFS[[#This Row],[WEEKDAY]],",",""))+1</f>
        <v>5</v>
      </c>
      <c r="H22" s="41">
        <f>(TARIFFS[[#This Row],[END]]-TARIFFS[[#This Row],[START]])*TARIFFS[[#This Row],[DAYS]]</f>
        <v>0.52077546296296295</v>
      </c>
    </row>
    <row r="23" spans="1:8" x14ac:dyDescent="0.3">
      <c r="A23" s="38" t="s">
        <v>7</v>
      </c>
      <c r="B23" s="38" t="s">
        <v>24</v>
      </c>
      <c r="C23" s="38" t="s">
        <v>45</v>
      </c>
      <c r="D23" s="38">
        <v>0.875</v>
      </c>
      <c r="E23" s="38">
        <v>0.99998842592592585</v>
      </c>
      <c r="F23" s="38" t="s">
        <v>15</v>
      </c>
      <c r="G23">
        <f>LEN(TARIFFS[[#This Row],[WEEKDAY]])-LEN(SUBSTITUTE(TARIFFS[[#This Row],[WEEKDAY]],",",""))+1</f>
        <v>5</v>
      </c>
      <c r="H23" s="41">
        <f>(TARIFFS[[#This Row],[END]]-TARIFFS[[#This Row],[START]])*TARIFFS[[#This Row],[DAYS]]</f>
        <v>0.62494212962962925</v>
      </c>
    </row>
    <row r="24" spans="1:8" x14ac:dyDescent="0.3">
      <c r="A24" s="38" t="s">
        <v>6</v>
      </c>
      <c r="B24" s="38" t="s">
        <v>23</v>
      </c>
      <c r="C24" s="38" t="s">
        <v>46</v>
      </c>
      <c r="D24" s="38">
        <v>0</v>
      </c>
      <c r="E24" s="38">
        <v>0.33332175925925922</v>
      </c>
      <c r="F24" s="38" t="s">
        <v>13</v>
      </c>
      <c r="G24">
        <f>LEN(TARIFFS[[#This Row],[WEEKDAY]])-LEN(SUBSTITUTE(TARIFFS[[#This Row],[WEEKDAY]],",",""))+1</f>
        <v>7</v>
      </c>
      <c r="H24" s="41">
        <f>(TARIFFS[[#This Row],[END]]-TARIFFS[[#This Row],[START]])*TARIFFS[[#This Row],[DAYS]]</f>
        <v>2.3332523148148145</v>
      </c>
    </row>
    <row r="25" spans="1:8" x14ac:dyDescent="0.3">
      <c r="A25" s="38" t="s">
        <v>6</v>
      </c>
      <c r="B25" s="38" t="s">
        <v>23</v>
      </c>
      <c r="C25" s="38" t="s">
        <v>46</v>
      </c>
      <c r="D25" s="38">
        <v>0.33333333333333331</v>
      </c>
      <c r="E25" s="38">
        <v>0.43748842592592591</v>
      </c>
      <c r="F25" s="38" t="s">
        <v>15</v>
      </c>
      <c r="G25">
        <f>LEN(TARIFFS[[#This Row],[WEEKDAY]])-LEN(SUBSTITUTE(TARIFFS[[#This Row],[WEEKDAY]],",",""))+1</f>
        <v>7</v>
      </c>
      <c r="H25" s="41">
        <f>(TARIFFS[[#This Row],[END]]-TARIFFS[[#This Row],[START]])*TARIFFS[[#This Row],[DAYS]]</f>
        <v>0.72908564814814814</v>
      </c>
    </row>
    <row r="26" spans="1:8" x14ac:dyDescent="0.3">
      <c r="A26" s="38" t="s">
        <v>6</v>
      </c>
      <c r="B26" s="38" t="s">
        <v>23</v>
      </c>
      <c r="C26" s="38" t="s">
        <v>46</v>
      </c>
      <c r="D26" s="38">
        <v>0.4375</v>
      </c>
      <c r="E26" s="38">
        <v>0.54165509259259259</v>
      </c>
      <c r="F26" s="38" t="s">
        <v>16</v>
      </c>
      <c r="G26">
        <f>LEN(TARIFFS[[#This Row],[WEEKDAY]])-LEN(SUBSTITUTE(TARIFFS[[#This Row],[WEEKDAY]],",",""))+1</f>
        <v>7</v>
      </c>
      <c r="H26" s="41">
        <f>(TARIFFS[[#This Row],[END]]-TARIFFS[[#This Row],[START]])*TARIFFS[[#This Row],[DAYS]]</f>
        <v>0.72908564814814814</v>
      </c>
    </row>
    <row r="27" spans="1:8" x14ac:dyDescent="0.3">
      <c r="A27" s="38" t="s">
        <v>6</v>
      </c>
      <c r="B27" s="38" t="s">
        <v>23</v>
      </c>
      <c r="C27" s="38" t="s">
        <v>46</v>
      </c>
      <c r="D27" s="38">
        <v>0.54166666666666663</v>
      </c>
      <c r="E27" s="38">
        <v>0.81248842592592596</v>
      </c>
      <c r="F27" s="38" t="s">
        <v>15</v>
      </c>
      <c r="G27">
        <f>LEN(TARIFFS[[#This Row],[WEEKDAY]])-LEN(SUBSTITUTE(TARIFFS[[#This Row],[WEEKDAY]],",",""))+1</f>
        <v>7</v>
      </c>
      <c r="H27" s="41">
        <f>(TARIFFS[[#This Row],[END]]-TARIFFS[[#This Row],[START]])*TARIFFS[[#This Row],[DAYS]]</f>
        <v>1.8957523148148154</v>
      </c>
    </row>
    <row r="28" spans="1:8" x14ac:dyDescent="0.3">
      <c r="A28" s="38" t="s">
        <v>6</v>
      </c>
      <c r="B28" s="38" t="s">
        <v>23</v>
      </c>
      <c r="C28" s="38" t="s">
        <v>46</v>
      </c>
      <c r="D28" s="38">
        <v>0.8125</v>
      </c>
      <c r="E28" s="38">
        <v>0.87498842592592596</v>
      </c>
      <c r="F28" s="38" t="s">
        <v>16</v>
      </c>
      <c r="G28">
        <f>LEN(TARIFFS[[#This Row],[WEEKDAY]])-LEN(SUBSTITUTE(TARIFFS[[#This Row],[WEEKDAY]],",",""))+1</f>
        <v>7</v>
      </c>
      <c r="H28" s="41">
        <f>(TARIFFS[[#This Row],[END]]-TARIFFS[[#This Row],[START]])*TARIFFS[[#This Row],[DAYS]]</f>
        <v>0.43741898148148173</v>
      </c>
    </row>
    <row r="29" spans="1:8" x14ac:dyDescent="0.3">
      <c r="A29" s="38" t="s">
        <v>6</v>
      </c>
      <c r="B29" s="38" t="s">
        <v>23</v>
      </c>
      <c r="C29" s="38" t="s">
        <v>46</v>
      </c>
      <c r="D29" s="38">
        <v>0.875</v>
      </c>
      <c r="E29" s="38">
        <v>0.91665509259259259</v>
      </c>
      <c r="F29" s="38" t="s">
        <v>15</v>
      </c>
      <c r="G29">
        <f>LEN(TARIFFS[[#This Row],[WEEKDAY]])-LEN(SUBSTITUTE(TARIFFS[[#This Row],[WEEKDAY]],",",""))+1</f>
        <v>7</v>
      </c>
      <c r="H29" s="41">
        <f>(TARIFFS[[#This Row],[END]]-TARIFFS[[#This Row],[START]])*TARIFFS[[#This Row],[DAYS]]</f>
        <v>0.29158564814814814</v>
      </c>
    </row>
    <row r="30" spans="1:8" x14ac:dyDescent="0.3">
      <c r="A30" s="38" t="s">
        <v>6</v>
      </c>
      <c r="B30" s="38" t="s">
        <v>23</v>
      </c>
      <c r="C30" s="38" t="s">
        <v>46</v>
      </c>
      <c r="D30" s="38">
        <v>0.91666666666666663</v>
      </c>
      <c r="E30" s="38">
        <v>0.99998842592592585</v>
      </c>
      <c r="F30" s="38" t="s">
        <v>13</v>
      </c>
      <c r="G30">
        <f>LEN(TARIFFS[[#This Row],[WEEKDAY]])-LEN(SUBSTITUTE(TARIFFS[[#This Row],[WEEKDAY]],",",""))+1</f>
        <v>7</v>
      </c>
      <c r="H30" s="41">
        <f>(TARIFFS[[#This Row],[END]]-TARIFFS[[#This Row],[START]])*TARIFFS[[#This Row],[DAYS]]</f>
        <v>0.58325231481481454</v>
      </c>
    </row>
    <row r="31" spans="1:8" x14ac:dyDescent="0.3">
      <c r="A31" s="38" t="s">
        <v>6</v>
      </c>
      <c r="B31" s="38" t="s">
        <v>24</v>
      </c>
      <c r="C31" s="38" t="s">
        <v>46</v>
      </c>
      <c r="D31" s="38">
        <v>0</v>
      </c>
      <c r="E31" s="38">
        <v>0.33332175925925922</v>
      </c>
      <c r="F31" s="38" t="s">
        <v>13</v>
      </c>
      <c r="G31">
        <f>LEN(TARIFFS[[#This Row],[WEEKDAY]])-LEN(SUBSTITUTE(TARIFFS[[#This Row],[WEEKDAY]],",",""))+1</f>
        <v>7</v>
      </c>
      <c r="H31" s="41">
        <f>(TARIFFS[[#This Row],[END]]-TARIFFS[[#This Row],[START]])*TARIFFS[[#This Row],[DAYS]]</f>
        <v>2.3332523148148145</v>
      </c>
    </row>
    <row r="32" spans="1:8" x14ac:dyDescent="0.3">
      <c r="A32" s="38" t="s">
        <v>6</v>
      </c>
      <c r="B32" s="38" t="s">
        <v>24</v>
      </c>
      <c r="C32" s="38" t="s">
        <v>46</v>
      </c>
      <c r="D32" s="38">
        <v>0.33333333333333331</v>
      </c>
      <c r="E32" s="38">
        <v>0.37498842592592591</v>
      </c>
      <c r="F32" s="38" t="s">
        <v>15</v>
      </c>
      <c r="G32">
        <f>LEN(TARIFFS[[#This Row],[WEEKDAY]])-LEN(SUBSTITUTE(TARIFFS[[#This Row],[WEEKDAY]],",",""))+1</f>
        <v>7</v>
      </c>
      <c r="H32" s="41">
        <f>(TARIFFS[[#This Row],[END]]-TARIFFS[[#This Row],[START]])*TARIFFS[[#This Row],[DAYS]]</f>
        <v>0.29158564814814814</v>
      </c>
    </row>
    <row r="33" spans="1:8" x14ac:dyDescent="0.3">
      <c r="A33" s="38" t="s">
        <v>6</v>
      </c>
      <c r="B33" s="38" t="s">
        <v>24</v>
      </c>
      <c r="C33" s="38" t="s">
        <v>46</v>
      </c>
      <c r="D33" s="38">
        <v>0.375</v>
      </c>
      <c r="E33" s="38">
        <v>0.43748842592592591</v>
      </c>
      <c r="F33" s="38" t="s">
        <v>16</v>
      </c>
      <c r="G33">
        <f>LEN(TARIFFS[[#This Row],[WEEKDAY]])-LEN(SUBSTITUTE(TARIFFS[[#This Row],[WEEKDAY]],",",""))+1</f>
        <v>7</v>
      </c>
      <c r="H33" s="41">
        <f>(TARIFFS[[#This Row],[END]]-TARIFFS[[#This Row],[START]])*TARIFFS[[#This Row],[DAYS]]</f>
        <v>0.43741898148148134</v>
      </c>
    </row>
    <row r="34" spans="1:8" x14ac:dyDescent="0.3">
      <c r="A34" s="38" t="s">
        <v>6</v>
      </c>
      <c r="B34" s="38" t="s">
        <v>24</v>
      </c>
      <c r="C34" s="38" t="s">
        <v>46</v>
      </c>
      <c r="D34" s="38">
        <v>0.4375</v>
      </c>
      <c r="E34" s="38">
        <v>0.74998842592592596</v>
      </c>
      <c r="F34" s="38" t="s">
        <v>15</v>
      </c>
      <c r="G34">
        <f>LEN(TARIFFS[[#This Row],[WEEKDAY]])-LEN(SUBSTITUTE(TARIFFS[[#This Row],[WEEKDAY]],",",""))+1</f>
        <v>7</v>
      </c>
      <c r="H34" s="41">
        <f>(TARIFFS[[#This Row],[END]]-TARIFFS[[#This Row],[START]])*TARIFFS[[#This Row],[DAYS]]</f>
        <v>2.1874189814814819</v>
      </c>
    </row>
    <row r="35" spans="1:8" x14ac:dyDescent="0.3">
      <c r="A35" s="38" t="s">
        <v>6</v>
      </c>
      <c r="B35" s="38" t="s">
        <v>24</v>
      </c>
      <c r="C35" s="38" t="s">
        <v>46</v>
      </c>
      <c r="D35" s="38">
        <v>0.75</v>
      </c>
      <c r="E35" s="38">
        <v>0.85415509259259259</v>
      </c>
      <c r="F35" s="38" t="s">
        <v>16</v>
      </c>
      <c r="G35">
        <f>LEN(TARIFFS[[#This Row],[WEEKDAY]])-LEN(SUBSTITUTE(TARIFFS[[#This Row],[WEEKDAY]],",",""))+1</f>
        <v>7</v>
      </c>
      <c r="H35" s="41">
        <f>(TARIFFS[[#This Row],[END]]-TARIFFS[[#This Row],[START]])*TARIFFS[[#This Row],[DAYS]]</f>
        <v>0.72908564814814814</v>
      </c>
    </row>
    <row r="36" spans="1:8" x14ac:dyDescent="0.3">
      <c r="A36" s="38" t="s">
        <v>6</v>
      </c>
      <c r="B36" s="38" t="s">
        <v>24</v>
      </c>
      <c r="C36" s="38" t="s">
        <v>46</v>
      </c>
      <c r="D36" s="38">
        <v>0.85416666666666663</v>
      </c>
      <c r="E36" s="38">
        <v>0.91665509259259259</v>
      </c>
      <c r="F36" s="38" t="s">
        <v>15</v>
      </c>
      <c r="G36">
        <f>LEN(TARIFFS[[#This Row],[WEEKDAY]])-LEN(SUBSTITUTE(TARIFFS[[#This Row],[WEEKDAY]],",",""))+1</f>
        <v>7</v>
      </c>
      <c r="H36" s="41">
        <f>(TARIFFS[[#This Row],[END]]-TARIFFS[[#This Row],[START]])*TARIFFS[[#This Row],[DAYS]]</f>
        <v>0.43741898148148173</v>
      </c>
    </row>
    <row r="37" spans="1:8" x14ac:dyDescent="0.3">
      <c r="A37" s="38" t="s">
        <v>6</v>
      </c>
      <c r="B37" s="38" t="s">
        <v>24</v>
      </c>
      <c r="C37" s="38" t="s">
        <v>46</v>
      </c>
      <c r="D37" s="38">
        <v>0.91666666666666663</v>
      </c>
      <c r="E37" s="38">
        <v>0.99998842592592585</v>
      </c>
      <c r="F37" s="38" t="s">
        <v>13</v>
      </c>
      <c r="G37">
        <f>LEN(TARIFFS[[#This Row],[WEEKDAY]])-LEN(SUBSTITUTE(TARIFFS[[#This Row],[WEEKDAY]],",",""))+1</f>
        <v>7</v>
      </c>
      <c r="H37" s="41">
        <f>(TARIFFS[[#This Row],[END]]-TARIFFS[[#This Row],[START]])*TARIFFS[[#This Row],[DAYS]]</f>
        <v>0.58325231481481454</v>
      </c>
    </row>
  </sheetData>
  <phoneticPr fontId="6" type="noConversion"/>
  <pageMargins left="0.7" right="0.7" top="0.75" bottom="0.75" header="0.3" footer="0.3"/>
  <pageSetup paperSize="9" scale="74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1E441-F931-4670-B909-7B65346ED124}">
  <dimension ref="A1:G44"/>
  <sheetViews>
    <sheetView view="pageBreakPreview" zoomScale="101" zoomScaleNormal="100" workbookViewId="0">
      <selection activeCell="L19" sqref="L19"/>
    </sheetView>
  </sheetViews>
  <sheetFormatPr defaultRowHeight="14.4" x14ac:dyDescent="0.3"/>
  <cols>
    <col min="1" max="1" width="13.109375" customWidth="1"/>
    <col min="2" max="7" width="11.77734375" customWidth="1"/>
  </cols>
  <sheetData>
    <row r="1" spans="1:7" ht="30.6" customHeight="1" thickBot="1" x14ac:dyDescent="0.35">
      <c r="A1" s="52" t="s">
        <v>33</v>
      </c>
      <c r="B1" s="53"/>
      <c r="C1" s="53"/>
      <c r="D1" s="53"/>
      <c r="E1" s="53"/>
      <c r="F1" s="53"/>
      <c r="G1" s="54"/>
    </row>
    <row r="2" spans="1:7" ht="15" thickBot="1" x14ac:dyDescent="0.35">
      <c r="A2" s="27" t="s">
        <v>32</v>
      </c>
      <c r="B2" s="31">
        <v>1</v>
      </c>
      <c r="C2" s="31">
        <v>2</v>
      </c>
      <c r="D2" s="31">
        <v>3</v>
      </c>
      <c r="E2" s="31">
        <v>4</v>
      </c>
      <c r="F2" s="31">
        <v>5</v>
      </c>
      <c r="G2" s="32">
        <v>6</v>
      </c>
    </row>
    <row r="3" spans="1:7" x14ac:dyDescent="0.3">
      <c r="A3" s="28" t="s">
        <v>25</v>
      </c>
      <c r="B3" s="19" t="s">
        <v>6</v>
      </c>
      <c r="C3" s="19" t="s">
        <v>6</v>
      </c>
      <c r="D3" s="19"/>
      <c r="E3" s="19"/>
      <c r="F3" s="19"/>
      <c r="G3" s="20"/>
    </row>
    <row r="4" spans="1:7" x14ac:dyDescent="0.3">
      <c r="A4" s="29" t="s">
        <v>26</v>
      </c>
      <c r="B4" s="21" t="s">
        <v>10</v>
      </c>
      <c r="C4" s="21" t="s">
        <v>8</v>
      </c>
      <c r="D4" s="21"/>
      <c r="E4" s="21"/>
      <c r="F4" s="21"/>
      <c r="G4" s="22"/>
    </row>
    <row r="5" spans="1:7" x14ac:dyDescent="0.3">
      <c r="A5" s="29" t="s">
        <v>27</v>
      </c>
      <c r="B5" s="25">
        <v>45115</v>
      </c>
      <c r="C5" s="25">
        <v>45115</v>
      </c>
      <c r="D5" s="21"/>
      <c r="E5" s="25"/>
      <c r="F5" s="21"/>
      <c r="G5" s="22"/>
    </row>
    <row r="6" spans="1:7" ht="15" thickBot="1" x14ac:dyDescent="0.35">
      <c r="A6" s="30" t="s">
        <v>28</v>
      </c>
      <c r="B6" s="26">
        <v>0.5</v>
      </c>
      <c r="C6" s="26">
        <v>0.5</v>
      </c>
      <c r="D6" s="23"/>
      <c r="E6" s="23"/>
      <c r="F6" s="23"/>
      <c r="G6" s="24"/>
    </row>
    <row r="7" spans="1:7" x14ac:dyDescent="0.3">
      <c r="A7" s="29" t="s">
        <v>29</v>
      </c>
      <c r="B7" s="21" t="str">
        <f>IF(B5="", "", IF(AND(5&lt;MONTH(B5), MONTH(B5)&lt;11), "SUMMER", "WINTER"))</f>
        <v>SUMMER</v>
      </c>
      <c r="C7" s="21" t="str">
        <f>IF(C5="", "", IF(AND(5&lt;MONTH(C5), MONTH(C5)&lt;11), "SUMMER", "WINTER"))</f>
        <v>SUMMER</v>
      </c>
      <c r="D7" s="21" t="str">
        <f t="shared" ref="D7:F7" si="0">IF(D5="", "", IF(AND(5&lt;MONTH(D5), MONTH(D5)&lt;11), "SUMMER", "WINTER"))</f>
        <v/>
      </c>
      <c r="E7" s="21" t="str">
        <f t="shared" si="0"/>
        <v/>
      </c>
      <c r="F7" s="21" t="str">
        <f t="shared" si="0"/>
        <v/>
      </c>
      <c r="G7" s="22" t="str">
        <f>IF(G5="", "", IF(AND(5&lt;MONTH(G5), MONTH(G5)&lt;11), "SUMMER", "WINTER"))</f>
        <v/>
      </c>
    </row>
    <row r="8" spans="1:7" x14ac:dyDescent="0.3">
      <c r="A8" s="29" t="s">
        <v>30</v>
      </c>
      <c r="B8" s="21" t="str">
        <f>IF(B5="", "", UPPER(TEXT(WEEKDAY(B5), "ddd")))</f>
        <v>SAT</v>
      </c>
      <c r="C8" s="21" t="str">
        <f t="shared" ref="C8:G8" si="1">IF(C5="", "", UPPER(TEXT(WEEKDAY(C5), "ddd")))</f>
        <v>SAT</v>
      </c>
      <c r="D8" s="21" t="str">
        <f t="shared" si="1"/>
        <v/>
      </c>
      <c r="E8" s="21" t="str">
        <f t="shared" si="1"/>
        <v/>
      </c>
      <c r="F8" s="21" t="str">
        <f t="shared" si="1"/>
        <v/>
      </c>
      <c r="G8" s="22" t="str">
        <f t="shared" si="1"/>
        <v/>
      </c>
    </row>
    <row r="9" spans="1:7" x14ac:dyDescent="0.3">
      <c r="A9" s="34" t="s">
        <v>31</v>
      </c>
      <c r="B9" s="35" t="str">
        <f t="array" ref="B9">IFERROR(INDEX(TARIFFS[PERIOD], MATCH(1,
(TARIFFS[CYCLE]=B3) *
ISNUMBER( SEARCH(B8, TARIFFS[WEEKDAY])) *
ISNUMBER(SEARCH(B7, TARIFFS[SEASON])) *
(B6&gt;=TARIFFS[START]) *
(B6&lt;=TARIFFS[END]), 0)), "")</f>
        <v>PONTA</v>
      </c>
      <c r="C9" s="35" t="str">
        <f t="array" ref="C9">IFERROR(INDEX(TARIFFS[PERIOD], MATCH(1,
(TARIFFS[CYCLE]=C3) *
ISNUMBER( SEARCH(C8, TARIFFS[WEEKDAY])) *
ISNUMBER(SEARCH(C7, TARIFFS[SEASON])) *
(C6&gt;=TARIFFS[START]) *
(C6&lt;=TARIFFS[END]), 0)), "")</f>
        <v>PONTA</v>
      </c>
      <c r="D9" s="35" t="str">
        <f t="array" ref="D9">IFERROR(INDEX(TARIFFS[PERIOD], MATCH(1,
(TARIFFS[CYCLE]=D3) *
ISNUMBER( SEARCH(D8, TARIFFS[WEEKDAY])) *
ISNUMBER(SEARCH(D7, TARIFFS[SEASON])) *
(D6&gt;=TARIFFS[START]) *
(D6&lt;=TARIFFS[END]), 0)), "")</f>
        <v/>
      </c>
      <c r="E9" s="35" t="str">
        <f t="array" ref="E9">IFERROR(INDEX(TARIFFS[PERIOD], MATCH(1,
(TARIFFS[CYCLE]=E3) *
ISNUMBER( SEARCH(E8, TARIFFS[WEEKDAY])) *
ISNUMBER(SEARCH(E7, TARIFFS[SEASON])) *
(E6&gt;=TARIFFS[START]) *
(E6&lt;=TARIFFS[END]), 0)), "")</f>
        <v/>
      </c>
      <c r="F9" s="35" t="str">
        <f t="array" ref="F9">IFERROR(INDEX(TARIFFS[PERIOD], MATCH(1,
(TARIFFS[CYCLE]=F3) *
ISNUMBER( SEARCH(F8, TARIFFS[WEEKDAY])) *
ISNUMBER(SEARCH(F7, TARIFFS[SEASON])) *
(F6&gt;=TARIFFS[START]) *
(F6&lt;=TARIFFS[END]), 0)), "")</f>
        <v/>
      </c>
      <c r="G9" s="35" t="str">
        <f t="array" ref="G9">IFERROR(INDEX(TARIFFS[PERIOD], MATCH(1,
(TARIFFS[CYCLE]=G3) *
ISNUMBER( SEARCH(G8, TARIFFS[WEEKDAY])) *
ISNUMBER(SEARCH(G7, TARIFFS[SEASON])) *
(G6&gt;=TARIFFS[START]) *
(G6&lt;=TARIFFS[END]), 0)), "")</f>
        <v/>
      </c>
    </row>
    <row r="10" spans="1:7" ht="15" thickBot="1" x14ac:dyDescent="0.35">
      <c r="A10" s="30" t="s">
        <v>35</v>
      </c>
      <c r="B10" s="23" t="str">
        <f>IF(B4="MONO", "SIMPLES", IF(AND(B4="BI", OR(B9="PONTA", B9="CHEIAS")), "FORA", B9))</f>
        <v>PONTA</v>
      </c>
      <c r="C10" s="23" t="str">
        <f t="shared" ref="C10:G10" si="2">IF(C4="MONO", "SIMPLES", IF(AND(C4="BI", OR(C9="PONTA", C9="CHEIAS")), "FORA", C9))</f>
        <v>SIMPLES</v>
      </c>
      <c r="D10" s="23" t="str">
        <f t="shared" si="2"/>
        <v/>
      </c>
      <c r="E10" s="23" t="str">
        <f t="shared" si="2"/>
        <v/>
      </c>
      <c r="F10" s="23" t="str">
        <f t="shared" si="2"/>
        <v/>
      </c>
      <c r="G10" s="23" t="str">
        <f t="shared" si="2"/>
        <v/>
      </c>
    </row>
    <row r="11" spans="1:7" x14ac:dyDescent="0.3">
      <c r="A11" s="33"/>
      <c r="B11" s="33"/>
      <c r="C11" s="33"/>
      <c r="D11" s="33"/>
      <c r="E11" s="33"/>
      <c r="F11" s="33"/>
      <c r="G11" s="33"/>
    </row>
    <row r="12" spans="1:7" x14ac:dyDescent="0.3">
      <c r="A12" s="33"/>
      <c r="B12" s="33"/>
      <c r="C12" s="33"/>
      <c r="D12" s="33"/>
      <c r="E12" s="33"/>
      <c r="F12" s="33"/>
      <c r="G12" s="33"/>
    </row>
    <row r="13" spans="1:7" x14ac:dyDescent="0.3">
      <c r="A13" s="33"/>
      <c r="B13" s="33"/>
      <c r="C13" s="33"/>
      <c r="D13" s="33"/>
      <c r="E13" s="33"/>
      <c r="F13" s="33"/>
      <c r="G13" s="33"/>
    </row>
    <row r="14" spans="1:7" x14ac:dyDescent="0.3">
      <c r="A14" s="33"/>
      <c r="B14" s="33"/>
      <c r="C14" s="33"/>
      <c r="D14" s="33"/>
      <c r="E14" s="33"/>
      <c r="F14" s="33"/>
      <c r="G14" s="33"/>
    </row>
    <row r="15" spans="1:7" x14ac:dyDescent="0.3">
      <c r="A15" s="33"/>
      <c r="B15" s="33"/>
      <c r="C15" s="33"/>
      <c r="D15" s="33"/>
      <c r="E15" s="33"/>
      <c r="F15" s="33"/>
      <c r="G15" s="33"/>
    </row>
    <row r="16" spans="1:7" x14ac:dyDescent="0.3">
      <c r="A16" s="33"/>
      <c r="B16" s="33"/>
      <c r="C16" s="33"/>
      <c r="D16" s="33"/>
      <c r="E16" s="33"/>
      <c r="F16" s="33"/>
      <c r="G16" s="33"/>
    </row>
    <row r="17" spans="1:7" x14ac:dyDescent="0.3">
      <c r="A17" s="33"/>
      <c r="B17" s="33"/>
      <c r="C17" s="33"/>
      <c r="D17" s="33"/>
      <c r="E17" s="33"/>
      <c r="F17" s="33"/>
      <c r="G17" s="33"/>
    </row>
    <row r="18" spans="1:7" x14ac:dyDescent="0.3">
      <c r="A18" s="33"/>
      <c r="B18" s="33"/>
      <c r="C18" s="33"/>
      <c r="D18" s="33"/>
      <c r="E18" s="33"/>
      <c r="F18" s="33"/>
      <c r="G18" s="33"/>
    </row>
    <row r="19" spans="1:7" x14ac:dyDescent="0.3">
      <c r="A19" s="33"/>
      <c r="B19" s="33"/>
      <c r="C19" s="33"/>
      <c r="D19" s="33"/>
      <c r="E19" s="33"/>
      <c r="F19" s="33"/>
      <c r="G19" s="33"/>
    </row>
    <row r="20" spans="1:7" x14ac:dyDescent="0.3">
      <c r="A20" s="33"/>
      <c r="B20" s="33"/>
      <c r="C20" s="33"/>
      <c r="D20" s="33"/>
      <c r="E20" s="33"/>
      <c r="F20" s="33"/>
      <c r="G20" s="33"/>
    </row>
    <row r="21" spans="1:7" x14ac:dyDescent="0.3">
      <c r="A21" s="33"/>
      <c r="B21" s="33"/>
      <c r="C21" s="33"/>
      <c r="D21" s="33"/>
      <c r="E21" s="33"/>
      <c r="F21" s="33"/>
      <c r="G21" s="33"/>
    </row>
    <row r="22" spans="1:7" x14ac:dyDescent="0.3">
      <c r="A22" s="33"/>
      <c r="B22" s="33"/>
      <c r="C22" s="33"/>
      <c r="D22" s="33"/>
      <c r="E22" s="33"/>
      <c r="F22" s="33"/>
      <c r="G22" s="33"/>
    </row>
    <row r="23" spans="1:7" x14ac:dyDescent="0.3">
      <c r="A23" s="33"/>
      <c r="B23" s="33"/>
      <c r="C23" s="33"/>
      <c r="D23" s="33"/>
      <c r="E23" s="33"/>
      <c r="F23" s="33"/>
      <c r="G23" s="33"/>
    </row>
    <row r="24" spans="1:7" x14ac:dyDescent="0.3">
      <c r="A24" s="33"/>
      <c r="B24" s="33"/>
      <c r="C24" s="33"/>
      <c r="D24" s="33"/>
      <c r="E24" s="33"/>
      <c r="F24" s="33"/>
      <c r="G24" s="33"/>
    </row>
    <row r="25" spans="1:7" x14ac:dyDescent="0.3">
      <c r="A25" s="33"/>
      <c r="B25" s="33"/>
      <c r="C25" s="33"/>
      <c r="D25" s="33"/>
      <c r="E25" s="33"/>
      <c r="F25" s="33"/>
      <c r="G25" s="33"/>
    </row>
    <row r="26" spans="1:7" x14ac:dyDescent="0.3">
      <c r="A26" s="33"/>
      <c r="B26" s="33"/>
      <c r="C26" s="33"/>
      <c r="D26" s="33"/>
      <c r="E26" s="33"/>
      <c r="F26" s="33"/>
      <c r="G26" s="33"/>
    </row>
    <row r="27" spans="1:7" x14ac:dyDescent="0.3">
      <c r="A27" s="33"/>
      <c r="B27" s="33"/>
      <c r="C27" s="33"/>
      <c r="D27" s="33"/>
      <c r="E27" s="33"/>
      <c r="F27" s="33"/>
      <c r="G27" s="33"/>
    </row>
    <row r="28" spans="1:7" x14ac:dyDescent="0.3">
      <c r="A28" s="33"/>
      <c r="B28" s="33"/>
      <c r="C28" s="33"/>
      <c r="D28" s="33"/>
      <c r="E28" s="33"/>
      <c r="F28" s="33"/>
      <c r="G28" s="33"/>
    </row>
    <row r="29" spans="1:7" x14ac:dyDescent="0.3">
      <c r="A29" s="33"/>
      <c r="B29" s="33"/>
      <c r="C29" s="33"/>
      <c r="D29" s="33"/>
      <c r="E29" s="33"/>
      <c r="F29" s="33"/>
      <c r="G29" s="33"/>
    </row>
    <row r="30" spans="1:7" x14ac:dyDescent="0.3">
      <c r="A30" s="33"/>
      <c r="B30" s="33"/>
      <c r="C30" s="33"/>
      <c r="D30" s="33"/>
      <c r="E30" s="33"/>
      <c r="F30" s="33"/>
      <c r="G30" s="33"/>
    </row>
    <row r="31" spans="1:7" x14ac:dyDescent="0.3">
      <c r="A31" s="33"/>
      <c r="B31" s="33"/>
      <c r="C31" s="33"/>
      <c r="D31" s="33"/>
      <c r="E31" s="33"/>
      <c r="F31" s="33"/>
      <c r="G31" s="33"/>
    </row>
    <row r="32" spans="1:7" x14ac:dyDescent="0.3">
      <c r="A32" s="33"/>
      <c r="B32" s="33"/>
      <c r="C32" s="33"/>
      <c r="D32" s="33"/>
      <c r="E32" s="33"/>
      <c r="F32" s="33"/>
      <c r="G32" s="33"/>
    </row>
    <row r="33" spans="1:7" x14ac:dyDescent="0.3">
      <c r="A33" s="33"/>
      <c r="B33" s="33"/>
      <c r="C33" s="33"/>
      <c r="D33" s="33"/>
      <c r="E33" s="33"/>
      <c r="F33" s="33"/>
      <c r="G33" s="33"/>
    </row>
    <row r="34" spans="1:7" x14ac:dyDescent="0.3">
      <c r="A34" s="33"/>
      <c r="B34" s="33"/>
      <c r="C34" s="33"/>
      <c r="D34" s="33"/>
      <c r="E34" s="33"/>
      <c r="F34" s="33"/>
      <c r="G34" s="33"/>
    </row>
    <row r="35" spans="1:7" x14ac:dyDescent="0.3">
      <c r="A35" s="33"/>
      <c r="B35" s="33"/>
      <c r="C35" s="33"/>
      <c r="D35" s="33"/>
      <c r="E35" s="33"/>
      <c r="F35" s="33"/>
      <c r="G35" s="33"/>
    </row>
    <row r="36" spans="1:7" x14ac:dyDescent="0.3">
      <c r="A36" s="33"/>
      <c r="B36" s="33"/>
      <c r="C36" s="33"/>
      <c r="D36" s="33"/>
      <c r="E36" s="33"/>
      <c r="F36" s="33"/>
      <c r="G36" s="33"/>
    </row>
    <row r="37" spans="1:7" x14ac:dyDescent="0.3">
      <c r="A37" s="33"/>
      <c r="B37" s="33"/>
      <c r="C37" s="33"/>
      <c r="D37" s="33"/>
      <c r="E37" s="33"/>
      <c r="F37" s="33"/>
      <c r="G37" s="33"/>
    </row>
    <row r="38" spans="1:7" x14ac:dyDescent="0.3">
      <c r="A38" s="33"/>
      <c r="B38" s="33"/>
      <c r="C38" s="33"/>
      <c r="D38" s="33"/>
      <c r="E38" s="33"/>
      <c r="F38" s="33"/>
      <c r="G38" s="33"/>
    </row>
    <row r="39" spans="1:7" x14ac:dyDescent="0.3">
      <c r="A39" s="33"/>
      <c r="B39" s="33"/>
      <c r="C39" s="33"/>
      <c r="D39" s="33"/>
      <c r="E39" s="33"/>
      <c r="F39" s="33"/>
      <c r="G39" s="33"/>
    </row>
    <row r="40" spans="1:7" x14ac:dyDescent="0.3">
      <c r="A40" s="33"/>
      <c r="B40" s="33"/>
      <c r="C40" s="33"/>
      <c r="D40" s="33"/>
      <c r="E40" s="33"/>
      <c r="F40" s="33"/>
      <c r="G40" s="33"/>
    </row>
    <row r="41" spans="1:7" x14ac:dyDescent="0.3">
      <c r="A41" s="33"/>
      <c r="B41" s="33"/>
      <c r="C41" s="33"/>
      <c r="D41" s="33"/>
      <c r="E41" s="33"/>
      <c r="F41" s="33"/>
      <c r="G41" s="33"/>
    </row>
    <row r="42" spans="1:7" x14ac:dyDescent="0.3">
      <c r="A42" s="33"/>
      <c r="B42" s="33"/>
      <c r="C42" s="33"/>
      <c r="D42" s="33"/>
      <c r="E42" s="33"/>
      <c r="F42" s="33"/>
      <c r="G42" s="33"/>
    </row>
    <row r="43" spans="1:7" x14ac:dyDescent="0.3">
      <c r="A43" s="33"/>
      <c r="B43" s="33"/>
      <c r="C43" s="33"/>
      <c r="D43" s="33"/>
      <c r="E43" s="33"/>
      <c r="F43" s="33"/>
      <c r="G43" s="33"/>
    </row>
    <row r="44" spans="1:7" x14ac:dyDescent="0.3">
      <c r="A44" s="33"/>
      <c r="B44" s="33"/>
      <c r="C44" s="33"/>
      <c r="D44" s="33"/>
      <c r="E44" s="33"/>
      <c r="F44" s="33"/>
      <c r="G44" s="33"/>
    </row>
  </sheetData>
  <mergeCells count="1">
    <mergeCell ref="A1:G1"/>
  </mergeCells>
  <dataValidations count="4">
    <dataValidation type="list" allowBlank="1" showInputMessage="1" showErrorMessage="1" sqref="B3:G3" xr:uid="{F7C67448-6EE5-4048-A29E-92033A56383B}">
      <formula1>"WEEKLY,DAILY"</formula1>
    </dataValidation>
    <dataValidation type="list" allowBlank="1" showInputMessage="1" showErrorMessage="1" sqref="B4:G4" xr:uid="{9E8D8DE5-0FBC-46AC-B3E5-1C6D5D46EADE}">
      <formula1>"MONO,BI,TRI"</formula1>
    </dataValidation>
    <dataValidation type="date" allowBlank="1" showInputMessage="1" showErrorMessage="1" sqref="B5:G5" xr:uid="{B624781F-4341-43BC-926E-E5064086811E}">
      <formula1>43831</formula1>
      <formula2>46022</formula2>
    </dataValidation>
    <dataValidation type="time" allowBlank="1" showInputMessage="1" showErrorMessage="1" sqref="B6:G6" xr:uid="{C6B4B3CD-01E4-4A3A-9D9F-FAEAA82542D7}">
      <formula1>0</formula1>
      <formula2>0.999988425925926</formula2>
    </dataValidation>
  </dataValidation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C9A4E-5DF5-427F-A7F6-9776E405CB7F}">
  <dimension ref="A1:E15"/>
  <sheetViews>
    <sheetView tabSelected="1" view="pageBreakPreview" zoomScale="104" zoomScaleNormal="100" workbookViewId="0">
      <selection activeCell="B17" sqref="B17"/>
    </sheetView>
  </sheetViews>
  <sheetFormatPr defaultRowHeight="14.4" x14ac:dyDescent="0.3"/>
  <cols>
    <col min="1" max="1" width="28.88671875" bestFit="1" customWidth="1"/>
    <col min="2" max="2" width="15.5546875" bestFit="1" customWidth="1"/>
    <col min="3" max="3" width="7.21875" bestFit="1" customWidth="1"/>
    <col min="4" max="4" width="8.33203125" bestFit="1" customWidth="1"/>
    <col min="5" max="5" width="10.77734375" bestFit="1" customWidth="1"/>
  </cols>
  <sheetData>
    <row r="1" spans="1:5" ht="72.599999999999994" customHeight="1" thickBot="1" x14ac:dyDescent="0.35">
      <c r="A1" s="55" t="s">
        <v>42</v>
      </c>
      <c r="B1" s="56"/>
      <c r="C1" s="56"/>
      <c r="D1" s="56"/>
      <c r="E1" s="57"/>
    </row>
    <row r="2" spans="1:5" x14ac:dyDescent="0.3">
      <c r="A2" s="33"/>
      <c r="B2" s="33"/>
      <c r="C2" s="33"/>
      <c r="D2" s="33"/>
      <c r="E2" s="33"/>
    </row>
    <row r="3" spans="1:5" x14ac:dyDescent="0.3">
      <c r="A3" s="39" t="s">
        <v>39</v>
      </c>
      <c r="B3" s="39" t="s">
        <v>40</v>
      </c>
    </row>
    <row r="4" spans="1:5" x14ac:dyDescent="0.3">
      <c r="A4" s="39" t="s">
        <v>37</v>
      </c>
      <c r="B4" t="s">
        <v>15</v>
      </c>
      <c r="C4" t="s">
        <v>16</v>
      </c>
      <c r="D4" t="s">
        <v>13</v>
      </c>
      <c r="E4" t="s">
        <v>38</v>
      </c>
    </row>
    <row r="5" spans="1:5" x14ac:dyDescent="0.3">
      <c r="A5" s="40" t="s">
        <v>6</v>
      </c>
      <c r="B5" s="42">
        <v>0.41666570208234466</v>
      </c>
      <c r="C5" s="42">
        <v>0.16665702082344633</v>
      </c>
      <c r="D5" s="42">
        <v>0.4166772770942091</v>
      </c>
      <c r="E5" s="42">
        <v>1</v>
      </c>
    </row>
    <row r="6" spans="1:5" x14ac:dyDescent="0.3">
      <c r="A6" s="40" t="s">
        <v>7</v>
      </c>
      <c r="B6" s="42">
        <v>0.42856942072096954</v>
      </c>
      <c r="C6" s="42">
        <v>0.11904131990892393</v>
      </c>
      <c r="D6" s="42">
        <v>0.45238925937010671</v>
      </c>
      <c r="E6" s="42">
        <v>1</v>
      </c>
    </row>
    <row r="7" spans="1:5" x14ac:dyDescent="0.3">
      <c r="A7" s="58" t="s">
        <v>23</v>
      </c>
      <c r="B7" s="42">
        <v>0.45833319554081364</v>
      </c>
      <c r="C7" s="42">
        <v>8.9281285240436936E-2</v>
      </c>
      <c r="D7" s="42">
        <v>0.45238551921874948</v>
      </c>
      <c r="E7" s="42">
        <v>1</v>
      </c>
    </row>
    <row r="8" spans="1:5" x14ac:dyDescent="0.3">
      <c r="A8" s="59" t="s">
        <v>47</v>
      </c>
      <c r="B8" s="42">
        <v>0.29166039701371604</v>
      </c>
      <c r="C8" s="42">
        <v>0</v>
      </c>
      <c r="D8" s="42">
        <v>0.70833960298628396</v>
      </c>
      <c r="E8" s="42">
        <v>1</v>
      </c>
    </row>
    <row r="9" spans="1:5" x14ac:dyDescent="0.3">
      <c r="A9" s="59" t="s">
        <v>48</v>
      </c>
      <c r="B9" s="42">
        <v>0</v>
      </c>
      <c r="C9" s="42">
        <v>0</v>
      </c>
      <c r="D9" s="42">
        <v>1</v>
      </c>
      <c r="E9" s="42">
        <v>1</v>
      </c>
    </row>
    <row r="10" spans="1:5" x14ac:dyDescent="0.3">
      <c r="A10" s="59" t="s">
        <v>49</v>
      </c>
      <c r="B10" s="42">
        <v>0.58333719153664532</v>
      </c>
      <c r="C10" s="42">
        <v>0.12499421269503219</v>
      </c>
      <c r="D10" s="42">
        <v>0.29166859576832266</v>
      </c>
      <c r="E10" s="42">
        <v>1</v>
      </c>
    </row>
    <row r="11" spans="1:5" x14ac:dyDescent="0.3">
      <c r="A11" s="58" t="s">
        <v>24</v>
      </c>
      <c r="B11" s="42">
        <v>0.39880515374592401</v>
      </c>
      <c r="C11" s="42">
        <v>0.14880184667076746</v>
      </c>
      <c r="D11" s="42">
        <v>0.45239299958330853</v>
      </c>
      <c r="E11" s="42">
        <v>1</v>
      </c>
    </row>
    <row r="12" spans="1:5" x14ac:dyDescent="0.3">
      <c r="A12" s="59" t="s">
        <v>47</v>
      </c>
      <c r="B12" s="42">
        <v>0.29166039701371604</v>
      </c>
      <c r="C12" s="42">
        <v>0</v>
      </c>
      <c r="D12" s="42">
        <v>0.70833960298628396</v>
      </c>
      <c r="E12" s="42">
        <v>1</v>
      </c>
    </row>
    <row r="13" spans="1:5" x14ac:dyDescent="0.3">
      <c r="A13" s="59" t="s">
        <v>48</v>
      </c>
      <c r="B13" s="42">
        <v>0</v>
      </c>
      <c r="C13" s="42">
        <v>0</v>
      </c>
      <c r="D13" s="42">
        <v>1</v>
      </c>
      <c r="E13" s="42">
        <v>1</v>
      </c>
    </row>
    <row r="14" spans="1:5" x14ac:dyDescent="0.3">
      <c r="A14" s="59" t="s">
        <v>49</v>
      </c>
      <c r="B14" s="42">
        <v>0.5</v>
      </c>
      <c r="C14" s="42">
        <v>0.20832465217491955</v>
      </c>
      <c r="D14" s="42">
        <v>0.29167534782508048</v>
      </c>
      <c r="E14" s="42">
        <v>1</v>
      </c>
    </row>
    <row r="15" spans="1:5" x14ac:dyDescent="0.3">
      <c r="A15" s="40" t="s">
        <v>38</v>
      </c>
      <c r="B15" s="42">
        <v>0.42261764997685042</v>
      </c>
      <c r="C15" s="42">
        <v>0.1428488160592632</v>
      </c>
      <c r="D15" s="42">
        <v>0.4345335339638865</v>
      </c>
      <c r="E15" s="42">
        <v>1</v>
      </c>
    </row>
  </sheetData>
  <mergeCells count="1">
    <mergeCell ref="A1:E1"/>
  </mergeCell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6CE0A5-4A35-4937-9105-AA56134418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TARIFAS</vt:lpstr>
      <vt:lpstr>SIMULADOR</vt:lpstr>
      <vt:lpstr>ESTUDO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Damas</dc:creator>
  <cp:lastModifiedBy>Pedro Damas</cp:lastModifiedBy>
  <dcterms:created xsi:type="dcterms:W3CDTF">2015-06-05T18:17:20Z</dcterms:created>
  <dcterms:modified xsi:type="dcterms:W3CDTF">2023-02-12T09:00:36Z</dcterms:modified>
</cp:coreProperties>
</file>