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\Teste Safra da soja\"/>
    </mc:Choice>
  </mc:AlternateContent>
  <xr:revisionPtr revIDLastSave="0" documentId="13_ncr:1_{EF9F6F99-9EFE-4FB7-876F-9EE4B81CE93B}" xr6:coauthVersionLast="47" xr6:coauthVersionMax="47" xr10:uidLastSave="{00000000-0000-0000-0000-000000000000}"/>
  <bookViews>
    <workbookView xWindow="20370" yWindow="-3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Sheet1!$A$2:$D$2</definedName>
    <definedName name="_xlchart.v5.0" hidden="1">Sheet1!$A$2</definedName>
    <definedName name="_xlchart.v5.1" hidden="1">Sheet1!$A$3:$A$30</definedName>
    <definedName name="_xlchart.v5.10" hidden="1">Sheet1!$A$2</definedName>
    <definedName name="_xlchart.v5.11" hidden="1">Sheet1!$A$3:$A$30</definedName>
    <definedName name="_xlchart.v5.12" hidden="1">Sheet1!$B$1:$B$2</definedName>
    <definedName name="_xlchart.v5.13" hidden="1">Sheet1!$B$2</definedName>
    <definedName name="_xlchart.v5.14" hidden="1">Sheet1!$B$3:$B$30</definedName>
    <definedName name="_xlchart.v5.2" hidden="1">Sheet1!$B$1:$B$2</definedName>
    <definedName name="_xlchart.v5.3" hidden="1">Sheet1!$B$2</definedName>
    <definedName name="_xlchart.v5.4" hidden="1">Sheet1!$B$3:$B$30</definedName>
    <definedName name="_xlchart.v5.5" hidden="1">Sheet1!$A$2</definedName>
    <definedName name="_xlchart.v5.6" hidden="1">Sheet1!$A$3:$A$30</definedName>
    <definedName name="_xlchart.v5.7" hidden="1">Sheet1!$B$1:$B$2</definedName>
    <definedName name="_xlchart.v5.8" hidden="1">Sheet1!$B$2</definedName>
    <definedName name="_xlchart.v5.9" hidden="1">Sheet1!$B$3:$B$30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J5" i="1"/>
  <c r="J6" i="1"/>
  <c r="J7" i="1"/>
  <c r="J8" i="1"/>
  <c r="M8" i="1" s="1"/>
  <c r="J9" i="1"/>
  <c r="J10" i="1"/>
  <c r="J11" i="1"/>
  <c r="J12" i="1"/>
  <c r="M12" i="1" s="1"/>
  <c r="J13" i="1"/>
  <c r="J14" i="1"/>
  <c r="J15" i="1"/>
  <c r="J16" i="1"/>
  <c r="M16" i="1" s="1"/>
  <c r="J17" i="1"/>
  <c r="J18" i="1"/>
  <c r="J19" i="1"/>
  <c r="J20" i="1"/>
  <c r="M20" i="1" s="1"/>
  <c r="J21" i="1"/>
  <c r="J22" i="1"/>
  <c r="J23" i="1"/>
  <c r="J24" i="1"/>
  <c r="M24" i="1" s="1"/>
  <c r="J25" i="1"/>
  <c r="J26" i="1"/>
  <c r="J27" i="1"/>
  <c r="J28" i="1"/>
  <c r="M28" i="1" s="1"/>
  <c r="J29" i="1"/>
  <c r="J30" i="1"/>
  <c r="J4" i="1"/>
  <c r="K3" i="1"/>
  <c r="L3" i="1"/>
  <c r="J3" i="1"/>
  <c r="M21" i="1" l="1"/>
  <c r="M17" i="1"/>
  <c r="M5" i="1"/>
  <c r="M25" i="1"/>
  <c r="M13" i="1"/>
  <c r="M9" i="1"/>
  <c r="M29" i="1"/>
  <c r="M4" i="1"/>
  <c r="N27" i="1"/>
  <c r="N23" i="1"/>
  <c r="N19" i="1"/>
  <c r="N15" i="1"/>
  <c r="N11" i="1"/>
  <c r="N7" i="1"/>
  <c r="M15" i="1"/>
  <c r="N4" i="1"/>
  <c r="M7" i="1"/>
  <c r="M3" i="1"/>
  <c r="M30" i="1"/>
  <c r="M26" i="1"/>
  <c r="M22" i="1"/>
  <c r="M18" i="1"/>
  <c r="M14" i="1"/>
  <c r="M10" i="1"/>
  <c r="M6" i="1"/>
  <c r="M27" i="1"/>
  <c r="M19" i="1"/>
  <c r="M23" i="1"/>
  <c r="M11" i="1"/>
  <c r="N30" i="1"/>
  <c r="N26" i="1"/>
  <c r="N22" i="1"/>
  <c r="N18" i="1"/>
  <c r="N14" i="1"/>
  <c r="N10" i="1"/>
  <c r="N6" i="1"/>
  <c r="N29" i="1"/>
  <c r="N25" i="1"/>
  <c r="N21" i="1"/>
  <c r="N17" i="1"/>
  <c r="N13" i="1"/>
  <c r="N9" i="1"/>
  <c r="N5" i="1"/>
  <c r="Q1" i="1"/>
  <c r="N28" i="1"/>
  <c r="N24" i="1"/>
  <c r="N20" i="1"/>
  <c r="N16" i="1"/>
  <c r="N12" i="1"/>
  <c r="N8" i="1"/>
  <c r="N3" i="1"/>
  <c r="Q2" i="1"/>
</calcChain>
</file>

<file path=xl/sharedStrings.xml><?xml version="1.0" encoding="utf-8"?>
<sst xmlns="http://schemas.openxmlformats.org/spreadsheetml/2006/main" count="121" uniqueCount="43">
  <si>
    <t>2019</t>
  </si>
  <si>
    <t>Unidade de medida</t>
  </si>
  <si>
    <t>2020</t>
  </si>
  <si>
    <t>2021</t>
  </si>
  <si>
    <t>Brasil</t>
  </si>
  <si>
    <t>Mato Grosso</t>
  </si>
  <si>
    <t>Rio Grande do Sul</t>
  </si>
  <si>
    <t>Paraná</t>
  </si>
  <si>
    <t>Goiás</t>
  </si>
  <si>
    <t>Mato Grosso do Sul</t>
  </si>
  <si>
    <t>Minas Gerais</t>
  </si>
  <si>
    <t>Bahia</t>
  </si>
  <si>
    <t>São Paulo</t>
  </si>
  <si>
    <t>Tocantins</t>
  </si>
  <si>
    <t>Maranhão</t>
  </si>
  <si>
    <t>Piauí</t>
  </si>
  <si>
    <t>Pará</t>
  </si>
  <si>
    <t>Santa Catarina</t>
  </si>
  <si>
    <t>Rondônia</t>
  </si>
  <si>
    <t>Distrito Federal</t>
  </si>
  <si>
    <t>Roraima</t>
  </si>
  <si>
    <t>Acre</t>
  </si>
  <si>
    <t>Amapá</t>
  </si>
  <si>
    <t>Amazonas</t>
  </si>
  <si>
    <t>Alagoas</t>
  </si>
  <si>
    <t>Rio de Janeiro</t>
  </si>
  <si>
    <t>Rio Grande do Norte</t>
  </si>
  <si>
    <t>Pernambuco</t>
  </si>
  <si>
    <t>Espírito Santo</t>
  </si>
  <si>
    <t>Ceará</t>
  </si>
  <si>
    <t>Sergipe</t>
  </si>
  <si>
    <t>Paraíba</t>
  </si>
  <si>
    <t>-</t>
  </si>
  <si>
    <t>Hectares</t>
  </si>
  <si>
    <t>Area plantada</t>
  </si>
  <si>
    <t>Maior divergencia</t>
  </si>
  <si>
    <t>Menor divergencia</t>
  </si>
  <si>
    <t>Divergencia entre as fontes(Conab-IBGE)</t>
  </si>
  <si>
    <t>Desvio Padrão</t>
  </si>
  <si>
    <t>Média</t>
  </si>
  <si>
    <t>Conab-Area plantada de soja em há</t>
  </si>
  <si>
    <t>Safras</t>
  </si>
  <si>
    <t>IBGE-Area plantada de soja em há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</si>
</sst>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#,##0_ ;\-#,##0\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1" fillId="2" borderId="2" xfId="0" applyFont="1" applyFill="1" applyBorder="1" applyAlignment="1">
      <alignment horizontal="center" vertical="top"/>
    </xf>
    <xf numFmtId="164" fontId="0" fillId="0" borderId="6" xfId="1" applyNumberFormat="1" applyFont="1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0" fontId="0" fillId="0" borderId="11" xfId="0" applyBorder="1"/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1" fillId="0" borderId="12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2" borderId="16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0" borderId="22" xfId="1" applyNumberFormat="1" applyFont="1" applyBorder="1"/>
    <xf numFmtId="0" fontId="0" fillId="0" borderId="1" xfId="0" applyBorder="1" applyAlignment="1">
      <alignment horizontal="right"/>
    </xf>
    <xf numFmtId="0" fontId="1" fillId="3" borderId="23" xfId="0" applyFont="1" applyFill="1" applyBorder="1" applyAlignment="1">
      <alignment vertical="top"/>
    </xf>
    <xf numFmtId="0" fontId="1" fillId="3" borderId="24" xfId="0" applyFont="1" applyFill="1" applyBorder="1" applyAlignment="1">
      <alignment vertical="top"/>
    </xf>
    <xf numFmtId="0" fontId="1" fillId="3" borderId="25" xfId="0" applyFont="1" applyFill="1" applyBorder="1" applyAlignment="1">
      <alignment vertical="top"/>
    </xf>
    <xf numFmtId="164" fontId="0" fillId="0" borderId="0" xfId="0" applyNumberFormat="1"/>
    <xf numFmtId="164" fontId="0" fillId="0" borderId="1" xfId="1" applyNumberFormat="1" applyFon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1" fillId="2" borderId="0" xfId="0" applyFont="1" applyFill="1" applyAlignment="1">
      <alignment horizontal="center" vertical="top"/>
    </xf>
    <xf numFmtId="166" fontId="0" fillId="0" borderId="0" xfId="1" applyNumberFormat="1" applyFont="1"/>
    <xf numFmtId="0" fontId="1" fillId="2" borderId="0" xfId="0" applyFont="1" applyFill="1" applyBorder="1" applyAlignment="1">
      <alignment horizontal="center" vertical="top"/>
    </xf>
    <xf numFmtId="166" fontId="0" fillId="0" borderId="0" xfId="0" applyNumberFormat="1"/>
    <xf numFmtId="0" fontId="1" fillId="3" borderId="23" xfId="0" applyFont="1" applyFill="1" applyBorder="1" applyAlignment="1">
      <alignment horizontal="center" vertical="top"/>
    </xf>
    <xf numFmtId="0" fontId="1" fillId="3" borderId="24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0" fillId="0" borderId="1" xfId="0" applyBorder="1"/>
  </cellXfs>
  <cellStyles count="2">
    <cellStyle name="Normal" xfId="0" builtinId="0"/>
    <cellStyle name="Vírgula" xfId="1" builtinId="3"/>
  </cellStyles>
  <dxfs count="0"/>
  <tableStyles count="1" defaultTableStyle="TableStyleMedium9" defaultPivotStyle="PivotStyleLight16">
    <tableStyle name="Invisible" pivot="0" table="0" count="0" xr9:uid="{5051D7A2-4EB4-4713-B95B-7F389169DF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Divergência dos dados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Sheet1!$J$1:$J$2</c:f>
              <c:strCache>
                <c:ptCount val="2"/>
                <c:pt idx="0">
                  <c:v>Divergencia entre as fontes(Conab-IBGE)</c:v>
                </c:pt>
                <c:pt idx="1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Sheet1!$I$3:$I$30</c:f>
              <c:strCache>
                <c:ptCount val="28"/>
                <c:pt idx="0">
                  <c:v>Brasil</c:v>
                </c:pt>
                <c:pt idx="1">
                  <c:v>Acre</c:v>
                </c:pt>
                <c:pt idx="2">
                  <c:v>Alagoas</c:v>
                </c:pt>
                <c:pt idx="3">
                  <c:v>Amapá</c:v>
                </c:pt>
                <c:pt idx="4">
                  <c:v>Amazonas</c:v>
                </c:pt>
                <c:pt idx="5">
                  <c:v>Bahia</c:v>
                </c:pt>
                <c:pt idx="6">
                  <c:v>Ceará</c:v>
                </c:pt>
                <c:pt idx="7">
                  <c:v>Distrito Federal</c:v>
                </c:pt>
                <c:pt idx="8">
                  <c:v>Espírito Santo</c:v>
                </c:pt>
                <c:pt idx="9">
                  <c:v>Goiás</c:v>
                </c:pt>
                <c:pt idx="10">
                  <c:v>Maranhão</c:v>
                </c:pt>
                <c:pt idx="11">
                  <c:v>Mato Grosso</c:v>
                </c:pt>
                <c:pt idx="12">
                  <c:v>Mato Grosso do Sul</c:v>
                </c:pt>
                <c:pt idx="13">
                  <c:v>Minas Gerais</c:v>
                </c:pt>
                <c:pt idx="14">
                  <c:v>Pará</c:v>
                </c:pt>
                <c:pt idx="15">
                  <c:v>Paraíba</c:v>
                </c:pt>
                <c:pt idx="16">
                  <c:v>Paraná</c:v>
                </c:pt>
                <c:pt idx="17">
                  <c:v>Pernambuco</c:v>
                </c:pt>
                <c:pt idx="18">
                  <c:v>Piauí</c:v>
                </c:pt>
                <c:pt idx="19">
                  <c:v>Rio de Janeiro</c:v>
                </c:pt>
                <c:pt idx="20">
                  <c:v>Rio Grande do Norte</c:v>
                </c:pt>
                <c:pt idx="21">
                  <c:v>Rio Grande do Sul</c:v>
                </c:pt>
                <c:pt idx="22">
                  <c:v>Rondônia</c:v>
                </c:pt>
                <c:pt idx="23">
                  <c:v>Roraima</c:v>
                </c:pt>
                <c:pt idx="24">
                  <c:v>Santa Catarina</c:v>
                </c:pt>
                <c:pt idx="25">
                  <c:v>São Paulo</c:v>
                </c:pt>
                <c:pt idx="26">
                  <c:v>Sergipe</c:v>
                </c:pt>
                <c:pt idx="27">
                  <c:v>Tocantins</c:v>
                </c:pt>
              </c:strCache>
            </c:strRef>
          </c:cat>
          <c:val>
            <c:numRef>
              <c:f>Sheet1!$J$3:$J$30</c:f>
              <c:numCache>
                <c:formatCode>#,##0_ ;\-#,##0\ </c:formatCode>
                <c:ptCount val="28"/>
                <c:pt idx="0">
                  <c:v>-68094</c:v>
                </c:pt>
                <c:pt idx="1">
                  <c:v>340</c:v>
                </c:pt>
                <c:pt idx="2">
                  <c:v>-1141</c:v>
                </c:pt>
                <c:pt idx="3">
                  <c:v>1524</c:v>
                </c:pt>
                <c:pt idx="4">
                  <c:v>-500</c:v>
                </c:pt>
                <c:pt idx="5">
                  <c:v>-5842</c:v>
                </c:pt>
                <c:pt idx="6">
                  <c:v>0</c:v>
                </c:pt>
                <c:pt idx="7">
                  <c:v>-2000</c:v>
                </c:pt>
                <c:pt idx="8">
                  <c:v>0</c:v>
                </c:pt>
                <c:pt idx="9">
                  <c:v>73190</c:v>
                </c:pt>
                <c:pt idx="10">
                  <c:v>14402</c:v>
                </c:pt>
                <c:pt idx="11">
                  <c:v>-24213</c:v>
                </c:pt>
                <c:pt idx="12">
                  <c:v>-28107</c:v>
                </c:pt>
                <c:pt idx="13">
                  <c:v>-52741</c:v>
                </c:pt>
                <c:pt idx="14">
                  <c:v>-16764</c:v>
                </c:pt>
                <c:pt idx="15">
                  <c:v>0</c:v>
                </c:pt>
                <c:pt idx="16">
                  <c:v>19186</c:v>
                </c:pt>
                <c:pt idx="17">
                  <c:v>0</c:v>
                </c:pt>
                <c:pt idx="18">
                  <c:v>-8044</c:v>
                </c:pt>
                <c:pt idx="19">
                  <c:v>0</c:v>
                </c:pt>
                <c:pt idx="20">
                  <c:v>0</c:v>
                </c:pt>
                <c:pt idx="21">
                  <c:v>-65533</c:v>
                </c:pt>
                <c:pt idx="22">
                  <c:v>-10551</c:v>
                </c:pt>
                <c:pt idx="23">
                  <c:v>70</c:v>
                </c:pt>
                <c:pt idx="24">
                  <c:v>-548</c:v>
                </c:pt>
                <c:pt idx="25">
                  <c:v>-84541</c:v>
                </c:pt>
                <c:pt idx="26">
                  <c:v>0</c:v>
                </c:pt>
                <c:pt idx="27">
                  <c:v>123719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7-4659-B2D5-2C7CAFD63B3F}"/>
            </c:ext>
          </c:extLst>
        </c:ser>
        <c:ser>
          <c:idx val="1"/>
          <c:order val="1"/>
          <c:tx>
            <c:strRef>
              <c:f>Sheet1!$K$1:$K$2</c:f>
              <c:strCache>
                <c:ptCount val="2"/>
                <c:pt idx="0">
                  <c:v>Divergencia entre as fontes(Conab-IBGE)</c:v>
                </c:pt>
                <c:pt idx="1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Sheet1!$I$3:$I$30</c:f>
              <c:strCache>
                <c:ptCount val="28"/>
                <c:pt idx="0">
                  <c:v>Brasil</c:v>
                </c:pt>
                <c:pt idx="1">
                  <c:v>Acre</c:v>
                </c:pt>
                <c:pt idx="2">
                  <c:v>Alagoas</c:v>
                </c:pt>
                <c:pt idx="3">
                  <c:v>Amapá</c:v>
                </c:pt>
                <c:pt idx="4">
                  <c:v>Amazonas</c:v>
                </c:pt>
                <c:pt idx="5">
                  <c:v>Bahia</c:v>
                </c:pt>
                <c:pt idx="6">
                  <c:v>Ceará</c:v>
                </c:pt>
                <c:pt idx="7">
                  <c:v>Distrito Federal</c:v>
                </c:pt>
                <c:pt idx="8">
                  <c:v>Espírito Santo</c:v>
                </c:pt>
                <c:pt idx="9">
                  <c:v>Goiás</c:v>
                </c:pt>
                <c:pt idx="10">
                  <c:v>Maranhão</c:v>
                </c:pt>
                <c:pt idx="11">
                  <c:v>Mato Grosso</c:v>
                </c:pt>
                <c:pt idx="12">
                  <c:v>Mato Grosso do Sul</c:v>
                </c:pt>
                <c:pt idx="13">
                  <c:v>Minas Gerais</c:v>
                </c:pt>
                <c:pt idx="14">
                  <c:v>Pará</c:v>
                </c:pt>
                <c:pt idx="15">
                  <c:v>Paraíba</c:v>
                </c:pt>
                <c:pt idx="16">
                  <c:v>Paraná</c:v>
                </c:pt>
                <c:pt idx="17">
                  <c:v>Pernambuco</c:v>
                </c:pt>
                <c:pt idx="18">
                  <c:v>Piauí</c:v>
                </c:pt>
                <c:pt idx="19">
                  <c:v>Rio de Janeiro</c:v>
                </c:pt>
                <c:pt idx="20">
                  <c:v>Rio Grande do Norte</c:v>
                </c:pt>
                <c:pt idx="21">
                  <c:v>Rio Grande do Sul</c:v>
                </c:pt>
                <c:pt idx="22">
                  <c:v>Rondônia</c:v>
                </c:pt>
                <c:pt idx="23">
                  <c:v>Roraima</c:v>
                </c:pt>
                <c:pt idx="24">
                  <c:v>Santa Catarina</c:v>
                </c:pt>
                <c:pt idx="25">
                  <c:v>São Paulo</c:v>
                </c:pt>
                <c:pt idx="26">
                  <c:v>Sergipe</c:v>
                </c:pt>
                <c:pt idx="27">
                  <c:v>Tocantins</c:v>
                </c:pt>
              </c:strCache>
            </c:strRef>
          </c:cat>
          <c:val>
            <c:numRef>
              <c:f>Sheet1!$K$3:$K$30</c:f>
              <c:numCache>
                <c:formatCode>#,##0_ ;\-#,##0\ </c:formatCode>
                <c:ptCount val="28"/>
                <c:pt idx="0">
                  <c:v>-257462</c:v>
                </c:pt>
                <c:pt idx="1">
                  <c:v>720</c:v>
                </c:pt>
                <c:pt idx="2">
                  <c:v>-224</c:v>
                </c:pt>
                <c:pt idx="3">
                  <c:v>700</c:v>
                </c:pt>
                <c:pt idx="4">
                  <c:v>-700</c:v>
                </c:pt>
                <c:pt idx="5">
                  <c:v>-2475</c:v>
                </c:pt>
                <c:pt idx="6">
                  <c:v>-450</c:v>
                </c:pt>
                <c:pt idx="7">
                  <c:v>-500</c:v>
                </c:pt>
                <c:pt idx="8">
                  <c:v>0</c:v>
                </c:pt>
                <c:pt idx="9">
                  <c:v>-32700</c:v>
                </c:pt>
                <c:pt idx="10">
                  <c:v>15100</c:v>
                </c:pt>
                <c:pt idx="11">
                  <c:v>14351</c:v>
                </c:pt>
                <c:pt idx="12">
                  <c:v>-105522</c:v>
                </c:pt>
                <c:pt idx="13">
                  <c:v>-48702</c:v>
                </c:pt>
                <c:pt idx="14">
                  <c:v>-36267</c:v>
                </c:pt>
                <c:pt idx="15">
                  <c:v>0</c:v>
                </c:pt>
                <c:pt idx="16">
                  <c:v>-31843</c:v>
                </c:pt>
                <c:pt idx="17">
                  <c:v>0</c:v>
                </c:pt>
                <c:pt idx="18">
                  <c:v>1022</c:v>
                </c:pt>
                <c:pt idx="19">
                  <c:v>0</c:v>
                </c:pt>
                <c:pt idx="20">
                  <c:v>0</c:v>
                </c:pt>
                <c:pt idx="21">
                  <c:v>-94371</c:v>
                </c:pt>
                <c:pt idx="22">
                  <c:v>-44642</c:v>
                </c:pt>
                <c:pt idx="23">
                  <c:v>200</c:v>
                </c:pt>
                <c:pt idx="24">
                  <c:v>16205</c:v>
                </c:pt>
                <c:pt idx="25">
                  <c:v>-22965</c:v>
                </c:pt>
                <c:pt idx="26">
                  <c:v>0</c:v>
                </c:pt>
                <c:pt idx="27">
                  <c:v>115601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7-4659-B2D5-2C7CAFD63B3F}"/>
            </c:ext>
          </c:extLst>
        </c:ser>
        <c:ser>
          <c:idx val="2"/>
          <c:order val="2"/>
          <c:tx>
            <c:strRef>
              <c:f>Sheet1!$L$1:$L$2</c:f>
              <c:strCache>
                <c:ptCount val="2"/>
                <c:pt idx="0">
                  <c:v>Divergencia entre as fontes(Conab-IBGE)</c:v>
                </c:pt>
                <c:pt idx="1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Sheet1!$I$3:$I$30</c:f>
              <c:strCache>
                <c:ptCount val="28"/>
                <c:pt idx="0">
                  <c:v>Brasil</c:v>
                </c:pt>
                <c:pt idx="1">
                  <c:v>Acre</c:v>
                </c:pt>
                <c:pt idx="2">
                  <c:v>Alagoas</c:v>
                </c:pt>
                <c:pt idx="3">
                  <c:v>Amapá</c:v>
                </c:pt>
                <c:pt idx="4">
                  <c:v>Amazonas</c:v>
                </c:pt>
                <c:pt idx="5">
                  <c:v>Bahia</c:v>
                </c:pt>
                <c:pt idx="6">
                  <c:v>Ceará</c:v>
                </c:pt>
                <c:pt idx="7">
                  <c:v>Distrito Federal</c:v>
                </c:pt>
                <c:pt idx="8">
                  <c:v>Espírito Santo</c:v>
                </c:pt>
                <c:pt idx="9">
                  <c:v>Goiás</c:v>
                </c:pt>
                <c:pt idx="10">
                  <c:v>Maranhão</c:v>
                </c:pt>
                <c:pt idx="11">
                  <c:v>Mato Grosso</c:v>
                </c:pt>
                <c:pt idx="12">
                  <c:v>Mato Grosso do Sul</c:v>
                </c:pt>
                <c:pt idx="13">
                  <c:v>Minas Gerais</c:v>
                </c:pt>
                <c:pt idx="14">
                  <c:v>Pará</c:v>
                </c:pt>
                <c:pt idx="15">
                  <c:v>Paraíba</c:v>
                </c:pt>
                <c:pt idx="16">
                  <c:v>Paraná</c:v>
                </c:pt>
                <c:pt idx="17">
                  <c:v>Pernambuco</c:v>
                </c:pt>
                <c:pt idx="18">
                  <c:v>Piauí</c:v>
                </c:pt>
                <c:pt idx="19">
                  <c:v>Rio de Janeiro</c:v>
                </c:pt>
                <c:pt idx="20">
                  <c:v>Rio Grande do Norte</c:v>
                </c:pt>
                <c:pt idx="21">
                  <c:v>Rio Grande do Sul</c:v>
                </c:pt>
                <c:pt idx="22">
                  <c:v>Rondônia</c:v>
                </c:pt>
                <c:pt idx="23">
                  <c:v>Roraima</c:v>
                </c:pt>
                <c:pt idx="24">
                  <c:v>Santa Catarina</c:v>
                </c:pt>
                <c:pt idx="25">
                  <c:v>São Paulo</c:v>
                </c:pt>
                <c:pt idx="26">
                  <c:v>Sergipe</c:v>
                </c:pt>
                <c:pt idx="27">
                  <c:v>Tocantins</c:v>
                </c:pt>
              </c:strCache>
            </c:strRef>
          </c:cat>
          <c:val>
            <c:numRef>
              <c:f>Sheet1!$L$3:$L$30</c:f>
              <c:numCache>
                <c:formatCode>#,##0_ ;\-#,##0\ </c:formatCode>
                <c:ptCount val="28"/>
                <c:pt idx="0">
                  <c:v>345455</c:v>
                </c:pt>
                <c:pt idx="1">
                  <c:v>-85</c:v>
                </c:pt>
                <c:pt idx="2">
                  <c:v>-512</c:v>
                </c:pt>
                <c:pt idx="3">
                  <c:v>-1415</c:v>
                </c:pt>
                <c:pt idx="4">
                  <c:v>1300</c:v>
                </c:pt>
                <c:pt idx="5">
                  <c:v>1035</c:v>
                </c:pt>
                <c:pt idx="6">
                  <c:v>-1414</c:v>
                </c:pt>
                <c:pt idx="7">
                  <c:v>-1500</c:v>
                </c:pt>
                <c:pt idx="8">
                  <c:v>0</c:v>
                </c:pt>
                <c:pt idx="9">
                  <c:v>443723</c:v>
                </c:pt>
                <c:pt idx="10">
                  <c:v>-17841</c:v>
                </c:pt>
                <c:pt idx="11">
                  <c:v>17988</c:v>
                </c:pt>
                <c:pt idx="12">
                  <c:v>-17042</c:v>
                </c:pt>
                <c:pt idx="13">
                  <c:v>-35960</c:v>
                </c:pt>
                <c:pt idx="14">
                  <c:v>-21881</c:v>
                </c:pt>
                <c:pt idx="15">
                  <c:v>0</c:v>
                </c:pt>
                <c:pt idx="16">
                  <c:v>102617</c:v>
                </c:pt>
                <c:pt idx="17">
                  <c:v>-300</c:v>
                </c:pt>
                <c:pt idx="18">
                  <c:v>2737</c:v>
                </c:pt>
                <c:pt idx="19">
                  <c:v>0</c:v>
                </c:pt>
                <c:pt idx="20">
                  <c:v>0</c:v>
                </c:pt>
                <c:pt idx="21">
                  <c:v>-52420</c:v>
                </c:pt>
                <c:pt idx="22">
                  <c:v>-3959</c:v>
                </c:pt>
                <c:pt idx="23">
                  <c:v>12723</c:v>
                </c:pt>
                <c:pt idx="24">
                  <c:v>7320</c:v>
                </c:pt>
                <c:pt idx="25">
                  <c:v>-37351</c:v>
                </c:pt>
                <c:pt idx="26">
                  <c:v>0</c:v>
                </c:pt>
                <c:pt idx="27">
                  <c:v>-52308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7-4659-B2D5-2C7CAFD63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9374592"/>
        <c:axId val="572823952"/>
      </c:barChart>
      <c:catAx>
        <c:axId val="5893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823952"/>
        <c:crosses val="autoZero"/>
        <c:auto val="1"/>
        <c:lblAlgn val="ctr"/>
        <c:lblOffset val="100"/>
        <c:noMultiLvlLbl val="0"/>
      </c:catAx>
      <c:valAx>
        <c:axId val="5728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3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14287</xdr:rowOff>
    </xdr:from>
    <xdr:to>
      <xdr:col>8</xdr:col>
      <xdr:colOff>428625</xdr:colOff>
      <xdr:row>57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AD52511-E965-23F5-A86C-FA343A1E1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showGridLines="0" tabSelected="1" workbookViewId="0">
      <selection activeCell="J32" sqref="J32"/>
    </sheetView>
  </sheetViews>
  <sheetFormatPr defaultRowHeight="15" x14ac:dyDescent="0.25"/>
  <cols>
    <col min="1" max="1" width="19.42578125" bestFit="1" customWidth="1"/>
    <col min="2" max="7" width="14.28515625" bestFit="1" customWidth="1"/>
    <col min="8" max="8" width="18.140625" customWidth="1"/>
    <col min="9" max="9" width="19.42578125" bestFit="1" customWidth="1"/>
    <col min="10" max="10" width="13.85546875" customWidth="1"/>
    <col min="11" max="11" width="12.7109375" customWidth="1"/>
    <col min="12" max="12" width="14.140625" customWidth="1"/>
    <col min="13" max="13" width="13.7109375" bestFit="1" customWidth="1"/>
    <col min="14" max="16" width="18" bestFit="1" customWidth="1"/>
  </cols>
  <sheetData>
    <row r="1" spans="1:17" ht="15.75" customHeight="1" thickBot="1" x14ac:dyDescent="0.3">
      <c r="A1" s="8"/>
      <c r="B1" s="39" t="s">
        <v>40</v>
      </c>
      <c r="C1" s="40"/>
      <c r="D1" s="41"/>
      <c r="E1" s="39" t="s">
        <v>42</v>
      </c>
      <c r="F1" s="40"/>
      <c r="G1" s="41"/>
      <c r="H1" s="8" t="s">
        <v>34</v>
      </c>
      <c r="J1" s="22" t="s">
        <v>37</v>
      </c>
      <c r="K1" s="23"/>
      <c r="L1" s="24"/>
      <c r="P1" s="35" t="s">
        <v>35</v>
      </c>
      <c r="Q1" s="25">
        <f>MAX(J4:L30)</f>
        <v>443723</v>
      </c>
    </row>
    <row r="2" spans="1:17" ht="15.75" thickBot="1" x14ac:dyDescent="0.3">
      <c r="A2" s="42" t="s">
        <v>41</v>
      </c>
      <c r="B2" s="13" t="s">
        <v>0</v>
      </c>
      <c r="C2" s="1" t="s">
        <v>2</v>
      </c>
      <c r="D2" s="14" t="s">
        <v>3</v>
      </c>
      <c r="E2" s="13" t="s">
        <v>0</v>
      </c>
      <c r="F2" s="1" t="s">
        <v>2</v>
      </c>
      <c r="G2" s="14" t="s">
        <v>3</v>
      </c>
      <c r="H2" s="15" t="s">
        <v>1</v>
      </c>
      <c r="J2" s="13" t="s">
        <v>0</v>
      </c>
      <c r="K2" s="1" t="s">
        <v>2</v>
      </c>
      <c r="L2" s="14" t="s">
        <v>3</v>
      </c>
      <c r="M2" s="37" t="s">
        <v>38</v>
      </c>
      <c r="N2" s="37" t="s">
        <v>39</v>
      </c>
      <c r="P2" s="35" t="s">
        <v>36</v>
      </c>
      <c r="Q2" s="25">
        <f>MIN(J4:L30)</f>
        <v>-105522</v>
      </c>
    </row>
    <row r="3" spans="1:17" ht="15.75" thickBot="1" x14ac:dyDescent="0.3">
      <c r="A3" s="17" t="s">
        <v>4</v>
      </c>
      <c r="B3" s="18">
        <v>35876000</v>
      </c>
      <c r="C3" s="19">
        <v>36948000</v>
      </c>
      <c r="D3" s="20">
        <v>39531200</v>
      </c>
      <c r="E3" s="18">
        <v>35944094</v>
      </c>
      <c r="F3" s="19">
        <v>37205462</v>
      </c>
      <c r="G3" s="20">
        <v>39185745</v>
      </c>
      <c r="H3" s="21" t="s">
        <v>33</v>
      </c>
      <c r="I3" s="17" t="s">
        <v>4</v>
      </c>
      <c r="J3" s="18">
        <f>B3-E3</f>
        <v>-68094</v>
      </c>
      <c r="K3" s="18">
        <f>C3-F3</f>
        <v>-257462</v>
      </c>
      <c r="L3" s="26">
        <f>D3-G3</f>
        <v>345455</v>
      </c>
      <c r="M3" s="36">
        <f>STDEVA(J3:L3)</f>
        <v>308326.64597630868</v>
      </c>
      <c r="N3" s="25">
        <f>IFERROR(AVERAGE(J3:L3),"")</f>
        <v>6633</v>
      </c>
    </row>
    <row r="4" spans="1:17" x14ac:dyDescent="0.25">
      <c r="A4" s="16" t="s">
        <v>21</v>
      </c>
      <c r="B4" s="2">
        <v>2000</v>
      </c>
      <c r="C4" s="3">
        <v>4000</v>
      </c>
      <c r="D4" s="4">
        <v>6100</v>
      </c>
      <c r="E4" s="2">
        <v>1660</v>
      </c>
      <c r="F4" s="3">
        <v>3280</v>
      </c>
      <c r="G4" s="4">
        <v>6185</v>
      </c>
      <c r="H4" s="9" t="s">
        <v>33</v>
      </c>
      <c r="I4" s="16" t="s">
        <v>21</v>
      </c>
      <c r="J4" s="27">
        <f>IFERROR(B4-E4,"")</f>
        <v>340</v>
      </c>
      <c r="K4" s="28">
        <f>IFERROR(C4-F4,"")</f>
        <v>720</v>
      </c>
      <c r="L4" s="29">
        <f>IFERROR(D4-G4,"")</f>
        <v>-85</v>
      </c>
      <c r="M4" s="36">
        <f>STDEVA(J4:L4)</f>
        <v>402.70957276926009</v>
      </c>
      <c r="N4" s="25">
        <f>IFERROR(AVERAGE(J4:L4),"")</f>
        <v>325</v>
      </c>
    </row>
    <row r="5" spans="1:17" x14ac:dyDescent="0.25">
      <c r="A5" s="11" t="s">
        <v>24</v>
      </c>
      <c r="B5" s="2">
        <v>2000</v>
      </c>
      <c r="C5" s="3">
        <v>1000</v>
      </c>
      <c r="D5" s="4">
        <v>2800</v>
      </c>
      <c r="E5" s="2">
        <v>3141</v>
      </c>
      <c r="F5" s="3">
        <v>1224</v>
      </c>
      <c r="G5" s="4">
        <v>3312</v>
      </c>
      <c r="H5" s="9" t="s">
        <v>33</v>
      </c>
      <c r="I5" s="11" t="s">
        <v>24</v>
      </c>
      <c r="J5" s="30">
        <f>IFERROR(B5-E5,"")</f>
        <v>-1141</v>
      </c>
      <c r="K5" s="25">
        <f>IFERROR(C5-F5,"")</f>
        <v>-224</v>
      </c>
      <c r="L5" s="31">
        <f>IFERROR(D5-G5,"")</f>
        <v>-512</v>
      </c>
      <c r="M5" s="36">
        <f t="shared" ref="M5:M30" si="0">STDEVA(J5:L5)</f>
        <v>468.94811368991918</v>
      </c>
      <c r="N5" s="25">
        <f t="shared" ref="N5:N30" si="1">IFERROR(AVERAGE(J5:L5),"")</f>
        <v>-625.66666666666663</v>
      </c>
    </row>
    <row r="6" spans="1:17" x14ac:dyDescent="0.25">
      <c r="A6" s="11" t="s">
        <v>22</v>
      </c>
      <c r="B6" s="2">
        <v>21000</v>
      </c>
      <c r="C6" s="3">
        <v>21000</v>
      </c>
      <c r="D6" s="4">
        <v>5300</v>
      </c>
      <c r="E6" s="2">
        <v>19476</v>
      </c>
      <c r="F6" s="3">
        <v>20300</v>
      </c>
      <c r="G6" s="4">
        <v>6715</v>
      </c>
      <c r="H6" s="9" t="s">
        <v>33</v>
      </c>
      <c r="I6" s="11" t="s">
        <v>22</v>
      </c>
      <c r="J6" s="30">
        <f>IFERROR(B6-E6,"")</f>
        <v>1524</v>
      </c>
      <c r="K6" s="25">
        <f>IFERROR(C6-F6,"")</f>
        <v>700</v>
      </c>
      <c r="L6" s="31">
        <f>IFERROR(D6-G6,"")</f>
        <v>-1415</v>
      </c>
      <c r="M6" s="36">
        <f t="shared" si="0"/>
        <v>1516.0212179693706</v>
      </c>
      <c r="N6" s="25">
        <f t="shared" si="1"/>
        <v>269.66666666666669</v>
      </c>
    </row>
    <row r="7" spans="1:17" x14ac:dyDescent="0.25">
      <c r="A7" s="11" t="s">
        <v>23</v>
      </c>
      <c r="B7" s="2">
        <v>2000</v>
      </c>
      <c r="C7" s="3">
        <v>2000</v>
      </c>
      <c r="D7" s="4">
        <v>4300</v>
      </c>
      <c r="E7" s="2">
        <v>2500</v>
      </c>
      <c r="F7" s="3">
        <v>2700</v>
      </c>
      <c r="G7" s="4">
        <v>3000</v>
      </c>
      <c r="H7" s="9" t="s">
        <v>33</v>
      </c>
      <c r="I7" s="11" t="s">
        <v>23</v>
      </c>
      <c r="J7" s="30">
        <f>IFERROR(B7-E7,"")</f>
        <v>-500</v>
      </c>
      <c r="K7" s="25">
        <f>IFERROR(C7-F7,"")</f>
        <v>-700</v>
      </c>
      <c r="L7" s="31">
        <f>IFERROR(D7-G7,"")</f>
        <v>1300</v>
      </c>
      <c r="M7" s="36">
        <f t="shared" si="0"/>
        <v>1101.5141094572205</v>
      </c>
      <c r="N7" s="25">
        <f t="shared" si="1"/>
        <v>33.333333333333336</v>
      </c>
    </row>
    <row r="8" spans="1:17" x14ac:dyDescent="0.25">
      <c r="A8" s="11" t="s">
        <v>11</v>
      </c>
      <c r="B8" s="2">
        <v>1580000</v>
      </c>
      <c r="C8" s="3">
        <v>1620000</v>
      </c>
      <c r="D8" s="4">
        <v>1701000</v>
      </c>
      <c r="E8" s="2">
        <v>1585842</v>
      </c>
      <c r="F8" s="3">
        <v>1622475</v>
      </c>
      <c r="G8" s="4">
        <v>1699965</v>
      </c>
      <c r="H8" s="9" t="s">
        <v>33</v>
      </c>
      <c r="I8" s="11" t="s">
        <v>11</v>
      </c>
      <c r="J8" s="30">
        <f>IFERROR(B8-E8,"")</f>
        <v>-5842</v>
      </c>
      <c r="K8" s="25">
        <f>IFERROR(C8-F8,"")</f>
        <v>-2475</v>
      </c>
      <c r="L8" s="31">
        <f>IFERROR(D8-G8,"")</f>
        <v>1035</v>
      </c>
      <c r="M8" s="36">
        <f t="shared" si="0"/>
        <v>3438.747785652989</v>
      </c>
      <c r="N8" s="25">
        <f t="shared" si="1"/>
        <v>-2427.3333333333335</v>
      </c>
    </row>
    <row r="9" spans="1:17" x14ac:dyDescent="0.25">
      <c r="A9" s="11" t="s">
        <v>29</v>
      </c>
      <c r="B9" s="2"/>
      <c r="C9" s="3"/>
      <c r="D9" s="4"/>
      <c r="E9" s="2" t="s">
        <v>32</v>
      </c>
      <c r="F9" s="3">
        <v>450</v>
      </c>
      <c r="G9" s="4">
        <v>1414</v>
      </c>
      <c r="H9" s="9" t="s">
        <v>33</v>
      </c>
      <c r="I9" s="11" t="s">
        <v>29</v>
      </c>
      <c r="J9" s="30" t="str">
        <f>IFERROR(B9-E9,"")</f>
        <v/>
      </c>
      <c r="K9" s="25">
        <f>IFERROR(C9-F9,"")</f>
        <v>-450</v>
      </c>
      <c r="L9" s="31">
        <f>IFERROR(D9-G9,"")</f>
        <v>-1414</v>
      </c>
      <c r="M9" s="36">
        <f t="shared" si="0"/>
        <v>722.40247323312326</v>
      </c>
      <c r="N9" s="25">
        <f t="shared" si="1"/>
        <v>-932</v>
      </c>
    </row>
    <row r="10" spans="1:17" x14ac:dyDescent="0.25">
      <c r="A10" s="11" t="s">
        <v>19</v>
      </c>
      <c r="B10" s="2">
        <v>73000</v>
      </c>
      <c r="C10" s="3">
        <v>74000</v>
      </c>
      <c r="D10" s="4">
        <v>78500</v>
      </c>
      <c r="E10" s="2">
        <v>75000</v>
      </c>
      <c r="F10" s="3">
        <v>74500</v>
      </c>
      <c r="G10" s="4">
        <v>80000</v>
      </c>
      <c r="H10" s="9" t="s">
        <v>33</v>
      </c>
      <c r="I10" s="11" t="s">
        <v>19</v>
      </c>
      <c r="J10" s="30">
        <f>IFERROR(B10-E10,"")</f>
        <v>-2000</v>
      </c>
      <c r="K10" s="25">
        <f>IFERROR(C10-F10,"")</f>
        <v>-500</v>
      </c>
      <c r="L10" s="31">
        <f>IFERROR(D10-G10,"")</f>
        <v>-1500</v>
      </c>
      <c r="M10" s="36">
        <f t="shared" si="0"/>
        <v>763.7626158259734</v>
      </c>
      <c r="N10" s="25">
        <f t="shared" si="1"/>
        <v>-1333.3333333333333</v>
      </c>
    </row>
    <row r="11" spans="1:17" x14ac:dyDescent="0.25">
      <c r="A11" s="11" t="s">
        <v>28</v>
      </c>
      <c r="B11" s="2"/>
      <c r="C11" s="3"/>
      <c r="D11" s="4"/>
      <c r="E11" s="2" t="s">
        <v>32</v>
      </c>
      <c r="F11" s="3" t="s">
        <v>32</v>
      </c>
      <c r="G11" s="4" t="s">
        <v>32</v>
      </c>
      <c r="H11" s="9" t="s">
        <v>33</v>
      </c>
      <c r="I11" s="11" t="s">
        <v>28</v>
      </c>
      <c r="J11" s="30" t="str">
        <f>IFERROR(B11-E11,"")</f>
        <v/>
      </c>
      <c r="K11" s="25" t="str">
        <f>IFERROR(C11-F11,"")</f>
        <v/>
      </c>
      <c r="L11" s="31" t="str">
        <f>IFERROR(D11-G11,"")</f>
        <v/>
      </c>
      <c r="M11" s="36">
        <f t="shared" si="0"/>
        <v>0</v>
      </c>
      <c r="N11" s="25" t="str">
        <f t="shared" si="1"/>
        <v/>
      </c>
    </row>
    <row r="12" spans="1:17" x14ac:dyDescent="0.25">
      <c r="A12" s="11" t="s">
        <v>8</v>
      </c>
      <c r="B12" s="2">
        <v>3476000</v>
      </c>
      <c r="C12" s="3">
        <v>3545000</v>
      </c>
      <c r="D12" s="4">
        <v>4299000</v>
      </c>
      <c r="E12" s="2">
        <v>3402810</v>
      </c>
      <c r="F12" s="3">
        <v>3577700</v>
      </c>
      <c r="G12" s="4">
        <v>3855277</v>
      </c>
      <c r="H12" s="9" t="s">
        <v>33</v>
      </c>
      <c r="I12" s="11" t="s">
        <v>8</v>
      </c>
      <c r="J12" s="30">
        <f>IFERROR(B12-E12,"")</f>
        <v>73190</v>
      </c>
      <c r="K12" s="25">
        <f>IFERROR(C12-F12,"")</f>
        <v>-32700</v>
      </c>
      <c r="L12" s="31">
        <f>IFERROR(D12-G12,"")</f>
        <v>443723</v>
      </c>
      <c r="M12" s="36">
        <f t="shared" si="0"/>
        <v>250162.03786013045</v>
      </c>
      <c r="N12" s="25">
        <f t="shared" si="1"/>
        <v>161404.33333333334</v>
      </c>
    </row>
    <row r="13" spans="1:17" x14ac:dyDescent="0.25">
      <c r="A13" s="11" t="s">
        <v>14</v>
      </c>
      <c r="B13" s="2">
        <v>992000</v>
      </c>
      <c r="C13" s="3">
        <v>976000</v>
      </c>
      <c r="D13" s="4">
        <v>1005700</v>
      </c>
      <c r="E13" s="2">
        <v>977598</v>
      </c>
      <c r="F13" s="3">
        <v>960900</v>
      </c>
      <c r="G13" s="4">
        <v>1023541</v>
      </c>
      <c r="H13" s="9" t="s">
        <v>33</v>
      </c>
      <c r="I13" s="11" t="s">
        <v>14</v>
      </c>
      <c r="J13" s="30">
        <f>IFERROR(B13-E13,"")</f>
        <v>14402</v>
      </c>
      <c r="K13" s="25">
        <f>IFERROR(C13-F13,"")</f>
        <v>15100</v>
      </c>
      <c r="L13" s="31">
        <f>IFERROR(D13-G13,"")</f>
        <v>-17841</v>
      </c>
      <c r="M13" s="36">
        <f t="shared" si="0"/>
        <v>18820.236156860519</v>
      </c>
      <c r="N13" s="25">
        <f t="shared" si="1"/>
        <v>3887</v>
      </c>
    </row>
    <row r="14" spans="1:17" x14ac:dyDescent="0.25">
      <c r="A14" s="11" t="s">
        <v>5</v>
      </c>
      <c r="B14" s="2">
        <v>9700000</v>
      </c>
      <c r="C14" s="3">
        <v>10004000</v>
      </c>
      <c r="D14" s="4">
        <v>10479700</v>
      </c>
      <c r="E14" s="2">
        <v>9724213</v>
      </c>
      <c r="F14" s="3">
        <v>9989649</v>
      </c>
      <c r="G14" s="4">
        <v>10461712</v>
      </c>
      <c r="H14" s="9" t="s">
        <v>33</v>
      </c>
      <c r="I14" s="11" t="s">
        <v>5</v>
      </c>
      <c r="J14" s="30">
        <f>IFERROR(B14-E14,"")</f>
        <v>-24213</v>
      </c>
      <c r="K14" s="25">
        <f>IFERROR(C14-F14,"")</f>
        <v>14351</v>
      </c>
      <c r="L14" s="31">
        <f>IFERROR(D14-G14,"")</f>
        <v>17988</v>
      </c>
      <c r="M14" s="36">
        <f t="shared" si="0"/>
        <v>23385.65894588676</v>
      </c>
      <c r="N14" s="25">
        <f t="shared" si="1"/>
        <v>2708.6666666666665</v>
      </c>
    </row>
    <row r="15" spans="1:17" x14ac:dyDescent="0.25">
      <c r="A15" s="11" t="s">
        <v>9</v>
      </c>
      <c r="B15" s="2">
        <v>2854000</v>
      </c>
      <c r="C15" s="3">
        <v>3016000</v>
      </c>
      <c r="D15" s="4">
        <v>3360000</v>
      </c>
      <c r="E15" s="2">
        <v>2882107</v>
      </c>
      <c r="F15" s="3">
        <v>3121522</v>
      </c>
      <c r="G15" s="4">
        <v>3377042</v>
      </c>
      <c r="H15" s="9" t="s">
        <v>33</v>
      </c>
      <c r="I15" s="11" t="s">
        <v>9</v>
      </c>
      <c r="J15" s="30">
        <f>IFERROR(B15-E15,"")</f>
        <v>-28107</v>
      </c>
      <c r="K15" s="25">
        <f>IFERROR(C15-F15,"")</f>
        <v>-105522</v>
      </c>
      <c r="L15" s="31">
        <f>IFERROR(D15-G15,"")</f>
        <v>-17042</v>
      </c>
      <c r="M15" s="36">
        <f t="shared" si="0"/>
        <v>48208.2753096741</v>
      </c>
      <c r="N15" s="25">
        <f t="shared" si="1"/>
        <v>-50223.666666666664</v>
      </c>
    </row>
    <row r="16" spans="1:17" x14ac:dyDescent="0.25">
      <c r="A16" s="11" t="s">
        <v>10</v>
      </c>
      <c r="B16" s="2">
        <v>1575000</v>
      </c>
      <c r="C16" s="3">
        <v>1647000</v>
      </c>
      <c r="D16" s="4">
        <v>1899300</v>
      </c>
      <c r="E16" s="2">
        <v>1627741</v>
      </c>
      <c r="F16" s="3">
        <v>1695702</v>
      </c>
      <c r="G16" s="4">
        <v>1935260</v>
      </c>
      <c r="H16" s="9" t="s">
        <v>33</v>
      </c>
      <c r="I16" s="11" t="s">
        <v>10</v>
      </c>
      <c r="J16" s="30">
        <f>IFERROR(B16-E16,"")</f>
        <v>-52741</v>
      </c>
      <c r="K16" s="25">
        <f>IFERROR(C16-F16,"")</f>
        <v>-48702</v>
      </c>
      <c r="L16" s="31">
        <f>IFERROR(D16-G16,"")</f>
        <v>-35960</v>
      </c>
      <c r="M16" s="36">
        <f t="shared" si="0"/>
        <v>8758.5581575964879</v>
      </c>
      <c r="N16" s="25">
        <f t="shared" si="1"/>
        <v>-45801</v>
      </c>
    </row>
    <row r="17" spans="1:15" x14ac:dyDescent="0.25">
      <c r="A17" s="11" t="s">
        <v>16</v>
      </c>
      <c r="B17" s="2">
        <v>561000</v>
      </c>
      <c r="C17" s="3">
        <v>607000</v>
      </c>
      <c r="D17" s="4">
        <v>731900</v>
      </c>
      <c r="E17" s="2">
        <v>577764</v>
      </c>
      <c r="F17" s="3">
        <v>643267</v>
      </c>
      <c r="G17" s="4">
        <v>753781</v>
      </c>
      <c r="H17" s="9" t="s">
        <v>33</v>
      </c>
      <c r="I17" s="11" t="s">
        <v>16</v>
      </c>
      <c r="J17" s="30">
        <f>IFERROR(B17-E17,"")</f>
        <v>-16764</v>
      </c>
      <c r="K17" s="25">
        <f>IFERROR(C17-F17,"")</f>
        <v>-36267</v>
      </c>
      <c r="L17" s="31">
        <f>IFERROR(D17-G17,"")</f>
        <v>-21881</v>
      </c>
      <c r="M17" s="36">
        <f t="shared" si="0"/>
        <v>10111.937615182036</v>
      </c>
      <c r="N17" s="25">
        <f t="shared" si="1"/>
        <v>-24970.666666666668</v>
      </c>
    </row>
    <row r="18" spans="1:15" x14ac:dyDescent="0.25">
      <c r="A18" s="11" t="s">
        <v>31</v>
      </c>
      <c r="B18" s="2"/>
      <c r="C18" s="3"/>
      <c r="D18" s="4"/>
      <c r="E18" s="2" t="s">
        <v>32</v>
      </c>
      <c r="F18" s="3" t="s">
        <v>32</v>
      </c>
      <c r="G18" s="4" t="s">
        <v>32</v>
      </c>
      <c r="H18" s="9" t="s">
        <v>33</v>
      </c>
      <c r="I18" s="11" t="s">
        <v>31</v>
      </c>
      <c r="J18" s="30" t="str">
        <f>IFERROR(B18-E18,"")</f>
        <v/>
      </c>
      <c r="K18" s="25" t="str">
        <f>IFERROR(C18-F18,"")</f>
        <v/>
      </c>
      <c r="L18" s="31" t="str">
        <f>IFERROR(D18-G18,"")</f>
        <v/>
      </c>
      <c r="M18" s="36">
        <f t="shared" si="0"/>
        <v>0</v>
      </c>
      <c r="N18" s="25" t="str">
        <f t="shared" si="1"/>
        <v/>
      </c>
    </row>
    <row r="19" spans="1:15" x14ac:dyDescent="0.25">
      <c r="A19" s="11" t="s">
        <v>7</v>
      </c>
      <c r="B19" s="2">
        <v>5438000</v>
      </c>
      <c r="C19" s="3">
        <v>5503000</v>
      </c>
      <c r="D19" s="4">
        <v>5623800</v>
      </c>
      <c r="E19" s="2">
        <v>5418814</v>
      </c>
      <c r="F19" s="3">
        <v>5534843</v>
      </c>
      <c r="G19" s="4">
        <v>5521183</v>
      </c>
      <c r="H19" s="9" t="s">
        <v>33</v>
      </c>
      <c r="I19" s="11" t="s">
        <v>7</v>
      </c>
      <c r="J19" s="30">
        <f>IFERROR(B19-E19,"")</f>
        <v>19186</v>
      </c>
      <c r="K19" s="25">
        <f>IFERROR(C19-F19,"")</f>
        <v>-31843</v>
      </c>
      <c r="L19" s="31">
        <f>IFERROR(D19-G19,"")</f>
        <v>102617</v>
      </c>
      <c r="M19" s="36">
        <f t="shared" si="0"/>
        <v>67877.564042423721</v>
      </c>
      <c r="N19" s="25">
        <f t="shared" si="1"/>
        <v>29986.666666666668</v>
      </c>
    </row>
    <row r="20" spans="1:15" x14ac:dyDescent="0.25">
      <c r="A20" s="11" t="s">
        <v>27</v>
      </c>
      <c r="B20" s="2"/>
      <c r="C20" s="3"/>
      <c r="D20" s="4"/>
      <c r="E20" s="2" t="s">
        <v>32</v>
      </c>
      <c r="F20" s="3" t="s">
        <v>32</v>
      </c>
      <c r="G20" s="4">
        <v>300</v>
      </c>
      <c r="H20" s="9" t="s">
        <v>33</v>
      </c>
      <c r="I20" s="11" t="s">
        <v>27</v>
      </c>
      <c r="J20" s="30" t="str">
        <f>IFERROR(B20-E20,"")</f>
        <v/>
      </c>
      <c r="K20" s="25" t="str">
        <f>IFERROR(C20-F20,"")</f>
        <v/>
      </c>
      <c r="L20" s="31">
        <f>IFERROR(D20-G20,"")</f>
        <v>-300</v>
      </c>
      <c r="M20" s="36">
        <f t="shared" si="0"/>
        <v>173.20508075688772</v>
      </c>
      <c r="N20" s="25">
        <f t="shared" si="1"/>
        <v>-300</v>
      </c>
    </row>
    <row r="21" spans="1:15" x14ac:dyDescent="0.25">
      <c r="A21" s="11" t="s">
        <v>15</v>
      </c>
      <c r="B21" s="2">
        <v>758000</v>
      </c>
      <c r="C21" s="3">
        <v>759000</v>
      </c>
      <c r="D21" s="4">
        <v>834800</v>
      </c>
      <c r="E21" s="2">
        <v>766044</v>
      </c>
      <c r="F21" s="3">
        <v>757978</v>
      </c>
      <c r="G21" s="4">
        <v>832063</v>
      </c>
      <c r="H21" s="9" t="s">
        <v>33</v>
      </c>
      <c r="I21" s="11" t="s">
        <v>15</v>
      </c>
      <c r="J21" s="30">
        <f>IFERROR(B21-E21,"")</f>
        <v>-8044</v>
      </c>
      <c r="K21" s="25">
        <f>IFERROR(C21-F21,"")</f>
        <v>1022</v>
      </c>
      <c r="L21" s="31">
        <f>IFERROR(D21-G21,"")</f>
        <v>2737</v>
      </c>
      <c r="M21" s="36">
        <f t="shared" si="0"/>
        <v>5793.1502943850282</v>
      </c>
      <c r="N21" s="25">
        <f t="shared" si="1"/>
        <v>-1428.3333333333333</v>
      </c>
    </row>
    <row r="22" spans="1:15" x14ac:dyDescent="0.25">
      <c r="A22" s="11" t="s">
        <v>25</v>
      </c>
      <c r="B22" s="2"/>
      <c r="C22" s="3"/>
      <c r="D22" s="4"/>
      <c r="E22" s="2" t="s">
        <v>32</v>
      </c>
      <c r="F22" s="3" t="s">
        <v>32</v>
      </c>
      <c r="G22" s="4" t="s">
        <v>32</v>
      </c>
      <c r="H22" s="9" t="s">
        <v>33</v>
      </c>
      <c r="I22" s="11" t="s">
        <v>25</v>
      </c>
      <c r="J22" s="30" t="str">
        <f>IFERROR(B22-E22,"")</f>
        <v/>
      </c>
      <c r="K22" s="25" t="str">
        <f>IFERROR(C22-F22,"")</f>
        <v/>
      </c>
      <c r="L22" s="31" t="str">
        <f>IFERROR(D22-G22,"")</f>
        <v/>
      </c>
      <c r="M22" s="36">
        <f t="shared" si="0"/>
        <v>0</v>
      </c>
      <c r="N22" s="25" t="str">
        <f t="shared" si="1"/>
        <v/>
      </c>
    </row>
    <row r="23" spans="1:15" x14ac:dyDescent="0.25">
      <c r="A23" s="11" t="s">
        <v>26</v>
      </c>
      <c r="B23" s="2"/>
      <c r="C23" s="3"/>
      <c r="D23" s="4"/>
      <c r="E23" s="2" t="s">
        <v>32</v>
      </c>
      <c r="F23" s="3" t="s">
        <v>32</v>
      </c>
      <c r="G23" s="4" t="s">
        <v>32</v>
      </c>
      <c r="H23" s="9" t="s">
        <v>33</v>
      </c>
      <c r="I23" s="11" t="s">
        <v>26</v>
      </c>
      <c r="J23" s="30" t="str">
        <f>IFERROR(B23-E23,"")</f>
        <v/>
      </c>
      <c r="K23" s="25" t="str">
        <f>IFERROR(C23-F23,"")</f>
        <v/>
      </c>
      <c r="L23" s="31" t="str">
        <f>IFERROR(D23-G23,"")</f>
        <v/>
      </c>
      <c r="M23" s="36">
        <f t="shared" si="0"/>
        <v>0</v>
      </c>
      <c r="N23" s="25" t="str">
        <f t="shared" si="1"/>
        <v/>
      </c>
    </row>
    <row r="24" spans="1:15" x14ac:dyDescent="0.25">
      <c r="A24" s="11" t="s">
        <v>6</v>
      </c>
      <c r="B24" s="2">
        <v>5778000</v>
      </c>
      <c r="C24" s="3">
        <v>5902000</v>
      </c>
      <c r="D24" s="4">
        <v>6055200</v>
      </c>
      <c r="E24" s="2">
        <v>5843533</v>
      </c>
      <c r="F24" s="3">
        <v>5996371</v>
      </c>
      <c r="G24" s="4">
        <v>6107620</v>
      </c>
      <c r="H24" s="9" t="s">
        <v>33</v>
      </c>
      <c r="I24" s="11" t="s">
        <v>6</v>
      </c>
      <c r="J24" s="30">
        <f>IFERROR(B24-E24,"")</f>
        <v>-65533</v>
      </c>
      <c r="K24" s="25">
        <f>IFERROR(C24-F24,"")</f>
        <v>-94371</v>
      </c>
      <c r="L24" s="31">
        <f>IFERROR(D24-G24,"")</f>
        <v>-52420</v>
      </c>
      <c r="M24" s="36">
        <f t="shared" si="0"/>
        <v>21461.078778414962</v>
      </c>
      <c r="N24" s="25">
        <f t="shared" si="1"/>
        <v>-70774.666666666672</v>
      </c>
    </row>
    <row r="25" spans="1:15" x14ac:dyDescent="0.25">
      <c r="A25" s="11" t="s">
        <v>18</v>
      </c>
      <c r="B25" s="2">
        <v>334000</v>
      </c>
      <c r="C25" s="3">
        <v>348000</v>
      </c>
      <c r="D25" s="4">
        <v>396500</v>
      </c>
      <c r="E25" s="2">
        <v>344551</v>
      </c>
      <c r="F25" s="3">
        <v>392642</v>
      </c>
      <c r="G25" s="4">
        <v>400459</v>
      </c>
      <c r="H25" s="9" t="s">
        <v>33</v>
      </c>
      <c r="I25" s="11" t="s">
        <v>18</v>
      </c>
      <c r="J25" s="30">
        <f>IFERROR(B25-E25,"")</f>
        <v>-10551</v>
      </c>
      <c r="K25" s="25">
        <f>IFERROR(C25-F25,"")</f>
        <v>-44642</v>
      </c>
      <c r="L25" s="31">
        <f>IFERROR(D25-G25,"")</f>
        <v>-3959</v>
      </c>
      <c r="M25" s="36">
        <f t="shared" si="0"/>
        <v>21835.587290781383</v>
      </c>
      <c r="N25" s="25">
        <f t="shared" si="1"/>
        <v>-19717.333333333332</v>
      </c>
    </row>
    <row r="26" spans="1:15" x14ac:dyDescent="0.25">
      <c r="A26" s="11" t="s">
        <v>20</v>
      </c>
      <c r="B26" s="2">
        <v>40000</v>
      </c>
      <c r="C26" s="3">
        <v>50000</v>
      </c>
      <c r="D26" s="4">
        <v>70000</v>
      </c>
      <c r="E26" s="2">
        <v>39930</v>
      </c>
      <c r="F26" s="3">
        <v>49800</v>
      </c>
      <c r="G26" s="4">
        <v>57277</v>
      </c>
      <c r="H26" s="9" t="s">
        <v>33</v>
      </c>
      <c r="I26" s="11" t="s">
        <v>20</v>
      </c>
      <c r="J26" s="30">
        <f>IFERROR(B26-E26,"")</f>
        <v>70</v>
      </c>
      <c r="K26" s="25">
        <f>IFERROR(C26-F26,"")</f>
        <v>200</v>
      </c>
      <c r="L26" s="31">
        <f>IFERROR(D26-G26,"")</f>
        <v>12723</v>
      </c>
      <c r="M26" s="36">
        <f t="shared" si="0"/>
        <v>7267.9758530143727</v>
      </c>
      <c r="N26" s="25">
        <f t="shared" si="1"/>
        <v>4331</v>
      </c>
    </row>
    <row r="27" spans="1:15" x14ac:dyDescent="0.25">
      <c r="A27" s="11" t="s">
        <v>17</v>
      </c>
      <c r="B27" s="2">
        <v>665000</v>
      </c>
      <c r="C27" s="3">
        <v>681000</v>
      </c>
      <c r="D27" s="4">
        <v>696300</v>
      </c>
      <c r="E27" s="2">
        <v>665548</v>
      </c>
      <c r="F27" s="3">
        <v>664795</v>
      </c>
      <c r="G27" s="4">
        <v>688980</v>
      </c>
      <c r="H27" s="9" t="s">
        <v>33</v>
      </c>
      <c r="I27" s="11" t="s">
        <v>17</v>
      </c>
      <c r="J27" s="30">
        <f>IFERROR(B27-E27,"")</f>
        <v>-548</v>
      </c>
      <c r="K27" s="25">
        <f>IFERROR(C27-F27,"")</f>
        <v>16205</v>
      </c>
      <c r="L27" s="31">
        <f>IFERROR(D27-G27,"")</f>
        <v>7320</v>
      </c>
      <c r="M27" s="36">
        <f t="shared" si="0"/>
        <v>8381.643215980981</v>
      </c>
      <c r="N27" s="25">
        <f t="shared" si="1"/>
        <v>7659</v>
      </c>
    </row>
    <row r="28" spans="1:15" x14ac:dyDescent="0.25">
      <c r="A28" s="11" t="s">
        <v>12</v>
      </c>
      <c r="B28" s="2">
        <v>996000</v>
      </c>
      <c r="C28" s="3">
        <v>1110000</v>
      </c>
      <c r="D28" s="4">
        <v>1162000</v>
      </c>
      <c r="E28" s="2">
        <v>1080541</v>
      </c>
      <c r="F28" s="3">
        <v>1132965</v>
      </c>
      <c r="G28" s="4">
        <v>1199351</v>
      </c>
      <c r="H28" s="9" t="s">
        <v>33</v>
      </c>
      <c r="I28" s="11" t="s">
        <v>12</v>
      </c>
      <c r="J28" s="30">
        <f>IFERROR(B28-E28,"")</f>
        <v>-84541</v>
      </c>
      <c r="K28" s="25">
        <f>IFERROR(C28-F28,"")</f>
        <v>-22965</v>
      </c>
      <c r="L28" s="31">
        <f>IFERROR(D28-G28,"")</f>
        <v>-37351</v>
      </c>
      <c r="M28" s="36">
        <f t="shared" si="0"/>
        <v>32211.428799935798</v>
      </c>
      <c r="N28" s="25">
        <f t="shared" si="1"/>
        <v>-48285.666666666664</v>
      </c>
      <c r="O28" s="38"/>
    </row>
    <row r="29" spans="1:15" x14ac:dyDescent="0.25">
      <c r="A29" s="11" t="s">
        <v>30</v>
      </c>
      <c r="B29" s="2"/>
      <c r="C29" s="3"/>
      <c r="D29" s="4"/>
      <c r="E29" s="2" t="s">
        <v>32</v>
      </c>
      <c r="F29" s="3" t="s">
        <v>32</v>
      </c>
      <c r="G29" s="4" t="s">
        <v>32</v>
      </c>
      <c r="H29" s="9" t="s">
        <v>33</v>
      </c>
      <c r="I29" s="11" t="s">
        <v>30</v>
      </c>
      <c r="J29" s="30" t="str">
        <f>IFERROR(B29-E29,"")</f>
        <v/>
      </c>
      <c r="K29" s="25" t="str">
        <f>IFERROR(C29-F29,"")</f>
        <v/>
      </c>
      <c r="L29" s="31" t="str">
        <f>IFERROR(D29-G29,"")</f>
        <v/>
      </c>
      <c r="M29" s="36">
        <f t="shared" si="0"/>
        <v>0</v>
      </c>
      <c r="N29" s="25" t="str">
        <f t="shared" si="1"/>
        <v/>
      </c>
    </row>
    <row r="30" spans="1:15" ht="15.75" thickBot="1" x14ac:dyDescent="0.3">
      <c r="A30" s="12" t="s">
        <v>13</v>
      </c>
      <c r="B30" s="5">
        <v>1029000</v>
      </c>
      <c r="C30" s="6">
        <v>1078000</v>
      </c>
      <c r="D30" s="7">
        <v>1119000</v>
      </c>
      <c r="E30" s="5">
        <v>905281</v>
      </c>
      <c r="F30" s="6">
        <v>962399</v>
      </c>
      <c r="G30" s="7">
        <v>1171308</v>
      </c>
      <c r="H30" s="10" t="s">
        <v>33</v>
      </c>
      <c r="I30" s="12" t="s">
        <v>13</v>
      </c>
      <c r="J30" s="32">
        <f>IFERROR(B30-E30,"")</f>
        <v>123719</v>
      </c>
      <c r="K30" s="33">
        <f>IFERROR(C30-F30,"")</f>
        <v>115601</v>
      </c>
      <c r="L30" s="34">
        <f>IFERROR(D30-G30,"")</f>
        <v>-52308</v>
      </c>
      <c r="M30" s="36">
        <f t="shared" si="0"/>
        <v>99368.706453960302</v>
      </c>
      <c r="N30" s="25">
        <f t="shared" si="1"/>
        <v>62337.333333333336</v>
      </c>
    </row>
  </sheetData>
  <sortState xmlns:xlrd2="http://schemas.microsoft.com/office/spreadsheetml/2017/richdata2" ref="A4:D30">
    <sortCondition ref="A2:A30"/>
  </sortState>
  <mergeCells count="2">
    <mergeCell ref="B1:D1"/>
    <mergeCell ref="E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2023-03-19T00:23:00Z</dcterms:created>
  <dcterms:modified xsi:type="dcterms:W3CDTF">2023-03-19T13:37:54Z</dcterms:modified>
</cp:coreProperties>
</file>