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dro\Desktop\Chalmers\Lab Computer Architecture\lab3\"/>
    </mc:Choice>
  </mc:AlternateContent>
  <bookViews>
    <workbookView xWindow="0" yWindow="0" windowWidth="21345" windowHeight="12300"/>
  </bookViews>
  <sheets>
    <sheet name="Sheet1" sheetId="1" r:id="rId1"/>
  </sheets>
  <calcPr calcId="152511" refMode="R1C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4" i="1" l="1"/>
  <c r="F144" i="1"/>
  <c r="E144" i="1"/>
  <c r="D144" i="1"/>
  <c r="C144" i="1"/>
  <c r="H144" i="1" s="1"/>
  <c r="G137" i="1"/>
  <c r="F137" i="1"/>
  <c r="E137" i="1"/>
  <c r="D137" i="1"/>
  <c r="C137" i="1"/>
  <c r="G130" i="1"/>
  <c r="F130" i="1"/>
  <c r="E130" i="1"/>
  <c r="D130" i="1"/>
  <c r="C130" i="1"/>
  <c r="G124" i="1"/>
  <c r="F124" i="1"/>
  <c r="E124" i="1"/>
  <c r="D124" i="1"/>
  <c r="C124" i="1"/>
  <c r="D117" i="1"/>
  <c r="E117" i="1"/>
  <c r="F117" i="1"/>
  <c r="G117" i="1"/>
  <c r="C117" i="1"/>
  <c r="P35" i="1"/>
  <c r="C79" i="1"/>
  <c r="C152" i="1" s="1"/>
  <c r="C74" i="1"/>
  <c r="C151" i="1" s="1"/>
  <c r="D94" i="1"/>
  <c r="E94" i="1"/>
  <c r="E153" i="1" s="1"/>
  <c r="F94" i="1"/>
  <c r="F153" i="1" s="1"/>
  <c r="G94" i="1"/>
  <c r="G153" i="1" s="1"/>
  <c r="C94" i="1"/>
  <c r="H92" i="1"/>
  <c r="C93" i="1"/>
  <c r="D93" i="1"/>
  <c r="E93" i="1"/>
  <c r="F93" i="1"/>
  <c r="G93" i="1"/>
  <c r="H97" i="1"/>
  <c r="G95" i="1"/>
  <c r="F95" i="1"/>
  <c r="E95" i="1"/>
  <c r="D95" i="1"/>
  <c r="C95" i="1"/>
  <c r="H91" i="1"/>
  <c r="H90" i="1"/>
  <c r="H89" i="1"/>
  <c r="G87" i="1"/>
  <c r="F87" i="1"/>
  <c r="E87" i="1"/>
  <c r="D87" i="1"/>
  <c r="C87" i="1"/>
  <c r="H85" i="1"/>
  <c r="H84" i="1"/>
  <c r="H83" i="1"/>
  <c r="H82" i="1"/>
  <c r="C80" i="1"/>
  <c r="D79" i="1"/>
  <c r="D152" i="1" s="1"/>
  <c r="E79" i="1"/>
  <c r="E152" i="1" s="1"/>
  <c r="F79" i="1"/>
  <c r="F152" i="1" s="1"/>
  <c r="G79" i="1"/>
  <c r="G152" i="1" s="1"/>
  <c r="D74" i="1"/>
  <c r="D151" i="1" s="1"/>
  <c r="E74" i="1"/>
  <c r="E151" i="1" s="1"/>
  <c r="F74" i="1"/>
  <c r="F151" i="1" s="1"/>
  <c r="G74" i="1"/>
  <c r="G151" i="1" s="1"/>
  <c r="H71" i="1"/>
  <c r="H72" i="1"/>
  <c r="H73" i="1"/>
  <c r="H75" i="1"/>
  <c r="H76" i="1"/>
  <c r="H77" i="1"/>
  <c r="H78" i="1"/>
  <c r="H104" i="1"/>
  <c r="H105" i="1"/>
  <c r="H106" i="1"/>
  <c r="H107" i="1"/>
  <c r="H108" i="1"/>
  <c r="H70" i="1"/>
  <c r="C31" i="1"/>
  <c r="G31" i="1"/>
  <c r="F31" i="1"/>
  <c r="E31" i="1"/>
  <c r="D31" i="1"/>
  <c r="H30" i="1"/>
  <c r="H29" i="1"/>
  <c r="H28" i="1"/>
  <c r="H23" i="1"/>
  <c r="H24" i="1"/>
  <c r="H25" i="1"/>
  <c r="H33" i="1"/>
  <c r="H34" i="1"/>
  <c r="H4" i="1"/>
  <c r="H5" i="1"/>
  <c r="H6" i="1"/>
  <c r="H8" i="1"/>
  <c r="H9" i="1"/>
  <c r="H10" i="1"/>
  <c r="H13" i="1"/>
  <c r="H14" i="1"/>
  <c r="H15" i="1"/>
  <c r="H18" i="1"/>
  <c r="H19" i="1"/>
  <c r="H20" i="1"/>
  <c r="H3" i="1"/>
  <c r="C26" i="1"/>
  <c r="G26" i="1"/>
  <c r="F26" i="1"/>
  <c r="E26" i="1"/>
  <c r="D26" i="1"/>
  <c r="D21" i="1"/>
  <c r="E21" i="1"/>
  <c r="F21" i="1"/>
  <c r="G21" i="1"/>
  <c r="C21" i="1"/>
  <c r="D16" i="1"/>
  <c r="E16" i="1"/>
  <c r="F16" i="1"/>
  <c r="G16" i="1"/>
  <c r="C16" i="1"/>
  <c r="G11" i="1"/>
  <c r="F11" i="1"/>
  <c r="E11" i="1"/>
  <c r="D11" i="1"/>
  <c r="C11" i="1"/>
  <c r="D7" i="1"/>
  <c r="E7" i="1"/>
  <c r="F7" i="1"/>
  <c r="G7" i="1"/>
  <c r="C7" i="1"/>
  <c r="C96" i="1" l="1"/>
  <c r="C153" i="1"/>
  <c r="G96" i="1"/>
  <c r="H137" i="1"/>
  <c r="H130" i="1"/>
  <c r="D96" i="1"/>
  <c r="F96" i="1"/>
  <c r="H117" i="1"/>
  <c r="E96" i="1"/>
  <c r="D153" i="1"/>
  <c r="H152" i="1"/>
  <c r="H124" i="1"/>
  <c r="H151" i="1"/>
  <c r="C81" i="1"/>
  <c r="H93" i="1"/>
  <c r="H94" i="1"/>
  <c r="H95" i="1"/>
  <c r="H16" i="1"/>
  <c r="H87" i="1"/>
  <c r="H74" i="1"/>
  <c r="G32" i="1"/>
  <c r="C17" i="1"/>
  <c r="F32" i="1"/>
  <c r="H79" i="1"/>
  <c r="E32" i="1"/>
  <c r="D32" i="1"/>
  <c r="H21" i="1"/>
  <c r="G27" i="1"/>
  <c r="C32" i="1"/>
  <c r="H11" i="1"/>
  <c r="F27" i="1"/>
  <c r="H31" i="1"/>
  <c r="G22" i="1"/>
  <c r="C27" i="1"/>
  <c r="C22" i="1"/>
  <c r="H7" i="1"/>
  <c r="E27" i="1"/>
  <c r="H26" i="1"/>
  <c r="D27" i="1"/>
  <c r="F17" i="1"/>
  <c r="F22" i="1"/>
  <c r="E22" i="1"/>
  <c r="D17" i="1"/>
  <c r="D22" i="1"/>
  <c r="G17" i="1"/>
  <c r="E17" i="1"/>
  <c r="D110" i="1"/>
  <c r="E110" i="1"/>
  <c r="F110" i="1"/>
  <c r="G110" i="1"/>
  <c r="C110" i="1"/>
  <c r="D109" i="1"/>
  <c r="E109" i="1"/>
  <c r="F109" i="1"/>
  <c r="G109" i="1"/>
  <c r="C109" i="1"/>
  <c r="D81" i="1"/>
  <c r="E81" i="1"/>
  <c r="F81" i="1"/>
  <c r="G81" i="1"/>
  <c r="D80" i="1"/>
  <c r="E80" i="1"/>
  <c r="F80" i="1"/>
  <c r="G80" i="1"/>
  <c r="G51" i="1"/>
  <c r="G52" i="1" s="1"/>
  <c r="F51" i="1"/>
  <c r="F52" i="1" s="1"/>
  <c r="E51" i="1"/>
  <c r="D51" i="1"/>
  <c r="C51" i="1"/>
  <c r="C52" i="1" s="1"/>
  <c r="H50" i="1"/>
  <c r="H49" i="1"/>
  <c r="G35" i="1"/>
  <c r="G86" i="1" s="1"/>
  <c r="F35" i="1"/>
  <c r="F86" i="1" s="1"/>
  <c r="E35" i="1"/>
  <c r="E86" i="1" s="1"/>
  <c r="E88" i="1" s="1"/>
  <c r="D35" i="1"/>
  <c r="D86" i="1" s="1"/>
  <c r="C35" i="1"/>
  <c r="C86" i="1" s="1"/>
  <c r="E12" i="1"/>
  <c r="H153" i="1" l="1"/>
  <c r="F88" i="1"/>
  <c r="H86" i="1"/>
  <c r="D88" i="1"/>
  <c r="H81" i="1"/>
  <c r="G88" i="1"/>
  <c r="H109" i="1"/>
  <c r="H17" i="1"/>
  <c r="C88" i="1"/>
  <c r="H80" i="1"/>
  <c r="H110" i="1"/>
  <c r="H32" i="1"/>
  <c r="H27" i="1"/>
  <c r="H22" i="1"/>
  <c r="H35" i="1"/>
  <c r="D36" i="1"/>
  <c r="G36" i="1"/>
  <c r="G12" i="1"/>
  <c r="F12" i="1"/>
  <c r="F36" i="1"/>
  <c r="E36" i="1"/>
  <c r="E52" i="1"/>
  <c r="D52" i="1"/>
  <c r="D12" i="1"/>
  <c r="C36" i="1"/>
  <c r="C12" i="1"/>
  <c r="H51" i="1"/>
  <c r="H96" i="1" l="1"/>
  <c r="H36" i="1"/>
  <c r="H88" i="1"/>
  <c r="H12" i="1"/>
  <c r="H52" i="1"/>
</calcChain>
</file>

<file path=xl/sharedStrings.xml><?xml version="1.0" encoding="utf-8"?>
<sst xmlns="http://schemas.openxmlformats.org/spreadsheetml/2006/main" count="233" uniqueCount="77">
  <si>
    <t>app</t>
  </si>
  <si>
    <t>dijkstra</t>
  </si>
  <si>
    <t>qsort</t>
  </si>
  <si>
    <t>stringsearch</t>
  </si>
  <si>
    <t>jpeg</t>
  </si>
  <si>
    <t>gsm</t>
  </si>
  <si>
    <t>mean</t>
  </si>
  <si>
    <t>base</t>
  </si>
  <si>
    <t>instructions</t>
  </si>
  <si>
    <t>time</t>
  </si>
  <si>
    <t>cpi</t>
  </si>
  <si>
    <t>filename</t>
  </si>
  <si>
    <t>IPC</t>
  </si>
  <si>
    <t>HPP</t>
  </si>
  <si>
    <t>HPP+PW</t>
  </si>
  <si>
    <t>SP</t>
  </si>
  <si>
    <t>Parameter</t>
  </si>
  <si>
    <t>in_order</t>
  </si>
  <si>
    <t>LSQ</t>
  </si>
  <si>
    <t>RS entries</t>
  </si>
  <si>
    <t>Interval timer window size</t>
  </si>
  <si>
    <t>Possible val</t>
  </si>
  <si>
    <t>True/false</t>
  </si>
  <si>
    <t>1,8,16</t>
  </si>
  <si>
    <t>1,16,32</t>
  </si>
  <si>
    <t>16,64,128</t>
  </si>
  <si>
    <t>1,4,8</t>
  </si>
  <si>
    <t>4,8,16,32</t>
  </si>
  <si>
    <t>1,2,4,8</t>
  </si>
  <si>
    <t>16,32,64</t>
  </si>
  <si>
    <t>E-eff</t>
  </si>
  <si>
    <t>Dispatch &amp; Commit width</t>
  </si>
  <si>
    <t>L2 Cache Size (kb)</t>
  </si>
  <si>
    <t>L2 Cache associativity</t>
  </si>
  <si>
    <t>block size</t>
  </si>
  <si>
    <t>Power</t>
  </si>
  <si>
    <t>Application</t>
  </si>
  <si>
    <t>Area</t>
  </si>
  <si>
    <t>Peak Dynamic Power</t>
  </si>
  <si>
    <t>Runtime Dynamic Power</t>
  </si>
  <si>
    <t>Subthreshold Leakage Power</t>
  </si>
  <si>
    <t>Energy</t>
  </si>
  <si>
    <t>Area increment %</t>
  </si>
  <si>
    <t>Energy Increment %</t>
  </si>
  <si>
    <t>EDP</t>
  </si>
  <si>
    <t>Configuration</t>
  </si>
  <si>
    <t>cycles</t>
  </si>
  <si>
    <t>HPP1</t>
  </si>
  <si>
    <t>false</t>
  </si>
  <si>
    <t>base4-hpp</t>
  </si>
  <si>
    <t>base4-hpp.1</t>
  </si>
  <si>
    <t>base4-hpp.2</t>
  </si>
  <si>
    <t>HPP2</t>
  </si>
  <si>
    <t>base4-hpp.3</t>
  </si>
  <si>
    <t>base4-hpp.4</t>
  </si>
  <si>
    <t>mm^2</t>
  </si>
  <si>
    <t>units</t>
  </si>
  <si>
    <t>W</t>
  </si>
  <si>
    <t>nJ</t>
  </si>
  <si>
    <t>base4-hpp-pw.1</t>
  </si>
  <si>
    <t>base4-hpp-pw</t>
  </si>
  <si>
    <t>commit= 4</t>
  </si>
  <si>
    <t>Commit = 8</t>
  </si>
  <si>
    <t>Block size= 16</t>
  </si>
  <si>
    <t>window size = 64</t>
  </si>
  <si>
    <t>cache size=8</t>
  </si>
  <si>
    <t>Time</t>
  </si>
  <si>
    <t>HPp1</t>
  </si>
  <si>
    <t>J s</t>
  </si>
  <si>
    <t>power wall</t>
  </si>
  <si>
    <t>e.eff</t>
  </si>
  <si>
    <t>base4-eeff.2</t>
  </si>
  <si>
    <t>base4-eeff.3</t>
  </si>
  <si>
    <t>base4-eeff.4</t>
  </si>
  <si>
    <t>base4-eeff.5</t>
  </si>
  <si>
    <t>commit=4</t>
  </si>
  <si>
    <t>ROB=64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</si>
</sst>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54"/>
  <sheetViews>
    <sheetView tabSelected="1" topLeftCell="A128" workbookViewId="0">
      <selection activeCell="H128" sqref="H128"/>
    </sheetView>
  </sheetViews>
  <sheetFormatPr defaultRowHeight="15" x14ac:dyDescent="0.25"/>
  <cols>
    <col min="2" max="2" width="27.140625" bestFit="1" customWidth="1"/>
    <col min="3" max="3" width="12" bestFit="1" customWidth="1"/>
    <col min="4" max="4" width="10" bestFit="1" customWidth="1"/>
    <col min="6" max="7" width="10" bestFit="1" customWidth="1"/>
    <col min="8" max="8" width="11" bestFit="1" customWidth="1"/>
    <col min="9" max="9" width="11.85546875" customWidth="1"/>
  </cols>
  <sheetData>
    <row r="2" spans="1:25" x14ac:dyDescent="0.25">
      <c r="B2" t="s">
        <v>0</v>
      </c>
      <c r="C2" t="s">
        <v>1</v>
      </c>
      <c r="D2" t="s">
        <v>2</v>
      </c>
      <c r="E2" t="s">
        <v>3</v>
      </c>
      <c r="F2" t="s">
        <v>5</v>
      </c>
      <c r="G2" t="s">
        <v>4</v>
      </c>
      <c r="H2" t="s">
        <v>6</v>
      </c>
      <c r="I2" t="s">
        <v>11</v>
      </c>
    </row>
    <row r="3" spans="1:25" x14ac:dyDescent="0.25">
      <c r="A3" t="s">
        <v>7</v>
      </c>
      <c r="B3" t="s">
        <v>8</v>
      </c>
      <c r="C3">
        <v>78451946</v>
      </c>
      <c r="D3">
        <v>16159349</v>
      </c>
      <c r="E3">
        <v>286129</v>
      </c>
      <c r="F3">
        <v>8454535</v>
      </c>
      <c r="G3">
        <v>23193980</v>
      </c>
      <c r="H3">
        <f>(C3*D3*E3*F3*G3)^(1/5)</f>
        <v>9341376.8474328201</v>
      </c>
    </row>
    <row r="4" spans="1:25" x14ac:dyDescent="0.25">
      <c r="B4" t="s">
        <v>9</v>
      </c>
      <c r="C4">
        <v>1122708400</v>
      </c>
      <c r="D4">
        <v>420780000</v>
      </c>
      <c r="E4">
        <v>8210200</v>
      </c>
      <c r="F4">
        <v>93759600</v>
      </c>
      <c r="G4">
        <v>383466100</v>
      </c>
      <c r="H4">
        <f t="shared" ref="H4:H36" si="0">(C4*D4*E4*F4*G4)^(1/5)</f>
        <v>169388414.92516306</v>
      </c>
    </row>
    <row r="5" spans="1:25" x14ac:dyDescent="0.25">
      <c r="B5" t="s">
        <v>12</v>
      </c>
      <c r="C5">
        <v>0.03</v>
      </c>
      <c r="D5">
        <v>0.02</v>
      </c>
      <c r="E5">
        <v>0.02</v>
      </c>
      <c r="F5">
        <v>0.05</v>
      </c>
      <c r="G5">
        <v>0.03</v>
      </c>
      <c r="H5">
        <f t="shared" si="0"/>
        <v>2.8252345004947676E-2</v>
      </c>
    </row>
    <row r="6" spans="1:25" x14ac:dyDescent="0.25">
      <c r="B6" t="s">
        <v>46</v>
      </c>
      <c r="C6">
        <v>2245416800</v>
      </c>
      <c r="D6">
        <v>841560000</v>
      </c>
      <c r="E6">
        <v>16420400</v>
      </c>
      <c r="F6">
        <v>187519200</v>
      </c>
      <c r="G6">
        <v>766932200</v>
      </c>
      <c r="H6">
        <f t="shared" si="0"/>
        <v>338776829.85032678</v>
      </c>
    </row>
    <row r="7" spans="1:25" x14ac:dyDescent="0.25">
      <c r="B7" t="s">
        <v>10</v>
      </c>
      <c r="C7">
        <f>C6/C3</f>
        <v>28.62155643659878</v>
      </c>
      <c r="D7">
        <f t="shared" ref="D7:G7" si="1">D6/D3</f>
        <v>52.078830650912977</v>
      </c>
      <c r="E7">
        <f t="shared" si="1"/>
        <v>57.388101171150076</v>
      </c>
      <c r="F7">
        <f t="shared" si="1"/>
        <v>22.179717749113344</v>
      </c>
      <c r="G7">
        <f t="shared" si="1"/>
        <v>33.066002471330926</v>
      </c>
      <c r="H7">
        <f t="shared" si="0"/>
        <v>36.266263034172397</v>
      </c>
    </row>
    <row r="8" spans="1:25" x14ac:dyDescent="0.25">
      <c r="A8" t="s">
        <v>13</v>
      </c>
      <c r="B8" t="s">
        <v>9</v>
      </c>
      <c r="C8">
        <v>66956200</v>
      </c>
      <c r="D8">
        <v>30775200</v>
      </c>
      <c r="E8">
        <v>923200</v>
      </c>
      <c r="F8">
        <v>11459700</v>
      </c>
      <c r="G8">
        <v>21431200</v>
      </c>
      <c r="H8">
        <f t="shared" si="0"/>
        <v>13611357.571773252</v>
      </c>
      <c r="I8" t="s">
        <v>49</v>
      </c>
      <c r="J8" s="2" t="s">
        <v>17</v>
      </c>
      <c r="K8" s="2" t="s">
        <v>18</v>
      </c>
      <c r="L8" s="4" t="s">
        <v>19</v>
      </c>
      <c r="M8" s="4"/>
      <c r="N8" s="4" t="s">
        <v>20</v>
      </c>
      <c r="O8" s="4"/>
      <c r="P8" s="4"/>
      <c r="Q8" s="4" t="s">
        <v>31</v>
      </c>
      <c r="R8" s="4"/>
      <c r="S8" s="4"/>
      <c r="T8" s="4" t="s">
        <v>32</v>
      </c>
      <c r="U8" s="4"/>
      <c r="V8" s="4" t="s">
        <v>33</v>
      </c>
      <c r="W8" s="4"/>
      <c r="X8" s="4"/>
      <c r="Y8" s="2" t="s">
        <v>34</v>
      </c>
    </row>
    <row r="9" spans="1:25" x14ac:dyDescent="0.25">
      <c r="B9" t="s">
        <v>8</v>
      </c>
      <c r="C9">
        <v>78451938</v>
      </c>
      <c r="D9">
        <v>16159341</v>
      </c>
      <c r="E9">
        <v>286121</v>
      </c>
      <c r="F9">
        <v>8454527</v>
      </c>
      <c r="G9">
        <v>23193947</v>
      </c>
      <c r="H9">
        <f t="shared" si="0"/>
        <v>9341319.0695651118</v>
      </c>
      <c r="J9" t="s">
        <v>48</v>
      </c>
      <c r="K9">
        <v>16</v>
      </c>
      <c r="L9" s="4">
        <v>32</v>
      </c>
      <c r="M9" s="4"/>
      <c r="N9" s="4">
        <v>128</v>
      </c>
      <c r="O9" s="4"/>
      <c r="P9" s="4"/>
      <c r="Q9" s="4">
        <v>8</v>
      </c>
      <c r="R9" s="4"/>
      <c r="S9" s="4"/>
      <c r="T9" s="4">
        <v>32</v>
      </c>
      <c r="U9" s="4"/>
      <c r="V9" s="4">
        <v>8</v>
      </c>
      <c r="W9" s="4"/>
      <c r="X9" s="4"/>
      <c r="Y9" s="2">
        <v>16</v>
      </c>
    </row>
    <row r="10" spans="1:25" x14ac:dyDescent="0.25">
      <c r="B10" t="s">
        <v>46</v>
      </c>
      <c r="C10">
        <v>133912400</v>
      </c>
      <c r="D10">
        <v>62550400</v>
      </c>
      <c r="E10">
        <v>1846400</v>
      </c>
      <c r="F10">
        <v>22919400</v>
      </c>
      <c r="G10">
        <v>42862400</v>
      </c>
      <c r="H10">
        <f t="shared" si="0"/>
        <v>27310602.491191853</v>
      </c>
    </row>
    <row r="11" spans="1:25" x14ac:dyDescent="0.25">
      <c r="B11" t="s">
        <v>10</v>
      </c>
      <c r="C11">
        <f>C10/C9</f>
        <v>1.7069355252893816</v>
      </c>
      <c r="D11">
        <f t="shared" ref="D11:G11" si="2">D10/D9</f>
        <v>3.87085092145775</v>
      </c>
      <c r="E11">
        <f t="shared" si="2"/>
        <v>6.4532138500844045</v>
      </c>
      <c r="F11">
        <f t="shared" si="2"/>
        <v>2.7109026915402836</v>
      </c>
      <c r="G11">
        <f t="shared" si="2"/>
        <v>1.8479993939798172</v>
      </c>
      <c r="H11">
        <f t="shared" si="0"/>
        <v>2.923634476866583</v>
      </c>
    </row>
    <row r="12" spans="1:25" x14ac:dyDescent="0.25">
      <c r="B12" t="s">
        <v>15</v>
      </c>
      <c r="C12">
        <f>C7/C11</f>
        <v>16.767801719837358</v>
      </c>
      <c r="D12">
        <f>D7/D11</f>
        <v>13.454103944488841</v>
      </c>
      <c r="E12">
        <f>E7/E11</f>
        <v>8.8929489250382545</v>
      </c>
      <c r="F12">
        <f>F7/F11</f>
        <v>8.181672406880546</v>
      </c>
      <c r="G12">
        <f>G7/G11</f>
        <v>17.892864347818101</v>
      </c>
      <c r="H12">
        <f t="shared" si="0"/>
        <v>12.404513396298741</v>
      </c>
    </row>
    <row r="13" spans="1:25" x14ac:dyDescent="0.25">
      <c r="A13" t="s">
        <v>47</v>
      </c>
      <c r="B13" t="s">
        <v>9</v>
      </c>
      <c r="H13">
        <f t="shared" si="0"/>
        <v>0</v>
      </c>
      <c r="I13" t="s">
        <v>50</v>
      </c>
      <c r="J13" s="2" t="s">
        <v>17</v>
      </c>
      <c r="K13" s="2" t="s">
        <v>18</v>
      </c>
      <c r="L13" s="4" t="s">
        <v>19</v>
      </c>
      <c r="M13" s="4"/>
      <c r="N13" s="4" t="s">
        <v>20</v>
      </c>
      <c r="O13" s="4"/>
      <c r="P13" s="4"/>
      <c r="Q13" s="4" t="s">
        <v>31</v>
      </c>
      <c r="R13" s="4"/>
      <c r="S13" s="4"/>
      <c r="T13" s="4" t="s">
        <v>32</v>
      </c>
      <c r="U13" s="4"/>
      <c r="V13" s="4" t="s">
        <v>33</v>
      </c>
      <c r="W13" s="4"/>
      <c r="X13" s="4"/>
      <c r="Y13" s="2" t="s">
        <v>34</v>
      </c>
    </row>
    <row r="14" spans="1:25" x14ac:dyDescent="0.25">
      <c r="B14" t="s">
        <v>8</v>
      </c>
      <c r="C14">
        <v>78451938</v>
      </c>
      <c r="D14">
        <v>16159341</v>
      </c>
      <c r="E14">
        <v>286121</v>
      </c>
      <c r="F14">
        <v>8454527</v>
      </c>
      <c r="G14">
        <v>23193947</v>
      </c>
      <c r="H14">
        <f t="shared" si="0"/>
        <v>9341319.0695651118</v>
      </c>
      <c r="J14" t="s">
        <v>48</v>
      </c>
      <c r="K14">
        <v>16</v>
      </c>
      <c r="L14" s="4">
        <v>16</v>
      </c>
      <c r="M14" s="4"/>
      <c r="N14" s="4">
        <v>128</v>
      </c>
      <c r="O14" s="4"/>
      <c r="P14" s="4"/>
      <c r="Q14" s="4">
        <v>8</v>
      </c>
      <c r="R14" s="4"/>
      <c r="S14" s="4"/>
      <c r="T14" s="4">
        <v>32</v>
      </c>
      <c r="U14" s="4"/>
      <c r="V14" s="4">
        <v>8</v>
      </c>
      <c r="W14" s="4"/>
      <c r="X14" s="4"/>
      <c r="Y14" s="2">
        <v>16</v>
      </c>
    </row>
    <row r="15" spans="1:25" x14ac:dyDescent="0.25">
      <c r="B15" t="s">
        <v>46</v>
      </c>
      <c r="C15">
        <v>140420800</v>
      </c>
      <c r="D15">
        <v>77369400</v>
      </c>
      <c r="E15">
        <v>1921200</v>
      </c>
      <c r="F15">
        <v>20699600</v>
      </c>
      <c r="G15">
        <v>48834000</v>
      </c>
      <c r="H15">
        <f t="shared" si="0"/>
        <v>29164296.199418638</v>
      </c>
    </row>
    <row r="16" spans="1:25" x14ac:dyDescent="0.25">
      <c r="B16" t="s">
        <v>10</v>
      </c>
      <c r="C16">
        <f>C15/C14</f>
        <v>1.7898958722982725</v>
      </c>
      <c r="D16">
        <f t="shared" ref="D16:G16" si="3">D15/D14</f>
        <v>4.7879056454096736</v>
      </c>
      <c r="E16">
        <f t="shared" si="3"/>
        <v>6.7146417075293323</v>
      </c>
      <c r="F16">
        <f t="shared" si="3"/>
        <v>2.4483451291834539</v>
      </c>
      <c r="G16">
        <f t="shared" si="3"/>
        <v>2.1054631193216058</v>
      </c>
      <c r="H16">
        <f t="shared" si="0"/>
        <v>3.1220747286578217</v>
      </c>
    </row>
    <row r="17" spans="1:25" x14ac:dyDescent="0.25">
      <c r="B17" t="s">
        <v>15</v>
      </c>
      <c r="C17">
        <f>C7/C16</f>
        <v>15.990626538429838</v>
      </c>
      <c r="D17">
        <f t="shared" ref="D17:G17" si="4">D7/D16</f>
        <v>10.87716310801628</v>
      </c>
      <c r="E17">
        <f t="shared" si="4"/>
        <v>8.5467108552938953</v>
      </c>
      <c r="F17">
        <f t="shared" si="4"/>
        <v>9.059065033249821</v>
      </c>
      <c r="G17">
        <f t="shared" si="4"/>
        <v>15.704859499977854</v>
      </c>
      <c r="H17">
        <f t="shared" si="0"/>
        <v>11.616077828400744</v>
      </c>
    </row>
    <row r="18" spans="1:25" x14ac:dyDescent="0.25">
      <c r="A18" t="s">
        <v>52</v>
      </c>
      <c r="B18" t="s">
        <v>9</v>
      </c>
      <c r="H18">
        <f t="shared" si="0"/>
        <v>0</v>
      </c>
      <c r="I18" t="s">
        <v>51</v>
      </c>
      <c r="J18" s="2" t="s">
        <v>17</v>
      </c>
      <c r="K18" s="2" t="s">
        <v>18</v>
      </c>
      <c r="L18" s="4" t="s">
        <v>19</v>
      </c>
      <c r="M18" s="4"/>
      <c r="N18" s="4" t="s">
        <v>20</v>
      </c>
      <c r="O18" s="4"/>
      <c r="P18" s="4"/>
      <c r="Q18" s="4" t="s">
        <v>31</v>
      </c>
      <c r="R18" s="4"/>
      <c r="S18" s="4"/>
      <c r="T18" s="4" t="s">
        <v>32</v>
      </c>
      <c r="U18" s="4"/>
      <c r="V18" s="4" t="s">
        <v>33</v>
      </c>
      <c r="W18" s="4"/>
      <c r="X18" s="4"/>
      <c r="Y18" s="2" t="s">
        <v>34</v>
      </c>
    </row>
    <row r="19" spans="1:25" x14ac:dyDescent="0.25">
      <c r="B19" t="s">
        <v>8</v>
      </c>
      <c r="C19">
        <v>78451938</v>
      </c>
      <c r="D19">
        <v>16159341</v>
      </c>
      <c r="E19">
        <v>286121</v>
      </c>
      <c r="F19">
        <v>8454527</v>
      </c>
      <c r="G19">
        <v>23193938</v>
      </c>
      <c r="H19">
        <f t="shared" si="0"/>
        <v>9341318.344618354</v>
      </c>
      <c r="J19" t="s">
        <v>48</v>
      </c>
      <c r="K19">
        <v>16</v>
      </c>
      <c r="L19" s="4">
        <v>32</v>
      </c>
      <c r="M19" s="4"/>
      <c r="N19" s="4">
        <v>128</v>
      </c>
      <c r="O19" s="4"/>
      <c r="P19" s="4"/>
      <c r="Q19" s="4">
        <v>8</v>
      </c>
      <c r="R19" s="4"/>
      <c r="S19" s="4"/>
      <c r="T19" s="4">
        <v>32</v>
      </c>
      <c r="U19" s="4"/>
      <c r="V19" s="4">
        <v>4</v>
      </c>
      <c r="W19" s="4"/>
      <c r="X19" s="4"/>
      <c r="Y19" s="2">
        <v>16</v>
      </c>
    </row>
    <row r="20" spans="1:25" x14ac:dyDescent="0.25">
      <c r="B20" t="s">
        <v>46</v>
      </c>
      <c r="C20">
        <v>134142200</v>
      </c>
      <c r="D20">
        <v>61582400</v>
      </c>
      <c r="E20">
        <v>1868400</v>
      </c>
      <c r="F20">
        <v>21360000</v>
      </c>
      <c r="G20">
        <v>44219600</v>
      </c>
      <c r="H20">
        <f t="shared" si="0"/>
        <v>27085795.198228575</v>
      </c>
    </row>
    <row r="21" spans="1:25" x14ac:dyDescent="0.25">
      <c r="B21" t="s">
        <v>10</v>
      </c>
      <c r="C21">
        <f>C20/C19</f>
        <v>1.7098647072300495</v>
      </c>
      <c r="D21">
        <f t="shared" ref="D21:G21" si="5">D20/D19</f>
        <v>3.8109474885145378</v>
      </c>
      <c r="E21">
        <f t="shared" si="5"/>
        <v>6.530104396391736</v>
      </c>
      <c r="F21">
        <f t="shared" si="5"/>
        <v>2.5264571276429777</v>
      </c>
      <c r="G21">
        <f t="shared" si="5"/>
        <v>1.9065154007051326</v>
      </c>
      <c r="H21">
        <f t="shared" si="0"/>
        <v>2.8995687973564239</v>
      </c>
    </row>
    <row r="22" spans="1:25" x14ac:dyDescent="0.25">
      <c r="B22" t="s">
        <v>15</v>
      </c>
      <c r="C22">
        <f>C7/C21</f>
        <v>16.739076674063408</v>
      </c>
      <c r="D22">
        <f t="shared" ref="D22:G22" si="6">D7/D21</f>
        <v>13.665586001347053</v>
      </c>
      <c r="E22">
        <f t="shared" si="6"/>
        <v>8.788236402906568</v>
      </c>
      <c r="F22">
        <f t="shared" si="6"/>
        <v>8.7789804570345495</v>
      </c>
      <c r="G22">
        <f t="shared" si="6"/>
        <v>17.343684954814069</v>
      </c>
      <c r="H22">
        <f t="shared" si="0"/>
        <v>12.507467685276804</v>
      </c>
      <c r="L22" s="2"/>
    </row>
    <row r="23" spans="1:25" x14ac:dyDescent="0.25">
      <c r="A23" t="s">
        <v>52</v>
      </c>
      <c r="B23" t="s">
        <v>9</v>
      </c>
      <c r="H23">
        <f t="shared" si="0"/>
        <v>0</v>
      </c>
      <c r="I23" t="s">
        <v>53</v>
      </c>
      <c r="J23" s="2" t="s">
        <v>17</v>
      </c>
      <c r="K23" s="2" t="s">
        <v>18</v>
      </c>
      <c r="L23" s="4" t="s">
        <v>19</v>
      </c>
      <c r="M23" s="4"/>
      <c r="N23" s="4" t="s">
        <v>20</v>
      </c>
      <c r="O23" s="4"/>
      <c r="P23" s="4"/>
      <c r="Q23" s="4" t="s">
        <v>31</v>
      </c>
      <c r="R23" s="4"/>
      <c r="S23" s="4"/>
      <c r="T23" s="4" t="s">
        <v>32</v>
      </c>
      <c r="U23" s="4"/>
      <c r="V23" s="4" t="s">
        <v>33</v>
      </c>
      <c r="W23" s="4"/>
      <c r="X23" s="4"/>
      <c r="Y23" s="2" t="s">
        <v>34</v>
      </c>
    </row>
    <row r="24" spans="1:25" x14ac:dyDescent="0.25">
      <c r="B24" t="s">
        <v>8</v>
      </c>
      <c r="C24">
        <v>78451938</v>
      </c>
      <c r="D24">
        <v>16159341</v>
      </c>
      <c r="E24">
        <v>186121</v>
      </c>
      <c r="F24">
        <v>8454527</v>
      </c>
      <c r="G24">
        <v>23193947</v>
      </c>
      <c r="H24">
        <f t="shared" si="0"/>
        <v>8571509.9782789815</v>
      </c>
      <c r="J24" t="s">
        <v>48</v>
      </c>
      <c r="K24">
        <v>16</v>
      </c>
      <c r="L24" s="4">
        <v>32</v>
      </c>
      <c r="M24" s="4"/>
      <c r="N24" s="4">
        <v>128</v>
      </c>
      <c r="O24" s="4"/>
      <c r="P24" s="4"/>
      <c r="Q24" s="4">
        <v>8</v>
      </c>
      <c r="R24" s="4"/>
      <c r="S24" s="4"/>
      <c r="T24" s="4">
        <v>32</v>
      </c>
      <c r="U24" s="4"/>
      <c r="V24" s="4">
        <v>2</v>
      </c>
      <c r="W24" s="4"/>
      <c r="X24" s="4"/>
      <c r="Y24" s="2">
        <v>16</v>
      </c>
    </row>
    <row r="25" spans="1:25" x14ac:dyDescent="0.25">
      <c r="B25" t="s">
        <v>46</v>
      </c>
      <c r="C25">
        <v>140650200</v>
      </c>
      <c r="D25">
        <v>61839200</v>
      </c>
      <c r="E25">
        <v>2070800</v>
      </c>
      <c r="F25">
        <v>30275000</v>
      </c>
      <c r="G25">
        <v>46182000</v>
      </c>
      <c r="H25">
        <f t="shared" si="0"/>
        <v>30214808.937178992</v>
      </c>
    </row>
    <row r="26" spans="1:25" x14ac:dyDescent="0.25">
      <c r="B26" t="s">
        <v>10</v>
      </c>
      <c r="C26">
        <f>C25/C24</f>
        <v>1.7928199555758584</v>
      </c>
      <c r="D26">
        <f t="shared" ref="D26" si="7">D25/D24</f>
        <v>3.82683922568377</v>
      </c>
      <c r="E26">
        <f t="shared" ref="E26" si="8">E25/E24</f>
        <v>11.126095389558406</v>
      </c>
      <c r="F26">
        <f t="shared" ref="F26" si="9">F25/F24</f>
        <v>3.5809217949153158</v>
      </c>
      <c r="G26">
        <f t="shared" ref="G26" si="10">G25/G24</f>
        <v>1.9911229425504853</v>
      </c>
      <c r="H26">
        <f t="shared" si="0"/>
        <v>3.5250275638418636</v>
      </c>
    </row>
    <row r="27" spans="1:25" x14ac:dyDescent="0.25">
      <c r="B27" t="s">
        <v>15</v>
      </c>
      <c r="C27">
        <f>C7/C26</f>
        <v>15.964545880685193</v>
      </c>
      <c r="D27">
        <f t="shared" ref="D27:G27" si="11">D7/D26</f>
        <v>13.608836844094924</v>
      </c>
      <c r="E27">
        <f t="shared" si="11"/>
        <v>5.1579731398858524</v>
      </c>
      <c r="F27">
        <f t="shared" si="11"/>
        <v>6.1938570623371758</v>
      </c>
      <c r="G27">
        <f t="shared" si="11"/>
        <v>16.606710597676983</v>
      </c>
      <c r="H27">
        <f t="shared" si="0"/>
        <v>10.288221120928331</v>
      </c>
      <c r="L27" s="2"/>
    </row>
    <row r="28" spans="1:25" x14ac:dyDescent="0.25">
      <c r="A28" t="s">
        <v>52</v>
      </c>
      <c r="B28" t="s">
        <v>9</v>
      </c>
      <c r="C28">
        <v>36005300</v>
      </c>
      <c r="D28">
        <v>21643100</v>
      </c>
      <c r="E28">
        <v>431500</v>
      </c>
      <c r="F28">
        <v>4197900</v>
      </c>
      <c r="G28">
        <v>13480400</v>
      </c>
      <c r="H28">
        <f t="shared" ref="H28:H31" si="12">(C28*D28*E28*F28*G28)^(1/5)</f>
        <v>7175965.0291931229</v>
      </c>
      <c r="I28" t="s">
        <v>54</v>
      </c>
      <c r="J28" s="2" t="s">
        <v>17</v>
      </c>
      <c r="K28" s="2" t="s">
        <v>18</v>
      </c>
      <c r="L28" s="4" t="s">
        <v>19</v>
      </c>
      <c r="M28" s="4"/>
      <c r="N28" s="4" t="s">
        <v>20</v>
      </c>
      <c r="O28" s="4"/>
      <c r="P28" s="4"/>
      <c r="Q28" s="4" t="s">
        <v>31</v>
      </c>
      <c r="R28" s="4"/>
      <c r="S28" s="4"/>
      <c r="T28" s="4" t="s">
        <v>32</v>
      </c>
      <c r="U28" s="4"/>
      <c r="V28" s="4" t="s">
        <v>33</v>
      </c>
      <c r="W28" s="4"/>
      <c r="X28" s="4"/>
      <c r="Y28" s="2" t="s">
        <v>34</v>
      </c>
    </row>
    <row r="29" spans="1:25" x14ac:dyDescent="0.25">
      <c r="B29" t="s">
        <v>8</v>
      </c>
      <c r="C29">
        <v>78451933</v>
      </c>
      <c r="D29">
        <v>16159325</v>
      </c>
      <c r="E29">
        <v>286120</v>
      </c>
      <c r="F29">
        <v>8454522</v>
      </c>
      <c r="G29">
        <v>23193942</v>
      </c>
      <c r="H29">
        <f t="shared" si="12"/>
        <v>9341309.0633794051</v>
      </c>
      <c r="J29" t="s">
        <v>48</v>
      </c>
      <c r="K29">
        <v>16</v>
      </c>
      <c r="L29" s="4">
        <v>32</v>
      </c>
      <c r="M29" s="4"/>
      <c r="N29" s="4">
        <v>128</v>
      </c>
      <c r="O29" s="4"/>
      <c r="P29" s="4"/>
      <c r="Q29" s="4">
        <v>8</v>
      </c>
      <c r="R29" s="4"/>
      <c r="S29" s="4"/>
      <c r="T29" s="4">
        <v>32</v>
      </c>
      <c r="U29" s="4"/>
      <c r="V29" s="4">
        <v>2</v>
      </c>
      <c r="W29" s="4"/>
      <c r="X29" s="4"/>
      <c r="Y29" s="2">
        <v>64</v>
      </c>
    </row>
    <row r="30" spans="1:25" x14ac:dyDescent="0.25">
      <c r="B30" t="s">
        <v>46</v>
      </c>
      <c r="C30">
        <v>72010600</v>
      </c>
      <c r="D30">
        <v>43286200</v>
      </c>
      <c r="E30">
        <v>863000</v>
      </c>
      <c r="F30">
        <v>8395800</v>
      </c>
      <c r="G30">
        <v>26960800</v>
      </c>
      <c r="H30">
        <f t="shared" si="12"/>
        <v>14351930.058386298</v>
      </c>
    </row>
    <row r="31" spans="1:25" x14ac:dyDescent="0.25">
      <c r="B31" t="s">
        <v>10</v>
      </c>
      <c r="C31">
        <f>C30/C29</f>
        <v>0.91789452785057568</v>
      </c>
      <c r="D31">
        <f t="shared" ref="D31" si="13">D30/D29</f>
        <v>2.6787133744757283</v>
      </c>
      <c r="E31">
        <f t="shared" ref="E31" si="14">E30/E29</f>
        <v>3.0162169718999023</v>
      </c>
      <c r="F31">
        <f t="shared" ref="F31" si="15">F30/F29</f>
        <v>0.99305436782824619</v>
      </c>
      <c r="G31">
        <f t="shared" ref="G31" si="16">G30/G29</f>
        <v>1.1624069767873006</v>
      </c>
      <c r="H31">
        <f t="shared" si="12"/>
        <v>1.5363938780967972</v>
      </c>
    </row>
    <row r="32" spans="1:25" x14ac:dyDescent="0.25">
      <c r="B32" t="s">
        <v>15</v>
      </c>
      <c r="C32">
        <f>C7/C31</f>
        <v>31.181748630337289</v>
      </c>
      <c r="D32">
        <f t="shared" ref="D32:E32" si="17">D7/D31</f>
        <v>19.441733164566639</v>
      </c>
      <c r="E32">
        <f t="shared" si="17"/>
        <v>19.026516230694622</v>
      </c>
      <c r="F32">
        <f>F7/F31</f>
        <v>22.334847383652452</v>
      </c>
      <c r="G32">
        <f>G7/G31</f>
        <v>28.446149353576534</v>
      </c>
      <c r="H32">
        <f>(C32*D32*E32*F32*G32)^(1/5)</f>
        <v>23.604795327027148</v>
      </c>
      <c r="L32" s="2"/>
    </row>
    <row r="33" spans="1:16" x14ac:dyDescent="0.25">
      <c r="A33" t="s">
        <v>14</v>
      </c>
      <c r="B33" t="s">
        <v>9</v>
      </c>
      <c r="H33">
        <f t="shared" si="0"/>
        <v>0</v>
      </c>
    </row>
    <row r="34" spans="1:16" x14ac:dyDescent="0.25">
      <c r="B34" t="s">
        <v>12</v>
      </c>
      <c r="H34">
        <f t="shared" si="0"/>
        <v>0</v>
      </c>
    </row>
    <row r="35" spans="1:16" x14ac:dyDescent="0.25">
      <c r="B35" t="s">
        <v>10</v>
      </c>
      <c r="C35" t="e">
        <f>1/C34</f>
        <v>#DIV/0!</v>
      </c>
      <c r="D35" t="e">
        <f t="shared" ref="D35" si="18">1/D34</f>
        <v>#DIV/0!</v>
      </c>
      <c r="E35" t="e">
        <f t="shared" ref="E35" si="19">1/E34</f>
        <v>#DIV/0!</v>
      </c>
      <c r="F35" t="e">
        <f t="shared" ref="F35" si="20">1/F34</f>
        <v>#DIV/0!</v>
      </c>
      <c r="G35" t="e">
        <f t="shared" ref="G35" si="21">1/G34</f>
        <v>#DIV/0!</v>
      </c>
      <c r="H35" t="e">
        <f t="shared" si="0"/>
        <v>#DIV/0!</v>
      </c>
      <c r="K35">
        <v>248532800</v>
      </c>
      <c r="L35">
        <v>41079200</v>
      </c>
      <c r="M35">
        <v>2109500</v>
      </c>
      <c r="N35">
        <v>43133800</v>
      </c>
      <c r="O35">
        <v>37059700</v>
      </c>
      <c r="P35">
        <f t="shared" ref="P35" si="22">(K35*L35*M35*N35*O35)^(1/5)</f>
        <v>32164808.336210273</v>
      </c>
    </row>
    <row r="36" spans="1:16" x14ac:dyDescent="0.25">
      <c r="B36" t="s">
        <v>15</v>
      </c>
      <c r="C36" t="e">
        <f>C7/C35</f>
        <v>#DIV/0!</v>
      </c>
      <c r="D36" t="e">
        <f>D7/D35</f>
        <v>#DIV/0!</v>
      </c>
      <c r="E36" t="e">
        <f>E7/E35</f>
        <v>#DIV/0!</v>
      </c>
      <c r="F36" t="e">
        <f>F7/F35</f>
        <v>#DIV/0!</v>
      </c>
      <c r="G36" t="e">
        <f>G7/G35</f>
        <v>#DIV/0!</v>
      </c>
      <c r="H36" t="e">
        <f t="shared" si="0"/>
        <v>#DIV/0!</v>
      </c>
    </row>
    <row r="38" spans="1:16" x14ac:dyDescent="0.25">
      <c r="A38" s="1" t="s">
        <v>16</v>
      </c>
    </row>
    <row r="39" spans="1:16" x14ac:dyDescent="0.25">
      <c r="A39" s="1" t="s">
        <v>17</v>
      </c>
      <c r="B39" s="1"/>
      <c r="C39" t="s">
        <v>21</v>
      </c>
      <c r="D39" t="s">
        <v>13</v>
      </c>
      <c r="E39" t="s">
        <v>14</v>
      </c>
      <c r="F39" t="s">
        <v>30</v>
      </c>
    </row>
    <row r="40" spans="1:16" x14ac:dyDescent="0.25">
      <c r="A40" s="1" t="s">
        <v>18</v>
      </c>
      <c r="B40" s="1"/>
      <c r="C40" t="s">
        <v>22</v>
      </c>
    </row>
    <row r="41" spans="1:16" x14ac:dyDescent="0.25">
      <c r="A41" s="1" t="s">
        <v>19</v>
      </c>
      <c r="B41" s="1"/>
      <c r="C41" t="s">
        <v>23</v>
      </c>
    </row>
    <row r="42" spans="1:16" x14ac:dyDescent="0.25">
      <c r="A42" s="1" t="s">
        <v>20</v>
      </c>
      <c r="B42" s="1"/>
      <c r="C42" t="s">
        <v>24</v>
      </c>
    </row>
    <row r="43" spans="1:16" x14ac:dyDescent="0.25">
      <c r="A43" s="1" t="s">
        <v>31</v>
      </c>
      <c r="B43" s="1"/>
      <c r="C43" t="s">
        <v>25</v>
      </c>
    </row>
    <row r="44" spans="1:16" x14ac:dyDescent="0.25">
      <c r="A44" s="1" t="s">
        <v>32</v>
      </c>
      <c r="B44" s="1"/>
      <c r="C44" t="s">
        <v>26</v>
      </c>
    </row>
    <row r="45" spans="1:16" x14ac:dyDescent="0.25">
      <c r="A45" t="s">
        <v>33</v>
      </c>
      <c r="B45" s="1"/>
      <c r="C45" t="s">
        <v>27</v>
      </c>
    </row>
    <row r="46" spans="1:16" x14ac:dyDescent="0.25">
      <c r="A46" s="1" t="s">
        <v>34</v>
      </c>
      <c r="C46" t="s">
        <v>28</v>
      </c>
    </row>
    <row r="47" spans="1:16" x14ac:dyDescent="0.25">
      <c r="B47" s="1"/>
      <c r="C47" t="s">
        <v>29</v>
      </c>
    </row>
    <row r="48" spans="1:16" x14ac:dyDescent="0.25">
      <c r="A48" t="s">
        <v>13</v>
      </c>
      <c r="B48" t="s">
        <v>0</v>
      </c>
      <c r="C48" t="s">
        <v>1</v>
      </c>
      <c r="D48" t="s">
        <v>2</v>
      </c>
      <c r="E48" t="s">
        <v>3</v>
      </c>
      <c r="F48" t="s">
        <v>5</v>
      </c>
      <c r="G48" t="s">
        <v>4</v>
      </c>
      <c r="H48" t="s">
        <v>6</v>
      </c>
    </row>
    <row r="49" spans="2:9" x14ac:dyDescent="0.25">
      <c r="B49" t="s">
        <v>9</v>
      </c>
      <c r="H49">
        <f t="shared" ref="H49:H52" si="23">(C49+D49+E49+F49+G49)^(1/5)</f>
        <v>0</v>
      </c>
    </row>
    <row r="50" spans="2:9" x14ac:dyDescent="0.25">
      <c r="B50" t="s">
        <v>12</v>
      </c>
      <c r="H50">
        <f t="shared" si="23"/>
        <v>0</v>
      </c>
    </row>
    <row r="51" spans="2:9" x14ac:dyDescent="0.25">
      <c r="B51" t="s">
        <v>10</v>
      </c>
      <c r="C51" t="e">
        <f>1/C50</f>
        <v>#DIV/0!</v>
      </c>
      <c r="D51" t="e">
        <f t="shared" ref="D51" si="24">1/D50</f>
        <v>#DIV/0!</v>
      </c>
      <c r="E51" t="e">
        <f t="shared" ref="E51" si="25">1/E50</f>
        <v>#DIV/0!</v>
      </c>
      <c r="F51" t="e">
        <f t="shared" ref="F51" si="26">1/F50</f>
        <v>#DIV/0!</v>
      </c>
      <c r="G51" t="e">
        <f t="shared" ref="G51" si="27">1/G50</f>
        <v>#DIV/0!</v>
      </c>
      <c r="H51" t="e">
        <f t="shared" si="23"/>
        <v>#DIV/0!</v>
      </c>
    </row>
    <row r="52" spans="2:9" x14ac:dyDescent="0.25">
      <c r="B52" t="s">
        <v>15</v>
      </c>
      <c r="C52" t="e">
        <f>C7/C51</f>
        <v>#DIV/0!</v>
      </c>
      <c r="D52" t="e">
        <f>D7/D51</f>
        <v>#DIV/0!</v>
      </c>
      <c r="E52" t="e">
        <f>E7/E51</f>
        <v>#DIV/0!</v>
      </c>
      <c r="F52" t="e">
        <f>F7/F51</f>
        <v>#DIV/0!</v>
      </c>
      <c r="G52" t="e">
        <f>G7/G51</f>
        <v>#DIV/0!</v>
      </c>
      <c r="H52" t="e">
        <f t="shared" si="23"/>
        <v>#DIV/0!</v>
      </c>
      <c r="I52" t="s">
        <v>11</v>
      </c>
    </row>
    <row r="66" spans="1:9" x14ac:dyDescent="0.25">
      <c r="A66" t="s">
        <v>35</v>
      </c>
    </row>
    <row r="69" spans="1:9" x14ac:dyDescent="0.25">
      <c r="A69" t="s">
        <v>7</v>
      </c>
      <c r="B69" t="s">
        <v>36</v>
      </c>
      <c r="C69" t="s">
        <v>1</v>
      </c>
      <c r="D69" t="s">
        <v>2</v>
      </c>
      <c r="E69" t="s">
        <v>3</v>
      </c>
      <c r="F69" t="s">
        <v>5</v>
      </c>
      <c r="G69" t="s">
        <v>4</v>
      </c>
      <c r="H69" t="s">
        <v>6</v>
      </c>
      <c r="I69" t="s">
        <v>56</v>
      </c>
    </row>
    <row r="70" spans="1:9" x14ac:dyDescent="0.25">
      <c r="B70" t="s">
        <v>37</v>
      </c>
      <c r="C70">
        <v>4.3571799999999996</v>
      </c>
      <c r="D70">
        <v>4.3571799999999996</v>
      </c>
      <c r="E70">
        <v>4.3571799999999996</v>
      </c>
      <c r="F70">
        <v>4.3571799999999996</v>
      </c>
      <c r="G70">
        <v>4.3571799999999996</v>
      </c>
      <c r="H70">
        <f>(C70*D70*E70*F70*G70)^(1/5)</f>
        <v>4.3571799999999996</v>
      </c>
    </row>
    <row r="71" spans="1:9" x14ac:dyDescent="0.25">
      <c r="B71" t="s">
        <v>38</v>
      </c>
      <c r="C71">
        <v>0.31967000000000001</v>
      </c>
      <c r="D71">
        <v>0.306031</v>
      </c>
      <c r="E71">
        <v>0.30543399999999998</v>
      </c>
      <c r="F71">
        <v>0.323903</v>
      </c>
      <c r="G71">
        <v>0.31534499999999999</v>
      </c>
      <c r="H71">
        <f t="shared" ref="H71:H110" si="28">(C71*D71*E71*F71*G71)^(1/5)</f>
        <v>0.3139909424859168</v>
      </c>
    </row>
    <row r="72" spans="1:9" x14ac:dyDescent="0.25">
      <c r="B72" t="s">
        <v>39</v>
      </c>
      <c r="C72">
        <v>1.5346800000000001E-2</v>
      </c>
      <c r="D72" s="3">
        <v>9.1137300000000004E-3</v>
      </c>
      <c r="E72">
        <v>9.4470400000000003E-3</v>
      </c>
      <c r="F72">
        <v>1.6640100000000001E-2</v>
      </c>
      <c r="G72">
        <v>1.4042799999999999E-2</v>
      </c>
      <c r="H72">
        <f t="shared" si="28"/>
        <v>1.2529215459076775E-2</v>
      </c>
    </row>
    <row r="73" spans="1:9" x14ac:dyDescent="0.25">
      <c r="B73" t="s">
        <v>40</v>
      </c>
      <c r="C73">
        <v>0.19356000000000001</v>
      </c>
      <c r="D73">
        <v>0.19356000000000001</v>
      </c>
      <c r="E73">
        <v>0.19356000000000001</v>
      </c>
      <c r="F73">
        <v>0.19356000000000001</v>
      </c>
      <c r="G73">
        <v>0.19356000000000001</v>
      </c>
      <c r="H73">
        <f t="shared" si="28"/>
        <v>0.19356000000000001</v>
      </c>
    </row>
    <row r="74" spans="1:9" x14ac:dyDescent="0.25">
      <c r="B74" t="s">
        <v>41</v>
      </c>
      <c r="C74">
        <f t="shared" ref="C74:G74" si="29">(C72+C73)*C4</f>
        <v>234541419.17712</v>
      </c>
      <c r="D74">
        <f t="shared" si="29"/>
        <v>85281052.109400004</v>
      </c>
      <c r="E74">
        <f t="shared" si="29"/>
        <v>1666728.3998080001</v>
      </c>
      <c r="F74">
        <f t="shared" si="29"/>
        <v>19708277.295960002</v>
      </c>
      <c r="G74">
        <f t="shared" si="29"/>
        <v>79608636.065080002</v>
      </c>
      <c r="H74">
        <f t="shared" si="28"/>
        <v>34971088.982820675</v>
      </c>
    </row>
    <row r="75" spans="1:9" x14ac:dyDescent="0.25">
      <c r="A75" t="s">
        <v>13</v>
      </c>
      <c r="B75" t="s">
        <v>37</v>
      </c>
      <c r="C75">
        <v>17.7441</v>
      </c>
      <c r="D75">
        <v>17.7441</v>
      </c>
      <c r="E75">
        <v>17.7441</v>
      </c>
      <c r="F75">
        <v>17.7441</v>
      </c>
      <c r="G75">
        <v>17.7441</v>
      </c>
      <c r="H75">
        <f t="shared" si="28"/>
        <v>17.744100000000007</v>
      </c>
      <c r="I75" t="s">
        <v>55</v>
      </c>
    </row>
    <row r="76" spans="1:9" x14ac:dyDescent="0.25">
      <c r="B76" t="s">
        <v>38</v>
      </c>
      <c r="C76">
        <v>14.300700000000001</v>
      </c>
      <c r="D76">
        <v>12.336</v>
      </c>
      <c r="E76">
        <v>12.2881</v>
      </c>
      <c r="F76">
        <v>13.646800000000001</v>
      </c>
      <c r="G76">
        <v>13.7324</v>
      </c>
      <c r="H76">
        <f t="shared" si="28"/>
        <v>13.23606018200463</v>
      </c>
      <c r="I76" t="s">
        <v>57</v>
      </c>
    </row>
    <row r="77" spans="1:9" x14ac:dyDescent="0.25">
      <c r="B77" t="s">
        <v>39</v>
      </c>
      <c r="C77">
        <v>2.7568199999999998</v>
      </c>
      <c r="D77">
        <v>1.2526900000000001</v>
      </c>
      <c r="E77">
        <v>1.2131400000000001</v>
      </c>
      <c r="F77">
        <v>2.4609000000000001</v>
      </c>
      <c r="G77">
        <v>2.3456100000000002</v>
      </c>
      <c r="H77">
        <f t="shared" si="28"/>
        <v>1.8910479580976691</v>
      </c>
      <c r="I77" t="s">
        <v>57</v>
      </c>
    </row>
    <row r="78" spans="1:9" x14ac:dyDescent="0.25">
      <c r="B78" t="s">
        <v>40</v>
      </c>
      <c r="C78">
        <v>0.81369499999999995</v>
      </c>
      <c r="D78">
        <v>0.81369499999999995</v>
      </c>
      <c r="E78">
        <v>0.81369499999999995</v>
      </c>
      <c r="F78">
        <v>0.81369499999999995</v>
      </c>
      <c r="G78">
        <v>0.81369499999999995</v>
      </c>
      <c r="H78">
        <f t="shared" si="28"/>
        <v>0.81369499999999995</v>
      </c>
      <c r="I78" t="s">
        <v>57</v>
      </c>
    </row>
    <row r="79" spans="1:9" x14ac:dyDescent="0.25">
      <c r="B79" t="s">
        <v>41</v>
      </c>
      <c r="C79">
        <f>(C77+C78)*C28</f>
        <v>128557463.7295</v>
      </c>
      <c r="D79">
        <f t="shared" ref="D79:G79" si="30">(D77+D78)*D28</f>
        <v>44722977.193499997</v>
      </c>
      <c r="E79">
        <f t="shared" si="30"/>
        <v>874579.30250000011</v>
      </c>
      <c r="F79">
        <f t="shared" si="30"/>
        <v>13746422.350500001</v>
      </c>
      <c r="G79">
        <f t="shared" si="30"/>
        <v>42588695.122000001</v>
      </c>
      <c r="H79">
        <f t="shared" si="28"/>
        <v>19668998.307806004</v>
      </c>
      <c r="I79" t="s">
        <v>58</v>
      </c>
    </row>
    <row r="80" spans="1:9" x14ac:dyDescent="0.25">
      <c r="B80" t="s">
        <v>42</v>
      </c>
      <c r="C80">
        <f>C75/C70</f>
        <v>4.0723816780578268</v>
      </c>
      <c r="D80">
        <f t="shared" ref="D80:G80" si="31">D75/D70</f>
        <v>4.0723816780578268</v>
      </c>
      <c r="E80">
        <f t="shared" si="31"/>
        <v>4.0723816780578268</v>
      </c>
      <c r="F80">
        <f t="shared" si="31"/>
        <v>4.0723816780578268</v>
      </c>
      <c r="G80">
        <f t="shared" si="31"/>
        <v>4.0723816780578268</v>
      </c>
      <c r="H80">
        <f t="shared" si="28"/>
        <v>4.0723816780578277</v>
      </c>
    </row>
    <row r="81" spans="1:18" x14ac:dyDescent="0.25">
      <c r="B81" t="s">
        <v>43</v>
      </c>
      <c r="C81">
        <f>C79/C74</f>
        <v>0.54812264793373877</v>
      </c>
      <c r="D81">
        <f t="shared" ref="D81:G81" si="32">D79/D74</f>
        <v>0.52441868489296528</v>
      </c>
      <c r="E81">
        <f t="shared" si="32"/>
        <v>0.52472814562993464</v>
      </c>
      <c r="F81">
        <f t="shared" si="32"/>
        <v>0.69749487203114802</v>
      </c>
      <c r="G81">
        <f t="shared" si="32"/>
        <v>0.53497581703552577</v>
      </c>
      <c r="H81">
        <f t="shared" si="28"/>
        <v>0.56243596867882295</v>
      </c>
    </row>
    <row r="82" spans="1:18" x14ac:dyDescent="0.25">
      <c r="A82" t="s">
        <v>67</v>
      </c>
      <c r="B82" t="s">
        <v>37</v>
      </c>
      <c r="C82">
        <v>12.7521</v>
      </c>
      <c r="D82">
        <v>12.7521</v>
      </c>
      <c r="E82">
        <v>12.7521</v>
      </c>
      <c r="F82">
        <v>12.7521</v>
      </c>
      <c r="G82">
        <v>12.7521</v>
      </c>
      <c r="H82">
        <f t="shared" ref="H82:H88" si="33">(C82*D82*E82*F82*G82)^(1/5)</f>
        <v>12.752099999999999</v>
      </c>
    </row>
    <row r="83" spans="1:18" x14ac:dyDescent="0.25">
      <c r="B83" t="s">
        <v>38</v>
      </c>
      <c r="C83">
        <v>7.3125099999999996</v>
      </c>
      <c r="D83">
        <v>5.4141899999999996</v>
      </c>
      <c r="E83">
        <v>5.3541499999999997</v>
      </c>
      <c r="F83">
        <v>6.7173499999999997</v>
      </c>
      <c r="G83">
        <v>6.7392899999999996</v>
      </c>
      <c r="H83">
        <f t="shared" si="33"/>
        <v>6.2577833635737266</v>
      </c>
      <c r="J83" t="s">
        <v>60</v>
      </c>
      <c r="L83" t="s">
        <v>61</v>
      </c>
    </row>
    <row r="84" spans="1:18" x14ac:dyDescent="0.25">
      <c r="B84" t="s">
        <v>39</v>
      </c>
      <c r="C84">
        <v>1.9507399999999999</v>
      </c>
      <c r="D84">
        <v>0.94893000000000005</v>
      </c>
      <c r="E84">
        <v>0.92440500000000003</v>
      </c>
      <c r="F84">
        <v>1.7844800000000001</v>
      </c>
      <c r="G84">
        <v>1.64249</v>
      </c>
      <c r="H84">
        <f t="shared" si="33"/>
        <v>1.3805815150063918</v>
      </c>
    </row>
    <row r="85" spans="1:18" x14ac:dyDescent="0.25">
      <c r="B85" t="s">
        <v>40</v>
      </c>
      <c r="C85">
        <v>0.69513999999999998</v>
      </c>
      <c r="D85">
        <v>0.69513999999999998</v>
      </c>
      <c r="E85">
        <v>0.69513999999999998</v>
      </c>
      <c r="F85">
        <v>0.69513999999999998</v>
      </c>
      <c r="G85">
        <v>0.69513999999999998</v>
      </c>
      <c r="H85">
        <f t="shared" si="33"/>
        <v>0.69513999999999998</v>
      </c>
    </row>
    <row r="86" spans="1:18" x14ac:dyDescent="0.25">
      <c r="B86" t="s">
        <v>41</v>
      </c>
      <c r="C86" t="e">
        <f t="shared" ref="C86" si="34">(C84+C85)*C35</f>
        <v>#DIV/0!</v>
      </c>
      <c r="D86" t="e">
        <f>(D84+D85)*D35</f>
        <v>#DIV/0!</v>
      </c>
      <c r="E86" t="e">
        <f t="shared" ref="E86" si="35">(E84+E85)*E35</f>
        <v>#DIV/0!</v>
      </c>
      <c r="F86" t="e">
        <f t="shared" ref="F86" si="36">(F84+F85)*F35</f>
        <v>#DIV/0!</v>
      </c>
      <c r="G86" t="e">
        <f t="shared" ref="G86" si="37">(G84+G85)*G35</f>
        <v>#DIV/0!</v>
      </c>
      <c r="H86" t="e">
        <f t="shared" si="33"/>
        <v>#DIV/0!</v>
      </c>
    </row>
    <row r="87" spans="1:18" x14ac:dyDescent="0.25">
      <c r="B87" t="s">
        <v>42</v>
      </c>
      <c r="C87">
        <f>C82/C77</f>
        <v>4.6256556467233994</v>
      </c>
      <c r="D87">
        <f t="shared" ref="D87:G87" si="38">D82/D77</f>
        <v>10.179773128228053</v>
      </c>
      <c r="E87">
        <f t="shared" si="38"/>
        <v>10.511647460309609</v>
      </c>
      <c r="F87">
        <f t="shared" si="38"/>
        <v>5.1818846763379254</v>
      </c>
      <c r="G87">
        <f t="shared" si="38"/>
        <v>5.4365815288986656</v>
      </c>
      <c r="H87">
        <f t="shared" si="33"/>
        <v>6.7434038070764686</v>
      </c>
    </row>
    <row r="88" spans="1:18" x14ac:dyDescent="0.25">
      <c r="B88" t="s">
        <v>43</v>
      </c>
      <c r="C88" t="e">
        <f>C86/C81</f>
        <v>#DIV/0!</v>
      </c>
      <c r="D88" t="e">
        <f t="shared" ref="D88:G88" si="39">D86/D81</f>
        <v>#DIV/0!</v>
      </c>
      <c r="E88" t="e">
        <f t="shared" si="39"/>
        <v>#DIV/0!</v>
      </c>
      <c r="F88" t="e">
        <f t="shared" si="39"/>
        <v>#DIV/0!</v>
      </c>
      <c r="G88" t="e">
        <f t="shared" si="39"/>
        <v>#DIV/0!</v>
      </c>
      <c r="H88" t="e">
        <f t="shared" si="33"/>
        <v>#DIV/0!</v>
      </c>
    </row>
    <row r="89" spans="1:18" x14ac:dyDescent="0.25">
      <c r="A89" t="s">
        <v>14</v>
      </c>
      <c r="B89" t="s">
        <v>37</v>
      </c>
      <c r="C89">
        <v>14.541</v>
      </c>
      <c r="D89">
        <v>14.541</v>
      </c>
      <c r="E89">
        <v>14.541</v>
      </c>
      <c r="F89">
        <v>14.541</v>
      </c>
      <c r="G89">
        <v>14.541</v>
      </c>
      <c r="H89">
        <f t="shared" ref="H89:H97" si="40">(C89*D89*E89*F89*G89)^(1/5)</f>
        <v>14.541000000000007</v>
      </c>
      <c r="J89" t="s">
        <v>59</v>
      </c>
      <c r="L89" t="s">
        <v>62</v>
      </c>
      <c r="N89" t="s">
        <v>63</v>
      </c>
      <c r="P89" t="s">
        <v>65</v>
      </c>
      <c r="R89" t="s">
        <v>64</v>
      </c>
    </row>
    <row r="90" spans="1:18" x14ac:dyDescent="0.25">
      <c r="B90" t="s">
        <v>38</v>
      </c>
      <c r="C90">
        <v>10.593299999999999</v>
      </c>
      <c r="D90">
        <v>10.642099999999999</v>
      </c>
      <c r="E90">
        <v>10.5047</v>
      </c>
      <c r="F90">
        <v>10.5124</v>
      </c>
      <c r="G90">
        <v>10.7577</v>
      </c>
      <c r="H90">
        <f t="shared" si="40"/>
        <v>10.601631718150651</v>
      </c>
    </row>
    <row r="91" spans="1:18" x14ac:dyDescent="0.25">
      <c r="B91" t="s">
        <v>39</v>
      </c>
      <c r="C91">
        <v>0.72789099999999995</v>
      </c>
      <c r="D91">
        <v>0.82141500000000001</v>
      </c>
      <c r="E91">
        <v>0.56353299999999995</v>
      </c>
      <c r="F91">
        <v>0.60092999999999996</v>
      </c>
      <c r="G91">
        <v>1.0662</v>
      </c>
      <c r="H91">
        <f t="shared" si="40"/>
        <v>0.73593961144650311</v>
      </c>
    </row>
    <row r="92" spans="1:18" x14ac:dyDescent="0.25">
      <c r="B92" t="s">
        <v>40</v>
      </c>
      <c r="C92">
        <v>0.702121</v>
      </c>
      <c r="D92">
        <v>0.702121</v>
      </c>
      <c r="E92">
        <v>0.702121</v>
      </c>
      <c r="F92">
        <v>0.702121</v>
      </c>
      <c r="G92">
        <v>0.702121</v>
      </c>
      <c r="H92">
        <f t="shared" si="40"/>
        <v>0.702121</v>
      </c>
    </row>
    <row r="93" spans="1:18" x14ac:dyDescent="0.25">
      <c r="C93">
        <f>C90+C92</f>
        <v>11.295420999999999</v>
      </c>
      <c r="D93">
        <f t="shared" ref="D93:G93" si="41">D90+D92</f>
        <v>11.344220999999999</v>
      </c>
      <c r="E93">
        <f t="shared" si="41"/>
        <v>11.206821</v>
      </c>
      <c r="F93">
        <f t="shared" si="41"/>
        <v>11.214521</v>
      </c>
      <c r="G93">
        <f t="shared" si="41"/>
        <v>11.459821</v>
      </c>
      <c r="H93">
        <f t="shared" si="40"/>
        <v>11.303778004084458</v>
      </c>
    </row>
    <row r="94" spans="1:18" x14ac:dyDescent="0.25">
      <c r="B94" t="s">
        <v>41</v>
      </c>
      <c r="C94">
        <f>(C91+C92)*C97</f>
        <v>355404886.39359999</v>
      </c>
      <c r="D94">
        <f t="shared" ref="D94:G94" si="42">(D91+D92)*D97</f>
        <v>62585640.051200002</v>
      </c>
      <c r="E94">
        <f t="shared" si="42"/>
        <v>2669897.1129999999</v>
      </c>
      <c r="F94">
        <f t="shared" si="42"/>
        <v>56205541.223799996</v>
      </c>
      <c r="G94">
        <f t="shared" si="42"/>
        <v>65533445.763700001</v>
      </c>
      <c r="H94">
        <f t="shared" si="40"/>
        <v>46557210.481676802</v>
      </c>
    </row>
    <row r="95" spans="1:18" x14ac:dyDescent="0.25">
      <c r="B95" t="s">
        <v>42</v>
      </c>
      <c r="C95">
        <f>C89/C84</f>
        <v>7.4540943436849609</v>
      </c>
      <c r="D95">
        <f>D89/D84</f>
        <v>15.323574973917992</v>
      </c>
      <c r="E95">
        <f>E89/E84</f>
        <v>15.730118292306944</v>
      </c>
      <c r="F95">
        <f>F89/F84</f>
        <v>8.1485923070026001</v>
      </c>
      <c r="G95">
        <f>G89/G84</f>
        <v>8.8530219362066127</v>
      </c>
      <c r="H95">
        <f t="shared" si="40"/>
        <v>10.532518248248948</v>
      </c>
    </row>
    <row r="96" spans="1:18" x14ac:dyDescent="0.25">
      <c r="B96" t="s">
        <v>43</v>
      </c>
      <c r="C96">
        <f>C94/C74</f>
        <v>1.5153182224296462</v>
      </c>
      <c r="D96">
        <f t="shared" ref="D96:G96" si="43">D94/D74</f>
        <v>0.7338750930384168</v>
      </c>
      <c r="E96">
        <f t="shared" si="43"/>
        <v>1.6018789343888065</v>
      </c>
      <c r="F96">
        <f t="shared" si="43"/>
        <v>2.8518748939726746</v>
      </c>
      <c r="G96">
        <f t="shared" si="43"/>
        <v>0.82319518337340258</v>
      </c>
      <c r="H96">
        <f t="shared" si="40"/>
        <v>1.3313057109702187</v>
      </c>
    </row>
    <row r="97" spans="1:8" x14ac:dyDescent="0.25">
      <c r="B97" t="s">
        <v>66</v>
      </c>
      <c r="C97">
        <v>248532800</v>
      </c>
      <c r="D97">
        <v>41079200</v>
      </c>
      <c r="E97">
        <v>2109500</v>
      </c>
      <c r="F97">
        <v>43133800</v>
      </c>
      <c r="G97">
        <v>37059700</v>
      </c>
      <c r="H97">
        <f t="shared" si="40"/>
        <v>32164808.336210273</v>
      </c>
    </row>
    <row r="103" spans="1:8" x14ac:dyDescent="0.25">
      <c r="A103" t="s">
        <v>14</v>
      </c>
      <c r="B103" t="s">
        <v>43</v>
      </c>
    </row>
    <row r="104" spans="1:8" x14ac:dyDescent="0.25">
      <c r="B104" t="s">
        <v>37</v>
      </c>
      <c r="H104">
        <f t="shared" si="28"/>
        <v>0</v>
      </c>
    </row>
    <row r="105" spans="1:8" x14ac:dyDescent="0.25">
      <c r="B105" t="s">
        <v>38</v>
      </c>
      <c r="H105">
        <f t="shared" si="28"/>
        <v>0</v>
      </c>
    </row>
    <row r="106" spans="1:8" x14ac:dyDescent="0.25">
      <c r="B106" t="s">
        <v>39</v>
      </c>
      <c r="H106">
        <f t="shared" si="28"/>
        <v>0</v>
      </c>
    </row>
    <row r="107" spans="1:8" x14ac:dyDescent="0.25">
      <c r="B107" t="s">
        <v>40</v>
      </c>
      <c r="H107">
        <f t="shared" si="28"/>
        <v>0</v>
      </c>
    </row>
    <row r="108" spans="1:8" x14ac:dyDescent="0.25">
      <c r="B108" t="s">
        <v>41</v>
      </c>
      <c r="H108">
        <f t="shared" si="28"/>
        <v>0</v>
      </c>
    </row>
    <row r="109" spans="1:8" x14ac:dyDescent="0.25">
      <c r="B109" t="s">
        <v>42</v>
      </c>
      <c r="C109">
        <f>C104/C70</f>
        <v>0</v>
      </c>
      <c r="D109">
        <f>D104/D70</f>
        <v>0</v>
      </c>
      <c r="E109">
        <f>E104/E70</f>
        <v>0</v>
      </c>
      <c r="F109">
        <f>F104/F70</f>
        <v>0</v>
      </c>
      <c r="G109">
        <f>G104/G70</f>
        <v>0</v>
      </c>
      <c r="H109">
        <f t="shared" si="28"/>
        <v>0</v>
      </c>
    </row>
    <row r="110" spans="1:8" x14ac:dyDescent="0.25">
      <c r="B110" t="s">
        <v>43</v>
      </c>
      <c r="C110">
        <f>C108/C74</f>
        <v>0</v>
      </c>
      <c r="D110">
        <f>D108/D74</f>
        <v>0</v>
      </c>
      <c r="E110">
        <f>E108/E74</f>
        <v>0</v>
      </c>
      <c r="F110">
        <f>F108/F74</f>
        <v>0</v>
      </c>
      <c r="G110">
        <f>G108/G74</f>
        <v>0</v>
      </c>
      <c r="H110">
        <f t="shared" si="28"/>
        <v>0</v>
      </c>
    </row>
    <row r="114" spans="2:10" x14ac:dyDescent="0.25">
      <c r="B114" t="s">
        <v>40</v>
      </c>
      <c r="C114">
        <v>0.73600500000000002</v>
      </c>
      <c r="D114">
        <v>0.73600500000000002</v>
      </c>
      <c r="E114">
        <v>0.73600500000000002</v>
      </c>
      <c r="F114">
        <v>0.73600500000000002</v>
      </c>
      <c r="G114">
        <v>0.73600500000000002</v>
      </c>
    </row>
    <row r="115" spans="2:10" x14ac:dyDescent="0.25">
      <c r="B115" t="s">
        <v>39</v>
      </c>
      <c r="C115">
        <v>2.2806099999999998</v>
      </c>
      <c r="D115">
        <v>1.1963699999999999</v>
      </c>
      <c r="E115">
        <v>0.98675199999999996</v>
      </c>
      <c r="F115">
        <v>2.7997100000000001</v>
      </c>
      <c r="G115">
        <v>1.9773499999999999</v>
      </c>
    </row>
    <row r="116" spans="2:10" x14ac:dyDescent="0.25">
      <c r="B116" t="s">
        <v>9</v>
      </c>
      <c r="C116">
        <v>44042300</v>
      </c>
      <c r="D116">
        <v>22480500</v>
      </c>
      <c r="E116">
        <v>583700</v>
      </c>
      <c r="F116">
        <v>3545400</v>
      </c>
      <c r="G116">
        <v>16253600</v>
      </c>
    </row>
    <row r="117" spans="2:10" x14ac:dyDescent="0.25">
      <c r="B117" t="s">
        <v>44</v>
      </c>
      <c r="C117">
        <f>((C114+C115)*(C116)^2)/(10^18)</f>
        <v>5.8514010852750526E-3</v>
      </c>
      <c r="D117">
        <f t="shared" ref="D117:G117" si="44">((D114+D115)*(D116)^2)/(10^18)</f>
        <v>9.7656991947309385E-4</v>
      </c>
      <c r="E117">
        <f t="shared" si="44"/>
        <v>5.8695311238733007E-7</v>
      </c>
      <c r="F117">
        <f t="shared" si="44"/>
        <v>4.4443446651329401E-5</v>
      </c>
      <c r="G117">
        <f t="shared" si="44"/>
        <v>7.168128023875808E-4</v>
      </c>
      <c r="H117">
        <f>(C117*D117*E117*F117*G117)^(1/5)</f>
        <v>1.6060387557343975E-4</v>
      </c>
    </row>
    <row r="121" spans="2:10" x14ac:dyDescent="0.25">
      <c r="B121" t="s">
        <v>40</v>
      </c>
      <c r="C121">
        <v>0.81369499999999995</v>
      </c>
      <c r="D121">
        <v>0.81369499999999995</v>
      </c>
      <c r="E121">
        <v>0.81369499999999995</v>
      </c>
      <c r="F121">
        <v>0.81369499999999995</v>
      </c>
      <c r="G121">
        <v>0.81369499999999995</v>
      </c>
      <c r="H121" t="s">
        <v>71</v>
      </c>
    </row>
    <row r="122" spans="2:10" x14ac:dyDescent="0.25">
      <c r="B122" t="s">
        <v>39</v>
      </c>
      <c r="C122">
        <v>2.57734</v>
      </c>
      <c r="D122">
        <v>1.0508200000000001</v>
      </c>
      <c r="E122">
        <v>1.1678900000000001</v>
      </c>
      <c r="F122">
        <v>2.86639</v>
      </c>
      <c r="G122">
        <v>2.2086800000000002</v>
      </c>
    </row>
    <row r="123" spans="2:10" x14ac:dyDescent="0.25">
      <c r="B123" t="s">
        <v>9</v>
      </c>
      <c r="C123">
        <v>39026100</v>
      </c>
      <c r="D123">
        <v>28392600</v>
      </c>
      <c r="E123">
        <v>457700</v>
      </c>
      <c r="F123">
        <v>3489100</v>
      </c>
      <c r="G123">
        <v>14527000</v>
      </c>
    </row>
    <row r="124" spans="2:10" x14ac:dyDescent="0.25">
      <c r="B124" t="s">
        <v>44</v>
      </c>
      <c r="C124">
        <f>((C121+C122)*(C123)^2)/(10^18)</f>
        <v>5.1646700140599517E-3</v>
      </c>
      <c r="D124">
        <f t="shared" ref="D124" si="45">((D121+D122)*(D123)^2)/(10^18)</f>
        <v>1.5030596275560412E-3</v>
      </c>
      <c r="E124">
        <f t="shared" ref="E124" si="46">((E121+E122)*(E123)^2)/(10^18)</f>
        <v>4.1512083472464996E-7</v>
      </c>
      <c r="F124">
        <f t="shared" ref="F124" si="47">((F121+F122)*(F123)^2)/(10^18)</f>
        <v>4.4800687995398849E-5</v>
      </c>
      <c r="G124">
        <f t="shared" ref="G124" si="48">((G121+G122)*(G123)^2)/(10^18)</f>
        <v>6.3782306668637499E-4</v>
      </c>
      <c r="H124">
        <f>(C124*D124*E124*F124*G124)^(1/5)</f>
        <v>1.5589624144676949E-4</v>
      </c>
    </row>
    <row r="127" spans="2:10" x14ac:dyDescent="0.25">
      <c r="B127" t="s">
        <v>40</v>
      </c>
      <c r="C127">
        <v>0.81103000000000003</v>
      </c>
      <c r="D127">
        <v>0.81103000000000003</v>
      </c>
      <c r="E127">
        <v>0.81103000000000003</v>
      </c>
      <c r="F127">
        <v>0.81103000000000003</v>
      </c>
      <c r="G127">
        <v>0.81103000000000003</v>
      </c>
      <c r="H127" t="s">
        <v>72</v>
      </c>
      <c r="J127" t="s">
        <v>76</v>
      </c>
    </row>
    <row r="128" spans="2:10" x14ac:dyDescent="0.25">
      <c r="B128" t="s">
        <v>39</v>
      </c>
      <c r="C128">
        <v>2.7063600000000001</v>
      </c>
      <c r="D128">
        <v>1.13683</v>
      </c>
      <c r="E128">
        <v>1.2588999999999999</v>
      </c>
      <c r="F128">
        <v>2.65883</v>
      </c>
      <c r="G128">
        <v>2.2811300000000001</v>
      </c>
      <c r="H128" s="5"/>
      <c r="I128" t="s">
        <v>68</v>
      </c>
    </row>
    <row r="129" spans="2:10" x14ac:dyDescent="0.25">
      <c r="B129" t="s">
        <v>9</v>
      </c>
      <c r="C129">
        <v>35500900</v>
      </c>
      <c r="D129">
        <v>24127500</v>
      </c>
      <c r="E129">
        <v>466800</v>
      </c>
      <c r="F129">
        <v>3671700</v>
      </c>
      <c r="G129">
        <v>13449500</v>
      </c>
    </row>
    <row r="130" spans="2:10" x14ac:dyDescent="0.25">
      <c r="B130" t="s">
        <v>44</v>
      </c>
      <c r="C130">
        <f>((C127+C128)*(C129)^2)/(10^18)</f>
        <v>4.433015511570086E-3</v>
      </c>
      <c r="D130">
        <f t="shared" ref="D130" si="49">((D127+D128)*(D129)^2)/(10^18)</f>
        <v>1.1339199280991251E-3</v>
      </c>
      <c r="E130">
        <f t="shared" ref="E130" si="50">((E127+E128)*(E129)^2)/(10^18)</f>
        <v>4.5104238364319993E-7</v>
      </c>
      <c r="F130">
        <f t="shared" ref="F130" si="51">((F127+F128)*(F129)^2)/(10^18)</f>
        <v>4.6778504294975399E-5</v>
      </c>
      <c r="G130">
        <f t="shared" ref="G130" si="52">((G127+G128)*(G129)^2)/(10^18)</f>
        <v>5.5933788562104007E-4</v>
      </c>
      <c r="H130">
        <f>(C130*D130*E130*F130*G130)^(1/5)</f>
        <v>1.4277228560074357E-4</v>
      </c>
    </row>
    <row r="134" spans="2:10" x14ac:dyDescent="0.25">
      <c r="B134" t="s">
        <v>40</v>
      </c>
      <c r="C134">
        <v>0.69355699999999998</v>
      </c>
      <c r="D134">
        <v>0.69355699999999998</v>
      </c>
      <c r="E134">
        <v>0.69355699999999998</v>
      </c>
      <c r="F134">
        <v>0.69355699999999998</v>
      </c>
      <c r="G134">
        <v>0.69355699999999998</v>
      </c>
      <c r="H134" t="s">
        <v>73</v>
      </c>
      <c r="J134" t="s">
        <v>75</v>
      </c>
    </row>
    <row r="135" spans="2:10" x14ac:dyDescent="0.25">
      <c r="B135" t="s">
        <v>39</v>
      </c>
      <c r="C135">
        <v>1.9063000000000001</v>
      </c>
      <c r="D135">
        <v>0.86624199999999996</v>
      </c>
      <c r="E135">
        <v>0.86136900000000005</v>
      </c>
      <c r="F135">
        <v>1.5589299999999999</v>
      </c>
      <c r="G135">
        <v>1.56871</v>
      </c>
    </row>
    <row r="136" spans="2:10" x14ac:dyDescent="0.25">
      <c r="B136" t="s">
        <v>9</v>
      </c>
      <c r="C136">
        <v>34939100</v>
      </c>
      <c r="D136">
        <v>24910300</v>
      </c>
      <c r="E136">
        <v>488900</v>
      </c>
      <c r="F136">
        <v>4407300</v>
      </c>
      <c r="G136">
        <v>13860900</v>
      </c>
    </row>
    <row r="137" spans="2:10" x14ac:dyDescent="0.25">
      <c r="B137" t="s">
        <v>44</v>
      </c>
      <c r="C137">
        <f>((C134+C135)*(C136)^2)/(10^18)</f>
        <v>3.1737512769846403E-3</v>
      </c>
      <c r="D137">
        <f t="shared" ref="D137" si="53">((D134+D135)*(D136)^2)/(10^18)</f>
        <v>9.6789122676813587E-4</v>
      </c>
      <c r="E137">
        <f t="shared" ref="E137" si="54">((E134+E135)*(E136)^2)/(10^18)</f>
        <v>3.7166340383246E-7</v>
      </c>
      <c r="F137">
        <f t="shared" ref="F137" si="55">((F134+F135)*(F136)^2)/(10^18)</f>
        <v>4.3752968119912223E-5</v>
      </c>
      <c r="G137">
        <f t="shared" ref="G137" si="56">((G134+G135)*(G136)^2)/(10^18)</f>
        <v>4.3463702666275223E-4</v>
      </c>
      <c r="H137">
        <f>(C137*D137*E137*F137*G137)^(1/5)</f>
        <v>1.1677145633377514E-4</v>
      </c>
    </row>
    <row r="141" spans="2:10" x14ac:dyDescent="0.25">
      <c r="B141" t="s">
        <v>40</v>
      </c>
      <c r="H141" t="s">
        <v>74</v>
      </c>
    </row>
    <row r="142" spans="2:10" x14ac:dyDescent="0.25">
      <c r="B142" t="s">
        <v>39</v>
      </c>
    </row>
    <row r="143" spans="2:10" x14ac:dyDescent="0.25">
      <c r="B143" t="s">
        <v>9</v>
      </c>
    </row>
    <row r="144" spans="2:10" x14ac:dyDescent="0.25">
      <c r="B144" t="s">
        <v>44</v>
      </c>
      <c r="C144">
        <f>((C141+C142)*(C143)^2)/(10^18)</f>
        <v>0</v>
      </c>
      <c r="D144">
        <f t="shared" ref="D144" si="57">((D141+D142)*(D143)^2)/(10^18)</f>
        <v>0</v>
      </c>
      <c r="E144">
        <f t="shared" ref="E144" si="58">((E141+E142)*(E143)^2)/(10^18)</f>
        <v>0</v>
      </c>
      <c r="F144">
        <f t="shared" ref="F144" si="59">((F141+F142)*(F143)^2)/(10^18)</f>
        <v>0</v>
      </c>
      <c r="G144">
        <f t="shared" ref="G144" si="60">((G141+G142)*(G143)^2)/(10^18)</f>
        <v>0</v>
      </c>
      <c r="H144">
        <f>(C144*D144*E144*F144*G144)^(1/5)</f>
        <v>0</v>
      </c>
    </row>
    <row r="150" spans="1:8" x14ac:dyDescent="0.25">
      <c r="A150" t="s">
        <v>44</v>
      </c>
      <c r="B150" t="s">
        <v>45</v>
      </c>
      <c r="C150" t="s">
        <v>1</v>
      </c>
      <c r="D150" t="s">
        <v>2</v>
      </c>
      <c r="E150" t="s">
        <v>3</v>
      </c>
      <c r="F150" t="s">
        <v>5</v>
      </c>
      <c r="G150" t="s">
        <v>4</v>
      </c>
      <c r="H150" t="s">
        <v>6</v>
      </c>
    </row>
    <row r="151" spans="1:8" x14ac:dyDescent="0.25">
      <c r="B151" t="s">
        <v>7</v>
      </c>
      <c r="C151">
        <f>(C74*C4)/(10^18)</f>
        <v>0.2633216214580737</v>
      </c>
      <c r="D151">
        <f>(D74*D4)/(10^18)</f>
        <v>3.5884561106593334E-2</v>
      </c>
      <c r="E151">
        <f>(E74*E4)/(10^18)</f>
        <v>1.3684173508103643E-5</v>
      </c>
      <c r="F151">
        <f>(F74*F4)/(10^18)</f>
        <v>1.8478401959582912E-3</v>
      </c>
      <c r="G151">
        <f>(G74*G4)/(10^18)</f>
        <v>3.0527213198195575E-2</v>
      </c>
      <c r="H151">
        <f>(C151*D151*E151*F151*G151)^(1/5)</f>
        <v>5.9236973310068143E-3</v>
      </c>
    </row>
    <row r="152" spans="1:8" x14ac:dyDescent="0.25">
      <c r="B152" t="s">
        <v>13</v>
      </c>
      <c r="C152">
        <f>(C79*C28)/(10^18)</f>
        <v>4.628750048819766E-3</v>
      </c>
      <c r="D152">
        <f>(D79*D28)/(10^18)</f>
        <v>9.6794386769663977E-4</v>
      </c>
      <c r="E152">
        <f>(E79*E28)/(10^18)</f>
        <v>3.7738096902875007E-7</v>
      </c>
      <c r="F152">
        <f>(F79*F28)/(10^18)</f>
        <v>5.7706106385163956E-5</v>
      </c>
      <c r="G152">
        <f>(G79*G28)/(10^18)</f>
        <v>5.7411264572260884E-4</v>
      </c>
      <c r="H152">
        <f t="shared" ref="H152:H153" si="61">(C152*D152*E152*F152*G152)^(1/5)</f>
        <v>1.4114404401607453E-4</v>
      </c>
    </row>
    <row r="153" spans="1:8" x14ac:dyDescent="0.25">
      <c r="B153" t="s">
        <v>69</v>
      </c>
      <c r="C153">
        <f>(C94*C97)/(10^18)</f>
        <v>8.8329771549083308E-2</v>
      </c>
      <c r="D153">
        <f>(D94*D97)/(10^18)</f>
        <v>2.5709680247912549E-3</v>
      </c>
      <c r="E153">
        <f>(E94*E97)/(10^18)</f>
        <v>5.6321479598735E-6</v>
      </c>
      <c r="F153">
        <f>(F94*F97)/(10^18)</f>
        <v>2.4243585740391445E-3</v>
      </c>
      <c r="G153">
        <f>(G94*G97)/(10^18)</f>
        <v>2.428649839968993E-3</v>
      </c>
      <c r="H153">
        <f t="shared" si="61"/>
        <v>1.4975037518117312E-3</v>
      </c>
    </row>
    <row r="154" spans="1:8" x14ac:dyDescent="0.25">
      <c r="B154" t="s">
        <v>70</v>
      </c>
    </row>
  </sheetData>
  <mergeCells count="50">
    <mergeCell ref="L8:M8"/>
    <mergeCell ref="N8:P8"/>
    <mergeCell ref="L9:M9"/>
    <mergeCell ref="N9:P9"/>
    <mergeCell ref="L14:M14"/>
    <mergeCell ref="N14:P14"/>
    <mergeCell ref="Q8:S8"/>
    <mergeCell ref="Q9:S9"/>
    <mergeCell ref="T8:U8"/>
    <mergeCell ref="T9:U9"/>
    <mergeCell ref="V8:X8"/>
    <mergeCell ref="V9:X9"/>
    <mergeCell ref="L13:M13"/>
    <mergeCell ref="N13:P13"/>
    <mergeCell ref="Q13:S13"/>
    <mergeCell ref="T13:U13"/>
    <mergeCell ref="V13:X13"/>
    <mergeCell ref="T14:U14"/>
    <mergeCell ref="V14:X14"/>
    <mergeCell ref="L18:M18"/>
    <mergeCell ref="N18:P18"/>
    <mergeCell ref="Q18:S18"/>
    <mergeCell ref="T18:U18"/>
    <mergeCell ref="V18:X18"/>
    <mergeCell ref="Q14:S14"/>
    <mergeCell ref="L19:M19"/>
    <mergeCell ref="N19:P19"/>
    <mergeCell ref="Q19:S19"/>
    <mergeCell ref="T19:U19"/>
    <mergeCell ref="V19:X19"/>
    <mergeCell ref="L23:M23"/>
    <mergeCell ref="N23:P23"/>
    <mergeCell ref="Q23:S23"/>
    <mergeCell ref="T23:U23"/>
    <mergeCell ref="V23:X23"/>
    <mergeCell ref="L24:M24"/>
    <mergeCell ref="N24:P24"/>
    <mergeCell ref="Q24:S24"/>
    <mergeCell ref="T24:U24"/>
    <mergeCell ref="V24:X24"/>
    <mergeCell ref="L28:M28"/>
    <mergeCell ref="N28:P28"/>
    <mergeCell ref="Q28:S28"/>
    <mergeCell ref="T28:U28"/>
    <mergeCell ref="V28:X28"/>
    <mergeCell ref="L29:M29"/>
    <mergeCell ref="N29:P29"/>
    <mergeCell ref="Q29:S29"/>
    <mergeCell ref="T29:U29"/>
    <mergeCell ref="V29:X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Pedro Gonçalo</cp:lastModifiedBy>
  <dcterms:created xsi:type="dcterms:W3CDTF">2017-12-05T18:43:02Z</dcterms:created>
  <dcterms:modified xsi:type="dcterms:W3CDTF">2017-12-06T21:24:02Z</dcterms:modified>
</cp:coreProperties>
</file>