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edro_klauber_prestserv_petrobras_com_br1/Documents/C3/Programação/python/Automações RECAP/Indicadores/Novo projeto/"/>
    </mc:Choice>
  </mc:AlternateContent>
  <xr:revisionPtr revIDLastSave="0" documentId="8_{F95232A5-8309-4B07-8D82-BD3D10B351CB}" xr6:coauthVersionLast="47" xr6:coauthVersionMax="47" xr10:uidLastSave="{00000000-0000-0000-0000-000000000000}"/>
  <bookViews>
    <workbookView xWindow="-108" yWindow="-108" windowWidth="23256" windowHeight="12456" tabRatio="956" activeTab="1" xr2:uid="{764A3B1C-4385-41E0-85B9-B2E5043E601B}"/>
  </bookViews>
  <sheets>
    <sheet name="LISTA DE INDICADORES" sheetId="8" r:id="rId1"/>
    <sheet name="IARI" sheetId="1" r:id="rId2"/>
    <sheet name="IAZF" sheetId="2" r:id="rId3"/>
    <sheet name="PFCEO" sheetId="9" r:id="rId4"/>
    <sheet name="VAZAMENTOS GERAL" sheetId="3" r:id="rId5"/>
    <sheet name="VAZAMENTOS VC" sheetId="4" r:id="rId6"/>
    <sheet name="DISP.PURGADORES" sheetId="10" r:id="rId7"/>
    <sheet name="REALIZACAO SEMANAL" sheetId="6" r:id="rId8"/>
    <sheet name="TEMPO DE PLANEJAMENTO" sheetId="5" r:id="rId9"/>
    <sheet name="DISP.EQUIPAMENTOS" sheetId="11" r:id="rId10"/>
    <sheet name="CONTROLE DE ANDAIMES" sheetId="13" r:id="rId11"/>
    <sheet name="CONTROLE MANGUEIRAS" sheetId="12" r:id="rId12"/>
    <sheet name="CARTEIRA PLANEJAMENTO CAL COM" sheetId="14" r:id="rId13"/>
    <sheet name="Planilha7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6" l="1"/>
  <c r="L9" i="13"/>
  <c r="K9" i="13"/>
  <c r="B21" i="4" l="1"/>
  <c r="B21" i="3" l="1"/>
  <c r="F5" i="2"/>
  <c r="L3" i="13"/>
  <c r="L4" i="13"/>
  <c r="L5" i="13"/>
  <c r="L6" i="13"/>
  <c r="L7" i="13"/>
  <c r="L8" i="13"/>
  <c r="L2" i="13"/>
  <c r="K3" i="13"/>
  <c r="K4" i="13"/>
  <c r="K5" i="13"/>
  <c r="K6" i="13"/>
  <c r="K7" i="13"/>
  <c r="K8" i="13"/>
  <c r="K2" i="13"/>
  <c r="D50" i="6" l="1"/>
  <c r="B20" i="4" l="1"/>
  <c r="B20" i="3"/>
  <c r="F4" i="2"/>
  <c r="G13" i="1"/>
  <c r="D49" i="6" l="1"/>
  <c r="B19" i="3"/>
  <c r="B19" i="4"/>
  <c r="F3" i="2"/>
  <c r="F2" i="2"/>
  <c r="B18" i="4"/>
  <c r="B17" i="4"/>
  <c r="B16" i="4"/>
  <c r="B15" i="4"/>
  <c r="B14" i="4"/>
  <c r="B13" i="4"/>
  <c r="B12" i="4"/>
  <c r="B11" i="4"/>
  <c r="B10" i="4"/>
  <c r="B10" i="3"/>
  <c r="B11" i="3"/>
  <c r="B12" i="3"/>
  <c r="B13" i="3"/>
  <c r="B14" i="3"/>
  <c r="B15" i="3"/>
  <c r="B16" i="3"/>
  <c r="B17" i="3"/>
  <c r="B18" i="3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I2" i="14"/>
  <c r="E3" i="14"/>
  <c r="E4" i="14"/>
  <c r="E5" i="14"/>
  <c r="E6" i="14"/>
  <c r="E7" i="14"/>
  <c r="E8" i="14"/>
  <c r="I8" i="14" s="1"/>
  <c r="E9" i="14"/>
  <c r="I9" i="14" s="1"/>
  <c r="E10" i="14"/>
  <c r="E11" i="14"/>
  <c r="E12" i="14"/>
  <c r="E13" i="14"/>
  <c r="E14" i="14"/>
  <c r="E15" i="14"/>
  <c r="E16" i="14"/>
  <c r="I16" i="14" s="1"/>
  <c r="E17" i="14"/>
  <c r="I17" i="14" s="1"/>
  <c r="E18" i="14"/>
  <c r="E19" i="14"/>
  <c r="E2" i="14"/>
  <c r="I3" i="14"/>
  <c r="I4" i="14"/>
  <c r="I5" i="14"/>
  <c r="I6" i="14"/>
  <c r="I7" i="14"/>
  <c r="I10" i="14"/>
  <c r="I11" i="14"/>
  <c r="I12" i="14"/>
  <c r="I13" i="14"/>
  <c r="I14" i="14"/>
  <c r="I15" i="14"/>
  <c r="I18" i="14"/>
  <c r="I19" i="14"/>
  <c r="C4" i="14"/>
  <c r="F4" i="14" s="1"/>
  <c r="C5" i="14"/>
  <c r="F5" i="14" s="1"/>
  <c r="C6" i="14"/>
  <c r="F6" i="14" s="1"/>
  <c r="C7" i="14"/>
  <c r="F7" i="14" s="1"/>
  <c r="C8" i="14"/>
  <c r="F8" i="14" s="1"/>
  <c r="C9" i="14"/>
  <c r="F9" i="14" s="1"/>
  <c r="C10" i="14"/>
  <c r="F10" i="14" s="1"/>
  <c r="C11" i="14"/>
  <c r="F11" i="14" s="1"/>
  <c r="C12" i="14"/>
  <c r="F12" i="14" s="1"/>
  <c r="C13" i="14"/>
  <c r="F13" i="14" s="1"/>
  <c r="C14" i="14"/>
  <c r="F14" i="14" s="1"/>
  <c r="C15" i="14"/>
  <c r="F15" i="14" s="1"/>
  <c r="C16" i="14"/>
  <c r="F16" i="14" s="1"/>
  <c r="C17" i="14"/>
  <c r="F17" i="14" s="1"/>
  <c r="C18" i="14"/>
  <c r="F18" i="14" s="1"/>
  <c r="C19" i="14"/>
  <c r="F19" i="14" s="1"/>
  <c r="C3" i="14"/>
  <c r="F3" i="14" s="1"/>
  <c r="C2" i="14"/>
  <c r="B3" i="9"/>
  <c r="B2" i="9"/>
  <c r="B3" i="2"/>
  <c r="B2" i="2"/>
  <c r="B12" i="1"/>
  <c r="B10" i="1"/>
  <c r="B11" i="1"/>
  <c r="F2" i="14" l="1"/>
  <c r="G2" i="14" s="1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</calcChain>
</file>

<file path=xl/sharedStrings.xml><?xml version="1.0" encoding="utf-8"?>
<sst xmlns="http://schemas.openxmlformats.org/spreadsheetml/2006/main" count="402" uniqueCount="130">
  <si>
    <t>DATA</t>
  </si>
  <si>
    <t>IARI</t>
  </si>
  <si>
    <t>IAZF</t>
  </si>
  <si>
    <t>PFCEO</t>
  </si>
  <si>
    <t>VAZAMENTOS GERAL</t>
  </si>
  <si>
    <t>VAZAMENTO VC</t>
  </si>
  <si>
    <t>Planilha</t>
  </si>
  <si>
    <t>X</t>
  </si>
  <si>
    <t>DISP.PURGADORES</t>
  </si>
  <si>
    <t>INDICADOR</t>
  </si>
  <si>
    <t>REALIZACAO SEMANAL</t>
  </si>
  <si>
    <t>TEMPO DE PLANEJAMENTO</t>
  </si>
  <si>
    <t>DISP.EQUIPAMENTOS</t>
  </si>
  <si>
    <t>CONTROLE DE ANDAIMES</t>
  </si>
  <si>
    <t>CONTROLE DE MANGUEIRAS</t>
  </si>
  <si>
    <t>TOTAL DE MEDIDAS</t>
  </si>
  <si>
    <t>MEDIDAS A VENCER NO MÊS</t>
  </si>
  <si>
    <t>SEMANA</t>
  </si>
  <si>
    <t>2025.10</t>
  </si>
  <si>
    <t>2025.11</t>
  </si>
  <si>
    <t>2025.12</t>
  </si>
  <si>
    <t>2025.13</t>
  </si>
  <si>
    <t>2025.14</t>
  </si>
  <si>
    <t>2025.15</t>
  </si>
  <si>
    <t>2025.16</t>
  </si>
  <si>
    <t>2025.17</t>
  </si>
  <si>
    <t>2025.18</t>
  </si>
  <si>
    <t>2025.08</t>
  </si>
  <si>
    <t>2025.09</t>
  </si>
  <si>
    <t>MEDIDAS EXECUTADAS NO MÊS</t>
  </si>
  <si>
    <t>NOTAS PENDENTES NO MÊS</t>
  </si>
  <si>
    <t>% INDICADOR ATUAL</t>
  </si>
  <si>
    <t>% AMEÇAS INDICADOR MÊS</t>
  </si>
  <si>
    <t>META</t>
  </si>
  <si>
    <t>2025.01</t>
  </si>
  <si>
    <t>2025.02</t>
  </si>
  <si>
    <t>2025.03</t>
  </si>
  <si>
    <t>2025.04</t>
  </si>
  <si>
    <t>2025.05</t>
  </si>
  <si>
    <t>2025.06</t>
  </si>
  <si>
    <t>2025.07</t>
  </si>
  <si>
    <t>2025.19</t>
  </si>
  <si>
    <t>MPMI EE</t>
  </si>
  <si>
    <t>EQEC EE</t>
  </si>
  <si>
    <t>MÉDIA MPMI EE</t>
  </si>
  <si>
    <t>SALDO EE</t>
  </si>
  <si>
    <t>SALDO EE ACUMULADO</t>
  </si>
  <si>
    <t>Elaborada</t>
  </si>
  <si>
    <t>CARTEIRA PLANEJAMENTO CAL COM</t>
  </si>
  <si>
    <t>CESAR</t>
  </si>
  <si>
    <t>MARCELO</t>
  </si>
  <si>
    <t>GABRIEL</t>
  </si>
  <si>
    <t>PERF CESAR</t>
  </si>
  <si>
    <t>PERF MARCELO</t>
  </si>
  <si>
    <t>PERF GABRIEL</t>
  </si>
  <si>
    <t>MÉDIA EQEC EE DIARIA</t>
  </si>
  <si>
    <t>VAZAMENTOS TOTAIS</t>
  </si>
  <si>
    <t>VAZAMENTOS VP</t>
  </si>
  <si>
    <t>OPERAÇÕES NIVELADAS</t>
  </si>
  <si>
    <t>QUEBRA DA PROGRAMAÇÃO</t>
  </si>
  <si>
    <t>2024.23</t>
  </si>
  <si>
    <t>2024.24</t>
  </si>
  <si>
    <t>2024.25</t>
  </si>
  <si>
    <t>2024.26</t>
  </si>
  <si>
    <t>2024.27</t>
  </si>
  <si>
    <t>2024.28</t>
  </si>
  <si>
    <t>2024.29</t>
  </si>
  <si>
    <t>2024.30</t>
  </si>
  <si>
    <t>2024.31</t>
  </si>
  <si>
    <t>2024.32</t>
  </si>
  <si>
    <t>2024.33</t>
  </si>
  <si>
    <t>2024.34</t>
  </si>
  <si>
    <t>2024.35</t>
  </si>
  <si>
    <t>2024.36</t>
  </si>
  <si>
    <t>2024.37</t>
  </si>
  <si>
    <t>2024.38</t>
  </si>
  <si>
    <t>2024.39</t>
  </si>
  <si>
    <t>2024.40</t>
  </si>
  <si>
    <t>2024.41</t>
  </si>
  <si>
    <t>2024.42</t>
  </si>
  <si>
    <t>2024.43</t>
  </si>
  <si>
    <t>2024.44</t>
  </si>
  <si>
    <t>2024.45</t>
  </si>
  <si>
    <t>2024.46</t>
  </si>
  <si>
    <t>2024.47</t>
  </si>
  <si>
    <t>2024.48</t>
  </si>
  <si>
    <t>2024.49</t>
  </si>
  <si>
    <t>2024.50</t>
  </si>
  <si>
    <t>2024.51</t>
  </si>
  <si>
    <t>2024.52</t>
  </si>
  <si>
    <t>% IMEDIATAS</t>
  </si>
  <si>
    <t>REALIZAÇÃO  SEMANAL</t>
  </si>
  <si>
    <t>TOTAL PLANEJADAS ELE</t>
  </si>
  <si>
    <t>TOTAL PLANEJADAS INS</t>
  </si>
  <si>
    <t>TOTAL PLANEJADAS CAL</t>
  </si>
  <si>
    <t>TOTAL PLANEJADAS COM</t>
  </si>
  <si>
    <t>TOTAL PLANEJADAS MEC</t>
  </si>
  <si>
    <t>DISPONIBILIDADE</t>
  </si>
  <si>
    <t>PARCIAL</t>
  </si>
  <si>
    <t>CARTEIRA PLANEJAMENTO MEC</t>
  </si>
  <si>
    <t>CARTEIRA PLANEJAMENTO INS</t>
  </si>
  <si>
    <t>CARTEIRA PLANEJAMENTO ELE</t>
  </si>
  <si>
    <t>TOTAL INDICADOR</t>
  </si>
  <si>
    <t>EQUIPAMENTOS NO PAINEL</t>
  </si>
  <si>
    <t>DESCRIÇÃO DA META</t>
  </si>
  <si>
    <t>Mais é Melhor</t>
  </si>
  <si>
    <t>Menos é Melhor</t>
  </si>
  <si>
    <t>Meta 100%</t>
  </si>
  <si>
    <t>POWER BI</t>
  </si>
  <si>
    <t>2025.20</t>
  </si>
  <si>
    <t>IDP</t>
  </si>
  <si>
    <t>TUBOS CONVENCIONAIS (Linear)</t>
  </si>
  <si>
    <t>TUBOS MULTIDIRECIONAIS (Linear)</t>
  </si>
  <si>
    <t>PRANCHAS (peças)</t>
  </si>
  <si>
    <t>RODAPE  (peças)</t>
  </si>
  <si>
    <t>ACESSORIOS  (peças)</t>
  </si>
  <si>
    <t>Saldo GAVETEIRO Linear</t>
  </si>
  <si>
    <t>Saldo Gaveterio Peças</t>
  </si>
  <si>
    <t>Ultima atualização</t>
  </si>
  <si>
    <t>FECHAMENTO MENSAL</t>
  </si>
  <si>
    <t>IMPACTO PREVISTO</t>
  </si>
  <si>
    <t>Mínimo</t>
  </si>
  <si>
    <t>IVENTARIO (LINEAR)</t>
  </si>
  <si>
    <t>EM CAMPO (LINEAR)</t>
  </si>
  <si>
    <t>Mês</t>
  </si>
  <si>
    <t>jan 2025</t>
  </si>
  <si>
    <t>2025.21</t>
  </si>
  <si>
    <t>fev 2025</t>
  </si>
  <si>
    <t>mar 2025</t>
  </si>
  <si>
    <t>abr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</si>
</sst>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yyyy\-mm\-dd;@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4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2" xfId="0" applyNumberFormat="1" applyBorder="1"/>
    <xf numFmtId="1" fontId="0" fillId="5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4" fillId="6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" fontId="4" fillId="6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6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0" borderId="0" xfId="2" applyNumberFormat="1" applyFont="1"/>
    <xf numFmtId="1" fontId="0" fillId="5" borderId="2" xfId="0" quotePrefix="1" applyNumberForma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F44F-676A-4A00-AF72-F68365C93302}">
  <sheetPr>
    <tabColor rgb="FFC00000"/>
  </sheetPr>
  <dimension ref="A1:E16"/>
  <sheetViews>
    <sheetView workbookViewId="0">
      <selection activeCell="H16" sqref="H16"/>
    </sheetView>
  </sheetViews>
  <sheetFormatPr defaultRowHeight="14.4" x14ac:dyDescent="0.3"/>
  <cols>
    <col min="1" max="1" width="31.109375" bestFit="1" customWidth="1"/>
    <col min="2" max="2" width="8.88671875" style="13"/>
    <col min="3" max="3" width="9.5546875" style="13" bestFit="1" customWidth="1"/>
    <col min="4" max="4" width="9.21875" style="13" bestFit="1" customWidth="1"/>
    <col min="5" max="5" width="16.77734375" style="13" bestFit="1" customWidth="1"/>
  </cols>
  <sheetData>
    <row r="1" spans="1:5" x14ac:dyDescent="0.3">
      <c r="A1" s="1" t="s">
        <v>9</v>
      </c>
      <c r="B1" s="25" t="s">
        <v>6</v>
      </c>
      <c r="C1" s="25" t="s">
        <v>47</v>
      </c>
      <c r="D1" s="25" t="s">
        <v>108</v>
      </c>
      <c r="E1" s="49" t="s">
        <v>118</v>
      </c>
    </row>
    <row r="2" spans="1:5" x14ac:dyDescent="0.3">
      <c r="A2" s="2" t="s">
        <v>1</v>
      </c>
      <c r="B2" s="3" t="s">
        <v>7</v>
      </c>
      <c r="C2" s="3" t="s">
        <v>7</v>
      </c>
      <c r="D2" s="3"/>
      <c r="E2" s="50">
        <v>45796</v>
      </c>
    </row>
    <row r="3" spans="1:5" x14ac:dyDescent="0.3">
      <c r="A3" s="2" t="s">
        <v>2</v>
      </c>
      <c r="B3" s="3" t="s">
        <v>7</v>
      </c>
      <c r="C3" s="3" t="s">
        <v>7</v>
      </c>
      <c r="D3" s="3"/>
      <c r="E3" s="50">
        <v>45796</v>
      </c>
    </row>
    <row r="4" spans="1:5" x14ac:dyDescent="0.3">
      <c r="A4" s="2" t="s">
        <v>3</v>
      </c>
      <c r="B4" s="3" t="s">
        <v>7</v>
      </c>
      <c r="C4" s="3"/>
      <c r="D4" s="3"/>
      <c r="E4" s="50">
        <v>45796</v>
      </c>
    </row>
    <row r="5" spans="1:5" x14ac:dyDescent="0.3">
      <c r="A5" s="2" t="s">
        <v>4</v>
      </c>
      <c r="B5" s="3" t="s">
        <v>7</v>
      </c>
      <c r="C5" s="3" t="s">
        <v>7</v>
      </c>
      <c r="D5" s="3"/>
      <c r="E5" s="50">
        <v>45796</v>
      </c>
    </row>
    <row r="6" spans="1:5" x14ac:dyDescent="0.3">
      <c r="A6" s="2" t="s">
        <v>5</v>
      </c>
      <c r="B6" s="3" t="s">
        <v>7</v>
      </c>
      <c r="C6" s="3" t="s">
        <v>7</v>
      </c>
      <c r="D6" s="3"/>
      <c r="E6" s="50">
        <v>45796</v>
      </c>
    </row>
    <row r="7" spans="1:5" x14ac:dyDescent="0.3">
      <c r="A7" s="2" t="s">
        <v>8</v>
      </c>
      <c r="B7" s="3" t="s">
        <v>7</v>
      </c>
      <c r="C7" s="3"/>
      <c r="D7" s="3"/>
      <c r="E7" s="50">
        <v>45796</v>
      </c>
    </row>
    <row r="8" spans="1:5" x14ac:dyDescent="0.3">
      <c r="A8" s="4" t="s">
        <v>10</v>
      </c>
      <c r="B8" s="5" t="s">
        <v>7</v>
      </c>
      <c r="C8" s="5" t="s">
        <v>7</v>
      </c>
      <c r="D8" s="5"/>
      <c r="E8" s="51"/>
    </row>
    <row r="9" spans="1:5" x14ac:dyDescent="0.3">
      <c r="A9" s="4" t="s">
        <v>11</v>
      </c>
      <c r="B9" s="5" t="s">
        <v>7</v>
      </c>
      <c r="C9" s="5" t="s">
        <v>98</v>
      </c>
      <c r="D9" s="5"/>
      <c r="E9" s="51">
        <v>45796</v>
      </c>
    </row>
    <row r="10" spans="1:5" x14ac:dyDescent="0.3">
      <c r="A10" s="4" t="s">
        <v>12</v>
      </c>
      <c r="B10" s="5" t="s">
        <v>7</v>
      </c>
      <c r="C10" s="5" t="s">
        <v>7</v>
      </c>
      <c r="D10" s="5"/>
      <c r="E10" s="51">
        <v>45796</v>
      </c>
    </row>
    <row r="11" spans="1:5" x14ac:dyDescent="0.3">
      <c r="A11" s="4" t="s">
        <v>13</v>
      </c>
      <c r="B11" s="5" t="s">
        <v>7</v>
      </c>
      <c r="C11" s="5"/>
      <c r="D11" s="5"/>
      <c r="E11" s="51">
        <v>45796</v>
      </c>
    </row>
    <row r="12" spans="1:5" x14ac:dyDescent="0.3">
      <c r="A12" s="30" t="s">
        <v>14</v>
      </c>
      <c r="B12" s="31" t="s">
        <v>7</v>
      </c>
      <c r="C12" s="31"/>
      <c r="D12" s="31"/>
      <c r="E12" s="31"/>
    </row>
    <row r="13" spans="1:5" x14ac:dyDescent="0.3">
      <c r="A13" s="32" t="s">
        <v>48</v>
      </c>
      <c r="B13" s="33" t="s">
        <v>7</v>
      </c>
      <c r="C13" s="33" t="s">
        <v>7</v>
      </c>
      <c r="D13" s="33"/>
      <c r="E13" s="33"/>
    </row>
    <row r="14" spans="1:5" x14ac:dyDescent="0.3">
      <c r="A14" s="32" t="s">
        <v>99</v>
      </c>
      <c r="B14" s="33"/>
      <c r="C14" s="33"/>
      <c r="D14" s="33"/>
      <c r="E14" s="33"/>
    </row>
    <row r="15" spans="1:5" x14ac:dyDescent="0.3">
      <c r="A15" s="32" t="s">
        <v>100</v>
      </c>
      <c r="B15" s="33"/>
      <c r="C15" s="33"/>
      <c r="D15" s="33"/>
      <c r="E15" s="33"/>
    </row>
    <row r="16" spans="1:5" x14ac:dyDescent="0.3">
      <c r="A16" s="32" t="s">
        <v>101</v>
      </c>
      <c r="B16" s="33"/>
      <c r="C16" s="33"/>
      <c r="D16" s="33"/>
      <c r="E16" s="3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180-5CF9-471E-B750-9DE2051A5EE9}">
  <sheetPr>
    <tabColor theme="4"/>
  </sheetPr>
  <dimension ref="A1:C58"/>
  <sheetViews>
    <sheetView workbookViewId="0">
      <pane ySplit="1" topLeftCell="A38" activePane="bottomLeft" state="frozen"/>
      <selection pane="bottomLeft" activeCell="C61" sqref="C61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3" width="23.21875" bestFit="1" customWidth="1"/>
  </cols>
  <sheetData>
    <row r="1" spans="1:3" x14ac:dyDescent="0.3">
      <c r="A1" s="14" t="s">
        <v>17</v>
      </c>
      <c r="B1" s="16" t="s">
        <v>97</v>
      </c>
      <c r="C1" s="16" t="s">
        <v>33</v>
      </c>
    </row>
    <row r="2" spans="1:3" x14ac:dyDescent="0.3">
      <c r="A2" s="29" t="s">
        <v>60</v>
      </c>
      <c r="B2" s="17">
        <v>1</v>
      </c>
      <c r="C2" s="17">
        <v>1</v>
      </c>
    </row>
    <row r="3" spans="1:3" x14ac:dyDescent="0.3">
      <c r="A3" s="29" t="s">
        <v>61</v>
      </c>
      <c r="B3" s="17">
        <v>1</v>
      </c>
      <c r="C3" s="17">
        <v>1</v>
      </c>
    </row>
    <row r="4" spans="1:3" x14ac:dyDescent="0.3">
      <c r="A4" s="29" t="s">
        <v>62</v>
      </c>
      <c r="B4" s="17">
        <v>1</v>
      </c>
      <c r="C4" s="17">
        <v>1</v>
      </c>
    </row>
    <row r="5" spans="1:3" x14ac:dyDescent="0.3">
      <c r="A5" s="29" t="s">
        <v>63</v>
      </c>
      <c r="B5" s="17">
        <v>1</v>
      </c>
      <c r="C5" s="17">
        <v>1</v>
      </c>
    </row>
    <row r="6" spans="1:3" x14ac:dyDescent="0.3">
      <c r="A6" s="29" t="s">
        <v>64</v>
      </c>
      <c r="B6" s="17">
        <v>1</v>
      </c>
      <c r="C6" s="17">
        <v>1</v>
      </c>
    </row>
    <row r="7" spans="1:3" x14ac:dyDescent="0.3">
      <c r="A7" s="29" t="s">
        <v>65</v>
      </c>
      <c r="B7" s="17">
        <v>1</v>
      </c>
      <c r="C7" s="17">
        <v>1</v>
      </c>
    </row>
    <row r="8" spans="1:3" x14ac:dyDescent="0.3">
      <c r="A8" s="29" t="s">
        <v>66</v>
      </c>
      <c r="B8" s="17">
        <v>1</v>
      </c>
      <c r="C8" s="17">
        <v>1</v>
      </c>
    </row>
    <row r="9" spans="1:3" x14ac:dyDescent="0.3">
      <c r="A9" s="29" t="s">
        <v>67</v>
      </c>
      <c r="B9" s="17">
        <v>1</v>
      </c>
      <c r="C9" s="17">
        <v>1</v>
      </c>
    </row>
    <row r="10" spans="1:3" x14ac:dyDescent="0.3">
      <c r="A10" s="29" t="s">
        <v>68</v>
      </c>
      <c r="B10" s="17">
        <v>1</v>
      </c>
      <c r="C10" s="17">
        <v>1</v>
      </c>
    </row>
    <row r="11" spans="1:3" x14ac:dyDescent="0.3">
      <c r="A11" s="29" t="s">
        <v>69</v>
      </c>
      <c r="B11" s="17">
        <v>1</v>
      </c>
      <c r="C11" s="17">
        <v>1</v>
      </c>
    </row>
    <row r="12" spans="1:3" x14ac:dyDescent="0.3">
      <c r="A12" s="29" t="s">
        <v>70</v>
      </c>
      <c r="B12" s="17">
        <v>1</v>
      </c>
      <c r="C12" s="17">
        <v>1</v>
      </c>
    </row>
    <row r="13" spans="1:3" x14ac:dyDescent="0.3">
      <c r="A13" s="29" t="s">
        <v>71</v>
      </c>
      <c r="B13" s="17">
        <v>1</v>
      </c>
      <c r="C13" s="17">
        <v>1</v>
      </c>
    </row>
    <row r="14" spans="1:3" x14ac:dyDescent="0.3">
      <c r="A14" s="29" t="s">
        <v>72</v>
      </c>
      <c r="B14" s="17">
        <v>1</v>
      </c>
      <c r="C14" s="17">
        <v>1</v>
      </c>
    </row>
    <row r="15" spans="1:3" x14ac:dyDescent="0.3">
      <c r="A15" s="29" t="s">
        <v>73</v>
      </c>
      <c r="B15" s="17">
        <v>1</v>
      </c>
      <c r="C15" s="17">
        <v>1</v>
      </c>
    </row>
    <row r="16" spans="1:3" x14ac:dyDescent="0.3">
      <c r="A16" s="29" t="s">
        <v>74</v>
      </c>
      <c r="B16" s="17">
        <v>1</v>
      </c>
      <c r="C16" s="17">
        <v>1</v>
      </c>
    </row>
    <row r="17" spans="1:3" x14ac:dyDescent="0.3">
      <c r="A17" s="29" t="s">
        <v>75</v>
      </c>
      <c r="B17" s="17">
        <v>1</v>
      </c>
      <c r="C17" s="17">
        <v>1</v>
      </c>
    </row>
    <row r="18" spans="1:3" x14ac:dyDescent="0.3">
      <c r="A18" s="29" t="s">
        <v>76</v>
      </c>
      <c r="B18" s="17">
        <v>1</v>
      </c>
      <c r="C18" s="17">
        <v>1</v>
      </c>
    </row>
    <row r="19" spans="1:3" x14ac:dyDescent="0.3">
      <c r="A19" s="29" t="s">
        <v>77</v>
      </c>
      <c r="B19" s="17">
        <v>1</v>
      </c>
      <c r="C19" s="17">
        <v>1</v>
      </c>
    </row>
    <row r="20" spans="1:3" x14ac:dyDescent="0.3">
      <c r="A20" s="29" t="s">
        <v>78</v>
      </c>
      <c r="B20" s="17">
        <v>1</v>
      </c>
      <c r="C20" s="17">
        <v>1</v>
      </c>
    </row>
    <row r="21" spans="1:3" x14ac:dyDescent="0.3">
      <c r="A21" s="29" t="s">
        <v>79</v>
      </c>
      <c r="B21" s="17">
        <v>1</v>
      </c>
      <c r="C21" s="17">
        <v>1</v>
      </c>
    </row>
    <row r="22" spans="1:3" x14ac:dyDescent="0.3">
      <c r="A22" s="29" t="s">
        <v>80</v>
      </c>
      <c r="B22" s="17">
        <v>1</v>
      </c>
      <c r="C22" s="17">
        <v>1</v>
      </c>
    </row>
    <row r="23" spans="1:3" x14ac:dyDescent="0.3">
      <c r="A23" s="29" t="s">
        <v>81</v>
      </c>
      <c r="B23" s="17">
        <v>1</v>
      </c>
      <c r="C23" s="17">
        <v>1</v>
      </c>
    </row>
    <row r="24" spans="1:3" x14ac:dyDescent="0.3">
      <c r="A24" s="29" t="s">
        <v>82</v>
      </c>
      <c r="B24" s="17">
        <v>1</v>
      </c>
      <c r="C24" s="17">
        <v>1</v>
      </c>
    </row>
    <row r="25" spans="1:3" x14ac:dyDescent="0.3">
      <c r="A25" s="29" t="s">
        <v>83</v>
      </c>
      <c r="B25" s="17">
        <v>1</v>
      </c>
      <c r="C25" s="17">
        <v>1</v>
      </c>
    </row>
    <row r="26" spans="1:3" x14ac:dyDescent="0.3">
      <c r="A26" s="29" t="s">
        <v>84</v>
      </c>
      <c r="B26" s="17">
        <v>1</v>
      </c>
      <c r="C26" s="17">
        <v>1</v>
      </c>
    </row>
    <row r="27" spans="1:3" x14ac:dyDescent="0.3">
      <c r="A27" s="29" t="s">
        <v>84</v>
      </c>
      <c r="B27" s="17">
        <v>1</v>
      </c>
      <c r="C27" s="17">
        <v>1</v>
      </c>
    </row>
    <row r="28" spans="1:3" x14ac:dyDescent="0.3">
      <c r="A28" s="29" t="s">
        <v>84</v>
      </c>
      <c r="B28" s="17">
        <v>1</v>
      </c>
      <c r="C28" s="17">
        <v>1</v>
      </c>
    </row>
    <row r="29" spans="1:3" x14ac:dyDescent="0.3">
      <c r="A29" s="29" t="s">
        <v>84</v>
      </c>
      <c r="B29" s="17">
        <v>1</v>
      </c>
      <c r="C29" s="17">
        <v>1</v>
      </c>
    </row>
    <row r="30" spans="1:3" x14ac:dyDescent="0.3">
      <c r="A30" s="29" t="s">
        <v>84</v>
      </c>
      <c r="B30" s="17">
        <v>1</v>
      </c>
      <c r="C30" s="17">
        <v>1</v>
      </c>
    </row>
    <row r="31" spans="1:3" x14ac:dyDescent="0.3">
      <c r="A31" s="29" t="s">
        <v>84</v>
      </c>
      <c r="B31" s="17">
        <v>1</v>
      </c>
      <c r="C31" s="17">
        <v>1</v>
      </c>
    </row>
    <row r="32" spans="1:3" x14ac:dyDescent="0.3">
      <c r="A32" s="29" t="s">
        <v>84</v>
      </c>
      <c r="B32" s="17">
        <v>1</v>
      </c>
      <c r="C32" s="17">
        <v>1</v>
      </c>
    </row>
    <row r="33" spans="1:3" x14ac:dyDescent="0.3">
      <c r="A33" s="29" t="s">
        <v>85</v>
      </c>
      <c r="B33" s="17">
        <v>1</v>
      </c>
      <c r="C33" s="17">
        <v>1</v>
      </c>
    </row>
    <row r="34" spans="1:3" x14ac:dyDescent="0.3">
      <c r="A34" s="29" t="s">
        <v>86</v>
      </c>
      <c r="B34" s="17">
        <v>1</v>
      </c>
      <c r="C34" s="17">
        <v>1</v>
      </c>
    </row>
    <row r="35" spans="1:3" x14ac:dyDescent="0.3">
      <c r="A35" s="29" t="s">
        <v>86</v>
      </c>
      <c r="B35" s="17">
        <v>1</v>
      </c>
      <c r="C35" s="17">
        <v>1</v>
      </c>
    </row>
    <row r="36" spans="1:3" x14ac:dyDescent="0.3">
      <c r="A36" s="29" t="s">
        <v>87</v>
      </c>
      <c r="B36" s="17">
        <v>1</v>
      </c>
      <c r="C36" s="17">
        <v>1</v>
      </c>
    </row>
    <row r="37" spans="1:3" x14ac:dyDescent="0.3">
      <c r="A37" s="29" t="s">
        <v>88</v>
      </c>
      <c r="B37" s="17">
        <v>1</v>
      </c>
      <c r="C37" s="17">
        <v>1</v>
      </c>
    </row>
    <row r="38" spans="1:3" x14ac:dyDescent="0.3">
      <c r="A38" s="29" t="s">
        <v>89</v>
      </c>
      <c r="B38" s="17">
        <v>1</v>
      </c>
      <c r="C38" s="17">
        <v>1</v>
      </c>
    </row>
    <row r="39" spans="1:3" x14ac:dyDescent="0.3">
      <c r="A39" s="29" t="s">
        <v>34</v>
      </c>
      <c r="B39" s="17">
        <v>1</v>
      </c>
      <c r="C39" s="17">
        <v>1</v>
      </c>
    </row>
    <row r="40" spans="1:3" x14ac:dyDescent="0.3">
      <c r="A40" s="29" t="s">
        <v>35</v>
      </c>
      <c r="B40" s="17">
        <v>1</v>
      </c>
      <c r="C40" s="17">
        <v>1</v>
      </c>
    </row>
    <row r="41" spans="1:3" x14ac:dyDescent="0.3">
      <c r="A41" s="29" t="s">
        <v>36</v>
      </c>
      <c r="B41" s="17">
        <v>1</v>
      </c>
      <c r="C41" s="17">
        <v>1</v>
      </c>
    </row>
    <row r="42" spans="1:3" x14ac:dyDescent="0.3">
      <c r="A42" s="29" t="s">
        <v>37</v>
      </c>
      <c r="B42" s="17">
        <v>1</v>
      </c>
      <c r="C42" s="17">
        <v>1</v>
      </c>
    </row>
    <row r="43" spans="1:3" x14ac:dyDescent="0.3">
      <c r="A43" s="29" t="s">
        <v>38</v>
      </c>
      <c r="B43" s="17">
        <v>1</v>
      </c>
      <c r="C43" s="17">
        <v>1</v>
      </c>
    </row>
    <row r="44" spans="1:3" x14ac:dyDescent="0.3">
      <c r="A44" s="29" t="s">
        <v>39</v>
      </c>
      <c r="B44" s="17">
        <v>1</v>
      </c>
      <c r="C44" s="17">
        <v>1</v>
      </c>
    </row>
    <row r="45" spans="1:3" x14ac:dyDescent="0.3">
      <c r="A45" s="29" t="s">
        <v>40</v>
      </c>
      <c r="B45" s="17">
        <v>1</v>
      </c>
      <c r="C45" s="17">
        <v>1</v>
      </c>
    </row>
    <row r="46" spans="1:3" x14ac:dyDescent="0.3">
      <c r="A46" s="29" t="s">
        <v>27</v>
      </c>
      <c r="B46" s="17">
        <v>1</v>
      </c>
      <c r="C46" s="17">
        <v>1</v>
      </c>
    </row>
    <row r="47" spans="1:3" x14ac:dyDescent="0.3">
      <c r="A47" s="29" t="s">
        <v>28</v>
      </c>
      <c r="B47" s="17">
        <v>1</v>
      </c>
      <c r="C47" s="17">
        <v>1</v>
      </c>
    </row>
    <row r="48" spans="1:3" x14ac:dyDescent="0.3">
      <c r="A48" s="29" t="s">
        <v>18</v>
      </c>
      <c r="B48" s="17">
        <v>1</v>
      </c>
      <c r="C48" s="17">
        <v>1</v>
      </c>
    </row>
    <row r="49" spans="1:3" x14ac:dyDescent="0.3">
      <c r="A49" s="29" t="s">
        <v>19</v>
      </c>
      <c r="B49" s="17">
        <v>1</v>
      </c>
      <c r="C49" s="17">
        <v>1</v>
      </c>
    </row>
    <row r="50" spans="1:3" x14ac:dyDescent="0.3">
      <c r="A50" s="29" t="s">
        <v>20</v>
      </c>
      <c r="B50" s="17">
        <v>1</v>
      </c>
      <c r="C50" s="17">
        <v>1</v>
      </c>
    </row>
    <row r="51" spans="1:3" x14ac:dyDescent="0.3">
      <c r="A51" s="29" t="s">
        <v>21</v>
      </c>
      <c r="B51" s="17">
        <v>1</v>
      </c>
      <c r="C51" s="17">
        <v>1</v>
      </c>
    </row>
    <row r="52" spans="1:3" x14ac:dyDescent="0.3">
      <c r="A52" s="29" t="s">
        <v>22</v>
      </c>
      <c r="B52" s="17">
        <v>1</v>
      </c>
      <c r="C52" s="17">
        <v>1</v>
      </c>
    </row>
    <row r="53" spans="1:3" x14ac:dyDescent="0.3">
      <c r="A53" s="29" t="s">
        <v>23</v>
      </c>
      <c r="B53" s="17">
        <v>1</v>
      </c>
      <c r="C53" s="17">
        <v>1</v>
      </c>
    </row>
    <row r="54" spans="1:3" x14ac:dyDescent="0.3">
      <c r="A54" s="29" t="s">
        <v>24</v>
      </c>
      <c r="B54" s="17">
        <v>1</v>
      </c>
      <c r="C54" s="17">
        <v>1</v>
      </c>
    </row>
    <row r="55" spans="1:3" x14ac:dyDescent="0.3">
      <c r="A55" s="29" t="s">
        <v>25</v>
      </c>
      <c r="B55" s="17">
        <v>1</v>
      </c>
      <c r="C55" s="17">
        <v>1</v>
      </c>
    </row>
    <row r="56" spans="1:3" x14ac:dyDescent="0.3">
      <c r="A56" s="29" t="s">
        <v>26</v>
      </c>
      <c r="B56" s="17">
        <v>1</v>
      </c>
      <c r="C56" s="17">
        <v>1</v>
      </c>
    </row>
    <row r="57" spans="1:3" x14ac:dyDescent="0.3">
      <c r="A57" s="29" t="s">
        <v>41</v>
      </c>
      <c r="B57" s="17">
        <v>1</v>
      </c>
      <c r="C57" s="17">
        <v>1</v>
      </c>
    </row>
    <row r="58" spans="1:3" x14ac:dyDescent="0.3">
      <c r="A58" s="29" t="s">
        <v>109</v>
      </c>
      <c r="B58" s="17">
        <v>1</v>
      </c>
      <c r="C58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FC0C-BAC3-42AE-B98B-AB4094C62A77}">
  <sheetPr>
    <tabColor theme="4"/>
  </sheetPr>
  <dimension ref="A1:L9"/>
  <sheetViews>
    <sheetView workbookViewId="0">
      <pane ySplit="1" topLeftCell="A2" activePane="bottomLeft" state="frozen"/>
      <selection pane="bottomLeft" activeCell="G18" sqref="G18"/>
    </sheetView>
  </sheetViews>
  <sheetFormatPr defaultRowHeight="14.4" x14ac:dyDescent="0.3"/>
  <cols>
    <col min="1" max="1" width="12.109375" style="6" customWidth="1"/>
    <col min="2" max="2" width="7.5546875" bestFit="1" customWidth="1"/>
    <col min="3" max="3" width="28.77734375" bestFit="1" customWidth="1"/>
    <col min="4" max="4" width="30.44140625" bestFit="1" customWidth="1"/>
    <col min="5" max="5" width="17.33203125" bestFit="1" customWidth="1"/>
    <col min="6" max="6" width="15" bestFit="1" customWidth="1"/>
    <col min="7" max="7" width="19.21875" bestFit="1" customWidth="1"/>
    <col min="8" max="8" width="21.33203125" bestFit="1" customWidth="1"/>
    <col min="9" max="9" width="19.77734375" bestFit="1" customWidth="1"/>
    <col min="10" max="10" width="14.88671875" bestFit="1" customWidth="1"/>
    <col min="11" max="11" width="7.21875" bestFit="1" customWidth="1"/>
    <col min="12" max="12" width="17.88671875" bestFit="1" customWidth="1"/>
  </cols>
  <sheetData>
    <row r="1" spans="1:12" x14ac:dyDescent="0.3">
      <c r="A1" s="48" t="s">
        <v>0</v>
      </c>
      <c r="B1" s="46" t="s">
        <v>17</v>
      </c>
      <c r="C1" s="47" t="s">
        <v>111</v>
      </c>
      <c r="D1" s="47" t="s">
        <v>112</v>
      </c>
      <c r="E1" s="47" t="s">
        <v>113</v>
      </c>
      <c r="F1" s="47" t="s">
        <v>114</v>
      </c>
      <c r="G1" s="47" t="s">
        <v>115</v>
      </c>
      <c r="H1" s="47" t="s">
        <v>116</v>
      </c>
      <c r="I1" s="47" t="s">
        <v>117</v>
      </c>
      <c r="J1" s="47" t="s">
        <v>122</v>
      </c>
      <c r="K1" s="47" t="s">
        <v>121</v>
      </c>
      <c r="L1" s="47" t="s">
        <v>123</v>
      </c>
    </row>
    <row r="2" spans="1:12" x14ac:dyDescent="0.3">
      <c r="A2" s="6">
        <v>45722</v>
      </c>
      <c r="B2" t="s">
        <v>18</v>
      </c>
      <c r="C2">
        <v>6639.25</v>
      </c>
      <c r="D2">
        <v>492.75</v>
      </c>
      <c r="E2">
        <v>580</v>
      </c>
      <c r="F2">
        <v>26</v>
      </c>
      <c r="G2">
        <v>6132</v>
      </c>
      <c r="H2">
        <v>7132</v>
      </c>
      <c r="I2">
        <v>6738</v>
      </c>
      <c r="J2">
        <v>23665.900000000005</v>
      </c>
      <c r="K2" s="52">
        <f>H2/J2</f>
        <v>0.30136187510299622</v>
      </c>
      <c r="L2">
        <f>J2-H2</f>
        <v>16533.900000000005</v>
      </c>
    </row>
    <row r="3" spans="1:12" x14ac:dyDescent="0.3">
      <c r="A3" s="6">
        <v>45727</v>
      </c>
      <c r="B3" t="s">
        <v>19</v>
      </c>
      <c r="C3">
        <v>6873.25</v>
      </c>
      <c r="D3">
        <v>502.04999999999995</v>
      </c>
      <c r="E3">
        <v>648</v>
      </c>
      <c r="F3">
        <v>36</v>
      </c>
      <c r="G3">
        <v>6408</v>
      </c>
      <c r="H3">
        <v>7375.3</v>
      </c>
      <c r="I3">
        <v>7092</v>
      </c>
      <c r="J3">
        <v>23665.900000000005</v>
      </c>
      <c r="K3" s="52">
        <f t="shared" ref="K3:K9" si="0">H3/J3</f>
        <v>0.31164248982713516</v>
      </c>
      <c r="L3">
        <f t="shared" ref="L3:L9" si="1">J3-H3</f>
        <v>16290.600000000006</v>
      </c>
    </row>
    <row r="4" spans="1:12" x14ac:dyDescent="0.3">
      <c r="A4" s="6">
        <v>45740</v>
      </c>
      <c r="B4" t="s">
        <v>21</v>
      </c>
      <c r="C4">
        <v>6936.75</v>
      </c>
      <c r="D4">
        <v>374.81</v>
      </c>
      <c r="E4">
        <v>707</v>
      </c>
      <c r="F4">
        <v>61</v>
      </c>
      <c r="G4">
        <v>6348</v>
      </c>
      <c r="H4">
        <v>7311.56</v>
      </c>
      <c r="I4">
        <v>7116</v>
      </c>
      <c r="J4">
        <v>23665.900000000005</v>
      </c>
      <c r="K4" s="52">
        <f t="shared" si="0"/>
        <v>0.30894916314190457</v>
      </c>
      <c r="L4">
        <f t="shared" si="1"/>
        <v>16354.340000000004</v>
      </c>
    </row>
    <row r="5" spans="1:12" x14ac:dyDescent="0.3">
      <c r="A5" s="6">
        <v>45748</v>
      </c>
      <c r="B5" t="s">
        <v>22</v>
      </c>
      <c r="C5">
        <v>7147.5</v>
      </c>
      <c r="D5">
        <v>543.03</v>
      </c>
      <c r="E5">
        <v>769</v>
      </c>
      <c r="F5">
        <v>82</v>
      </c>
      <c r="G5">
        <v>7690</v>
      </c>
      <c r="H5">
        <v>7690.53</v>
      </c>
      <c r="I5">
        <v>8541</v>
      </c>
      <c r="J5">
        <v>23665.900000000005</v>
      </c>
      <c r="K5" s="52">
        <f t="shared" si="0"/>
        <v>0.32496249878517186</v>
      </c>
      <c r="L5">
        <f t="shared" si="1"/>
        <v>15975.370000000006</v>
      </c>
    </row>
    <row r="6" spans="1:12" x14ac:dyDescent="0.3">
      <c r="A6" s="6">
        <v>45770</v>
      </c>
      <c r="B6" t="s">
        <v>25</v>
      </c>
      <c r="C6">
        <v>7695.75</v>
      </c>
      <c r="D6">
        <v>546</v>
      </c>
      <c r="E6">
        <v>886</v>
      </c>
      <c r="F6">
        <v>108</v>
      </c>
      <c r="G6">
        <v>8817</v>
      </c>
      <c r="H6">
        <v>8241.75</v>
      </c>
      <c r="I6">
        <v>9811</v>
      </c>
      <c r="J6">
        <v>23665.900000000005</v>
      </c>
      <c r="K6" s="52">
        <f t="shared" si="0"/>
        <v>0.34825423922183385</v>
      </c>
      <c r="L6">
        <f t="shared" si="1"/>
        <v>15424.150000000005</v>
      </c>
    </row>
    <row r="7" spans="1:12" x14ac:dyDescent="0.3">
      <c r="A7" s="6">
        <v>45776</v>
      </c>
      <c r="B7" t="s">
        <v>26</v>
      </c>
      <c r="C7">
        <v>6051.25</v>
      </c>
      <c r="D7">
        <v>205.22</v>
      </c>
      <c r="E7">
        <v>396</v>
      </c>
      <c r="F7">
        <v>40</v>
      </c>
      <c r="G7">
        <v>6121</v>
      </c>
      <c r="H7">
        <v>6256.47</v>
      </c>
      <c r="I7">
        <v>6557</v>
      </c>
      <c r="J7">
        <v>23665.900000000005</v>
      </c>
      <c r="K7" s="52">
        <f t="shared" si="0"/>
        <v>0.26436645130757752</v>
      </c>
      <c r="L7">
        <f t="shared" si="1"/>
        <v>17409.430000000004</v>
      </c>
    </row>
    <row r="8" spans="1:12" x14ac:dyDescent="0.3">
      <c r="A8" s="6">
        <v>45789</v>
      </c>
      <c r="B8" t="s">
        <v>109</v>
      </c>
      <c r="C8">
        <v>7857.25</v>
      </c>
      <c r="D8">
        <v>624.03000000000009</v>
      </c>
      <c r="E8">
        <v>1022</v>
      </c>
      <c r="F8">
        <v>102</v>
      </c>
      <c r="G8">
        <v>8071</v>
      </c>
      <c r="H8">
        <v>8481.2800000000007</v>
      </c>
      <c r="I8">
        <v>9195</v>
      </c>
      <c r="J8">
        <v>23665.900000000005</v>
      </c>
      <c r="K8" s="52">
        <f t="shared" si="0"/>
        <v>0.35837555301087215</v>
      </c>
      <c r="L8">
        <f t="shared" si="1"/>
        <v>15184.620000000004</v>
      </c>
    </row>
    <row r="9" spans="1:12" x14ac:dyDescent="0.3">
      <c r="A9" s="6">
        <v>45796</v>
      </c>
      <c r="B9" t="s">
        <v>126</v>
      </c>
      <c r="C9">
        <v>7937.5</v>
      </c>
      <c r="D9">
        <v>630.41</v>
      </c>
      <c r="E9">
        <v>1062</v>
      </c>
      <c r="F9">
        <v>93</v>
      </c>
      <c r="G9">
        <v>8083</v>
      </c>
      <c r="H9">
        <v>8567.91</v>
      </c>
      <c r="I9">
        <v>9238</v>
      </c>
      <c r="J9">
        <v>23665.900000000005</v>
      </c>
      <c r="K9" s="52">
        <f t="shared" si="0"/>
        <v>0.36203609412699278</v>
      </c>
      <c r="L9">
        <f t="shared" si="1"/>
        <v>15097.990000000005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639-71B7-45B7-9203-7F3AABBADBDE}">
  <sheetPr>
    <tabColor theme="4"/>
  </sheetPr>
  <dimension ref="A1"/>
  <sheetViews>
    <sheetView workbookViewId="0">
      <selection activeCell="K17" sqref="K1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88-7493-4D0F-A85E-51CDB2F8A440}">
  <sheetPr>
    <tabColor theme="8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4.4" x14ac:dyDescent="0.3"/>
  <cols>
    <col min="1" max="1" width="13" style="8" customWidth="1"/>
    <col min="2" max="2" width="16.21875" bestFit="1" customWidth="1"/>
    <col min="3" max="3" width="16.21875" customWidth="1"/>
    <col min="4" max="4" width="23.33203125" bestFit="1" customWidth="1"/>
    <col min="5" max="5" width="21.33203125" bestFit="1" customWidth="1"/>
    <col min="6" max="8" width="23.33203125" bestFit="1" customWidth="1"/>
    <col min="9" max="9" width="23.33203125" customWidth="1"/>
    <col min="10" max="10" width="23.33203125" bestFit="1" customWidth="1"/>
    <col min="11" max="11" width="23.33203125" customWidth="1"/>
    <col min="12" max="12" width="23.33203125" bestFit="1" customWidth="1"/>
    <col min="13" max="13" width="23.33203125" customWidth="1"/>
  </cols>
  <sheetData>
    <row r="1" spans="1:13" x14ac:dyDescent="0.3">
      <c r="A1" s="38" t="s">
        <v>17</v>
      </c>
      <c r="B1" s="22" t="s">
        <v>42</v>
      </c>
      <c r="C1" s="22" t="s">
        <v>44</v>
      </c>
      <c r="D1" s="22" t="s">
        <v>43</v>
      </c>
      <c r="E1" s="22" t="s">
        <v>55</v>
      </c>
      <c r="F1" s="22" t="s">
        <v>45</v>
      </c>
      <c r="G1" s="22" t="s">
        <v>46</v>
      </c>
      <c r="H1" s="22" t="s">
        <v>49</v>
      </c>
      <c r="I1" s="26" t="s">
        <v>52</v>
      </c>
      <c r="J1" s="22" t="s">
        <v>50</v>
      </c>
      <c r="K1" s="26" t="s">
        <v>53</v>
      </c>
      <c r="L1" s="22" t="s">
        <v>51</v>
      </c>
      <c r="M1" s="26" t="s">
        <v>54</v>
      </c>
    </row>
    <row r="2" spans="1:13" x14ac:dyDescent="0.3">
      <c r="A2" s="39" t="s">
        <v>34</v>
      </c>
      <c r="B2" s="12">
        <v>18</v>
      </c>
      <c r="C2" s="12">
        <f>AVERAGE(B2)</f>
        <v>18</v>
      </c>
      <c r="D2" s="12">
        <v>20</v>
      </c>
      <c r="E2" s="12">
        <f>AVERAGE(D2)/5</f>
        <v>4</v>
      </c>
      <c r="F2" s="23">
        <f>D2-C2</f>
        <v>2</v>
      </c>
      <c r="G2" s="23">
        <f>F2</f>
        <v>2</v>
      </c>
      <c r="H2" s="23">
        <v>9</v>
      </c>
      <c r="I2" s="20">
        <f>H2/E2</f>
        <v>2.25</v>
      </c>
      <c r="J2" s="23">
        <v>2</v>
      </c>
      <c r="K2" s="20">
        <f>J2/E2</f>
        <v>0.5</v>
      </c>
      <c r="L2" s="23">
        <v>6</v>
      </c>
      <c r="M2" s="20">
        <f>L2/E2</f>
        <v>1.5</v>
      </c>
    </row>
    <row r="3" spans="1:13" x14ac:dyDescent="0.3">
      <c r="A3" s="39" t="s">
        <v>35</v>
      </c>
      <c r="B3" s="12">
        <v>23</v>
      </c>
      <c r="C3" s="24">
        <f>AVERAGE($B$2:B3)</f>
        <v>20.5</v>
      </c>
      <c r="D3" s="12">
        <v>26</v>
      </c>
      <c r="E3" s="12">
        <f t="shared" ref="E3:E19" si="0">AVERAGE(D3)/5</f>
        <v>5.2</v>
      </c>
      <c r="F3" s="23">
        <f t="shared" ref="F3:F19" si="1">D3-C3</f>
        <v>5.5</v>
      </c>
      <c r="G3" s="23">
        <f>G2+F3</f>
        <v>7.5</v>
      </c>
      <c r="H3" s="23">
        <v>9</v>
      </c>
      <c r="I3" s="20">
        <f t="shared" ref="I3:I19" si="2">H3/E3</f>
        <v>1.7307692307692306</v>
      </c>
      <c r="J3" s="23">
        <v>5</v>
      </c>
      <c r="K3" s="20">
        <f t="shared" ref="K3:K19" si="3">J3/E3</f>
        <v>0.96153846153846145</v>
      </c>
      <c r="L3" s="23">
        <v>6</v>
      </c>
      <c r="M3" s="20">
        <f t="shared" ref="M3:M19" si="4">L3/E3</f>
        <v>1.1538461538461537</v>
      </c>
    </row>
    <row r="4" spans="1:13" x14ac:dyDescent="0.3">
      <c r="A4" s="39" t="s">
        <v>36</v>
      </c>
      <c r="B4" s="12">
        <v>17</v>
      </c>
      <c r="C4" s="24">
        <f>AVERAGE($B$2:B4)</f>
        <v>19.333333333333332</v>
      </c>
      <c r="D4" s="12">
        <v>20</v>
      </c>
      <c r="E4" s="12">
        <f t="shared" si="0"/>
        <v>4</v>
      </c>
      <c r="F4" s="23">
        <f t="shared" si="1"/>
        <v>0.66666666666666785</v>
      </c>
      <c r="G4" s="23">
        <f t="shared" ref="G4:G19" si="5">G3+F4</f>
        <v>8.1666666666666679</v>
      </c>
      <c r="H4" s="23">
        <v>8</v>
      </c>
      <c r="I4" s="20">
        <f t="shared" si="2"/>
        <v>2</v>
      </c>
      <c r="J4" s="23">
        <v>4</v>
      </c>
      <c r="K4" s="20">
        <f t="shared" si="3"/>
        <v>1</v>
      </c>
      <c r="L4" s="23">
        <v>5</v>
      </c>
      <c r="M4" s="20">
        <f t="shared" si="4"/>
        <v>1.25</v>
      </c>
    </row>
    <row r="5" spans="1:13" x14ac:dyDescent="0.3">
      <c r="A5" s="39" t="s">
        <v>37</v>
      </c>
      <c r="B5" s="12">
        <v>92</v>
      </c>
      <c r="C5" s="24">
        <f>AVERAGE($B$2:B5)</f>
        <v>37.5</v>
      </c>
      <c r="D5" s="12">
        <v>54</v>
      </c>
      <c r="E5" s="12">
        <f t="shared" si="0"/>
        <v>10.8</v>
      </c>
      <c r="F5" s="23">
        <f t="shared" si="1"/>
        <v>16.5</v>
      </c>
      <c r="G5" s="23">
        <f t="shared" si="5"/>
        <v>24.666666666666668</v>
      </c>
      <c r="H5" s="23">
        <v>21</v>
      </c>
      <c r="I5" s="20">
        <f t="shared" si="2"/>
        <v>1.9444444444444444</v>
      </c>
      <c r="J5" s="23">
        <v>3</v>
      </c>
      <c r="K5" s="20">
        <f t="shared" si="3"/>
        <v>0.27777777777777773</v>
      </c>
      <c r="L5" s="23">
        <v>15</v>
      </c>
      <c r="M5" s="20">
        <f t="shared" si="4"/>
        <v>1.3888888888888888</v>
      </c>
    </row>
    <row r="6" spans="1:13" x14ac:dyDescent="0.3">
      <c r="A6" s="39" t="s">
        <v>38</v>
      </c>
      <c r="B6" s="12">
        <v>51</v>
      </c>
      <c r="C6" s="24">
        <f>AVERAGE($B$2:B6)</f>
        <v>40.200000000000003</v>
      </c>
      <c r="D6" s="12">
        <v>50</v>
      </c>
      <c r="E6" s="12">
        <f t="shared" si="0"/>
        <v>10</v>
      </c>
      <c r="F6" s="23">
        <f t="shared" si="1"/>
        <v>9.7999999999999972</v>
      </c>
      <c r="G6" s="23">
        <f t="shared" si="5"/>
        <v>34.466666666666669</v>
      </c>
      <c r="H6" s="23">
        <v>20</v>
      </c>
      <c r="I6" s="20">
        <f t="shared" si="2"/>
        <v>2</v>
      </c>
      <c r="J6" s="23">
        <v>10</v>
      </c>
      <c r="K6" s="20">
        <f t="shared" si="3"/>
        <v>1</v>
      </c>
      <c r="L6" s="23">
        <v>10</v>
      </c>
      <c r="M6" s="20">
        <f t="shared" si="4"/>
        <v>1</v>
      </c>
    </row>
    <row r="7" spans="1:13" x14ac:dyDescent="0.3">
      <c r="A7" s="39" t="s">
        <v>39</v>
      </c>
      <c r="B7" s="12">
        <v>63</v>
      </c>
      <c r="C7" s="24">
        <f>AVERAGE($B$2:B7)</f>
        <v>44</v>
      </c>
      <c r="D7" s="12">
        <v>60</v>
      </c>
      <c r="E7" s="12">
        <f t="shared" si="0"/>
        <v>12</v>
      </c>
      <c r="F7" s="23">
        <f t="shared" si="1"/>
        <v>16</v>
      </c>
      <c r="G7" s="23">
        <f t="shared" si="5"/>
        <v>50.466666666666669</v>
      </c>
      <c r="H7" s="23">
        <v>18</v>
      </c>
      <c r="I7" s="20">
        <f t="shared" si="2"/>
        <v>1.5</v>
      </c>
      <c r="J7" s="23">
        <v>12</v>
      </c>
      <c r="K7" s="20">
        <f t="shared" si="3"/>
        <v>1</v>
      </c>
      <c r="L7" s="23">
        <v>15</v>
      </c>
      <c r="M7" s="20">
        <f t="shared" si="4"/>
        <v>1.25</v>
      </c>
    </row>
    <row r="8" spans="1:13" x14ac:dyDescent="0.3">
      <c r="A8" s="39" t="s">
        <v>40</v>
      </c>
      <c r="B8" s="12">
        <v>69</v>
      </c>
      <c r="C8" s="24">
        <f>AVERAGE($B$2:B8)</f>
        <v>47.571428571428569</v>
      </c>
      <c r="D8" s="12">
        <v>44</v>
      </c>
      <c r="E8" s="12">
        <f t="shared" si="0"/>
        <v>8.8000000000000007</v>
      </c>
      <c r="F8" s="23">
        <f t="shared" si="1"/>
        <v>-3.5714285714285694</v>
      </c>
      <c r="G8" s="23">
        <f t="shared" si="5"/>
        <v>46.895238095238099</v>
      </c>
      <c r="H8" s="23">
        <v>18</v>
      </c>
      <c r="I8" s="20">
        <f t="shared" si="2"/>
        <v>2.0454545454545454</v>
      </c>
      <c r="J8" s="23">
        <v>6</v>
      </c>
      <c r="K8" s="20">
        <f t="shared" si="3"/>
        <v>0.68181818181818177</v>
      </c>
      <c r="L8" s="23">
        <v>10</v>
      </c>
      <c r="M8" s="20">
        <f t="shared" si="4"/>
        <v>1.1363636363636362</v>
      </c>
    </row>
    <row r="9" spans="1:13" x14ac:dyDescent="0.3">
      <c r="A9" s="39" t="s">
        <v>27</v>
      </c>
      <c r="B9" s="12">
        <v>55</v>
      </c>
      <c r="C9" s="24">
        <f>AVERAGE($B$2:B9)</f>
        <v>48.5</v>
      </c>
      <c r="D9" s="12">
        <v>50</v>
      </c>
      <c r="E9" s="12">
        <f t="shared" si="0"/>
        <v>10</v>
      </c>
      <c r="F9" s="23">
        <f t="shared" si="1"/>
        <v>1.5</v>
      </c>
      <c r="G9" s="23">
        <f t="shared" si="5"/>
        <v>48.395238095238099</v>
      </c>
      <c r="H9" s="23">
        <v>18</v>
      </c>
      <c r="I9" s="20">
        <f t="shared" si="2"/>
        <v>1.8</v>
      </c>
      <c r="J9" s="23">
        <v>8</v>
      </c>
      <c r="K9" s="20">
        <f t="shared" si="3"/>
        <v>0.8</v>
      </c>
      <c r="L9" s="23">
        <v>11</v>
      </c>
      <c r="M9" s="20">
        <f t="shared" si="4"/>
        <v>1.1000000000000001</v>
      </c>
    </row>
    <row r="10" spans="1:13" x14ac:dyDescent="0.3">
      <c r="A10" s="39" t="s">
        <v>28</v>
      </c>
      <c r="B10" s="12">
        <v>76</v>
      </c>
      <c r="C10" s="24">
        <f>AVERAGE($B$2:B10)</f>
        <v>51.555555555555557</v>
      </c>
      <c r="D10" s="12">
        <v>61</v>
      </c>
      <c r="E10" s="12">
        <f t="shared" si="0"/>
        <v>12.2</v>
      </c>
      <c r="F10" s="23">
        <f t="shared" si="1"/>
        <v>9.4444444444444429</v>
      </c>
      <c r="G10" s="23">
        <f t="shared" si="5"/>
        <v>57.839682539682542</v>
      </c>
      <c r="H10" s="23">
        <v>15</v>
      </c>
      <c r="I10" s="20">
        <f t="shared" si="2"/>
        <v>1.2295081967213115</v>
      </c>
      <c r="J10" s="23">
        <v>11</v>
      </c>
      <c r="K10" s="20">
        <f t="shared" si="3"/>
        <v>0.90163934426229508</v>
      </c>
      <c r="L10" s="23">
        <v>7</v>
      </c>
      <c r="M10" s="20">
        <f t="shared" si="4"/>
        <v>0.57377049180327877</v>
      </c>
    </row>
    <row r="11" spans="1:13" x14ac:dyDescent="0.3">
      <c r="A11" s="39" t="s">
        <v>18</v>
      </c>
      <c r="B11" s="12">
        <v>9</v>
      </c>
      <c r="C11" s="24">
        <f>AVERAGE($B$2:B11)</f>
        <v>47.3</v>
      </c>
      <c r="D11" s="12">
        <v>15</v>
      </c>
      <c r="E11" s="12">
        <f t="shared" si="0"/>
        <v>3</v>
      </c>
      <c r="F11" s="23">
        <f t="shared" si="1"/>
        <v>-32.299999999999997</v>
      </c>
      <c r="G11" s="23">
        <f t="shared" si="5"/>
        <v>25.539682539682545</v>
      </c>
      <c r="H11" s="23">
        <v>7</v>
      </c>
      <c r="I11" s="20">
        <f t="shared" si="2"/>
        <v>2.3333333333333335</v>
      </c>
      <c r="J11" s="23">
        <v>3</v>
      </c>
      <c r="K11" s="20">
        <f t="shared" si="3"/>
        <v>1</v>
      </c>
      <c r="L11" s="23">
        <v>4</v>
      </c>
      <c r="M11" s="20">
        <f t="shared" si="4"/>
        <v>1.3333333333333333</v>
      </c>
    </row>
    <row r="12" spans="1:13" x14ac:dyDescent="0.3">
      <c r="A12" s="39" t="s">
        <v>19</v>
      </c>
      <c r="B12" s="12">
        <v>69</v>
      </c>
      <c r="C12" s="24">
        <f>AVERAGE($B$2:B12)</f>
        <v>49.272727272727273</v>
      </c>
      <c r="D12" s="12">
        <v>49</v>
      </c>
      <c r="E12" s="12">
        <f t="shared" si="0"/>
        <v>9.8000000000000007</v>
      </c>
      <c r="F12" s="23">
        <f t="shared" si="1"/>
        <v>-0.27272727272727337</v>
      </c>
      <c r="G12" s="23">
        <f t="shared" si="5"/>
        <v>25.266955266955271</v>
      </c>
      <c r="H12" s="23">
        <v>18</v>
      </c>
      <c r="I12" s="20">
        <f t="shared" si="2"/>
        <v>1.8367346938775508</v>
      </c>
      <c r="J12" s="23">
        <v>11</v>
      </c>
      <c r="K12" s="20">
        <f t="shared" si="3"/>
        <v>1.1224489795918366</v>
      </c>
      <c r="L12" s="23">
        <v>6</v>
      </c>
      <c r="M12" s="20">
        <f t="shared" si="4"/>
        <v>0.61224489795918358</v>
      </c>
    </row>
    <row r="13" spans="1:13" x14ac:dyDescent="0.3">
      <c r="A13" s="39" t="s">
        <v>20</v>
      </c>
      <c r="B13" s="12">
        <v>54</v>
      </c>
      <c r="C13" s="24">
        <f>AVERAGE($B$2:B13)</f>
        <v>49.666666666666664</v>
      </c>
      <c r="D13" s="12">
        <v>52</v>
      </c>
      <c r="E13" s="12">
        <f t="shared" si="0"/>
        <v>10.4</v>
      </c>
      <c r="F13" s="23">
        <f t="shared" si="1"/>
        <v>2.3333333333333357</v>
      </c>
      <c r="G13" s="23">
        <f t="shared" si="5"/>
        <v>27.600288600288607</v>
      </c>
      <c r="H13" s="23">
        <v>22</v>
      </c>
      <c r="I13" s="20">
        <f t="shared" si="2"/>
        <v>2.1153846153846154</v>
      </c>
      <c r="J13" s="23">
        <v>8</v>
      </c>
      <c r="K13" s="20">
        <f t="shared" si="3"/>
        <v>0.76923076923076916</v>
      </c>
      <c r="L13" s="23">
        <v>6</v>
      </c>
      <c r="M13" s="20">
        <f t="shared" si="4"/>
        <v>0.57692307692307687</v>
      </c>
    </row>
    <row r="14" spans="1:13" x14ac:dyDescent="0.3">
      <c r="A14" s="39" t="s">
        <v>21</v>
      </c>
      <c r="B14" s="12">
        <v>81</v>
      </c>
      <c r="C14" s="24">
        <f>AVERAGE($B$2:B14)</f>
        <v>52.07692307692308</v>
      </c>
      <c r="D14" s="12">
        <v>64</v>
      </c>
      <c r="E14" s="12">
        <f t="shared" si="0"/>
        <v>12.8</v>
      </c>
      <c r="F14" s="23">
        <f t="shared" si="1"/>
        <v>11.92307692307692</v>
      </c>
      <c r="G14" s="23">
        <f t="shared" si="5"/>
        <v>39.523365523365527</v>
      </c>
      <c r="H14" s="23">
        <v>20</v>
      </c>
      <c r="I14" s="20">
        <f t="shared" si="2"/>
        <v>1.5625</v>
      </c>
      <c r="J14" s="23">
        <v>9</v>
      </c>
      <c r="K14" s="20">
        <f t="shared" si="3"/>
        <v>0.703125</v>
      </c>
      <c r="L14" s="23">
        <v>14</v>
      </c>
      <c r="M14" s="20">
        <f t="shared" si="4"/>
        <v>1.09375</v>
      </c>
    </row>
    <row r="15" spans="1:13" x14ac:dyDescent="0.3">
      <c r="A15" s="39" t="s">
        <v>22</v>
      </c>
      <c r="B15" s="12">
        <v>51</v>
      </c>
      <c r="C15" s="24">
        <f>AVERAGE($B$2:B15)</f>
        <v>52</v>
      </c>
      <c r="D15" s="12">
        <v>55</v>
      </c>
      <c r="E15" s="12">
        <f t="shared" si="0"/>
        <v>11</v>
      </c>
      <c r="F15" s="23">
        <f t="shared" si="1"/>
        <v>3</v>
      </c>
      <c r="G15" s="23">
        <f t="shared" si="5"/>
        <v>42.523365523365527</v>
      </c>
      <c r="H15" s="23">
        <v>20</v>
      </c>
      <c r="I15" s="20">
        <f t="shared" si="2"/>
        <v>1.8181818181818181</v>
      </c>
      <c r="J15" s="23">
        <v>12</v>
      </c>
      <c r="K15" s="20">
        <f t="shared" si="3"/>
        <v>1.0909090909090908</v>
      </c>
      <c r="L15" s="23">
        <v>14</v>
      </c>
      <c r="M15" s="20">
        <f t="shared" si="4"/>
        <v>1.2727272727272727</v>
      </c>
    </row>
    <row r="16" spans="1:13" x14ac:dyDescent="0.3">
      <c r="A16" s="39" t="s">
        <v>23</v>
      </c>
      <c r="B16" s="12">
        <v>68</v>
      </c>
      <c r="C16" s="24">
        <f>AVERAGE($B$2:B16)</f>
        <v>53.06666666666667</v>
      </c>
      <c r="D16" s="12">
        <v>53</v>
      </c>
      <c r="E16" s="12">
        <f t="shared" si="0"/>
        <v>10.6</v>
      </c>
      <c r="F16" s="23">
        <f t="shared" si="1"/>
        <v>-6.6666666666669983E-2</v>
      </c>
      <c r="G16" s="23">
        <f t="shared" si="5"/>
        <v>42.456698856698857</v>
      </c>
      <c r="H16" s="23">
        <v>20</v>
      </c>
      <c r="I16" s="20">
        <f t="shared" si="2"/>
        <v>1.8867924528301887</v>
      </c>
      <c r="J16" s="23">
        <v>12</v>
      </c>
      <c r="K16" s="20">
        <f t="shared" si="3"/>
        <v>1.1320754716981132</v>
      </c>
      <c r="L16" s="23">
        <v>19</v>
      </c>
      <c r="M16" s="20">
        <f t="shared" si="4"/>
        <v>1.7924528301886793</v>
      </c>
    </row>
    <row r="17" spans="1:13" x14ac:dyDescent="0.3">
      <c r="A17" s="39" t="s">
        <v>24</v>
      </c>
      <c r="B17" s="12">
        <v>40</v>
      </c>
      <c r="C17" s="24">
        <f>AVERAGE($B$2:B17)</f>
        <v>52.25</v>
      </c>
      <c r="D17" s="12">
        <v>41</v>
      </c>
      <c r="E17" s="12">
        <f t="shared" si="0"/>
        <v>8.1999999999999993</v>
      </c>
      <c r="F17" s="23">
        <f t="shared" si="1"/>
        <v>-11.25</v>
      </c>
      <c r="G17" s="23">
        <f t="shared" si="5"/>
        <v>31.206698856698857</v>
      </c>
      <c r="H17" s="23">
        <v>16</v>
      </c>
      <c r="I17" s="20">
        <f t="shared" si="2"/>
        <v>1.9512195121951221</v>
      </c>
      <c r="J17" s="23">
        <v>9</v>
      </c>
      <c r="K17" s="20">
        <f t="shared" si="3"/>
        <v>1.0975609756097562</v>
      </c>
      <c r="L17" s="23">
        <v>16</v>
      </c>
      <c r="M17" s="20">
        <f t="shared" si="4"/>
        <v>1.9512195121951221</v>
      </c>
    </row>
    <row r="18" spans="1:13" x14ac:dyDescent="0.3">
      <c r="A18" s="39" t="s">
        <v>25</v>
      </c>
      <c r="B18" s="12">
        <v>62</v>
      </c>
      <c r="C18" s="24">
        <f>AVERAGE($B$2:B18)</f>
        <v>52.823529411764703</v>
      </c>
      <c r="D18" s="12">
        <v>42</v>
      </c>
      <c r="E18" s="12">
        <f t="shared" si="0"/>
        <v>8.4</v>
      </c>
      <c r="F18" s="23">
        <f t="shared" si="1"/>
        <v>-10.823529411764703</v>
      </c>
      <c r="G18" s="23">
        <f t="shared" si="5"/>
        <v>20.383169444934154</v>
      </c>
      <c r="H18" s="23">
        <v>16</v>
      </c>
      <c r="I18" s="20">
        <f t="shared" si="2"/>
        <v>1.9047619047619047</v>
      </c>
      <c r="J18" s="23">
        <v>8</v>
      </c>
      <c r="K18" s="20">
        <f t="shared" si="3"/>
        <v>0.95238095238095233</v>
      </c>
      <c r="L18" s="23">
        <v>10</v>
      </c>
      <c r="M18" s="20">
        <f t="shared" si="4"/>
        <v>1.1904761904761905</v>
      </c>
    </row>
    <row r="19" spans="1:13" x14ac:dyDescent="0.3">
      <c r="A19" s="39" t="s">
        <v>26</v>
      </c>
      <c r="B19" s="12">
        <v>43</v>
      </c>
      <c r="C19" s="24">
        <f>AVERAGE($B$2:B19)</f>
        <v>52.277777777777779</v>
      </c>
      <c r="D19" s="12">
        <v>50</v>
      </c>
      <c r="E19" s="12">
        <f t="shared" si="0"/>
        <v>10</v>
      </c>
      <c r="F19" s="23">
        <f t="shared" si="1"/>
        <v>-2.2777777777777786</v>
      </c>
      <c r="G19" s="23">
        <f t="shared" si="5"/>
        <v>18.105391667156375</v>
      </c>
      <c r="H19" s="23">
        <v>27</v>
      </c>
      <c r="I19" s="20">
        <f t="shared" si="2"/>
        <v>2.7</v>
      </c>
      <c r="J19" s="23">
        <v>11</v>
      </c>
      <c r="K19" s="20">
        <f t="shared" si="3"/>
        <v>1.1000000000000001</v>
      </c>
      <c r="L19" s="23">
        <v>12</v>
      </c>
      <c r="M19" s="20">
        <f t="shared" si="4"/>
        <v>1.2</v>
      </c>
    </row>
    <row r="20" spans="1:13" x14ac:dyDescent="0.3">
      <c r="A20" s="39" t="s">
        <v>41</v>
      </c>
      <c r="B20" s="12"/>
      <c r="C20" s="24"/>
      <c r="D20" s="12"/>
      <c r="E20" s="24"/>
      <c r="F20" s="23"/>
      <c r="G20" s="23"/>
      <c r="H20" s="23"/>
      <c r="I20" s="20"/>
      <c r="J20" s="23"/>
      <c r="K20" s="20"/>
      <c r="L20" s="23"/>
      <c r="M20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7D10-4870-495F-A707-BBC534BD9265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75C4-F604-4217-821E-DBC896990EE5}">
  <sheetPr>
    <tabColor theme="6"/>
  </sheetPr>
  <dimension ref="A1:K21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1" max="1" width="13.5546875" style="6" customWidth="1"/>
    <col min="2" max="2" width="9.88671875" style="7" customWidth="1"/>
    <col min="3" max="3" width="18.44140625" style="13" customWidth="1"/>
    <col min="4" max="4" width="23.33203125" style="13" bestFit="1" customWidth="1"/>
    <col min="5" max="5" width="26.109375" style="13" bestFit="1" customWidth="1"/>
    <col min="6" max="6" width="10.77734375" style="13" customWidth="1"/>
    <col min="7" max="8" width="24.44140625" style="21" bestFit="1" customWidth="1"/>
    <col min="9" max="9" width="19" bestFit="1" customWidth="1"/>
  </cols>
  <sheetData>
    <row r="1" spans="1:9" x14ac:dyDescent="0.3">
      <c r="A1" s="14" t="s">
        <v>0</v>
      </c>
      <c r="B1" s="15" t="s">
        <v>17</v>
      </c>
      <c r="C1" s="16" t="s">
        <v>15</v>
      </c>
      <c r="D1" s="16" t="s">
        <v>16</v>
      </c>
      <c r="E1" s="16" t="s">
        <v>29</v>
      </c>
      <c r="F1" s="16" t="s">
        <v>33</v>
      </c>
      <c r="G1" s="19" t="s">
        <v>32</v>
      </c>
      <c r="H1" s="19" t="s">
        <v>31</v>
      </c>
      <c r="I1" s="34" t="s">
        <v>104</v>
      </c>
    </row>
    <row r="2" spans="1:9" x14ac:dyDescent="0.3">
      <c r="A2" s="10"/>
      <c r="B2" s="11" t="s">
        <v>28</v>
      </c>
      <c r="C2" s="12"/>
      <c r="D2" s="12"/>
      <c r="E2" s="12"/>
      <c r="F2" s="43">
        <v>1</v>
      </c>
      <c r="G2" s="20">
        <v>1</v>
      </c>
      <c r="H2" s="41">
        <v>1</v>
      </c>
      <c r="I2" s="45" t="s">
        <v>107</v>
      </c>
    </row>
    <row r="3" spans="1:9" x14ac:dyDescent="0.3">
      <c r="A3" s="10"/>
      <c r="B3" s="11" t="s">
        <v>18</v>
      </c>
      <c r="C3" s="12"/>
      <c r="D3" s="12"/>
      <c r="E3" s="12"/>
      <c r="F3" s="43">
        <v>1</v>
      </c>
      <c r="G3" s="20">
        <v>0.97499999999999998</v>
      </c>
      <c r="H3" s="41">
        <v>1</v>
      </c>
      <c r="I3" s="45" t="s">
        <v>107</v>
      </c>
    </row>
    <row r="4" spans="1:9" x14ac:dyDescent="0.3">
      <c r="A4" s="10"/>
      <c r="B4" s="11" t="s">
        <v>19</v>
      </c>
      <c r="C4" s="12"/>
      <c r="D4" s="12"/>
      <c r="E4" s="12"/>
      <c r="F4" s="43">
        <v>1</v>
      </c>
      <c r="G4" s="20">
        <v>0.98499999999999999</v>
      </c>
      <c r="H4" s="41">
        <v>1</v>
      </c>
      <c r="I4" s="45" t="s">
        <v>107</v>
      </c>
    </row>
    <row r="5" spans="1:9" x14ac:dyDescent="0.3">
      <c r="A5" s="10"/>
      <c r="B5" s="11" t="s">
        <v>20</v>
      </c>
      <c r="C5" s="12"/>
      <c r="D5" s="12"/>
      <c r="E5" s="12"/>
      <c r="F5" s="43">
        <v>1</v>
      </c>
      <c r="G5" s="20">
        <v>1</v>
      </c>
      <c r="H5" s="41">
        <v>1</v>
      </c>
      <c r="I5" s="45" t="s">
        <v>107</v>
      </c>
    </row>
    <row r="6" spans="1:9" x14ac:dyDescent="0.3">
      <c r="A6" s="10"/>
      <c r="B6" s="11" t="s">
        <v>21</v>
      </c>
      <c r="C6" s="12"/>
      <c r="D6" s="12"/>
      <c r="E6" s="12"/>
      <c r="F6" s="43">
        <v>1</v>
      </c>
      <c r="G6" s="20">
        <v>1</v>
      </c>
      <c r="H6" s="41">
        <v>1</v>
      </c>
      <c r="I6" s="45" t="s">
        <v>107</v>
      </c>
    </row>
    <row r="7" spans="1:9" x14ac:dyDescent="0.3">
      <c r="A7" s="10"/>
      <c r="B7" s="11" t="s">
        <v>22</v>
      </c>
      <c r="C7" s="12"/>
      <c r="D7" s="12"/>
      <c r="E7" s="12"/>
      <c r="F7" s="43">
        <v>1</v>
      </c>
      <c r="G7" s="20">
        <v>0.97119999999999995</v>
      </c>
      <c r="H7" s="41">
        <v>1</v>
      </c>
      <c r="I7" s="45" t="s">
        <v>107</v>
      </c>
    </row>
    <row r="8" spans="1:9" x14ac:dyDescent="0.3">
      <c r="A8" s="10"/>
      <c r="B8" s="11" t="s">
        <v>23</v>
      </c>
      <c r="C8" s="12"/>
      <c r="D8" s="12"/>
      <c r="E8" s="12"/>
      <c r="F8" s="43">
        <v>1</v>
      </c>
      <c r="G8" s="20">
        <v>1</v>
      </c>
      <c r="H8" s="41">
        <v>1</v>
      </c>
      <c r="I8" s="45" t="s">
        <v>107</v>
      </c>
    </row>
    <row r="9" spans="1:9" x14ac:dyDescent="0.3">
      <c r="A9" s="10"/>
      <c r="B9" s="11" t="s">
        <v>24</v>
      </c>
      <c r="C9" s="12"/>
      <c r="D9" s="12"/>
      <c r="E9" s="12"/>
      <c r="F9" s="43">
        <v>1</v>
      </c>
      <c r="G9" s="20">
        <v>1</v>
      </c>
      <c r="H9" s="41">
        <v>1</v>
      </c>
      <c r="I9" s="45" t="s">
        <v>107</v>
      </c>
    </row>
    <row r="10" spans="1:9" x14ac:dyDescent="0.3">
      <c r="A10" s="10">
        <v>45769</v>
      </c>
      <c r="B10" s="11" t="str">
        <f t="shared" ref="B10:B12" si="0">CONCATENATE(YEAR(A10),".",_xlfn.ISOWEEKNUM(A10))</f>
        <v>2025.17</v>
      </c>
      <c r="C10" s="12">
        <v>298</v>
      </c>
      <c r="D10" s="12">
        <v>8</v>
      </c>
      <c r="E10" s="12">
        <v>8</v>
      </c>
      <c r="F10" s="43">
        <v>1</v>
      </c>
      <c r="G10" s="20">
        <v>1</v>
      </c>
      <c r="H10" s="41">
        <v>1</v>
      </c>
      <c r="I10" s="45" t="s">
        <v>107</v>
      </c>
    </row>
    <row r="11" spans="1:9" x14ac:dyDescent="0.3">
      <c r="A11" s="10">
        <v>45776</v>
      </c>
      <c r="B11" s="11" t="str">
        <f t="shared" si="0"/>
        <v>2025.18</v>
      </c>
      <c r="C11" s="12">
        <v>298</v>
      </c>
      <c r="D11" s="12">
        <v>4</v>
      </c>
      <c r="E11" s="12">
        <v>4</v>
      </c>
      <c r="F11" s="43">
        <v>1</v>
      </c>
      <c r="G11" s="20">
        <v>0.98329999999999995</v>
      </c>
      <c r="H11" s="41">
        <v>1</v>
      </c>
      <c r="I11" s="45" t="s">
        <v>107</v>
      </c>
    </row>
    <row r="12" spans="1:9" x14ac:dyDescent="0.3">
      <c r="A12" s="10">
        <v>45782</v>
      </c>
      <c r="B12" s="11" t="str">
        <f t="shared" si="0"/>
        <v>2025.19</v>
      </c>
      <c r="C12" s="12">
        <v>277</v>
      </c>
      <c r="D12" s="12">
        <v>8</v>
      </c>
      <c r="E12" s="12">
        <v>0</v>
      </c>
      <c r="F12" s="43">
        <v>1</v>
      </c>
      <c r="G12" s="20">
        <v>0.98329999999999995</v>
      </c>
      <c r="H12" s="41">
        <v>1</v>
      </c>
      <c r="I12" s="45" t="s">
        <v>107</v>
      </c>
    </row>
    <row r="13" spans="1:9" x14ac:dyDescent="0.3">
      <c r="A13" s="10">
        <v>45789</v>
      </c>
      <c r="B13" s="11" t="s">
        <v>109</v>
      </c>
      <c r="C13" s="12">
        <v>291</v>
      </c>
      <c r="D13" s="12">
        <v>8</v>
      </c>
      <c r="E13" s="12">
        <v>0</v>
      </c>
      <c r="F13" s="43">
        <v>1</v>
      </c>
      <c r="G13" s="20">
        <f>1-(D13/C13)</f>
        <v>0.97250859106529208</v>
      </c>
      <c r="H13" s="41">
        <v>1</v>
      </c>
      <c r="I13" s="45" t="s">
        <v>107</v>
      </c>
    </row>
    <row r="14" spans="1:9" x14ac:dyDescent="0.3">
      <c r="A14" s="10">
        <v>45796</v>
      </c>
      <c r="B14" s="11" t="s">
        <v>126</v>
      </c>
      <c r="C14" s="12">
        <v>292</v>
      </c>
      <c r="D14" s="12">
        <v>8</v>
      </c>
      <c r="E14" s="12">
        <v>0</v>
      </c>
      <c r="F14" s="43">
        <v>1</v>
      </c>
      <c r="G14" s="20">
        <v>0.98340000000000005</v>
      </c>
      <c r="H14" s="41">
        <v>1</v>
      </c>
      <c r="I14" s="45" t="s">
        <v>107</v>
      </c>
    </row>
    <row r="19" spans="2:11" x14ac:dyDescent="0.3">
      <c r="B19" s="9"/>
    </row>
    <row r="20" spans="2:11" x14ac:dyDescent="0.3">
      <c r="I20" s="8"/>
      <c r="J20" s="8"/>
      <c r="K20" s="8"/>
    </row>
    <row r="21" spans="2:11" x14ac:dyDescent="0.3">
      <c r="B21" s="9"/>
      <c r="I21" s="8"/>
      <c r="J21" s="8"/>
      <c r="K21" s="8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8B4-D065-456E-B591-FFF4E4DF4FAD}">
  <sheetPr>
    <tabColor theme="6"/>
  </sheetPr>
  <dimension ref="A1:H5"/>
  <sheetViews>
    <sheetView workbookViewId="0">
      <pane ySplit="1" topLeftCell="A2" activePane="bottomLeft" state="frozen"/>
      <selection pane="bottomLeft" activeCell="A6" sqref="A6"/>
    </sheetView>
  </sheetViews>
  <sheetFormatPr defaultRowHeight="14.4" x14ac:dyDescent="0.3"/>
  <cols>
    <col min="1" max="1" width="11.109375" customWidth="1"/>
    <col min="2" max="2" width="7.5546875" bestFit="1" customWidth="1"/>
    <col min="3" max="3" width="23" bestFit="1" customWidth="1"/>
    <col min="4" max="6" width="23" customWidth="1"/>
    <col min="7" max="7" width="23" bestFit="1" customWidth="1"/>
    <col min="8" max="8" width="19" bestFit="1" customWidth="1"/>
  </cols>
  <sheetData>
    <row r="1" spans="1:8" x14ac:dyDescent="0.3">
      <c r="A1" s="14" t="s">
        <v>0</v>
      </c>
      <c r="B1" s="15" t="s">
        <v>17</v>
      </c>
      <c r="C1" s="16" t="s">
        <v>30</v>
      </c>
      <c r="D1" s="16" t="s">
        <v>102</v>
      </c>
      <c r="E1" s="16" t="s">
        <v>119</v>
      </c>
      <c r="F1" s="16" t="s">
        <v>120</v>
      </c>
      <c r="G1" s="16" t="s">
        <v>33</v>
      </c>
      <c r="H1" s="34" t="s">
        <v>104</v>
      </c>
    </row>
    <row r="2" spans="1:8" x14ac:dyDescent="0.3">
      <c r="A2" s="10">
        <v>45776</v>
      </c>
      <c r="B2" s="11" t="str">
        <f t="shared" ref="B2:B3" si="0">CONCATENATE(YEAR(A2),".",_xlfn.ISOWEEKNUM(A2))</f>
        <v>2025.18</v>
      </c>
      <c r="C2" s="12">
        <v>3</v>
      </c>
      <c r="D2" s="12">
        <v>635</v>
      </c>
      <c r="E2" s="17">
        <v>1</v>
      </c>
      <c r="F2" s="41">
        <f>1-(C2/D2)</f>
        <v>0.99527559055118109</v>
      </c>
      <c r="G2" s="42">
        <v>1</v>
      </c>
      <c r="H2" s="45" t="s">
        <v>107</v>
      </c>
    </row>
    <row r="3" spans="1:8" x14ac:dyDescent="0.3">
      <c r="A3" s="10">
        <v>45782</v>
      </c>
      <c r="B3" s="11" t="str">
        <f t="shared" si="0"/>
        <v>2025.19</v>
      </c>
      <c r="C3" s="12">
        <v>65</v>
      </c>
      <c r="D3" s="12">
        <v>635</v>
      </c>
      <c r="E3" s="17">
        <v>1</v>
      </c>
      <c r="F3" s="41">
        <f>1-(C3/D3)</f>
        <v>0.89763779527559051</v>
      </c>
      <c r="G3" s="42">
        <v>1</v>
      </c>
      <c r="H3" s="45" t="s">
        <v>107</v>
      </c>
    </row>
    <row r="4" spans="1:8" x14ac:dyDescent="0.3">
      <c r="A4" s="10">
        <v>45789</v>
      </c>
      <c r="B4" s="11" t="s">
        <v>109</v>
      </c>
      <c r="C4" s="12">
        <v>51</v>
      </c>
      <c r="D4" s="12">
        <v>685</v>
      </c>
      <c r="E4" s="17">
        <v>1</v>
      </c>
      <c r="F4" s="41">
        <f>1-(C4/D4)</f>
        <v>0.9255474452554745</v>
      </c>
      <c r="G4" s="42">
        <v>1</v>
      </c>
      <c r="H4" s="45" t="s">
        <v>107</v>
      </c>
    </row>
    <row r="5" spans="1:8" x14ac:dyDescent="0.3">
      <c r="A5" s="10">
        <v>45796</v>
      </c>
      <c r="B5" s="11" t="s">
        <v>126</v>
      </c>
      <c r="C5" s="12">
        <v>8</v>
      </c>
      <c r="D5" s="12">
        <v>662</v>
      </c>
      <c r="E5" s="17">
        <v>1</v>
      </c>
      <c r="F5" s="41">
        <f>1-(C5/D5)</f>
        <v>0.98791540785498488</v>
      </c>
      <c r="G5" s="42">
        <v>1</v>
      </c>
      <c r="H5" s="45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0E3-649C-4936-A31B-BB405F669FC1}">
  <sheetPr>
    <tabColor theme="6"/>
  </sheetPr>
  <dimension ref="A1:E5"/>
  <sheetViews>
    <sheetView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10.33203125" bestFit="1" customWidth="1"/>
    <col min="2" max="2" width="15.33203125" customWidth="1"/>
    <col min="3" max="4" width="23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103</v>
      </c>
      <c r="D1" s="16" t="s">
        <v>33</v>
      </c>
      <c r="E1" s="34" t="s">
        <v>104</v>
      </c>
    </row>
    <row r="2" spans="1:5" x14ac:dyDescent="0.3">
      <c r="A2" s="10">
        <v>45776</v>
      </c>
      <c r="B2" s="11" t="str">
        <f t="shared" ref="B2:B3" si="0">CONCATENATE(YEAR(A2),".",_xlfn.ISOWEEKNUM(A2))</f>
        <v>2025.18</v>
      </c>
      <c r="C2" s="12">
        <v>8</v>
      </c>
      <c r="D2" s="40">
        <v>10</v>
      </c>
      <c r="E2" s="45" t="s">
        <v>106</v>
      </c>
    </row>
    <row r="3" spans="1:5" x14ac:dyDescent="0.3">
      <c r="A3" s="10">
        <v>45782</v>
      </c>
      <c r="B3" s="11" t="str">
        <f t="shared" si="0"/>
        <v>2025.19</v>
      </c>
      <c r="C3" s="12">
        <v>10</v>
      </c>
      <c r="D3" s="40">
        <v>10</v>
      </c>
      <c r="E3" s="45" t="s">
        <v>106</v>
      </c>
    </row>
    <row r="4" spans="1:5" x14ac:dyDescent="0.3">
      <c r="A4" s="10">
        <v>45789</v>
      </c>
      <c r="B4" s="11" t="s">
        <v>109</v>
      </c>
      <c r="C4" s="12">
        <v>5</v>
      </c>
      <c r="D4" s="40">
        <v>10</v>
      </c>
      <c r="E4" s="45" t="s">
        <v>106</v>
      </c>
    </row>
    <row r="5" spans="1:5" x14ac:dyDescent="0.3">
      <c r="A5" s="10">
        <v>45796</v>
      </c>
      <c r="B5" s="11" t="s">
        <v>126</v>
      </c>
      <c r="C5" s="12">
        <v>8</v>
      </c>
      <c r="D5" s="40">
        <v>10</v>
      </c>
      <c r="E5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F7C1-BA1A-41C6-A1CE-FE25E68FEC66}">
  <sheetPr>
    <tabColor theme="6"/>
  </sheetPr>
  <dimension ref="A1:E21"/>
  <sheetViews>
    <sheetView workbookViewId="0">
      <pane ySplit="1" topLeftCell="A2" activePane="bottomLeft" state="frozen"/>
      <selection pane="bottomLeft" activeCell="H21" sqref="H21"/>
    </sheetView>
  </sheetViews>
  <sheetFormatPr defaultRowHeight="14.4" x14ac:dyDescent="0.3"/>
  <cols>
    <col min="1" max="1" width="10.33203125" bestFit="1" customWidth="1"/>
    <col min="2" max="2" width="14.88671875" style="13" customWidth="1"/>
    <col min="3" max="3" width="23" bestFit="1" customWidth="1"/>
    <col min="4" max="4" width="13.6640625" style="36" customWidth="1"/>
    <col min="5" max="5" width="19" bestFit="1" customWidth="1"/>
  </cols>
  <sheetData>
    <row r="1" spans="1:5" x14ac:dyDescent="0.3">
      <c r="A1" s="14" t="s">
        <v>0</v>
      </c>
      <c r="B1" s="44" t="s">
        <v>17</v>
      </c>
      <c r="C1" s="16" t="s">
        <v>56</v>
      </c>
      <c r="D1" s="34" t="s">
        <v>33</v>
      </c>
      <c r="E1" s="34" t="s">
        <v>104</v>
      </c>
    </row>
    <row r="2" spans="1:5" x14ac:dyDescent="0.3">
      <c r="A2" s="10">
        <v>45660</v>
      </c>
      <c r="B2" s="45" t="s">
        <v>34</v>
      </c>
      <c r="C2" s="12">
        <v>63</v>
      </c>
      <c r="D2" s="35">
        <v>50</v>
      </c>
      <c r="E2" s="45" t="s">
        <v>106</v>
      </c>
    </row>
    <row r="3" spans="1:5" x14ac:dyDescent="0.3">
      <c r="A3" s="10">
        <v>45663</v>
      </c>
      <c r="B3" s="45" t="s">
        <v>35</v>
      </c>
      <c r="C3" s="12">
        <v>64</v>
      </c>
      <c r="D3" s="35">
        <v>50</v>
      </c>
      <c r="E3" s="45" t="s">
        <v>106</v>
      </c>
    </row>
    <row r="4" spans="1:5" x14ac:dyDescent="0.3">
      <c r="A4" s="10">
        <v>45670</v>
      </c>
      <c r="B4" s="45" t="s">
        <v>36</v>
      </c>
      <c r="C4" s="12">
        <v>69</v>
      </c>
      <c r="D4" s="35">
        <v>50</v>
      </c>
      <c r="E4" s="45" t="s">
        <v>106</v>
      </c>
    </row>
    <row r="5" spans="1:5" x14ac:dyDescent="0.3">
      <c r="A5" s="10">
        <v>45677</v>
      </c>
      <c r="B5" s="45" t="s">
        <v>37</v>
      </c>
      <c r="C5" s="12">
        <v>74</v>
      </c>
      <c r="D5" s="35">
        <v>50</v>
      </c>
      <c r="E5" s="45" t="s">
        <v>106</v>
      </c>
    </row>
    <row r="6" spans="1:5" x14ac:dyDescent="0.3">
      <c r="A6" s="10">
        <v>45691</v>
      </c>
      <c r="B6" s="45" t="s">
        <v>39</v>
      </c>
      <c r="C6" s="12">
        <v>80</v>
      </c>
      <c r="D6" s="35">
        <v>50</v>
      </c>
      <c r="E6" s="45" t="s">
        <v>106</v>
      </c>
    </row>
    <row r="7" spans="1:5" x14ac:dyDescent="0.3">
      <c r="A7" s="10">
        <v>45700</v>
      </c>
      <c r="B7" s="45" t="s">
        <v>40</v>
      </c>
      <c r="C7" s="12">
        <v>80</v>
      </c>
      <c r="D7" s="35">
        <v>50</v>
      </c>
      <c r="E7" s="45" t="s">
        <v>106</v>
      </c>
    </row>
    <row r="8" spans="1:5" x14ac:dyDescent="0.3">
      <c r="A8" s="10">
        <v>45707</v>
      </c>
      <c r="B8" s="45" t="s">
        <v>27</v>
      </c>
      <c r="C8" s="12">
        <v>75</v>
      </c>
      <c r="D8" s="35">
        <v>50</v>
      </c>
      <c r="E8" s="45" t="s">
        <v>106</v>
      </c>
    </row>
    <row r="9" spans="1:5" x14ac:dyDescent="0.3">
      <c r="A9" s="10">
        <v>45712</v>
      </c>
      <c r="B9" s="45" t="s">
        <v>28</v>
      </c>
      <c r="C9" s="12">
        <v>75</v>
      </c>
      <c r="D9" s="35">
        <v>50</v>
      </c>
      <c r="E9" s="45" t="s">
        <v>106</v>
      </c>
    </row>
    <row r="10" spans="1:5" x14ac:dyDescent="0.3">
      <c r="A10" s="10">
        <v>45722</v>
      </c>
      <c r="B10" s="45" t="str">
        <f t="shared" ref="B10:B21" si="0">CONCATENATE(YEAR(A10),".",_xlfn.ISOWEEKNUM(A10))</f>
        <v>2025.10</v>
      </c>
      <c r="C10" s="12">
        <v>75</v>
      </c>
      <c r="D10" s="35">
        <v>50</v>
      </c>
      <c r="E10" s="45" t="s">
        <v>106</v>
      </c>
    </row>
    <row r="11" spans="1:5" x14ac:dyDescent="0.3">
      <c r="A11" s="10">
        <v>45726</v>
      </c>
      <c r="B11" s="45" t="str">
        <f t="shared" si="0"/>
        <v>2025.11</v>
      </c>
      <c r="C11" s="12">
        <v>69</v>
      </c>
      <c r="D11" s="35">
        <v>50</v>
      </c>
      <c r="E11" s="45" t="s">
        <v>106</v>
      </c>
    </row>
    <row r="12" spans="1:5" x14ac:dyDescent="0.3">
      <c r="A12" s="10">
        <v>45735</v>
      </c>
      <c r="B12" s="45" t="str">
        <f t="shared" si="0"/>
        <v>2025.12</v>
      </c>
      <c r="C12" s="12">
        <v>68</v>
      </c>
      <c r="D12" s="35">
        <v>50</v>
      </c>
      <c r="E12" s="45" t="s">
        <v>106</v>
      </c>
    </row>
    <row r="13" spans="1:5" x14ac:dyDescent="0.3">
      <c r="A13" s="10">
        <v>45742</v>
      </c>
      <c r="B13" s="45" t="str">
        <f t="shared" si="0"/>
        <v>2025.13</v>
      </c>
      <c r="C13" s="12">
        <v>67</v>
      </c>
      <c r="D13" s="35">
        <v>50</v>
      </c>
      <c r="E13" s="45" t="s">
        <v>106</v>
      </c>
    </row>
    <row r="14" spans="1:5" x14ac:dyDescent="0.3">
      <c r="A14" s="10">
        <v>45747</v>
      </c>
      <c r="B14" s="45" t="str">
        <f t="shared" si="0"/>
        <v>2025.14</v>
      </c>
      <c r="C14" s="12">
        <v>65</v>
      </c>
      <c r="D14" s="35">
        <v>50</v>
      </c>
      <c r="E14" s="45" t="s">
        <v>106</v>
      </c>
    </row>
    <row r="15" spans="1:5" x14ac:dyDescent="0.3">
      <c r="A15" s="10">
        <v>45756</v>
      </c>
      <c r="B15" s="45" t="str">
        <f t="shared" si="0"/>
        <v>2025.15</v>
      </c>
      <c r="C15" s="12">
        <v>68</v>
      </c>
      <c r="D15" s="35">
        <v>50</v>
      </c>
      <c r="E15" s="45" t="s">
        <v>106</v>
      </c>
    </row>
    <row r="16" spans="1:5" x14ac:dyDescent="0.3">
      <c r="A16" s="10">
        <v>45763</v>
      </c>
      <c r="B16" s="45" t="str">
        <f t="shared" si="0"/>
        <v>2025.16</v>
      </c>
      <c r="C16" s="12">
        <v>68</v>
      </c>
      <c r="D16" s="35">
        <v>50</v>
      </c>
      <c r="E16" s="45" t="s">
        <v>106</v>
      </c>
    </row>
    <row r="17" spans="1:5" x14ac:dyDescent="0.3">
      <c r="A17" s="10">
        <v>45769</v>
      </c>
      <c r="B17" s="45" t="str">
        <f t="shared" si="0"/>
        <v>2025.17</v>
      </c>
      <c r="C17" s="12">
        <v>70</v>
      </c>
      <c r="D17" s="35">
        <v>50</v>
      </c>
      <c r="E17" s="45" t="s">
        <v>106</v>
      </c>
    </row>
    <row r="18" spans="1:5" x14ac:dyDescent="0.3">
      <c r="A18" s="10">
        <v>45776</v>
      </c>
      <c r="B18" s="45" t="str">
        <f t="shared" si="0"/>
        <v>2025.18</v>
      </c>
      <c r="C18" s="12">
        <v>65</v>
      </c>
      <c r="D18" s="35">
        <v>50</v>
      </c>
      <c r="E18" s="45" t="s">
        <v>106</v>
      </c>
    </row>
    <row r="19" spans="1:5" x14ac:dyDescent="0.3">
      <c r="A19" s="10">
        <v>45782</v>
      </c>
      <c r="B19" s="45" t="str">
        <f t="shared" si="0"/>
        <v>2025.19</v>
      </c>
      <c r="C19" s="12">
        <v>91</v>
      </c>
      <c r="D19" s="35">
        <v>50</v>
      </c>
      <c r="E19" s="45" t="s">
        <v>106</v>
      </c>
    </row>
    <row r="20" spans="1:5" x14ac:dyDescent="0.3">
      <c r="A20" s="10">
        <v>45789</v>
      </c>
      <c r="B20" s="45" t="str">
        <f t="shared" si="0"/>
        <v>2025.20</v>
      </c>
      <c r="C20" s="12">
        <v>100</v>
      </c>
      <c r="D20" s="35">
        <v>50</v>
      </c>
      <c r="E20" s="45" t="s">
        <v>106</v>
      </c>
    </row>
    <row r="21" spans="1:5" x14ac:dyDescent="0.3">
      <c r="A21" s="10">
        <v>45796</v>
      </c>
      <c r="B21" s="45" t="str">
        <f t="shared" si="0"/>
        <v>2025.21</v>
      </c>
      <c r="C21" s="12">
        <v>96</v>
      </c>
      <c r="D21" s="35">
        <v>50</v>
      </c>
      <c r="E21" s="45" t="s">
        <v>106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DF60-7D6F-482B-A440-F0D06D7506E3}">
  <sheetPr>
    <tabColor theme="6"/>
  </sheetPr>
  <dimension ref="A1:E21"/>
  <sheetViews>
    <sheetView workbookViewId="0">
      <pane ySplit="1" topLeftCell="A2" activePane="bottomLeft" state="frozen"/>
      <selection pane="bottomLeft" activeCell="I21" sqref="I21"/>
    </sheetView>
  </sheetViews>
  <sheetFormatPr defaultRowHeight="14.4" x14ac:dyDescent="0.3"/>
  <cols>
    <col min="1" max="1" width="10.33203125" bestFit="1" customWidth="1"/>
    <col min="2" max="2" width="7.5546875" bestFit="1" customWidth="1"/>
    <col min="3" max="3" width="17.6640625" bestFit="1" customWidth="1"/>
    <col min="4" max="4" width="6.88671875" style="37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57</v>
      </c>
      <c r="D1" s="34" t="s">
        <v>33</v>
      </c>
      <c r="E1" s="34" t="s">
        <v>104</v>
      </c>
    </row>
    <row r="2" spans="1:5" x14ac:dyDescent="0.3">
      <c r="A2" s="10">
        <v>45660</v>
      </c>
      <c r="B2" s="11" t="s">
        <v>34</v>
      </c>
      <c r="C2" s="12">
        <v>13</v>
      </c>
      <c r="D2" s="35">
        <v>20</v>
      </c>
      <c r="E2" s="45" t="s">
        <v>106</v>
      </c>
    </row>
    <row r="3" spans="1:5" x14ac:dyDescent="0.3">
      <c r="A3" s="10">
        <v>45663</v>
      </c>
      <c r="B3" s="11" t="s">
        <v>35</v>
      </c>
      <c r="C3" s="12">
        <v>14</v>
      </c>
      <c r="D3" s="35">
        <v>20</v>
      </c>
      <c r="E3" s="45" t="s">
        <v>106</v>
      </c>
    </row>
    <row r="4" spans="1:5" x14ac:dyDescent="0.3">
      <c r="A4" s="10">
        <v>45670</v>
      </c>
      <c r="B4" s="11" t="s">
        <v>36</v>
      </c>
      <c r="C4" s="12">
        <v>18</v>
      </c>
      <c r="D4" s="35">
        <v>20</v>
      </c>
      <c r="E4" s="45" t="s">
        <v>106</v>
      </c>
    </row>
    <row r="5" spans="1:5" x14ac:dyDescent="0.3">
      <c r="A5" s="10">
        <v>45677</v>
      </c>
      <c r="B5" s="11" t="s">
        <v>37</v>
      </c>
      <c r="C5" s="12">
        <v>18</v>
      </c>
      <c r="D5" s="35">
        <v>20</v>
      </c>
      <c r="E5" s="45" t="s">
        <v>106</v>
      </c>
    </row>
    <row r="6" spans="1:5" x14ac:dyDescent="0.3">
      <c r="A6" s="10">
        <v>45691</v>
      </c>
      <c r="B6" s="11" t="s">
        <v>39</v>
      </c>
      <c r="C6" s="12">
        <v>22</v>
      </c>
      <c r="D6" s="35">
        <v>20</v>
      </c>
      <c r="E6" s="45" t="s">
        <v>106</v>
      </c>
    </row>
    <row r="7" spans="1:5" x14ac:dyDescent="0.3">
      <c r="A7" s="10">
        <v>45700</v>
      </c>
      <c r="B7" s="11" t="s">
        <v>40</v>
      </c>
      <c r="C7" s="12">
        <v>22</v>
      </c>
      <c r="D7" s="35">
        <v>20</v>
      </c>
      <c r="E7" s="45" t="s">
        <v>106</v>
      </c>
    </row>
    <row r="8" spans="1:5" x14ac:dyDescent="0.3">
      <c r="A8" s="10">
        <v>45707</v>
      </c>
      <c r="B8" s="11" t="s">
        <v>27</v>
      </c>
      <c r="C8" s="12">
        <v>17</v>
      </c>
      <c r="D8" s="35">
        <v>20</v>
      </c>
      <c r="E8" s="45" t="s">
        <v>106</v>
      </c>
    </row>
    <row r="9" spans="1:5" x14ac:dyDescent="0.3">
      <c r="A9" s="10">
        <v>45712</v>
      </c>
      <c r="B9" s="11" t="s">
        <v>28</v>
      </c>
      <c r="C9" s="12">
        <v>17</v>
      </c>
      <c r="D9" s="35">
        <v>20</v>
      </c>
      <c r="E9" s="45" t="s">
        <v>106</v>
      </c>
    </row>
    <row r="10" spans="1:5" x14ac:dyDescent="0.3">
      <c r="A10" s="10">
        <v>45722</v>
      </c>
      <c r="B10" s="11" t="str">
        <f t="shared" ref="B10:B18" si="0">CONCATENATE(YEAR(A10),".",_xlfn.ISOWEEKNUM(A10))</f>
        <v>2025.10</v>
      </c>
      <c r="C10" s="12">
        <v>22</v>
      </c>
      <c r="D10" s="35">
        <v>20</v>
      </c>
      <c r="E10" s="45" t="s">
        <v>106</v>
      </c>
    </row>
    <row r="11" spans="1:5" x14ac:dyDescent="0.3">
      <c r="A11" s="10">
        <v>45726</v>
      </c>
      <c r="B11" s="11" t="str">
        <f t="shared" si="0"/>
        <v>2025.11</v>
      </c>
      <c r="C11" s="12">
        <v>22</v>
      </c>
      <c r="D11" s="35">
        <v>20</v>
      </c>
      <c r="E11" s="45" t="s">
        <v>106</v>
      </c>
    </row>
    <row r="12" spans="1:5" x14ac:dyDescent="0.3">
      <c r="A12" s="10">
        <v>45735</v>
      </c>
      <c r="B12" s="11" t="str">
        <f t="shared" si="0"/>
        <v>2025.12</v>
      </c>
      <c r="C12" s="12">
        <v>22</v>
      </c>
      <c r="D12" s="35">
        <v>20</v>
      </c>
      <c r="E12" s="45" t="s">
        <v>106</v>
      </c>
    </row>
    <row r="13" spans="1:5" x14ac:dyDescent="0.3">
      <c r="A13" s="10">
        <v>45742</v>
      </c>
      <c r="B13" s="11" t="str">
        <f t="shared" si="0"/>
        <v>2025.13</v>
      </c>
      <c r="C13" s="12">
        <v>22</v>
      </c>
      <c r="D13" s="35">
        <v>20</v>
      </c>
      <c r="E13" s="45" t="s">
        <v>106</v>
      </c>
    </row>
    <row r="14" spans="1:5" x14ac:dyDescent="0.3">
      <c r="A14" s="10">
        <v>45747</v>
      </c>
      <c r="B14" s="11" t="str">
        <f t="shared" si="0"/>
        <v>2025.14</v>
      </c>
      <c r="C14" s="12">
        <v>21</v>
      </c>
      <c r="D14" s="35">
        <v>20</v>
      </c>
      <c r="E14" s="45" t="s">
        <v>106</v>
      </c>
    </row>
    <row r="15" spans="1:5" x14ac:dyDescent="0.3">
      <c r="A15" s="10">
        <v>45756</v>
      </c>
      <c r="B15" s="11" t="str">
        <f t="shared" si="0"/>
        <v>2025.15</v>
      </c>
      <c r="C15" s="12">
        <v>27</v>
      </c>
      <c r="D15" s="35">
        <v>20</v>
      </c>
      <c r="E15" s="45" t="s">
        <v>106</v>
      </c>
    </row>
    <row r="16" spans="1:5" x14ac:dyDescent="0.3">
      <c r="A16" s="10">
        <v>45763</v>
      </c>
      <c r="B16" s="11" t="str">
        <f t="shared" si="0"/>
        <v>2025.16</v>
      </c>
      <c r="C16" s="12">
        <v>28</v>
      </c>
      <c r="D16" s="35">
        <v>20</v>
      </c>
      <c r="E16" s="45" t="s">
        <v>106</v>
      </c>
    </row>
    <row r="17" spans="1:5" x14ac:dyDescent="0.3">
      <c r="A17" s="10">
        <v>45769</v>
      </c>
      <c r="B17" s="11" t="str">
        <f t="shared" si="0"/>
        <v>2025.17</v>
      </c>
      <c r="C17" s="12">
        <v>28</v>
      </c>
      <c r="D17" s="35">
        <v>20</v>
      </c>
      <c r="E17" s="45" t="s">
        <v>106</v>
      </c>
    </row>
    <row r="18" spans="1:5" x14ac:dyDescent="0.3">
      <c r="A18" s="10">
        <v>45776</v>
      </c>
      <c r="B18" s="11" t="str">
        <f t="shared" si="0"/>
        <v>2025.18</v>
      </c>
      <c r="C18" s="12">
        <v>28</v>
      </c>
      <c r="D18" s="35">
        <v>20</v>
      </c>
      <c r="E18" s="45" t="s">
        <v>106</v>
      </c>
    </row>
    <row r="19" spans="1:5" x14ac:dyDescent="0.3">
      <c r="A19" s="10">
        <v>45782</v>
      </c>
      <c r="B19" s="11" t="str">
        <f t="shared" ref="B19:B21" si="1">CONCATENATE(YEAR(A19),".",_xlfn.ISOWEEKNUM(A19))</f>
        <v>2025.19</v>
      </c>
      <c r="C19" s="12">
        <v>36</v>
      </c>
      <c r="D19" s="35">
        <v>20</v>
      </c>
      <c r="E19" s="45" t="s">
        <v>106</v>
      </c>
    </row>
    <row r="20" spans="1:5" x14ac:dyDescent="0.3">
      <c r="A20" s="10">
        <v>45789</v>
      </c>
      <c r="B20" s="11" t="str">
        <f t="shared" si="1"/>
        <v>2025.20</v>
      </c>
      <c r="C20" s="12">
        <v>39</v>
      </c>
      <c r="D20" s="35">
        <v>20</v>
      </c>
      <c r="E20" s="45" t="s">
        <v>106</v>
      </c>
    </row>
    <row r="21" spans="1:5" x14ac:dyDescent="0.3">
      <c r="A21" s="10">
        <v>45796</v>
      </c>
      <c r="B21" s="11" t="str">
        <f t="shared" si="1"/>
        <v>2025.21</v>
      </c>
      <c r="C21" s="12">
        <v>39</v>
      </c>
      <c r="D21" s="35">
        <v>20</v>
      </c>
      <c r="E21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873-1C11-4CF9-A40A-472E5ABA10EA}">
  <sheetPr>
    <tabColor theme="6"/>
  </sheetPr>
  <dimension ref="A1:E5"/>
  <sheetViews>
    <sheetView workbookViewId="0">
      <selection activeCell="D11" sqref="D11"/>
    </sheetView>
  </sheetViews>
  <sheetFormatPr defaultRowHeight="14.4" x14ac:dyDescent="0.3"/>
  <cols>
    <col min="1" max="1" width="10.33203125" bestFit="1" customWidth="1"/>
    <col min="3" max="3" width="17.6640625" bestFit="1" customWidth="1"/>
    <col min="4" max="4" width="24.5546875" customWidth="1"/>
    <col min="5" max="5" width="25.77734375" customWidth="1"/>
  </cols>
  <sheetData>
    <row r="1" spans="1:5" x14ac:dyDescent="0.3">
      <c r="A1" s="14" t="s">
        <v>0</v>
      </c>
      <c r="B1" s="44" t="s">
        <v>124</v>
      </c>
      <c r="C1" s="16" t="s">
        <v>110</v>
      </c>
      <c r="D1" s="34" t="s">
        <v>33</v>
      </c>
      <c r="E1" s="34" t="s">
        <v>104</v>
      </c>
    </row>
    <row r="2" spans="1:5" x14ac:dyDescent="0.3">
      <c r="A2" s="10">
        <v>45658</v>
      </c>
      <c r="B2" s="53" t="s">
        <v>125</v>
      </c>
      <c r="C2" s="20">
        <v>0.82889999999999997</v>
      </c>
      <c r="D2" s="18">
        <v>0.9</v>
      </c>
      <c r="E2" s="45" t="s">
        <v>105</v>
      </c>
    </row>
    <row r="3" spans="1:5" x14ac:dyDescent="0.3">
      <c r="A3" s="10">
        <v>45689</v>
      </c>
      <c r="B3" s="53" t="s">
        <v>127</v>
      </c>
      <c r="C3" s="20">
        <v>0.83160000000000001</v>
      </c>
      <c r="D3" s="18">
        <v>0.9</v>
      </c>
      <c r="E3" s="45" t="s">
        <v>105</v>
      </c>
    </row>
    <row r="4" spans="1:5" x14ac:dyDescent="0.3">
      <c r="A4" s="10">
        <v>45717</v>
      </c>
      <c r="B4" s="53" t="s">
        <v>128</v>
      </c>
      <c r="C4" s="20">
        <v>0.83289999999999997</v>
      </c>
      <c r="D4" s="18">
        <v>0.9</v>
      </c>
      <c r="E4" s="45" t="s">
        <v>105</v>
      </c>
    </row>
    <row r="5" spans="1:5" x14ac:dyDescent="0.3">
      <c r="A5" s="10">
        <v>45748</v>
      </c>
      <c r="B5" s="53" t="s">
        <v>129</v>
      </c>
      <c r="C5" s="20">
        <v>0.87139999999999995</v>
      </c>
      <c r="D5" s="18">
        <v>0.9</v>
      </c>
      <c r="E5" s="45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A4FF-9A02-4A7E-A1AD-29E65AF16995}">
  <sheetPr>
    <tabColor theme="4"/>
  </sheetPr>
  <dimension ref="A1:F51"/>
  <sheetViews>
    <sheetView workbookViewId="0">
      <pane ySplit="1" topLeftCell="A38" activePane="bottomLeft" state="frozen"/>
      <selection pane="bottomLeft" activeCell="D51" sqref="D51"/>
    </sheetView>
  </sheetViews>
  <sheetFormatPr defaultRowHeight="14.4" x14ac:dyDescent="0.3"/>
  <cols>
    <col min="1" max="1" width="7.5546875" bestFit="1" customWidth="1"/>
    <col min="2" max="2" width="20.21875" style="8" bestFit="1" customWidth="1"/>
    <col min="3" max="3" width="23.21875" bestFit="1" customWidth="1"/>
    <col min="4" max="5" width="23.21875" customWidth="1"/>
    <col min="6" max="6" width="7.88671875" bestFit="1" customWidth="1"/>
  </cols>
  <sheetData>
    <row r="1" spans="1:6" x14ac:dyDescent="0.3">
      <c r="A1" s="15" t="s">
        <v>17</v>
      </c>
      <c r="B1" s="16" t="s">
        <v>58</v>
      </c>
      <c r="C1" s="16" t="s">
        <v>59</v>
      </c>
      <c r="D1" s="16" t="s">
        <v>90</v>
      </c>
      <c r="E1" s="16" t="s">
        <v>91</v>
      </c>
      <c r="F1" s="27" t="s">
        <v>33</v>
      </c>
    </row>
    <row r="2" spans="1:6" x14ac:dyDescent="0.3">
      <c r="A2" s="11" t="s">
        <v>60</v>
      </c>
      <c r="B2" s="12">
        <v>328</v>
      </c>
      <c r="C2" s="12">
        <v>58</v>
      </c>
      <c r="D2" s="20">
        <v>0.17682926829268292</v>
      </c>
      <c r="E2" s="20">
        <v>0.94710000000000005</v>
      </c>
      <c r="F2" s="28">
        <v>1</v>
      </c>
    </row>
    <row r="3" spans="1:6" x14ac:dyDescent="0.3">
      <c r="A3" s="11" t="s">
        <v>61</v>
      </c>
      <c r="B3" s="12">
        <v>517</v>
      </c>
      <c r="C3" s="12">
        <v>57</v>
      </c>
      <c r="D3" s="20">
        <v>0.1102514506769826</v>
      </c>
      <c r="E3" s="20">
        <v>1.0839000000000001</v>
      </c>
      <c r="F3" s="28">
        <v>1</v>
      </c>
    </row>
    <row r="4" spans="1:6" x14ac:dyDescent="0.3">
      <c r="A4" s="11" t="s">
        <v>62</v>
      </c>
      <c r="B4" s="12">
        <v>757</v>
      </c>
      <c r="C4" s="12">
        <v>55</v>
      </c>
      <c r="D4" s="20">
        <v>7.2655217965653898E-2</v>
      </c>
      <c r="E4" s="20">
        <v>1.0996999999999999</v>
      </c>
      <c r="F4" s="28">
        <v>1</v>
      </c>
    </row>
    <row r="5" spans="1:6" x14ac:dyDescent="0.3">
      <c r="A5" s="11" t="s">
        <v>63</v>
      </c>
      <c r="B5" s="12">
        <v>746</v>
      </c>
      <c r="C5" s="12">
        <v>78</v>
      </c>
      <c r="D5" s="20">
        <v>0.10455764075067024</v>
      </c>
      <c r="E5" s="20">
        <v>1.0649</v>
      </c>
      <c r="F5" s="28">
        <v>1</v>
      </c>
    </row>
    <row r="6" spans="1:6" x14ac:dyDescent="0.3">
      <c r="A6" s="11" t="s">
        <v>64</v>
      </c>
      <c r="B6" s="12">
        <v>680</v>
      </c>
      <c r="C6" s="12">
        <v>82</v>
      </c>
      <c r="D6" s="20">
        <v>0.12058823529411765</v>
      </c>
      <c r="E6" s="20">
        <v>1.0261</v>
      </c>
      <c r="F6" s="28">
        <v>1</v>
      </c>
    </row>
    <row r="7" spans="1:6" x14ac:dyDescent="0.3">
      <c r="A7" s="11" t="s">
        <v>65</v>
      </c>
      <c r="B7" s="12">
        <v>611</v>
      </c>
      <c r="C7" s="12">
        <v>74</v>
      </c>
      <c r="D7" s="20">
        <v>0.12111292962356793</v>
      </c>
      <c r="E7" s="20">
        <v>1.1081000000000001</v>
      </c>
      <c r="F7" s="28">
        <v>1</v>
      </c>
    </row>
    <row r="8" spans="1:6" x14ac:dyDescent="0.3">
      <c r="A8" s="11" t="s">
        <v>66</v>
      </c>
      <c r="B8" s="12">
        <v>681</v>
      </c>
      <c r="C8" s="12">
        <v>72</v>
      </c>
      <c r="D8" s="20">
        <v>0.10572687224669604</v>
      </c>
      <c r="E8" s="20">
        <v>1.0814999999999999</v>
      </c>
      <c r="F8" s="28">
        <v>1</v>
      </c>
    </row>
    <row r="9" spans="1:6" x14ac:dyDescent="0.3">
      <c r="A9" s="11" t="s">
        <v>67</v>
      </c>
      <c r="B9" s="12">
        <v>829</v>
      </c>
      <c r="C9" s="12">
        <v>88</v>
      </c>
      <c r="D9" s="20">
        <v>0.10615199034981906</v>
      </c>
      <c r="E9" s="20">
        <v>1.0578000000000001</v>
      </c>
      <c r="F9" s="28">
        <v>1</v>
      </c>
    </row>
    <row r="10" spans="1:6" x14ac:dyDescent="0.3">
      <c r="A10" s="11" t="s">
        <v>68</v>
      </c>
      <c r="B10" s="12">
        <v>695</v>
      </c>
      <c r="C10" s="12">
        <v>70</v>
      </c>
      <c r="D10" s="20">
        <v>0.10071942446043165</v>
      </c>
      <c r="E10" s="20">
        <v>0.89900000000000002</v>
      </c>
      <c r="F10" s="28">
        <v>1</v>
      </c>
    </row>
    <row r="11" spans="1:6" x14ac:dyDescent="0.3">
      <c r="A11" s="11" t="s">
        <v>69</v>
      </c>
      <c r="B11" s="12">
        <v>681</v>
      </c>
      <c r="C11" s="12">
        <v>134</v>
      </c>
      <c r="D11" s="20">
        <v>0.19676945668135096</v>
      </c>
      <c r="E11" s="20">
        <v>1.0512999999999999</v>
      </c>
      <c r="F11" s="28">
        <v>1</v>
      </c>
    </row>
    <row r="12" spans="1:6" x14ac:dyDescent="0.3">
      <c r="A12" s="11" t="s">
        <v>70</v>
      </c>
      <c r="B12" s="12">
        <v>811</v>
      </c>
      <c r="C12" s="12">
        <v>97</v>
      </c>
      <c r="D12" s="20">
        <v>0.11960542540073983</v>
      </c>
      <c r="E12" s="20">
        <v>1.0472999999999999</v>
      </c>
      <c r="F12" s="28">
        <v>1</v>
      </c>
    </row>
    <row r="13" spans="1:6" x14ac:dyDescent="0.3">
      <c r="A13" s="11" t="s">
        <v>71</v>
      </c>
      <c r="B13" s="12">
        <v>732</v>
      </c>
      <c r="C13" s="12">
        <v>103</v>
      </c>
      <c r="D13" s="20">
        <v>0.14071038251366119</v>
      </c>
      <c r="E13" s="20">
        <v>1.0706</v>
      </c>
      <c r="F13" s="28">
        <v>1</v>
      </c>
    </row>
    <row r="14" spans="1:6" x14ac:dyDescent="0.3">
      <c r="A14" s="11" t="s">
        <v>72</v>
      </c>
      <c r="B14" s="12">
        <v>809</v>
      </c>
      <c r="C14" s="12">
        <v>81</v>
      </c>
      <c r="D14" s="20">
        <v>0.10012360939431397</v>
      </c>
      <c r="E14" s="20">
        <v>1.0251999999999999</v>
      </c>
      <c r="F14" s="28">
        <v>1</v>
      </c>
    </row>
    <row r="15" spans="1:6" x14ac:dyDescent="0.3">
      <c r="A15" s="11" t="s">
        <v>73</v>
      </c>
      <c r="B15" s="12">
        <v>816</v>
      </c>
      <c r="C15" s="12">
        <v>88</v>
      </c>
      <c r="D15" s="20">
        <v>0.10784313725490197</v>
      </c>
      <c r="E15" s="20">
        <v>1.0785</v>
      </c>
      <c r="F15" s="28">
        <v>1</v>
      </c>
    </row>
    <row r="16" spans="1:6" x14ac:dyDescent="0.3">
      <c r="A16" s="11" t="s">
        <v>74</v>
      </c>
      <c r="B16" s="12">
        <v>616</v>
      </c>
      <c r="C16" s="12">
        <v>83</v>
      </c>
      <c r="D16" s="20">
        <v>0.13474025974025974</v>
      </c>
      <c r="E16" s="20">
        <v>1.0803</v>
      </c>
      <c r="F16" s="28">
        <v>1</v>
      </c>
    </row>
    <row r="17" spans="1:6" x14ac:dyDescent="0.3">
      <c r="A17" s="11" t="s">
        <v>75</v>
      </c>
      <c r="B17" s="12">
        <v>848</v>
      </c>
      <c r="C17" s="12">
        <v>32</v>
      </c>
      <c r="D17" s="20">
        <v>3.7735849056603772E-2</v>
      </c>
      <c r="E17" s="20">
        <v>1.0684</v>
      </c>
      <c r="F17" s="28">
        <v>1</v>
      </c>
    </row>
    <row r="18" spans="1:6" x14ac:dyDescent="0.3">
      <c r="A18" s="11" t="s">
        <v>76</v>
      </c>
      <c r="B18" s="12">
        <v>922</v>
      </c>
      <c r="C18" s="12">
        <v>65</v>
      </c>
      <c r="D18" s="20">
        <v>7.0498915401301515E-2</v>
      </c>
      <c r="E18" s="20">
        <v>1.0516000000000001</v>
      </c>
      <c r="F18" s="28">
        <v>1</v>
      </c>
    </row>
    <row r="19" spans="1:6" x14ac:dyDescent="0.3">
      <c r="A19" s="11" t="s">
        <v>77</v>
      </c>
      <c r="B19" s="12">
        <v>768</v>
      </c>
      <c r="C19" s="12">
        <v>57</v>
      </c>
      <c r="D19" s="20">
        <v>7.421875E-2</v>
      </c>
      <c r="E19" s="20">
        <v>1.0538000000000001</v>
      </c>
      <c r="F19" s="28">
        <v>1</v>
      </c>
    </row>
    <row r="20" spans="1:6" x14ac:dyDescent="0.3">
      <c r="A20" s="11" t="s">
        <v>78</v>
      </c>
      <c r="B20" s="12">
        <v>808</v>
      </c>
      <c r="C20" s="12">
        <v>53</v>
      </c>
      <c r="D20" s="20">
        <v>6.5594059405940597E-2</v>
      </c>
      <c r="E20" s="20">
        <v>1.0978000000000001</v>
      </c>
      <c r="F20" s="28">
        <v>1</v>
      </c>
    </row>
    <row r="21" spans="1:6" x14ac:dyDescent="0.3">
      <c r="A21" s="11" t="s">
        <v>79</v>
      </c>
      <c r="B21" s="12">
        <v>832</v>
      </c>
      <c r="C21" s="12">
        <v>60</v>
      </c>
      <c r="D21" s="20">
        <v>7.2115384615384609E-2</v>
      </c>
      <c r="E21" s="20">
        <v>1.0754999999999999</v>
      </c>
      <c r="F21" s="28">
        <v>1</v>
      </c>
    </row>
    <row r="22" spans="1:6" x14ac:dyDescent="0.3">
      <c r="A22" s="11" t="s">
        <v>80</v>
      </c>
      <c r="B22" s="12">
        <v>772</v>
      </c>
      <c r="C22" s="12">
        <v>27</v>
      </c>
      <c r="D22" s="20">
        <v>3.4974093264248704E-2</v>
      </c>
      <c r="E22" s="20">
        <v>1.0578000000000001</v>
      </c>
      <c r="F22" s="28">
        <v>1</v>
      </c>
    </row>
    <row r="23" spans="1:6" x14ac:dyDescent="0.3">
      <c r="A23" s="11" t="s">
        <v>81</v>
      </c>
      <c r="B23" s="12">
        <v>727</v>
      </c>
      <c r="C23" s="12">
        <v>47</v>
      </c>
      <c r="D23" s="20">
        <v>6.4649243466299869E-2</v>
      </c>
      <c r="E23" s="20">
        <v>1.0587</v>
      </c>
      <c r="F23" s="28">
        <v>1</v>
      </c>
    </row>
    <row r="24" spans="1:6" x14ac:dyDescent="0.3">
      <c r="A24" s="11" t="s">
        <v>82</v>
      </c>
      <c r="B24" s="12">
        <v>630</v>
      </c>
      <c r="C24" s="12">
        <v>35</v>
      </c>
      <c r="D24" s="20">
        <v>5.5555555555555552E-2</v>
      </c>
      <c r="E24" s="20">
        <v>1.0804</v>
      </c>
      <c r="F24" s="28">
        <v>1</v>
      </c>
    </row>
    <row r="25" spans="1:6" x14ac:dyDescent="0.3">
      <c r="A25" s="11" t="s">
        <v>83</v>
      </c>
      <c r="B25" s="12">
        <v>657</v>
      </c>
      <c r="C25" s="12">
        <v>16</v>
      </c>
      <c r="D25" s="20">
        <v>2.4353120243531201E-2</v>
      </c>
      <c r="E25" s="20">
        <v>1.0365</v>
      </c>
      <c r="F25" s="28">
        <v>1</v>
      </c>
    </row>
    <row r="26" spans="1:6" x14ac:dyDescent="0.3">
      <c r="A26" s="11" t="s">
        <v>84</v>
      </c>
      <c r="B26" s="12">
        <v>629</v>
      </c>
      <c r="C26" s="12">
        <v>19</v>
      </c>
      <c r="D26" s="20">
        <v>3.0206677265500796E-2</v>
      </c>
      <c r="E26" s="20">
        <v>1.0628</v>
      </c>
      <c r="F26" s="28">
        <v>1</v>
      </c>
    </row>
    <row r="27" spans="1:6" x14ac:dyDescent="0.3">
      <c r="A27" s="11" t="s">
        <v>85</v>
      </c>
      <c r="B27" s="12">
        <v>764</v>
      </c>
      <c r="C27" s="12">
        <v>50</v>
      </c>
      <c r="D27" s="20">
        <v>6.5445026178010471E-2</v>
      </c>
      <c r="E27" s="20">
        <v>1.0572999999999999</v>
      </c>
      <c r="F27" s="28">
        <v>1</v>
      </c>
    </row>
    <row r="28" spans="1:6" x14ac:dyDescent="0.3">
      <c r="A28" s="11" t="s">
        <v>86</v>
      </c>
      <c r="B28" s="12">
        <v>733</v>
      </c>
      <c r="C28" s="12">
        <v>48</v>
      </c>
      <c r="D28" s="20">
        <v>6.5484311050477487E-2</v>
      </c>
      <c r="E28" s="20">
        <v>1.0507</v>
      </c>
      <c r="F28" s="28">
        <v>1</v>
      </c>
    </row>
    <row r="29" spans="1:6" x14ac:dyDescent="0.3">
      <c r="A29" s="11" t="s">
        <v>87</v>
      </c>
      <c r="B29" s="12">
        <v>871</v>
      </c>
      <c r="C29" s="12">
        <v>81</v>
      </c>
      <c r="D29" s="20">
        <v>9.2996555683122845E-2</v>
      </c>
      <c r="E29" s="20">
        <v>1.0834999999999999</v>
      </c>
      <c r="F29" s="28">
        <v>1</v>
      </c>
    </row>
    <row r="30" spans="1:6" x14ac:dyDescent="0.3">
      <c r="A30" s="11" t="s">
        <v>88</v>
      </c>
      <c r="B30" s="12">
        <v>605</v>
      </c>
      <c r="C30" s="12">
        <v>41</v>
      </c>
      <c r="D30" s="20">
        <v>6.7768595041322308E-2</v>
      </c>
      <c r="E30" s="20">
        <v>1.0945</v>
      </c>
      <c r="F30" s="28">
        <v>1</v>
      </c>
    </row>
    <row r="31" spans="1:6" x14ac:dyDescent="0.3">
      <c r="A31" s="11" t="s">
        <v>89</v>
      </c>
      <c r="B31" s="12">
        <v>502</v>
      </c>
      <c r="C31" s="12">
        <v>14</v>
      </c>
      <c r="D31" s="20">
        <v>2.7888446215139442E-2</v>
      </c>
      <c r="E31" s="20">
        <v>1.0587</v>
      </c>
      <c r="F31" s="28">
        <v>1</v>
      </c>
    </row>
    <row r="32" spans="1:6" x14ac:dyDescent="0.3">
      <c r="A32" s="11" t="s">
        <v>34</v>
      </c>
      <c r="B32" s="12">
        <v>437</v>
      </c>
      <c r="C32" s="12">
        <v>37</v>
      </c>
      <c r="D32" s="20">
        <v>8.4668192219679639E-2</v>
      </c>
      <c r="E32" s="20">
        <v>1.0781000000000001</v>
      </c>
      <c r="F32" s="28">
        <v>1</v>
      </c>
    </row>
    <row r="33" spans="1:6" x14ac:dyDescent="0.3">
      <c r="A33" s="11" t="s">
        <v>35</v>
      </c>
      <c r="B33" s="12">
        <v>642</v>
      </c>
      <c r="C33" s="12">
        <v>49</v>
      </c>
      <c r="D33" s="20">
        <v>7.6323987538940805E-2</v>
      </c>
      <c r="E33" s="20">
        <v>1.0262</v>
      </c>
      <c r="F33" s="28">
        <v>1</v>
      </c>
    </row>
    <row r="34" spans="1:6" x14ac:dyDescent="0.3">
      <c r="A34" s="11" t="s">
        <v>36</v>
      </c>
      <c r="B34" s="12">
        <v>766</v>
      </c>
      <c r="C34" s="12">
        <v>42</v>
      </c>
      <c r="D34" s="20">
        <v>5.4830287206266322E-2</v>
      </c>
      <c r="E34" s="20">
        <v>1.0740000000000001</v>
      </c>
      <c r="F34" s="28">
        <v>1</v>
      </c>
    </row>
    <row r="35" spans="1:6" x14ac:dyDescent="0.3">
      <c r="A35" s="11" t="s">
        <v>37</v>
      </c>
      <c r="B35" s="12">
        <v>761</v>
      </c>
      <c r="C35" s="12">
        <v>61</v>
      </c>
      <c r="D35" s="20">
        <v>8.0157687253613663E-2</v>
      </c>
      <c r="E35" s="20">
        <v>1.0548999999999999</v>
      </c>
      <c r="F35" s="28">
        <v>1</v>
      </c>
    </row>
    <row r="36" spans="1:6" x14ac:dyDescent="0.3">
      <c r="A36" s="11" t="s">
        <v>38</v>
      </c>
      <c r="B36" s="12">
        <v>772</v>
      </c>
      <c r="C36" s="12">
        <v>60</v>
      </c>
      <c r="D36" s="20">
        <v>7.7720207253886009E-2</v>
      </c>
      <c r="E36" s="20">
        <v>1.0507</v>
      </c>
      <c r="F36" s="28">
        <v>1</v>
      </c>
    </row>
    <row r="37" spans="1:6" x14ac:dyDescent="0.3">
      <c r="A37" s="11" t="s">
        <v>39</v>
      </c>
      <c r="B37" s="12">
        <v>819</v>
      </c>
      <c r="C37" s="12">
        <v>25</v>
      </c>
      <c r="D37" s="20">
        <v>3.0525030525030524E-2</v>
      </c>
      <c r="E37" s="20">
        <v>1.0287999999999999</v>
      </c>
      <c r="F37" s="28">
        <v>1</v>
      </c>
    </row>
    <row r="38" spans="1:6" x14ac:dyDescent="0.3">
      <c r="A38" s="11" t="s">
        <v>40</v>
      </c>
      <c r="B38" s="12">
        <v>929</v>
      </c>
      <c r="C38" s="12">
        <v>30</v>
      </c>
      <c r="D38" s="20">
        <v>3.2292787944025833E-2</v>
      </c>
      <c r="E38" s="20">
        <v>1.0541</v>
      </c>
      <c r="F38" s="28">
        <v>1</v>
      </c>
    </row>
    <row r="39" spans="1:6" x14ac:dyDescent="0.3">
      <c r="A39" s="11" t="s">
        <v>27</v>
      </c>
      <c r="B39" s="12">
        <v>744</v>
      </c>
      <c r="C39" s="12">
        <v>23</v>
      </c>
      <c r="D39" s="20">
        <v>3.0913978494623656E-2</v>
      </c>
      <c r="E39" s="20">
        <v>1.046</v>
      </c>
      <c r="F39" s="28">
        <v>1</v>
      </c>
    </row>
    <row r="40" spans="1:6" x14ac:dyDescent="0.3">
      <c r="A40" s="11" t="s">
        <v>28</v>
      </c>
      <c r="B40" s="12">
        <v>849</v>
      </c>
      <c r="C40" s="12">
        <v>55</v>
      </c>
      <c r="D40" s="20">
        <v>6.4782096584216728E-2</v>
      </c>
      <c r="E40" s="20">
        <v>1.0813999999999999</v>
      </c>
      <c r="F40" s="28">
        <v>1</v>
      </c>
    </row>
    <row r="41" spans="1:6" x14ac:dyDescent="0.3">
      <c r="A41" s="11" t="s">
        <v>18</v>
      </c>
      <c r="B41" s="12">
        <v>726</v>
      </c>
      <c r="C41" s="12">
        <v>21</v>
      </c>
      <c r="D41" s="20">
        <v>2.8925619834710745E-2</v>
      </c>
      <c r="E41" s="20">
        <v>1.0547</v>
      </c>
      <c r="F41" s="28">
        <v>1</v>
      </c>
    </row>
    <row r="42" spans="1:6" x14ac:dyDescent="0.3">
      <c r="A42" s="11" t="s">
        <v>19</v>
      </c>
      <c r="B42" s="12">
        <v>367</v>
      </c>
      <c r="C42" s="12">
        <v>21</v>
      </c>
      <c r="D42" s="20">
        <v>5.7220708446866483E-2</v>
      </c>
      <c r="E42" s="20">
        <v>1.0213000000000001</v>
      </c>
      <c r="F42" s="28">
        <v>1</v>
      </c>
    </row>
    <row r="43" spans="1:6" x14ac:dyDescent="0.3">
      <c r="A43" s="11" t="s">
        <v>20</v>
      </c>
      <c r="B43" s="12">
        <v>912</v>
      </c>
      <c r="C43" s="12">
        <v>55</v>
      </c>
      <c r="D43" s="20">
        <v>6.0307017543859649E-2</v>
      </c>
      <c r="E43" s="20">
        <v>1.0544</v>
      </c>
      <c r="F43" s="28">
        <v>1</v>
      </c>
    </row>
    <row r="44" spans="1:6" x14ac:dyDescent="0.3">
      <c r="A44" s="11" t="s">
        <v>21</v>
      </c>
      <c r="B44" s="12">
        <v>908</v>
      </c>
      <c r="C44" s="12">
        <v>42</v>
      </c>
      <c r="D44" s="20">
        <v>4.6255506607929514E-2</v>
      </c>
      <c r="E44" s="20">
        <v>1.05</v>
      </c>
      <c r="F44" s="28">
        <v>1</v>
      </c>
    </row>
    <row r="45" spans="1:6" x14ac:dyDescent="0.3">
      <c r="A45" s="11" t="s">
        <v>22</v>
      </c>
      <c r="B45" s="12">
        <v>755</v>
      </c>
      <c r="C45" s="12">
        <v>107</v>
      </c>
      <c r="D45" s="20">
        <v>0.14172185430463577</v>
      </c>
      <c r="E45" s="20">
        <v>1.0286999999999999</v>
      </c>
      <c r="F45" s="28">
        <v>1</v>
      </c>
    </row>
    <row r="46" spans="1:6" x14ac:dyDescent="0.3">
      <c r="A46" s="11" t="s">
        <v>23</v>
      </c>
      <c r="B46" s="12">
        <v>765</v>
      </c>
      <c r="C46" s="12">
        <v>64</v>
      </c>
      <c r="D46" s="20">
        <v>8.3660130718954243E-2</v>
      </c>
      <c r="E46" s="20">
        <v>1.0306999999999999</v>
      </c>
      <c r="F46" s="28">
        <v>1</v>
      </c>
    </row>
    <row r="47" spans="1:6" x14ac:dyDescent="0.3">
      <c r="A47" s="11" t="s">
        <v>24</v>
      </c>
      <c r="B47" s="12">
        <v>713</v>
      </c>
      <c r="C47" s="12">
        <v>59</v>
      </c>
      <c r="D47" s="20">
        <v>8.2748948106591863E-2</v>
      </c>
      <c r="E47" s="20">
        <v>1.0244</v>
      </c>
      <c r="F47" s="28">
        <v>1</v>
      </c>
    </row>
    <row r="48" spans="1:6" x14ac:dyDescent="0.3">
      <c r="A48" s="11" t="s">
        <v>25</v>
      </c>
      <c r="B48" s="12">
        <v>650</v>
      </c>
      <c r="C48" s="12">
        <v>36</v>
      </c>
      <c r="D48" s="20">
        <v>5.5384615384615386E-2</v>
      </c>
      <c r="E48" s="20">
        <v>1.0118</v>
      </c>
      <c r="F48" s="28">
        <v>1</v>
      </c>
    </row>
    <row r="49" spans="1:6" x14ac:dyDescent="0.3">
      <c r="A49" s="11" t="s">
        <v>26</v>
      </c>
      <c r="B49" s="12">
        <v>528</v>
      </c>
      <c r="C49" s="12">
        <v>35</v>
      </c>
      <c r="D49" s="20">
        <f>C49/B49</f>
        <v>6.6287878787878785E-2</v>
      </c>
      <c r="E49" s="20">
        <v>1.0531999999999999</v>
      </c>
      <c r="F49" s="28">
        <v>1</v>
      </c>
    </row>
    <row r="50" spans="1:6" x14ac:dyDescent="0.3">
      <c r="A50" s="11" t="s">
        <v>41</v>
      </c>
      <c r="B50" s="12">
        <v>747</v>
      </c>
      <c r="C50" s="12">
        <v>56</v>
      </c>
      <c r="D50" s="20">
        <f>C50/B50</f>
        <v>7.4966532797858101E-2</v>
      </c>
      <c r="E50" s="20">
        <v>1.0851</v>
      </c>
      <c r="F50" s="28">
        <v>1</v>
      </c>
    </row>
    <row r="51" spans="1:6" x14ac:dyDescent="0.3">
      <c r="A51" s="11" t="s">
        <v>109</v>
      </c>
      <c r="B51" s="12">
        <v>718</v>
      </c>
      <c r="C51" s="12">
        <v>81</v>
      </c>
      <c r="D51" s="20">
        <f>C51/B51</f>
        <v>0.11281337047353761</v>
      </c>
      <c r="E51" s="20">
        <v>1.0506</v>
      </c>
      <c r="F51" s="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B488-1F99-4BD2-ADE3-A0F970A1608D}">
  <sheetPr>
    <tabColor theme="4"/>
  </sheetPr>
  <dimension ref="A1:H51"/>
  <sheetViews>
    <sheetView workbookViewId="0">
      <pane ySplit="1" topLeftCell="A44" activePane="bottomLeft" state="frozen"/>
      <selection pane="bottomLeft" activeCell="C52" sqref="C52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5" width="23.21875" bestFit="1" customWidth="1"/>
    <col min="6" max="6" width="23.21875" customWidth="1"/>
    <col min="7" max="8" width="23.21875" bestFit="1" customWidth="1"/>
  </cols>
  <sheetData>
    <row r="1" spans="1:8" x14ac:dyDescent="0.3">
      <c r="A1" s="14" t="s">
        <v>17</v>
      </c>
      <c r="B1" s="16" t="s">
        <v>11</v>
      </c>
      <c r="C1" s="16" t="s">
        <v>33</v>
      </c>
      <c r="D1" s="16" t="s">
        <v>94</v>
      </c>
      <c r="E1" s="16" t="s">
        <v>95</v>
      </c>
      <c r="F1" s="16" t="s">
        <v>96</v>
      </c>
      <c r="G1" s="16" t="s">
        <v>93</v>
      </c>
      <c r="H1" s="16" t="s">
        <v>92</v>
      </c>
    </row>
    <row r="2" spans="1:8" x14ac:dyDescent="0.3">
      <c r="A2" s="29" t="s">
        <v>60</v>
      </c>
      <c r="B2" s="12">
        <v>5.84</v>
      </c>
      <c r="C2" s="12">
        <v>10</v>
      </c>
      <c r="D2" s="12"/>
      <c r="E2" s="12"/>
      <c r="F2" s="12"/>
      <c r="G2" s="12"/>
      <c r="H2" s="12"/>
    </row>
    <row r="3" spans="1:8" x14ac:dyDescent="0.3">
      <c r="A3" s="29" t="s">
        <v>61</v>
      </c>
      <c r="B3" s="12">
        <v>5.84</v>
      </c>
      <c r="C3" s="12">
        <v>10</v>
      </c>
      <c r="D3" s="12"/>
      <c r="E3" s="12"/>
      <c r="F3" s="12"/>
      <c r="G3" s="12"/>
      <c r="H3" s="12"/>
    </row>
    <row r="4" spans="1:8" x14ac:dyDescent="0.3">
      <c r="A4" s="29" t="s">
        <v>62</v>
      </c>
      <c r="B4" s="12">
        <v>5.84</v>
      </c>
      <c r="C4" s="12">
        <v>10</v>
      </c>
      <c r="D4" s="12"/>
      <c r="E4" s="12"/>
      <c r="F4" s="12"/>
      <c r="G4" s="12"/>
      <c r="H4" s="12"/>
    </row>
    <row r="5" spans="1:8" x14ac:dyDescent="0.3">
      <c r="A5" s="29" t="s">
        <v>63</v>
      </c>
      <c r="B5" s="12">
        <v>5.84</v>
      </c>
      <c r="C5" s="12">
        <v>10</v>
      </c>
      <c r="D5" s="12"/>
      <c r="E5" s="12"/>
      <c r="F5" s="12"/>
      <c r="G5" s="12"/>
      <c r="H5" s="12"/>
    </row>
    <row r="6" spans="1:8" x14ac:dyDescent="0.3">
      <c r="A6" s="29" t="s">
        <v>64</v>
      </c>
      <c r="B6" s="12">
        <v>5.84</v>
      </c>
      <c r="C6" s="12">
        <v>10</v>
      </c>
      <c r="D6" s="12"/>
      <c r="E6" s="12"/>
      <c r="F6" s="12"/>
      <c r="G6" s="12"/>
      <c r="H6" s="12"/>
    </row>
    <row r="7" spans="1:8" x14ac:dyDescent="0.3">
      <c r="A7" s="29" t="s">
        <v>65</v>
      </c>
      <c r="B7" s="12">
        <v>12.36</v>
      </c>
      <c r="C7" s="12">
        <v>10</v>
      </c>
      <c r="D7" s="12"/>
      <c r="E7" s="12"/>
      <c r="F7" s="12"/>
      <c r="G7" s="12"/>
      <c r="H7" s="12"/>
    </row>
    <row r="8" spans="1:8" x14ac:dyDescent="0.3">
      <c r="A8" s="29" t="s">
        <v>66</v>
      </c>
      <c r="B8" s="12">
        <v>12.36</v>
      </c>
      <c r="C8" s="12">
        <v>10</v>
      </c>
      <c r="D8" s="12"/>
      <c r="E8" s="12"/>
      <c r="F8" s="12"/>
      <c r="G8" s="12"/>
      <c r="H8" s="12"/>
    </row>
    <row r="9" spans="1:8" x14ac:dyDescent="0.3">
      <c r="A9" s="29" t="s">
        <v>67</v>
      </c>
      <c r="B9" s="12">
        <v>12.36</v>
      </c>
      <c r="C9" s="12">
        <v>10</v>
      </c>
      <c r="D9" s="12"/>
      <c r="E9" s="12"/>
      <c r="F9" s="12"/>
      <c r="G9" s="12"/>
      <c r="H9" s="12"/>
    </row>
    <row r="10" spans="1:8" x14ac:dyDescent="0.3">
      <c r="A10" s="29" t="s">
        <v>68</v>
      </c>
      <c r="B10" s="12">
        <v>12.36</v>
      </c>
      <c r="C10" s="12">
        <v>10</v>
      </c>
      <c r="D10" s="12"/>
      <c r="E10" s="12"/>
      <c r="F10" s="12"/>
      <c r="G10" s="12"/>
      <c r="H10" s="12"/>
    </row>
    <row r="11" spans="1:8" x14ac:dyDescent="0.3">
      <c r="A11" s="29" t="s">
        <v>69</v>
      </c>
      <c r="B11" s="12">
        <v>5.0999999999999996</v>
      </c>
      <c r="C11" s="12">
        <v>10</v>
      </c>
      <c r="D11" s="12"/>
      <c r="E11" s="12"/>
      <c r="F11" s="12"/>
      <c r="G11" s="12"/>
      <c r="H11" s="12"/>
    </row>
    <row r="12" spans="1:8" x14ac:dyDescent="0.3">
      <c r="A12" s="29" t="s">
        <v>70</v>
      </c>
      <c r="B12" s="12">
        <v>5.0999999999999996</v>
      </c>
      <c r="C12" s="12">
        <v>10</v>
      </c>
      <c r="D12" s="12"/>
      <c r="E12" s="12"/>
      <c r="F12" s="12"/>
      <c r="G12" s="12"/>
      <c r="H12" s="12"/>
    </row>
    <row r="13" spans="1:8" x14ac:dyDescent="0.3">
      <c r="A13" s="29" t="s">
        <v>71</v>
      </c>
      <c r="B13" s="12">
        <v>5.0999999999999996</v>
      </c>
      <c r="C13" s="12">
        <v>10</v>
      </c>
      <c r="D13" s="12"/>
      <c r="E13" s="12"/>
      <c r="F13" s="12"/>
      <c r="G13" s="12"/>
      <c r="H13" s="12"/>
    </row>
    <row r="14" spans="1:8" x14ac:dyDescent="0.3">
      <c r="A14" s="29" t="s">
        <v>72</v>
      </c>
      <c r="B14" s="12">
        <v>5.0999999999999996</v>
      </c>
      <c r="C14" s="12">
        <v>10</v>
      </c>
      <c r="D14" s="12"/>
      <c r="E14" s="12"/>
      <c r="F14" s="12"/>
      <c r="G14" s="12"/>
      <c r="H14" s="12"/>
    </row>
    <row r="15" spans="1:8" x14ac:dyDescent="0.3">
      <c r="A15" s="29" t="s">
        <v>73</v>
      </c>
      <c r="B15" s="12">
        <v>5.0999999999999996</v>
      </c>
      <c r="C15" s="12">
        <v>10</v>
      </c>
      <c r="D15" s="12"/>
      <c r="E15" s="12"/>
      <c r="F15" s="12"/>
      <c r="G15" s="12"/>
      <c r="H15" s="12"/>
    </row>
    <row r="16" spans="1:8" x14ac:dyDescent="0.3">
      <c r="A16" s="29" t="s">
        <v>74</v>
      </c>
      <c r="B16" s="12">
        <v>5.13</v>
      </c>
      <c r="C16" s="12">
        <v>10</v>
      </c>
      <c r="D16" s="12"/>
      <c r="E16" s="12"/>
      <c r="F16" s="12"/>
      <c r="G16" s="12"/>
      <c r="H16" s="12"/>
    </row>
    <row r="17" spans="1:8" x14ac:dyDescent="0.3">
      <c r="A17" s="29" t="s">
        <v>75</v>
      </c>
      <c r="B17" s="12">
        <v>5.13</v>
      </c>
      <c r="C17" s="12">
        <v>10</v>
      </c>
      <c r="D17" s="12"/>
      <c r="E17" s="12"/>
      <c r="F17" s="12"/>
      <c r="G17" s="12"/>
      <c r="H17" s="12"/>
    </row>
    <row r="18" spans="1:8" x14ac:dyDescent="0.3">
      <c r="A18" s="29" t="s">
        <v>76</v>
      </c>
      <c r="B18" s="12">
        <v>5.13</v>
      </c>
      <c r="C18" s="12">
        <v>10</v>
      </c>
      <c r="D18" s="12"/>
      <c r="E18" s="12"/>
      <c r="F18" s="12"/>
      <c r="G18" s="12"/>
      <c r="H18" s="12"/>
    </row>
    <row r="19" spans="1:8" x14ac:dyDescent="0.3">
      <c r="A19" s="29" t="s">
        <v>77</v>
      </c>
      <c r="B19" s="12">
        <v>5.13</v>
      </c>
      <c r="C19" s="12">
        <v>10</v>
      </c>
      <c r="D19" s="12"/>
      <c r="E19" s="12"/>
      <c r="F19" s="12"/>
      <c r="G19" s="12"/>
      <c r="H19" s="12"/>
    </row>
    <row r="20" spans="1:8" x14ac:dyDescent="0.3">
      <c r="A20" s="29" t="s">
        <v>78</v>
      </c>
      <c r="B20" s="12">
        <v>4.8600000000000003</v>
      </c>
      <c r="C20" s="12">
        <v>10</v>
      </c>
      <c r="D20" s="12"/>
      <c r="E20" s="12"/>
      <c r="F20" s="12"/>
      <c r="G20" s="12"/>
      <c r="H20" s="12"/>
    </row>
    <row r="21" spans="1:8" x14ac:dyDescent="0.3">
      <c r="A21" s="29" t="s">
        <v>79</v>
      </c>
      <c r="B21" s="12">
        <v>4.43</v>
      </c>
      <c r="C21" s="12">
        <v>10</v>
      </c>
      <c r="D21" s="12"/>
      <c r="E21" s="12"/>
      <c r="F21" s="12"/>
      <c r="G21" s="12"/>
      <c r="H21" s="12"/>
    </row>
    <row r="22" spans="1:8" x14ac:dyDescent="0.3">
      <c r="A22" s="29" t="s">
        <v>80</v>
      </c>
      <c r="B22" s="12">
        <v>3.85</v>
      </c>
      <c r="C22" s="12">
        <v>10</v>
      </c>
      <c r="D22" s="12"/>
      <c r="E22" s="12"/>
      <c r="F22" s="12"/>
      <c r="G22" s="12"/>
      <c r="H22" s="12"/>
    </row>
    <row r="23" spans="1:8" x14ac:dyDescent="0.3">
      <c r="A23" s="29" t="s">
        <v>81</v>
      </c>
      <c r="B23" s="12">
        <v>3.77</v>
      </c>
      <c r="C23" s="12">
        <v>10</v>
      </c>
      <c r="D23" s="12"/>
      <c r="E23" s="12"/>
      <c r="F23" s="12"/>
      <c r="G23" s="12"/>
      <c r="H23" s="12"/>
    </row>
    <row r="24" spans="1:8" x14ac:dyDescent="0.3">
      <c r="A24" s="29" t="s">
        <v>82</v>
      </c>
      <c r="B24" s="12">
        <v>3.94</v>
      </c>
      <c r="C24" s="12">
        <v>10</v>
      </c>
      <c r="D24" s="12"/>
      <c r="E24" s="12"/>
      <c r="F24" s="12"/>
      <c r="G24" s="12"/>
      <c r="H24" s="12"/>
    </row>
    <row r="25" spans="1:8" x14ac:dyDescent="0.3">
      <c r="A25" s="29" t="s">
        <v>83</v>
      </c>
      <c r="B25" s="12">
        <v>3.78</v>
      </c>
      <c r="C25" s="12">
        <v>10</v>
      </c>
      <c r="D25" s="12"/>
      <c r="E25" s="12"/>
      <c r="F25" s="12"/>
      <c r="G25" s="12"/>
      <c r="H25" s="12"/>
    </row>
    <row r="26" spans="1:8" x14ac:dyDescent="0.3">
      <c r="A26" s="29" t="s">
        <v>84</v>
      </c>
      <c r="B26" s="12">
        <v>3.84</v>
      </c>
      <c r="C26" s="12">
        <v>10</v>
      </c>
      <c r="D26" s="12"/>
      <c r="E26" s="12"/>
      <c r="F26" s="12"/>
      <c r="G26" s="12"/>
      <c r="H26" s="12"/>
    </row>
    <row r="27" spans="1:8" x14ac:dyDescent="0.3">
      <c r="A27" s="29" t="s">
        <v>85</v>
      </c>
      <c r="B27" s="12">
        <v>4.1399999999999997</v>
      </c>
      <c r="C27" s="12">
        <v>10</v>
      </c>
      <c r="D27" s="12"/>
      <c r="E27" s="12"/>
      <c r="F27" s="12"/>
      <c r="G27" s="12"/>
      <c r="H27" s="12"/>
    </row>
    <row r="28" spans="1:8" x14ac:dyDescent="0.3">
      <c r="A28" s="29" t="s">
        <v>86</v>
      </c>
      <c r="B28" s="12">
        <v>4.1399999999999997</v>
      </c>
      <c r="C28" s="12">
        <v>10</v>
      </c>
      <c r="D28" s="12"/>
      <c r="E28" s="12"/>
      <c r="F28" s="12"/>
      <c r="G28" s="12"/>
      <c r="H28" s="12"/>
    </row>
    <row r="29" spans="1:8" x14ac:dyDescent="0.3">
      <c r="A29" s="29" t="s">
        <v>87</v>
      </c>
      <c r="B29" s="12">
        <v>4.1399999999999997</v>
      </c>
      <c r="C29" s="12">
        <v>10</v>
      </c>
      <c r="D29" s="12"/>
      <c r="E29" s="12"/>
      <c r="F29" s="12"/>
      <c r="G29" s="12"/>
      <c r="H29" s="12"/>
    </row>
    <row r="30" spans="1:8" x14ac:dyDescent="0.3">
      <c r="A30" s="29" t="s">
        <v>88</v>
      </c>
      <c r="B30" s="12">
        <v>4.2699999999999996</v>
      </c>
      <c r="C30" s="12">
        <v>10</v>
      </c>
      <c r="D30" s="12"/>
      <c r="E30" s="12"/>
      <c r="F30" s="12"/>
      <c r="G30" s="12"/>
      <c r="H30" s="12"/>
    </row>
    <row r="31" spans="1:8" x14ac:dyDescent="0.3">
      <c r="A31" s="29" t="s">
        <v>89</v>
      </c>
      <c r="B31" s="12">
        <v>4.2699999999999996</v>
      </c>
      <c r="C31" s="12">
        <v>10</v>
      </c>
      <c r="D31" s="12"/>
      <c r="E31" s="12"/>
      <c r="F31" s="12"/>
      <c r="G31" s="12"/>
      <c r="H31" s="12"/>
    </row>
    <row r="32" spans="1:8" x14ac:dyDescent="0.3">
      <c r="A32" s="29" t="s">
        <v>34</v>
      </c>
      <c r="B32" s="12">
        <v>4.2699999999999996</v>
      </c>
      <c r="C32" s="12">
        <v>10</v>
      </c>
      <c r="D32" s="12"/>
      <c r="E32" s="12"/>
      <c r="F32" s="12"/>
      <c r="G32" s="12"/>
      <c r="H32" s="12"/>
    </row>
    <row r="33" spans="1:8" x14ac:dyDescent="0.3">
      <c r="A33" s="29" t="s">
        <v>35</v>
      </c>
      <c r="B33" s="12">
        <v>4.2699999999999996</v>
      </c>
      <c r="C33" s="12">
        <v>10</v>
      </c>
      <c r="D33" s="12"/>
      <c r="E33" s="12"/>
      <c r="F33" s="12"/>
      <c r="G33" s="12"/>
      <c r="H33" s="12"/>
    </row>
    <row r="34" spans="1:8" x14ac:dyDescent="0.3">
      <c r="A34" s="29" t="s">
        <v>36</v>
      </c>
      <c r="B34" s="12">
        <v>3.81</v>
      </c>
      <c r="C34" s="12">
        <v>10</v>
      </c>
      <c r="D34" s="12"/>
      <c r="E34" s="12"/>
      <c r="F34" s="12"/>
      <c r="G34" s="12"/>
      <c r="H34" s="12"/>
    </row>
    <row r="35" spans="1:8" x14ac:dyDescent="0.3">
      <c r="A35" s="29" t="s">
        <v>37</v>
      </c>
      <c r="B35" s="12">
        <v>3.81</v>
      </c>
      <c r="C35" s="12">
        <v>10</v>
      </c>
      <c r="D35" s="12"/>
      <c r="E35" s="12"/>
      <c r="F35" s="12"/>
      <c r="G35" s="12"/>
      <c r="H35" s="12"/>
    </row>
    <row r="36" spans="1:8" x14ac:dyDescent="0.3">
      <c r="A36" s="29" t="s">
        <v>38</v>
      </c>
      <c r="B36" s="12">
        <v>3.81</v>
      </c>
      <c r="C36" s="12">
        <v>10</v>
      </c>
      <c r="D36" s="12"/>
      <c r="E36" s="12"/>
      <c r="F36" s="12"/>
      <c r="G36" s="12"/>
      <c r="H36" s="12"/>
    </row>
    <row r="37" spans="1:8" x14ac:dyDescent="0.3">
      <c r="A37" s="29" t="s">
        <v>39</v>
      </c>
      <c r="B37" s="12">
        <v>3.81</v>
      </c>
      <c r="C37" s="12">
        <v>10</v>
      </c>
      <c r="D37" s="12"/>
      <c r="E37" s="12"/>
      <c r="F37" s="12"/>
      <c r="G37" s="12"/>
      <c r="H37" s="12"/>
    </row>
    <row r="38" spans="1:8" x14ac:dyDescent="0.3">
      <c r="A38" s="29" t="s">
        <v>40</v>
      </c>
      <c r="B38" s="12">
        <v>2.76</v>
      </c>
      <c r="C38" s="12">
        <v>10</v>
      </c>
      <c r="D38" s="12"/>
      <c r="E38" s="12"/>
      <c r="F38" s="12"/>
      <c r="G38" s="12"/>
      <c r="H38" s="12"/>
    </row>
    <row r="39" spans="1:8" x14ac:dyDescent="0.3">
      <c r="A39" s="29" t="s">
        <v>27</v>
      </c>
      <c r="B39" s="12">
        <v>2.76</v>
      </c>
      <c r="C39" s="12">
        <v>10</v>
      </c>
      <c r="D39" s="12"/>
      <c r="E39" s="12"/>
      <c r="F39" s="12"/>
      <c r="G39" s="12"/>
      <c r="H39" s="12"/>
    </row>
    <row r="40" spans="1:8" x14ac:dyDescent="0.3">
      <c r="A40" s="29" t="s">
        <v>28</v>
      </c>
      <c r="B40" s="12">
        <v>2.1800000000000002</v>
      </c>
      <c r="C40" s="12">
        <v>10</v>
      </c>
      <c r="D40" s="12"/>
      <c r="E40" s="12"/>
      <c r="F40" s="12"/>
      <c r="G40" s="12"/>
      <c r="H40" s="12"/>
    </row>
    <row r="41" spans="1:8" x14ac:dyDescent="0.3">
      <c r="A41" s="29" t="s">
        <v>18</v>
      </c>
      <c r="B41" s="12">
        <v>3.56</v>
      </c>
      <c r="C41" s="12">
        <v>10</v>
      </c>
      <c r="D41" s="12"/>
      <c r="E41" s="12"/>
      <c r="F41" s="12"/>
      <c r="G41" s="12"/>
      <c r="H41" s="12"/>
    </row>
    <row r="42" spans="1:8" x14ac:dyDescent="0.3">
      <c r="A42" s="29" t="s">
        <v>19</v>
      </c>
      <c r="B42" s="12">
        <v>4.8</v>
      </c>
      <c r="C42" s="12">
        <v>10</v>
      </c>
      <c r="D42" s="12"/>
      <c r="E42" s="12"/>
      <c r="F42" s="12"/>
      <c r="G42" s="12"/>
      <c r="H42" s="12"/>
    </row>
    <row r="43" spans="1:8" x14ac:dyDescent="0.3">
      <c r="A43" s="29" t="s">
        <v>20</v>
      </c>
      <c r="B43" s="12">
        <v>4.8</v>
      </c>
      <c r="C43" s="12">
        <v>10</v>
      </c>
      <c r="D43" s="12"/>
      <c r="E43" s="12"/>
      <c r="F43" s="12"/>
      <c r="G43" s="12"/>
      <c r="H43" s="12"/>
    </row>
    <row r="44" spans="1:8" x14ac:dyDescent="0.3">
      <c r="A44" s="29" t="s">
        <v>21</v>
      </c>
      <c r="B44" s="12">
        <v>4.5</v>
      </c>
      <c r="C44" s="12">
        <v>10</v>
      </c>
      <c r="D44" s="12"/>
      <c r="E44" s="12"/>
      <c r="F44" s="12"/>
      <c r="G44" s="12"/>
      <c r="H44" s="12"/>
    </row>
    <row r="45" spans="1:8" x14ac:dyDescent="0.3">
      <c r="A45" s="29" t="s">
        <v>22</v>
      </c>
      <c r="B45" s="12">
        <v>4.2</v>
      </c>
      <c r="C45" s="12">
        <v>10</v>
      </c>
      <c r="D45" s="12"/>
      <c r="E45" s="12"/>
      <c r="F45" s="12"/>
      <c r="G45" s="12"/>
      <c r="H45" s="12"/>
    </row>
    <row r="46" spans="1:8" x14ac:dyDescent="0.3">
      <c r="A46" s="29" t="s">
        <v>23</v>
      </c>
      <c r="B46" s="12">
        <v>3.8</v>
      </c>
      <c r="C46" s="12">
        <v>10</v>
      </c>
      <c r="D46" s="12"/>
      <c r="E46" s="12"/>
      <c r="F46" s="12"/>
      <c r="G46" s="12"/>
      <c r="H46" s="12"/>
    </row>
    <row r="47" spans="1:8" x14ac:dyDescent="0.3">
      <c r="A47" s="29" t="s">
        <v>24</v>
      </c>
      <c r="B47" s="12">
        <v>3.82</v>
      </c>
      <c r="C47" s="12">
        <v>10</v>
      </c>
      <c r="D47" s="12"/>
      <c r="E47" s="12"/>
      <c r="F47" s="12"/>
      <c r="G47" s="12"/>
      <c r="H47" s="12"/>
    </row>
    <row r="48" spans="1:8" x14ac:dyDescent="0.3">
      <c r="A48" s="29" t="s">
        <v>25</v>
      </c>
      <c r="B48" s="12">
        <v>3.85</v>
      </c>
      <c r="C48" s="12">
        <v>10</v>
      </c>
      <c r="D48" s="12"/>
      <c r="E48" s="12"/>
      <c r="F48" s="12"/>
      <c r="G48" s="12"/>
      <c r="H48" s="12"/>
    </row>
    <row r="49" spans="1:8" x14ac:dyDescent="0.3">
      <c r="A49" s="29" t="s">
        <v>26</v>
      </c>
      <c r="B49" s="12">
        <v>4.8899999999999997</v>
      </c>
      <c r="C49" s="12">
        <v>10</v>
      </c>
      <c r="D49" s="12"/>
      <c r="E49" s="12"/>
      <c r="F49" s="12"/>
      <c r="G49" s="12"/>
      <c r="H49" s="12"/>
    </row>
    <row r="50" spans="1:8" x14ac:dyDescent="0.3">
      <c r="A50" s="29" t="s">
        <v>41</v>
      </c>
      <c r="B50" s="12">
        <v>4.38</v>
      </c>
      <c r="C50" s="12">
        <v>10</v>
      </c>
      <c r="D50" s="12"/>
      <c r="E50" s="12"/>
      <c r="F50" s="12"/>
      <c r="G50" s="12"/>
      <c r="H50" s="12"/>
    </row>
    <row r="51" spans="1:8" x14ac:dyDescent="0.3">
      <c r="A51" s="29" t="s">
        <v>109</v>
      </c>
      <c r="B51" s="12">
        <v>4.04</v>
      </c>
      <c r="C51" s="12">
        <v>10</v>
      </c>
      <c r="D51" s="12"/>
      <c r="E51" s="12"/>
      <c r="F51" s="12"/>
      <c r="G51" s="12"/>
      <c r="H51" s="1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456448-3e6f-4693-b60d-2caaf7d50d7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46EF3934B6A4F80D5E3E07DABB9BE" ma:contentTypeVersion="12" ma:contentTypeDescription="Create a new document." ma:contentTypeScope="" ma:versionID="2786f35b2066781593a9c00935c9e7db">
  <xsd:schema xmlns:xsd="http://www.w3.org/2001/XMLSchema" xmlns:xs="http://www.w3.org/2001/XMLSchema" xmlns:p="http://schemas.microsoft.com/office/2006/metadata/properties" xmlns:ns3="46456448-3e6f-4693-b60d-2caaf7d50d74" targetNamespace="http://schemas.microsoft.com/office/2006/metadata/properties" ma:root="true" ma:fieldsID="3f18ab6aa30a2f4f9853c995b9cf1e46" ns3:_="">
    <xsd:import namespace="46456448-3e6f-4693-b60d-2caaf7d50d7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56448-3e6f-4693-b60d-2caaf7d50d7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8C4AF9-5176-4DDE-8809-0E796128CF7C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46456448-3e6f-4693-b60d-2caaf7d50d74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6F70A4C-2D0F-46C0-8227-B99013FADA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56448-3e6f-4693-b60d-2caaf7d50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1B2690-400D-40BB-99F9-4A5A8FC4FF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DE INDICADORES</vt:lpstr>
      <vt:lpstr>IARI</vt:lpstr>
      <vt:lpstr>IAZF</vt:lpstr>
      <vt:lpstr>PFCEO</vt:lpstr>
      <vt:lpstr>VAZAMENTOS GERAL</vt:lpstr>
      <vt:lpstr>VAZAMENTOS VC</vt:lpstr>
      <vt:lpstr>DISP.PURGADORES</vt:lpstr>
      <vt:lpstr>REALIZACAO SEMANAL</vt:lpstr>
      <vt:lpstr>TEMPO DE PLANEJAMENTO</vt:lpstr>
      <vt:lpstr>DISP.EQUIPAMENTOS</vt:lpstr>
      <vt:lpstr>CONTROLE DE ANDAIMES</vt:lpstr>
      <vt:lpstr>CONTROLE MANGUEIRAS</vt:lpstr>
      <vt:lpstr>CARTEIRA PLANEJAMENTO CAL COM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Klauber Fernandes de Araujo - PrestServ</dc:creator>
  <cp:lastModifiedBy>Pedro Klauber Fernandes de Araujo - PrestServ</cp:lastModifiedBy>
  <dcterms:created xsi:type="dcterms:W3CDTF">2025-05-05T15:18:41Z</dcterms:created>
  <dcterms:modified xsi:type="dcterms:W3CDTF">2025-05-19T15:25:16Z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2025-05-05T15:19:19Z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3dc8a6da-014e-405f-beaa-553b05282a8d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  <property fmtid="{D5CDD505-2E9C-101B-9397-08002B2CF9AE}" pid="10" name="ContentTypeId">
    <vt:lpwstr>0x010100E6A46EF3934B6A4F80D5E3E07DABB9BE</vt:lpwstr>
  </property>
</Properties>
</file>