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</sheets>
  <definedNames>
    <definedName function="false" hidden="true" localSheetId="2" name="_xlnm._FilterDatabase" vbProcedure="false">levers!$A$1:$G$15</definedName>
    <definedName function="false" hidden="true" localSheetId="0" name="_xlnm._FilterDatabase" vbProcedure="false">params!$A$1:$O$78</definedName>
    <definedName function="false" hidden="false" localSheetId="0" name="_xlnm._FilterDatabase" vbProcedure="false">params!$A$1:$O$78</definedName>
    <definedName function="false" hidden="false" localSheetId="0" name="_xlnm._FilterDatabase_0" vbProcedure="false">params!$A$1:$O$78</definedName>
    <definedName function="false" hidden="false" localSheetId="0" name="_xlnm._FilterDatabase_0_0" vbProcedure="false">params!$A$1:$O$78</definedName>
    <definedName function="false" hidden="false" localSheetId="0" name="_xlnm._FilterDatabase_0_0_0" vbProcedure="false">params!$A$1:$O$78</definedName>
    <definedName function="false" hidden="false" localSheetId="0" name="_xlnm._FilterDatabase_0_0_0_0" vbProcedure="false">params!$A$1:$O$78</definedName>
    <definedName function="false" hidden="false" localSheetId="0" name="_xlnm._FilterDatabase_0_0_0_0_0" vbProcedure="false">params!$A$1:$O$78</definedName>
    <definedName function="false" hidden="false" localSheetId="0" name="_xlnm._FilterDatabase_0_0_0_0_0_0" vbProcedure="false">params!$A$1:$O$78</definedName>
    <definedName function="false" hidden="false" localSheetId="0" name="_xlnm._FilterDatabase_0_0_0_0_0_0_0" vbProcedure="false">params!$A$1:$O$78</definedName>
    <definedName function="false" hidden="false" localSheetId="0" name="_xlnm._FilterDatabase_0_0_0_0_0_0_0_0" vbProcedure="false">params!$A$1:$O$78</definedName>
    <definedName function="false" hidden="false" localSheetId="2" name="_xlnm._FilterDatabase" vbProcedure="false">levers!$A$1:$H$17</definedName>
    <definedName function="false" hidden="false" localSheetId="2" name="_xlnm._FilterDatabase_0" vbProcedure="false">levers!$A$1:$G$15</definedName>
    <definedName function="false" hidden="false" localSheetId="2" name="_xlnm._FilterDatabase_0_0" vbProcedure="false">levers!$A$1:$H$17</definedName>
    <definedName function="false" hidden="false" localSheetId="2" name="_xlnm._FilterDatabase_0_0_0" vbProcedure="false">levers!$A$1:$G$15</definedName>
    <definedName function="false" hidden="false" localSheetId="2" name="_xlnm._FilterDatabase_0_0_0_0" vbProcedure="false">levers!$A$1:$H$17</definedName>
    <definedName function="false" hidden="false" localSheetId="2" name="_xlnm._FilterDatabase_0_0_0_0_0" vbProcedure="false">levers!$A$1:$G$15</definedName>
    <definedName function="false" hidden="false" localSheetId="2" name="_xlnm._FilterDatabase_0_0_0_0_0_0" vbProcedure="false">levers!$A$1:$H$17</definedName>
    <definedName function="false" hidden="false" localSheetId="2" name="_xlnm._FilterDatabase_0_0_0_0_0_0_0" vbProcedure="false">levers!$A$1:$G$15</definedName>
    <definedName function="false" hidden="false" localSheetId="2" name="_xlnm._FilterDatabase_0_0_0_0_0_0_0_0" vbProcedure="false">levers!$A$1:$H$17</definedName>
    <definedName function="false" hidden="false" localSheetId="2" name="_xlnm._FilterDatabase_0_0_0_0_0_0_0_0_0" vbProcedure="false">levers!$A$1:$G$15</definedName>
    <definedName function="false" hidden="false" localSheetId="2" name="_xlnm._FilterDatabase_0_0_0_0_0_0_0_0_0_0" vbProcedure="false">levers!$A$1:$H$17</definedName>
    <definedName function="false" hidden="false" localSheetId="2" name="_xlnm._FilterDatabase_0_0_0_0_0_0_0_0_0_0_0" vbProcedure="false">levers!$A$1:$G$15</definedName>
    <definedName function="false" hidden="false" localSheetId="2" name="_xlnm._FilterDatabase_0_0_0_0_0_0_0_0_0_0_0_0" vbProcedure="false">levers!$A$1:$H$17</definedName>
    <definedName function="false" hidden="false" localSheetId="2" name="_xlnm._FilterDatabase_0_0_0_0_0_0_0_0_0_0_0_0_0" vbProcedure="false">levers!$A$1:$G$15</definedName>
    <definedName function="false" hidden="false" localSheetId="2" name="_xlnm._FilterDatabase_0_0_0_0_0_0_0_0_0_0_0_0_0_0" vbProcedure="false">levers!$A$1:$H$17</definedName>
    <definedName function="false" hidden="false" localSheetId="2" name="_xlnm._FilterDatabase_0_0_0_0_0_0_0_0_0_0_0_0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<sst xmlns="http://schemas.openxmlformats.org/spreadsheetml/2006/main" count="433" uniqueCount="211">
  <si>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</si>
  <si>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</si>
  <si>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</si>
  <si>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</si>
  <si>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</si>
  <si>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</si>
  <si>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</si>
  <si>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</si>
  <si>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</si>
  <si>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</si>
  <si>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</si>
  <si>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</si>
  <si>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</si>
  <si>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</si>
  <si>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</si>
  <si>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</si>
  <si>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</si>
  <si>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</si>
  <si>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</si>
  <si>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</si>
  <si>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</si>
  <si>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</si>
  <si>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</si>
  <si>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</si>
  <si>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</si>
  <si>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</si>
  <si>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</si>
  <si>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</si>
  <si>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</si>
  <si>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</si>
  <si>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</si>
  <si>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</si>
  <si>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</si>
  <si>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</si>
  <si>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</si>
  <si>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</si>
  <si>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</si>
  <si>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</si>
  <si>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</si>
  <si>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</si>
  <si>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Estimou-se que a vida útil da impressora varia de 5 a 15 anos. Considera-se este fator como incerto, visto que novas tecnologias podem “encurtar” a vida útil de equipamentos já instalados.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</si>
  <si>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</si>
  <si>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</si>
  <si>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</si>
  <si>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</si>
  <si>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</si>
  <si>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</si>
  <si>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</si>
  <si>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</si>
  <si>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</si>
  <si>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</si>
  <si>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</si>
  <si>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</si>
  <si>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</si>
  <si>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</si>
  <si>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</si>
  <si>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</si>
  <si>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</si>
  <si>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</si>
  <si>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</si>
  <si>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Sterman.</t>
  </si>
  <si>
    <t xml:space="preserve">aWOMStrength</t>
  </si>
  <si>
    <t xml:space="preserve">Força da Difusão do Produto “Boca a Boca”</t>
  </si>
  <si>
    <t xml:space="preserve">Este parâmetro no caso base foi obtido por tentativa e erro a partir do mercado potencial de 50.000 definido anteriormente. O número “baixo” reflete a adoção relativamente lenta da impressão 3D.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</si>
  <si>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</si>
  <si>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</si>
  <si>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</si>
  <si>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</si>
  <si>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</si>
  <si>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</si>
  <si>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</si>
  <si>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</si>
  <si>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</si>
  <si>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</si>
  <si>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</si>
  <si>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</si>
  <si>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</si>
  <si>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</si>
  <si>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</si>
  <si>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</si>
  <si>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</si>
  <si>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</si>
  <si>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</si>
  <si>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</si>
  <si>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</si>
  <si>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</si>
  <si>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</si>
  <si>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</si>
  <si>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</si>
  <si>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</si>
  <si>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</si>
  <si>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</si>
  <si>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</si>
  <si>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</si>
  <si>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</si>
  <si>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</si>
  <si>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</si>
  <si>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</si>
  <si>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</si>
  <si>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</si>
  <si>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</si>
  <si>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</si>
  <si>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</si>
  <si>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</si>
  <si>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</si>
  <si>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</si>
  <si>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</si>
  <si>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</si>
  <si>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</si>
  <si>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</si>
  <si>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</si>
  <si>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</si>
  <si>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</si>
  <si>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</si>
  <si>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</si>
  <si>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</si>
  <si>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</si>
  <si>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</si>
  <si>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</si>
  <si>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</si>
  <si>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</si>
  <si>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</si>
  <si>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</si>
  <si>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</si>
  <si>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</si>
  <si>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</si>
  <si>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</si>
  <si>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</si>
  <si>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</si>
  <si>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</si>
  <si>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</si>
  <si>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</si>
  <si>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</si>
  <si>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</si>
  <si>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</si>
  <si>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</si>
  <si>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</si>
  <si>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</si>
  <si>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</si>
  <si>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</si>
  <si>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</si>
  <si>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</si>
  <si>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</si>
  <si>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</si>
  <si>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</si>
  <si>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</si>
  <si>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</si>
  <si>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</si>
  <si>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</si>
  <si>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</si>
  <si>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</si>
  <si>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</si>
  <si>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</si>
  <si>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</si>
  <si>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</si>
  <si>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</si>
  <si>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</si>
  <si>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Estimado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</si>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</sst>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7" activeCellId="0" sqref="H17"/>
    </sheetView>
  </sheetViews>
  <sheetFormatPr defaultRowHeight="15"/>
  <cols>
    <col collapsed="false" hidden="false" max="1" min="1" style="1" width="26.4591836734694"/>
    <col collapsed="false" hidden="false" max="2" min="2" style="1" width="39.280612244898"/>
    <col collapsed="false" hidden="false" max="3" min="3" style="2" width="11.8775510204082"/>
    <col collapsed="false" hidden="false" max="4" min="4" style="2" width="9.31632653061224"/>
    <col collapsed="false" hidden="false" max="5" min="5" style="1" width="12.4183673469388"/>
    <col collapsed="false" hidden="false" max="6" min="6" style="2" width="6.0765306122449"/>
    <col collapsed="false" hidden="false" max="7" min="7" style="1" width="6.88265306122449"/>
    <col collapsed="false" hidden="false" max="8" min="8" style="1" width="7.02040816326531"/>
    <col collapsed="false" hidden="false" max="9" min="9" style="1" width="6.0765306122449"/>
    <col collapsed="false" hidden="false" max="10" min="10" style="1" width="9.31632653061224"/>
    <col collapsed="false" hidden="false" max="11" min="11" style="1" width="6.0765306122449"/>
    <col collapsed="false" hidden="false" max="12" min="12" style="1" width="6.47959183673469"/>
    <col collapsed="false" hidden="false" max="14" min="13" style="1" width="6.0765306122449"/>
    <col collapsed="false" hidden="false" max="15" min="15" style="1" width="3.51020408163265"/>
    <col collapsed="false" hidden="false" max="16" min="16" style="1" width="17.8214285714286"/>
    <col collapsed="false" hidden="false" max="17" min="17" style="1" width="21.3265306122449"/>
    <col collapsed="false" hidden="false" max="18" min="18" style="1" width="9.85204081632653"/>
    <col collapsed="false" hidden="false" max="1023" min="19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20</v>
      </c>
      <c r="F2" s="2" t="n">
        <v>0.5</v>
      </c>
      <c r="G2" s="1" t="n">
        <v>0</v>
      </c>
      <c r="H2" s="1" t="n">
        <v>30</v>
      </c>
      <c r="I2" s="1" t="s">
        <v>21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10</v>
      </c>
      <c r="Q2" s="0" t="s">
        <v>22</v>
      </c>
      <c r="R2" s="0"/>
    </row>
    <row r="3" customFormat="false" ht="13.8" hidden="false" customHeight="false" outlineLevel="0" collapsed="false">
      <c r="A3" s="1" t="s">
        <v>23</v>
      </c>
      <c r="B3" s="1" t="s">
        <v>24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25</v>
      </c>
      <c r="F3" s="2" t="n">
        <v>0.5</v>
      </c>
      <c r="G3" s="1" t="n">
        <v>0</v>
      </c>
      <c r="H3" s="1" t="n">
        <v>1</v>
      </c>
      <c r="I3" s="1" t="s">
        <v>21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10</v>
      </c>
      <c r="Q3" s="0" t="s">
        <v>26</v>
      </c>
      <c r="R3" s="0"/>
    </row>
    <row r="4" customFormat="false" ht="13.8" hidden="false" customHeight="false" outlineLevel="0" collapsed="false">
      <c r="A4" s="1" t="s">
        <v>27</v>
      </c>
      <c r="B4" s="1" t="s">
        <v>28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29</v>
      </c>
      <c r="F4" s="2" t="n">
        <v>0.5</v>
      </c>
      <c r="G4" s="0" t="n">
        <v>0.25</v>
      </c>
      <c r="H4" s="0" t="n">
        <v>10</v>
      </c>
      <c r="I4" s="1" t="s">
        <v>21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10</v>
      </c>
      <c r="Q4" s="0" t="s">
        <v>30</v>
      </c>
      <c r="R4" s="0"/>
    </row>
    <row r="5" customFormat="false" ht="13.8" hidden="false" customHeight="false" outlineLevel="0" collapsed="false">
      <c r="A5" s="1" t="s">
        <v>31</v>
      </c>
      <c r="B5" s="1" t="s">
        <v>32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33</v>
      </c>
      <c r="F5" s="2" t="n">
        <v>0.5</v>
      </c>
      <c r="G5" s="1" t="n">
        <v>0</v>
      </c>
      <c r="H5" s="1" t="n">
        <v>1</v>
      </c>
      <c r="I5" s="1" t="s">
        <v>21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10</v>
      </c>
      <c r="Q5" s="0" t="s">
        <v>34</v>
      </c>
      <c r="R5" s="0"/>
    </row>
    <row r="6" customFormat="false" ht="13.8" hidden="false" customHeight="false" outlineLevel="0" collapsed="false">
      <c r="A6" s="1" t="s">
        <v>35</v>
      </c>
      <c r="B6" s="1" t="s">
        <v>36</v>
      </c>
      <c r="C6" s="2" t="n">
        <f aca="false">IF(I6="Incerto",MAX(G6,J6-(ABS(F6*J6))),J6)</f>
        <v>0.0666666666666667</v>
      </c>
      <c r="D6" s="2" t="n">
        <f aca="false">IF(I6="Incerto",MIN(H6,J6+(ABS(F6*J6))),J6)</f>
        <v>0.5</v>
      </c>
      <c r="E6" s="1" t="s">
        <v>37</v>
      </c>
      <c r="F6" s="2" t="n">
        <v>10</v>
      </c>
      <c r="G6" s="0" t="n">
        <f aca="false">1/15</f>
        <v>0.0666666666666667</v>
      </c>
      <c r="H6" s="0" t="n">
        <f aca="false">1/2</f>
        <v>0.5</v>
      </c>
      <c r="I6" s="5" t="s">
        <v>38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39</v>
      </c>
      <c r="Q6" s="0" t="s">
        <v>40</v>
      </c>
      <c r="R6" s="0"/>
    </row>
    <row r="7" customFormat="false" ht="13.8" hidden="false" customHeight="false" outlineLevel="0" collapsed="false">
      <c r="A7" s="1" t="s">
        <v>41</v>
      </c>
      <c r="B7" s="1" t="s">
        <v>42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43</v>
      </c>
      <c r="F7" s="2" t="n">
        <v>0.5</v>
      </c>
      <c r="G7" s="0" t="n">
        <v>0</v>
      </c>
      <c r="H7" s="0" t="n">
        <v>1</v>
      </c>
      <c r="I7" s="6" t="s">
        <v>21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44</v>
      </c>
      <c r="Q7" s="0" t="s">
        <v>45</v>
      </c>
      <c r="R7" s="0"/>
    </row>
    <row r="8" customFormat="false" ht="13.8" hidden="false" customHeight="false" outlineLevel="0" collapsed="false">
      <c r="A8" s="5" t="s">
        <v>46</v>
      </c>
      <c r="B8" s="5" t="s">
        <v>47</v>
      </c>
      <c r="C8" s="7" t="n">
        <f aca="false">IF(I8="Incerto",MAX(G8,J8-(ABS(F8*J8))),J8)</f>
        <v>100000</v>
      </c>
      <c r="D8" s="7" t="n">
        <f aca="false">IF(I8="Incerto",MIN(H8,J8+(ABS(F8*J8))),J8)</f>
        <v>100000</v>
      </c>
      <c r="E8" s="5" t="s">
        <v>48</v>
      </c>
      <c r="F8" s="7" t="n">
        <v>0.5</v>
      </c>
      <c r="G8" s="8" t="n">
        <v>200000</v>
      </c>
      <c r="H8" s="8" t="n">
        <v>200000</v>
      </c>
      <c r="I8" s="5" t="s">
        <v>21</v>
      </c>
      <c r="J8" s="5" t="n">
        <v>100000</v>
      </c>
      <c r="K8" s="5" t="n">
        <v>1000</v>
      </c>
      <c r="L8" s="8"/>
      <c r="M8" s="8"/>
      <c r="N8" s="5" t="n">
        <f aca="false">C8=D8</f>
        <v>1</v>
      </c>
      <c r="O8" s="5" t="n">
        <f aca="false">D8&gt;C8</f>
        <v>0</v>
      </c>
      <c r="P8" s="1" t="s">
        <v>39</v>
      </c>
      <c r="Q8" s="1" t="s">
        <v>49</v>
      </c>
      <c r="R8" s="1" t="n">
        <f aca="false">107/0.5</f>
        <v>214</v>
      </c>
    </row>
    <row r="9" customFormat="false" ht="13.8" hidden="false" customHeight="false" outlineLevel="0" collapsed="false">
      <c r="A9" s="1" t="s">
        <v>50</v>
      </c>
      <c r="B9" s="1" t="s">
        <v>51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52</v>
      </c>
      <c r="F9" s="2" t="n">
        <v>10</v>
      </c>
      <c r="G9" s="0" t="n">
        <v>0</v>
      </c>
      <c r="H9" s="0" t="n">
        <v>1</v>
      </c>
      <c r="I9" s="5" t="s">
        <v>38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10</v>
      </c>
      <c r="Q9" s="1" t="s">
        <v>53</v>
      </c>
    </row>
    <row r="10" customFormat="false" ht="13.8" hidden="false" customHeight="false" outlineLevel="0" collapsed="false">
      <c r="A10" s="9" t="s">
        <v>54</v>
      </c>
      <c r="B10" s="9" t="s">
        <v>55</v>
      </c>
      <c r="C10" s="10" t="n">
        <f aca="false">IF(I10="Incerto",MAX(G10,J10-(ABS(F10*J10))),J10)</f>
        <v>25000</v>
      </c>
      <c r="D10" s="10" t="n">
        <f aca="false">IF(I10="Incerto",MIN(H10,J10+(ABS(F10*J10))),J10)</f>
        <v>100000</v>
      </c>
      <c r="E10" s="9" t="s">
        <v>56</v>
      </c>
      <c r="F10" s="10" t="n">
        <v>1</v>
      </c>
      <c r="G10" s="11" t="n">
        <f aca="false">J10/2</f>
        <v>25000</v>
      </c>
      <c r="H10" s="11" t="n">
        <f aca="false">J10*2</f>
        <v>100000</v>
      </c>
      <c r="I10" s="9" t="s">
        <v>38</v>
      </c>
      <c r="J10" s="9" t="n">
        <v>50000</v>
      </c>
      <c r="K10" s="9" t="n">
        <v>60000000</v>
      </c>
      <c r="L10" s="11"/>
      <c r="M10" s="11"/>
      <c r="N10" s="9" t="n">
        <f aca="false">C10=D10</f>
        <v>0</v>
      </c>
      <c r="O10" s="9" t="n">
        <f aca="false">D10&gt;C10</f>
        <v>1</v>
      </c>
      <c r="P10" s="1" t="s">
        <v>39</v>
      </c>
      <c r="Q10" s="0" t="s">
        <v>57</v>
      </c>
    </row>
    <row r="11" customFormat="false" ht="13.8" hidden="false" customHeight="false" outlineLevel="0" collapsed="false">
      <c r="A11" s="1" t="s">
        <v>58</v>
      </c>
      <c r="B11" s="1" t="s">
        <v>59</v>
      </c>
      <c r="C11" s="12" t="n">
        <f aca="false">IF(I11="Incerto",MAX(G11,J11-(ABS(F11*J11))),J11)</f>
        <v>0</v>
      </c>
      <c r="D11" s="12" t="n">
        <f aca="false">IF(I11="Incerto",MIN(H11,J11+(ABS(F11*J11))),J11)</f>
        <v>0.006</v>
      </c>
      <c r="E11" s="1" t="s">
        <v>43</v>
      </c>
      <c r="F11" s="2" t="n">
        <v>5</v>
      </c>
      <c r="G11" s="0" t="n">
        <v>0</v>
      </c>
      <c r="H11" s="0" t="n">
        <v>0.5</v>
      </c>
      <c r="I11" s="5" t="s">
        <v>38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10</v>
      </c>
      <c r="Q11" s="0" t="s">
        <v>60</v>
      </c>
    </row>
    <row r="12" customFormat="false" ht="13.8" hidden="false" customHeight="false" outlineLevel="0" collapsed="false">
      <c r="A12" s="1" t="s">
        <v>61</v>
      </c>
      <c r="B12" s="1" t="s">
        <v>62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52</v>
      </c>
      <c r="F12" s="2" t="n">
        <v>3</v>
      </c>
      <c r="G12" s="0" t="n">
        <v>0.3</v>
      </c>
      <c r="H12" s="0" t="n">
        <v>2.5</v>
      </c>
      <c r="I12" s="5" t="s">
        <v>38</v>
      </c>
      <c r="J12" s="13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39</v>
      </c>
      <c r="Q12" s="0" t="s">
        <v>63</v>
      </c>
    </row>
    <row r="13" customFormat="false" ht="13.8" hidden="false" customHeight="false" outlineLevel="0" collapsed="false">
      <c r="A13" s="9" t="s">
        <v>64</v>
      </c>
      <c r="B13" s="9" t="s">
        <v>65</v>
      </c>
      <c r="C13" s="10" t="n">
        <f aca="false">IF(I13="Incerto",MAX(G13,J13-(ABS(F13*J13))),J13)</f>
        <v>64250</v>
      </c>
      <c r="D13" s="10" t="n">
        <f aca="false">IF(I13="Incerto",MIN(H13,J13+(ABS(F13*J13))),J13)</f>
        <v>300000</v>
      </c>
      <c r="E13" s="9" t="s">
        <v>56</v>
      </c>
      <c r="F13" s="10" t="n">
        <v>5</v>
      </c>
      <c r="G13" s="11" t="n">
        <f aca="false">J53</f>
        <v>64250</v>
      </c>
      <c r="H13" s="11" t="n">
        <f aca="false">J13*10</f>
        <v>500000</v>
      </c>
      <c r="I13" s="9" t="s">
        <v>38</v>
      </c>
      <c r="J13" s="9" t="n">
        <v>50000</v>
      </c>
      <c r="K13" s="9" t="n">
        <v>100000000</v>
      </c>
      <c r="L13" s="11"/>
      <c r="M13" s="11"/>
      <c r="N13" s="9" t="n">
        <f aca="false">C13=D13</f>
        <v>0</v>
      </c>
      <c r="O13" s="9" t="n">
        <f aca="false">D13&gt;C13</f>
        <v>1</v>
      </c>
      <c r="P13" s="1" t="s">
        <v>39</v>
      </c>
      <c r="Q13" s="0"/>
    </row>
    <row r="14" customFormat="false" ht="13.8" hidden="false" customHeight="false" outlineLevel="0" collapsed="false">
      <c r="A14" s="1" t="s">
        <v>66</v>
      </c>
      <c r="B14" s="1" t="s">
        <v>67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21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10</v>
      </c>
      <c r="Q14" s="0"/>
    </row>
    <row r="15" customFormat="false" ht="13.8" hidden="false" customHeight="false" outlineLevel="0" collapsed="false">
      <c r="A15" s="1" t="s">
        <v>68</v>
      </c>
      <c r="B15" s="1" t="s">
        <v>69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29</v>
      </c>
      <c r="F15" s="2" t="n">
        <v>0.5</v>
      </c>
      <c r="G15" s="1" t="n">
        <v>0.25</v>
      </c>
      <c r="H15" s="1" t="n">
        <v>1</v>
      </c>
      <c r="I15" s="5" t="s">
        <v>38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39</v>
      </c>
      <c r="Q15" s="0"/>
    </row>
    <row r="16" customFormat="false" ht="13.8" hidden="false" customHeight="false" outlineLevel="0" collapsed="false">
      <c r="A16" s="1" t="s">
        <v>70</v>
      </c>
      <c r="B16" s="1" t="s">
        <v>71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29</v>
      </c>
      <c r="F16" s="2" t="n">
        <v>0.5</v>
      </c>
      <c r="G16" s="1" t="n">
        <v>1</v>
      </c>
      <c r="H16" s="1" t="n">
        <v>1</v>
      </c>
      <c r="I16" s="1" t="s">
        <v>21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39</v>
      </c>
      <c r="Q16" s="0"/>
    </row>
    <row r="17" customFormat="false" ht="13.8" hidden="false" customHeight="false" outlineLevel="0" collapsed="false">
      <c r="A17" s="1" t="s">
        <v>72</v>
      </c>
      <c r="B17" s="1" t="s">
        <v>73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29</v>
      </c>
      <c r="F17" s="2" t="n">
        <v>0.5</v>
      </c>
      <c r="G17" s="1" t="n">
        <v>0.25</v>
      </c>
      <c r="H17" s="1" t="n">
        <v>3</v>
      </c>
      <c r="I17" s="5" t="s">
        <v>38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39</v>
      </c>
      <c r="Q17" s="0"/>
    </row>
    <row r="18" customFormat="false" ht="13.8" hidden="false" customHeight="false" outlineLevel="0" collapsed="false">
      <c r="A18" s="1" t="s">
        <v>74</v>
      </c>
      <c r="B18" s="1" t="s">
        <v>75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29</v>
      </c>
      <c r="F18" s="2" t="n">
        <v>0.5</v>
      </c>
      <c r="G18" s="1" t="n">
        <v>0.25</v>
      </c>
      <c r="H18" s="1" t="n">
        <v>1</v>
      </c>
      <c r="I18" s="1" t="s">
        <v>21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39</v>
      </c>
      <c r="Q18" s="0"/>
    </row>
    <row r="19" customFormat="false" ht="13.8" hidden="false" customHeight="false" outlineLevel="0" collapsed="false">
      <c r="A19" s="1" t="s">
        <v>76</v>
      </c>
      <c r="B19" s="1" t="s">
        <v>77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29</v>
      </c>
      <c r="F19" s="2" t="n">
        <v>0.5</v>
      </c>
      <c r="G19" s="1" t="n">
        <v>0.25</v>
      </c>
      <c r="H19" s="1" t="n">
        <v>1</v>
      </c>
      <c r="I19" s="1" t="s">
        <v>21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39</v>
      </c>
      <c r="Q19" s="0"/>
    </row>
    <row r="20" customFormat="false" ht="13.8" hidden="false" customHeight="false" outlineLevel="0" collapsed="false">
      <c r="A20" s="1" t="s">
        <v>78</v>
      </c>
      <c r="B20" s="1" t="s">
        <v>79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25</v>
      </c>
      <c r="F20" s="2" t="n">
        <v>0.5</v>
      </c>
      <c r="G20" s="1" t="n">
        <v>-20</v>
      </c>
      <c r="H20" s="1" t="n">
        <v>20</v>
      </c>
      <c r="I20" s="5" t="s">
        <v>38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39</v>
      </c>
      <c r="Q20" s="0"/>
    </row>
    <row r="21" customFormat="false" ht="13.8" hidden="false" customHeight="false" outlineLevel="0" collapsed="false">
      <c r="A21" s="1" t="s">
        <v>80</v>
      </c>
      <c r="B21" s="1" t="s">
        <v>81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25</v>
      </c>
      <c r="F21" s="2" t="n">
        <v>0.5</v>
      </c>
      <c r="G21" s="1" t="n">
        <v>-20</v>
      </c>
      <c r="H21" s="1" t="n">
        <v>20</v>
      </c>
      <c r="I21" s="5" t="s">
        <v>38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39</v>
      </c>
      <c r="Q21" s="0"/>
    </row>
    <row r="22" customFormat="false" ht="13.8" hidden="false" customHeight="false" outlineLevel="0" collapsed="false">
      <c r="A22" s="1" t="s">
        <v>82</v>
      </c>
      <c r="B22" s="1" t="s">
        <v>83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43</v>
      </c>
      <c r="F22" s="2" t="n">
        <v>0.5</v>
      </c>
      <c r="G22" s="1" t="n">
        <v>0.7</v>
      </c>
      <c r="H22" s="1" t="n">
        <v>1</v>
      </c>
      <c r="I22" s="5" t="s">
        <v>38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39</v>
      </c>
      <c r="Q22" s="0"/>
    </row>
    <row r="23" customFormat="false" ht="13.8" hidden="false" customHeight="false" outlineLevel="0" collapsed="false">
      <c r="A23" s="1" t="s">
        <v>84</v>
      </c>
      <c r="B23" s="1" t="s">
        <v>85</v>
      </c>
      <c r="C23" s="2" t="n">
        <f aca="false">IF(H23="Incerto",MAX(G23,J23-(ABS(F23*J23))),J23)</f>
        <v>20000</v>
      </c>
      <c r="D23" s="2" t="n">
        <f aca="false">IF(H23="Incerto",MIN(G23,J23+(ABS(F23*J23))),J23)</f>
        <v>20000</v>
      </c>
      <c r="E23" s="1" t="s">
        <v>86</v>
      </c>
      <c r="F23" s="2" t="n">
        <v>0.5</v>
      </c>
      <c r="G23" s="1" t="n">
        <f aca="false">J23/2</f>
        <v>10000</v>
      </c>
      <c r="H23" s="1" t="n">
        <f aca="false">J23*2</f>
        <v>40000</v>
      </c>
      <c r="I23" s="0" t="s">
        <v>21</v>
      </c>
      <c r="J23" s="1" t="n">
        <v>20000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39</v>
      </c>
      <c r="Q23" s="0"/>
    </row>
    <row r="24" customFormat="false" ht="13.8" hidden="false" customHeight="false" outlineLevel="0" collapsed="false">
      <c r="A24" s="1" t="s">
        <v>87</v>
      </c>
      <c r="B24" s="1" t="s">
        <v>88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25</v>
      </c>
      <c r="F24" s="2" t="n">
        <v>0.5</v>
      </c>
      <c r="G24" s="1" t="n">
        <v>0.1</v>
      </c>
      <c r="H24" s="1" t="n">
        <f aca="false">J24*3</f>
        <v>9</v>
      </c>
      <c r="I24" s="5" t="s">
        <v>38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39</v>
      </c>
      <c r="Q24" s="0"/>
    </row>
    <row r="25" customFormat="false" ht="13.8" hidden="false" customHeight="false" outlineLevel="0" collapsed="false">
      <c r="A25" s="1" t="s">
        <v>89</v>
      </c>
      <c r="B25" s="1" t="s">
        <v>90</v>
      </c>
      <c r="C25" s="2" t="n">
        <f aca="false">IF(I25="Incerto",MAX(G25,J25-(ABS(F25*J25))),J25)</f>
        <v>0.1</v>
      </c>
      <c r="D25" s="2" t="n">
        <f aca="false">IF(I25="Incerto",MIN(H25,J25+(ABS(F25*J25))),J25)</f>
        <v>0.2</v>
      </c>
      <c r="E25" s="1" t="s">
        <v>43</v>
      </c>
      <c r="F25" s="2" t="n">
        <v>0.5</v>
      </c>
      <c r="G25" s="1" t="n">
        <v>0.01</v>
      </c>
      <c r="H25" s="1" t="n">
        <v>0.2</v>
      </c>
      <c r="I25" s="5" t="s">
        <v>38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1" t="n">
        <f aca="false">D25&gt;C25</f>
        <v>1</v>
      </c>
      <c r="P25" s="1" t="s">
        <v>39</v>
      </c>
      <c r="Q25" s="0"/>
    </row>
    <row r="26" customFormat="false" ht="13.8" hidden="false" customHeight="false" outlineLevel="0" collapsed="false">
      <c r="A26" s="1" t="s">
        <v>91</v>
      </c>
      <c r="B26" s="1" t="s">
        <v>92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43</v>
      </c>
      <c r="F26" s="2" t="n">
        <v>0.5</v>
      </c>
      <c r="G26" s="1" t="n">
        <v>0.7</v>
      </c>
      <c r="H26" s="1" t="n">
        <v>1</v>
      </c>
      <c r="I26" s="5" t="s">
        <v>38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39</v>
      </c>
      <c r="Q26" s="0"/>
    </row>
    <row r="27" customFormat="false" ht="13.8" hidden="false" customHeight="false" outlineLevel="0" collapsed="false">
      <c r="A27" s="14" t="s">
        <v>93</v>
      </c>
      <c r="B27" s="1" t="s">
        <v>94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95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21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39</v>
      </c>
      <c r="Q27" s="0"/>
    </row>
    <row r="28" customFormat="false" ht="13.8" hidden="false" customHeight="false" outlineLevel="0" collapsed="false">
      <c r="A28" s="1" t="s">
        <v>96</v>
      </c>
      <c r="B28" s="1" t="s">
        <v>52</v>
      </c>
      <c r="C28" s="2" t="n">
        <f aca="false">IF(I28="Incerto",MAX(G28,J28-(ABS(F28*J28))),J28)</f>
        <v>0.5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38</v>
      </c>
      <c r="J28" s="1" t="n">
        <v>1</v>
      </c>
      <c r="K28" s="1" t="n">
        <v>1</v>
      </c>
      <c r="L28" s="0"/>
      <c r="M28" s="0"/>
      <c r="N28" s="1" t="n">
        <f aca="false">C28=D28</f>
        <v>0</v>
      </c>
      <c r="O28" s="1" t="n">
        <f aca="false">D28&gt;C28</f>
        <v>1</v>
      </c>
      <c r="P28" s="1" t="s">
        <v>39</v>
      </c>
      <c r="Q28" s="0"/>
    </row>
    <row r="29" customFormat="false" ht="13.8" hidden="false" customHeight="false" outlineLevel="0" collapsed="false">
      <c r="A29" s="1" t="s">
        <v>97</v>
      </c>
      <c r="B29" s="1" t="s">
        <v>98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29</v>
      </c>
      <c r="F29" s="2" t="n">
        <v>0.5</v>
      </c>
      <c r="G29" s="1" t="n">
        <v>0.25</v>
      </c>
      <c r="H29" s="1" t="n">
        <v>0.25</v>
      </c>
      <c r="I29" s="1" t="s">
        <v>21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39</v>
      </c>
      <c r="Q29" s="0"/>
    </row>
    <row r="30" customFormat="false" ht="13.8" hidden="false" customHeight="false" outlineLevel="0" collapsed="false">
      <c r="A30" s="1" t="s">
        <v>99</v>
      </c>
      <c r="B30" s="1" t="s">
        <v>100</v>
      </c>
      <c r="C30" s="2" t="n">
        <f aca="false">IF(I30="Incerto",MAX(G30,J30-(ABS(F30*J30))),J30)</f>
        <v>1</v>
      </c>
      <c r="D30" s="2" t="n">
        <f aca="false">IF(I30="Incerto",MIN(H30,J30+(ABS(F30*J30))),J30)</f>
        <v>1</v>
      </c>
      <c r="E30" s="1" t="s">
        <v>29</v>
      </c>
      <c r="F30" s="2" t="n">
        <v>0.5</v>
      </c>
      <c r="G30" s="1" t="n">
        <v>0.25</v>
      </c>
      <c r="H30" s="1" t="n">
        <v>0.25</v>
      </c>
      <c r="I30" s="1" t="s">
        <v>21</v>
      </c>
      <c r="J30" s="1" t="n">
        <v>1</v>
      </c>
      <c r="K30" s="1" t="n">
        <v>1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39</v>
      </c>
      <c r="Q30" s="0"/>
    </row>
    <row r="31" customFormat="false" ht="13.8" hidden="false" customHeight="false" outlineLevel="0" collapsed="false">
      <c r="A31" s="1" t="s">
        <v>101</v>
      </c>
      <c r="B31" s="1" t="s">
        <v>102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25</v>
      </c>
      <c r="F31" s="2" t="n">
        <v>0.5</v>
      </c>
      <c r="G31" s="1" t="n">
        <v>0</v>
      </c>
      <c r="H31" s="1" t="n">
        <f aca="false">J31*3</f>
        <v>3</v>
      </c>
      <c r="I31" s="5" t="s">
        <v>38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39</v>
      </c>
      <c r="Q31" s="0"/>
    </row>
    <row r="32" customFormat="false" ht="13.8" hidden="false" customHeight="false" outlineLevel="0" collapsed="false">
      <c r="A32" s="1" t="s">
        <v>103</v>
      </c>
      <c r="B32" s="1" t="s">
        <v>104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25</v>
      </c>
      <c r="F32" s="2" t="n">
        <v>0.5</v>
      </c>
      <c r="G32" s="1" t="n">
        <v>0</v>
      </c>
      <c r="H32" s="1" t="n">
        <f aca="false">J32*3</f>
        <v>0.75</v>
      </c>
      <c r="I32" s="5" t="s">
        <v>38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39</v>
      </c>
      <c r="Q32" s="0"/>
    </row>
    <row r="33" customFormat="false" ht="13.8" hidden="false" customHeight="false" outlineLevel="0" collapsed="false">
      <c r="A33" s="1" t="s">
        <v>105</v>
      </c>
      <c r="B33" s="1" t="s">
        <v>106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25</v>
      </c>
      <c r="F33" s="2" t="n">
        <v>0.5</v>
      </c>
      <c r="G33" s="1" t="n">
        <v>-1</v>
      </c>
      <c r="H33" s="1" t="n">
        <v>0</v>
      </c>
      <c r="I33" s="5" t="s">
        <v>38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39</v>
      </c>
      <c r="Q33" s="0"/>
    </row>
    <row r="34" customFormat="false" ht="13.8" hidden="false" customHeight="false" outlineLevel="0" collapsed="false">
      <c r="A34" s="1" t="s">
        <v>107</v>
      </c>
      <c r="B34" s="1" t="s">
        <v>108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25</v>
      </c>
      <c r="F34" s="2" t="n">
        <v>0.5</v>
      </c>
      <c r="G34" s="1" t="n">
        <v>0</v>
      </c>
      <c r="H34" s="1" t="n">
        <v>0</v>
      </c>
      <c r="I34" s="1" t="s">
        <v>21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39</v>
      </c>
      <c r="Q34" s="0"/>
    </row>
    <row r="35" customFormat="false" ht="13.8" hidden="false" customHeight="false" outlineLevel="0" collapsed="false">
      <c r="A35" s="1" t="s">
        <v>109</v>
      </c>
      <c r="B35" s="1" t="s">
        <v>110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25</v>
      </c>
      <c r="F35" s="2" t="n">
        <v>0.5</v>
      </c>
      <c r="G35" s="1" t="n">
        <v>1</v>
      </c>
      <c r="H35" s="1" t="n">
        <v>1</v>
      </c>
      <c r="I35" s="1" t="s">
        <v>21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39</v>
      </c>
      <c r="Q35" s="0"/>
    </row>
    <row r="36" customFormat="false" ht="13.8" hidden="false" customHeight="false" outlineLevel="0" collapsed="false">
      <c r="A36" s="1" t="s">
        <v>111</v>
      </c>
      <c r="B36" s="1" t="s">
        <v>112</v>
      </c>
      <c r="C36" s="2" t="n">
        <f aca="false">IF(I36="Incerto",MAX(G36,J36-(ABS(F36*J36))),J36)</f>
        <v>2.5</v>
      </c>
      <c r="D36" s="2" t="n">
        <f aca="false">IF(I36="Incerto",MIN(H36,J36+(ABS(F36*J36))),J36)</f>
        <v>7.5</v>
      </c>
      <c r="E36" s="1" t="s">
        <v>29</v>
      </c>
      <c r="F36" s="2" t="n">
        <v>0.5</v>
      </c>
      <c r="G36" s="1" t="n">
        <v>1</v>
      </c>
      <c r="H36" s="1" t="n">
        <v>10</v>
      </c>
      <c r="I36" s="5" t="s">
        <v>38</v>
      </c>
      <c r="J36" s="1" t="n">
        <v>5</v>
      </c>
      <c r="K36" s="1" t="n">
        <v>5</v>
      </c>
      <c r="L36" s="0"/>
      <c r="M36" s="0"/>
      <c r="N36" s="0"/>
      <c r="O36" s="1" t="n">
        <f aca="false">D36&gt;C36</f>
        <v>1</v>
      </c>
      <c r="P36" s="1" t="s">
        <v>39</v>
      </c>
      <c r="Q36" s="0"/>
    </row>
    <row r="37" customFormat="false" ht="13.8" hidden="false" customHeight="false" outlineLevel="0" collapsed="false">
      <c r="A37" s="1" t="s">
        <v>113</v>
      </c>
      <c r="B37" s="1" t="s">
        <v>114</v>
      </c>
      <c r="C37" s="2" t="n">
        <f aca="false">IF(I37="Incerto",MAX(G37,J37-(ABS(F37*J37))),J37)</f>
        <v>100000</v>
      </c>
      <c r="D37" s="2" t="n">
        <f aca="false">IF(I37="Incerto",MIN(H37,J37+(ABS(F37*J37))),J37)</f>
        <v>100000</v>
      </c>
      <c r="E37" s="1" t="s">
        <v>115</v>
      </c>
      <c r="F37" s="2" t="n">
        <v>0.5</v>
      </c>
      <c r="G37" s="1" t="n">
        <f aca="false">J37/4</f>
        <v>25000</v>
      </c>
      <c r="H37" s="1" t="n">
        <f aca="false">J37*4</f>
        <v>400000</v>
      </c>
      <c r="I37" s="5" t="s">
        <v>21</v>
      </c>
      <c r="J37" s="1" t="n">
        <v>100000</v>
      </c>
      <c r="K37" s="1" t="n">
        <v>100000</v>
      </c>
      <c r="L37" s="0"/>
      <c r="M37" s="0"/>
      <c r="N37" s="0"/>
      <c r="O37" s="1" t="n">
        <f aca="false">D37&gt;C37</f>
        <v>0</v>
      </c>
      <c r="P37" s="1" t="s">
        <v>39</v>
      </c>
      <c r="Q37" s="0"/>
    </row>
    <row r="38" customFormat="false" ht="13.8" hidden="false" customHeight="false" outlineLevel="0" collapsed="false">
      <c r="A38" s="1" t="s">
        <v>116</v>
      </c>
      <c r="B38" s="1" t="s">
        <v>117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29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5" t="s">
        <v>38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39</v>
      </c>
      <c r="Q38" s="0"/>
    </row>
    <row r="39" customFormat="false" ht="13.8" hidden="false" customHeight="false" outlineLevel="0" collapsed="false">
      <c r="A39" s="1" t="s">
        <v>118</v>
      </c>
      <c r="B39" s="1" t="s">
        <v>119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120</v>
      </c>
      <c r="F39" s="2" t="n">
        <v>0.5</v>
      </c>
      <c r="G39" s="1" t="n">
        <f aca="false">J39/4</f>
        <v>0.1</v>
      </c>
      <c r="H39" s="1" t="n">
        <v>1</v>
      </c>
      <c r="I39" s="5" t="s">
        <v>38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39</v>
      </c>
      <c r="Q39" s="0"/>
    </row>
    <row r="40" customFormat="false" ht="13.8" hidden="false" customHeight="false" outlineLevel="0" collapsed="false">
      <c r="A40" s="1" t="s">
        <v>121</v>
      </c>
      <c r="B40" s="1" t="s">
        <v>122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29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21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39</v>
      </c>
      <c r="Q40" s="0"/>
    </row>
    <row r="41" customFormat="false" ht="13.8" hidden="false" customHeight="false" outlineLevel="0" collapsed="false">
      <c r="A41" s="1" t="s">
        <v>123</v>
      </c>
      <c r="B41" s="1" t="s">
        <v>124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29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38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39</v>
      </c>
      <c r="Q41" s="0"/>
    </row>
    <row r="42" customFormat="false" ht="13.8" hidden="false" customHeight="false" outlineLevel="0" collapsed="false">
      <c r="A42" s="1" t="s">
        <v>125</v>
      </c>
      <c r="B42" s="1" t="s">
        <v>126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127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5" t="s">
        <v>38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39</v>
      </c>
      <c r="Q42" s="0"/>
    </row>
    <row r="43" customFormat="false" ht="13.8" hidden="false" customHeight="false" outlineLevel="0" collapsed="false">
      <c r="A43" s="1" t="s">
        <v>128</v>
      </c>
      <c r="B43" s="1" t="s">
        <v>129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21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39</v>
      </c>
      <c r="Q43" s="0"/>
    </row>
    <row r="44" customFormat="false" ht="13.8" hidden="false" customHeight="false" outlineLevel="0" collapsed="false">
      <c r="A44" s="1" t="s">
        <v>130</v>
      </c>
      <c r="B44" s="1" t="s">
        <v>131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21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39</v>
      </c>
      <c r="Q44" s="0"/>
    </row>
    <row r="45" customFormat="false" ht="13.8" hidden="false" customHeight="false" outlineLevel="0" collapsed="false">
      <c r="A45" s="1" t="s">
        <v>132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5" t="s">
        <v>38</v>
      </c>
      <c r="J45" s="1" t="n">
        <v>-4</v>
      </c>
      <c r="K45" s="1" t="n">
        <v>-4</v>
      </c>
      <c r="L45" s="0"/>
      <c r="M45" s="0"/>
      <c r="N45" s="0"/>
      <c r="O45" s="1" t="n">
        <f aca="false">D45&gt;C45</f>
        <v>1</v>
      </c>
      <c r="P45" s="1" t="s">
        <v>39</v>
      </c>
      <c r="Q45" s="0"/>
    </row>
    <row r="46" customFormat="false" ht="13.8" hidden="false" customHeight="false" outlineLevel="0" collapsed="false">
      <c r="A46" s="1" t="s">
        <v>133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21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39</v>
      </c>
      <c r="Q46" s="0"/>
    </row>
    <row r="47" customFormat="false" ht="13.8" hidden="false" customHeight="false" outlineLevel="0" collapsed="false">
      <c r="A47" s="1" t="s">
        <v>134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5" t="s">
        <v>21</v>
      </c>
      <c r="J47" s="1" t="n">
        <v>2000</v>
      </c>
      <c r="K47" s="1" t="n">
        <v>1000</v>
      </c>
      <c r="L47" s="0"/>
      <c r="M47" s="0"/>
      <c r="N47" s="0"/>
      <c r="O47" s="1" t="n">
        <f aca="false">D47&gt;C47</f>
        <v>0</v>
      </c>
      <c r="P47" s="1" t="s">
        <v>39</v>
      </c>
      <c r="Q47" s="0"/>
    </row>
    <row r="48" customFormat="false" ht="13.8" hidden="false" customHeight="false" outlineLevel="0" collapsed="false">
      <c r="A48" s="1" t="s">
        <v>135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5" t="s">
        <v>21</v>
      </c>
      <c r="J48" s="1" t="n">
        <v>200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39</v>
      </c>
      <c r="Q48" s="0"/>
    </row>
    <row r="49" customFormat="false" ht="13.8" hidden="false" customHeight="false" outlineLevel="0" collapsed="false">
      <c r="A49" s="1" t="s">
        <v>136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5" t="s">
        <v>21</v>
      </c>
      <c r="J49" s="1" t="n">
        <v>200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39</v>
      </c>
      <c r="Q49" s="0"/>
    </row>
    <row r="50" customFormat="false" ht="13.8" hidden="false" customHeight="false" outlineLevel="0" collapsed="false">
      <c r="A50" s="1" t="s">
        <v>137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5" t="s">
        <v>21</v>
      </c>
      <c r="J50" s="1" t="n">
        <v>20</v>
      </c>
      <c r="K50" s="1" t="n">
        <v>20</v>
      </c>
      <c r="L50" s="0"/>
      <c r="M50" s="0"/>
      <c r="N50" s="0"/>
      <c r="O50" s="1" t="n">
        <f aca="false">D50&gt;C50</f>
        <v>0</v>
      </c>
      <c r="P50" s="1" t="s">
        <v>39</v>
      </c>
      <c r="Q50" s="0"/>
    </row>
    <row r="51" customFormat="false" ht="13.8" hidden="false" customHeight="false" outlineLevel="0" collapsed="false">
      <c r="A51" s="1" t="s">
        <v>138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5" t="s">
        <v>21</v>
      </c>
      <c r="J51" s="1" t="n">
        <v>1000000</v>
      </c>
      <c r="K51" s="1" t="n">
        <v>1000000</v>
      </c>
      <c r="L51" s="0"/>
      <c r="M51" s="0"/>
      <c r="N51" s="0"/>
      <c r="O51" s="1" t="n">
        <f aca="false">D51&gt;C51</f>
        <v>0</v>
      </c>
      <c r="P51" s="1" t="s">
        <v>39</v>
      </c>
      <c r="Q51" s="0"/>
    </row>
    <row r="52" customFormat="false" ht="13.8" hidden="false" customHeight="false" outlineLevel="0" collapsed="false">
      <c r="A52" s="1" t="s">
        <v>139</v>
      </c>
      <c r="B52" s="0"/>
      <c r="C52" s="2" t="n">
        <f aca="false">IF(I52="Incerto",MAX(G52,J52-(ABS(F52*J52))),J52)</f>
        <v>0.03</v>
      </c>
      <c r="D52" s="2" t="n">
        <f aca="false">IF(I52="Incerto",MIN(H52,J52+(ABS(F52*J52))),J52)</f>
        <v>0.9</v>
      </c>
      <c r="E52" s="0"/>
      <c r="F52" s="2" t="n">
        <v>3</v>
      </c>
      <c r="G52" s="1" t="n">
        <v>0.03</v>
      </c>
      <c r="H52" s="1" t="n">
        <v>0.9</v>
      </c>
      <c r="I52" s="1" t="s">
        <v>38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39</v>
      </c>
      <c r="Q52" s="0"/>
    </row>
    <row r="53" customFormat="false" ht="13.8" hidden="false" customHeight="false" outlineLevel="0" collapsed="false">
      <c r="A53" s="5" t="s">
        <v>140</v>
      </c>
      <c r="B53" s="8"/>
      <c r="C53" s="7" t="n">
        <f aca="false">IF(I53="Incerto",MAX(G53,J53-(ABS(F53*J53))),J53)</f>
        <v>64250</v>
      </c>
      <c r="D53" s="7" t="n">
        <f aca="false">IF(I53="Incerto",MIN(H53,J53+(ABS(F53*J53))),J53)</f>
        <v>64250</v>
      </c>
      <c r="E53" s="8"/>
      <c r="F53" s="7" t="n">
        <v>0.5</v>
      </c>
      <c r="G53" s="5" t="n">
        <f aca="false">J53*0.1</f>
        <v>6425</v>
      </c>
      <c r="H53" s="5" t="n">
        <f aca="false">J53*10</f>
        <v>642500</v>
      </c>
      <c r="I53" s="5" t="s">
        <v>21</v>
      </c>
      <c r="J53" s="5" t="n">
        <f aca="false">J54*5</f>
        <v>64250</v>
      </c>
      <c r="K53" s="8"/>
      <c r="L53" s="8"/>
      <c r="M53" s="8"/>
      <c r="N53" s="8"/>
      <c r="O53" s="5" t="n">
        <f aca="false">D53&gt;C53</f>
        <v>0</v>
      </c>
      <c r="P53" s="1" t="s">
        <v>39</v>
      </c>
      <c r="Q53" s="0"/>
    </row>
    <row r="54" customFormat="false" ht="13.8" hidden="false" customHeight="false" outlineLevel="0" collapsed="false">
      <c r="A54" s="5" t="s">
        <v>141</v>
      </c>
      <c r="B54" s="8"/>
      <c r="C54" s="7" t="n">
        <f aca="false">IF(I54="Incerto",MAX(G54,J54-(ABS(F54*J54))),J54)</f>
        <v>12850</v>
      </c>
      <c r="D54" s="7" t="n">
        <f aca="false">IF(I54="Incerto",MIN(H54,J54+(ABS(F54*J54))),J54)</f>
        <v>12850</v>
      </c>
      <c r="E54" s="8"/>
      <c r="F54" s="7" t="n">
        <v>0.5</v>
      </c>
      <c r="G54" s="5" t="n">
        <f aca="false">J54*0.1</f>
        <v>1285</v>
      </c>
      <c r="H54" s="5" t="n">
        <f aca="false">J54*10</f>
        <v>128500</v>
      </c>
      <c r="I54" s="5" t="s">
        <v>21</v>
      </c>
      <c r="J54" s="5" t="n">
        <v>12850</v>
      </c>
      <c r="K54" s="8"/>
      <c r="L54" s="8"/>
      <c r="M54" s="8"/>
      <c r="N54" s="8"/>
      <c r="O54" s="5" t="n">
        <f aca="false">D54&gt;C54</f>
        <v>0</v>
      </c>
      <c r="P54" s="1" t="s">
        <v>39</v>
      </c>
      <c r="Q54" s="0"/>
    </row>
    <row r="55" customFormat="false" ht="13.8" hidden="false" customHeight="false" outlineLevel="0" collapsed="false">
      <c r="A55" s="1" t="s">
        <v>142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120</v>
      </c>
      <c r="F55" s="2" t="n">
        <v>0.5</v>
      </c>
      <c r="G55" s="1" t="n">
        <v>0</v>
      </c>
      <c r="H55" s="1" t="n">
        <v>1</v>
      </c>
      <c r="I55" s="1" t="s">
        <v>21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39</v>
      </c>
      <c r="Q55" s="0"/>
    </row>
    <row r="56" customFormat="false" ht="13.8" hidden="false" customHeight="false" outlineLevel="0" collapsed="false">
      <c r="A56" s="1" t="s">
        <v>143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120</v>
      </c>
      <c r="F56" s="2" t="n">
        <v>0.5</v>
      </c>
      <c r="G56" s="1" t="n">
        <v>0</v>
      </c>
      <c r="H56" s="1" t="n">
        <v>1</v>
      </c>
      <c r="I56" s="1" t="s">
        <v>21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39</v>
      </c>
      <c r="Q56" s="0"/>
    </row>
    <row r="57" customFormat="false" ht="13.8" hidden="false" customHeight="false" outlineLevel="0" collapsed="false">
      <c r="A57" s="1" t="s">
        <v>144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120</v>
      </c>
      <c r="F57" s="2" t="n">
        <v>0.5</v>
      </c>
      <c r="G57" s="1" t="n">
        <v>0</v>
      </c>
      <c r="H57" s="1" t="n">
        <v>1</v>
      </c>
      <c r="I57" s="1" t="s">
        <v>21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39</v>
      </c>
      <c r="Q57" s="0"/>
    </row>
    <row r="58" customFormat="false" ht="13.8" hidden="false" customHeight="false" outlineLevel="0" collapsed="false">
      <c r="A58" s="1" t="s">
        <v>145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120</v>
      </c>
      <c r="F58" s="2" t="n">
        <v>0.5</v>
      </c>
      <c r="G58" s="1" t="n">
        <v>0</v>
      </c>
      <c r="H58" s="1" t="n">
        <v>1</v>
      </c>
      <c r="I58" s="1" t="s">
        <v>21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39</v>
      </c>
      <c r="Q58" s="0"/>
    </row>
    <row r="59" customFormat="false" ht="13.8" hidden="false" customHeight="false" outlineLevel="0" collapsed="false">
      <c r="A59" s="1" t="s">
        <v>146</v>
      </c>
      <c r="B59" s="1" t="s">
        <v>147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120</v>
      </c>
      <c r="F59" s="2" t="n">
        <v>0.5</v>
      </c>
      <c r="G59" s="1" t="n">
        <v>0</v>
      </c>
      <c r="H59" s="1" t="n">
        <v>1</v>
      </c>
      <c r="I59" s="1" t="s">
        <v>21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39</v>
      </c>
      <c r="Q59" s="0"/>
    </row>
    <row r="60" customFormat="false" ht="13.8" hidden="false" customHeight="false" outlineLevel="0" collapsed="false">
      <c r="A60" s="1" t="s">
        <v>148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120</v>
      </c>
      <c r="F60" s="2" t="n">
        <v>0.5</v>
      </c>
      <c r="G60" s="1" t="n">
        <v>0</v>
      </c>
      <c r="H60" s="1" t="n">
        <v>1</v>
      </c>
      <c r="I60" s="1" t="s">
        <v>21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39</v>
      </c>
      <c r="Q60" s="0"/>
    </row>
    <row r="61" customFormat="false" ht="13.8" hidden="false" customHeight="false" outlineLevel="0" collapsed="false">
      <c r="A61" s="1" t="s">
        <v>149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120</v>
      </c>
      <c r="F61" s="2" t="n">
        <v>0.5</v>
      </c>
      <c r="G61" s="1" t="n">
        <v>0</v>
      </c>
      <c r="H61" s="1" t="n">
        <v>1</v>
      </c>
      <c r="I61" s="1" t="s">
        <v>21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39</v>
      </c>
      <c r="Q61" s="0"/>
    </row>
    <row r="62" customFormat="false" ht="13.8" hidden="false" customHeight="false" outlineLevel="0" collapsed="false">
      <c r="A62" s="1" t="s">
        <v>150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120</v>
      </c>
      <c r="F62" s="2" t="n">
        <v>0.5</v>
      </c>
      <c r="G62" s="1" t="n">
        <v>0</v>
      </c>
      <c r="H62" s="1" t="n">
        <v>1</v>
      </c>
      <c r="I62" s="1" t="s">
        <v>21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39</v>
      </c>
      <c r="Q62" s="0"/>
    </row>
    <row r="63" customFormat="false" ht="13.8" hidden="false" customHeight="false" outlineLevel="0" collapsed="false">
      <c r="A63" s="1" t="s">
        <v>151</v>
      </c>
      <c r="B63" s="1" t="s">
        <v>152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120</v>
      </c>
      <c r="F63" s="2" t="n">
        <v>3</v>
      </c>
      <c r="G63" s="1" t="n">
        <v>0</v>
      </c>
      <c r="H63" s="1" t="n">
        <v>1</v>
      </c>
      <c r="I63" s="1" t="s">
        <v>38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39</v>
      </c>
      <c r="Q63" s="0"/>
    </row>
    <row r="64" customFormat="false" ht="13.8" hidden="false" customHeight="false" outlineLevel="0" collapsed="false">
      <c r="A64" s="1" t="s">
        <v>153</v>
      </c>
      <c r="B64" s="1" t="s">
        <v>152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120</v>
      </c>
      <c r="F64" s="2" t="n">
        <v>3</v>
      </c>
      <c r="G64" s="1" t="n">
        <v>0</v>
      </c>
      <c r="H64" s="1" t="n">
        <v>1</v>
      </c>
      <c r="I64" s="1" t="s">
        <v>38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39</v>
      </c>
      <c r="Q64" s="0"/>
    </row>
    <row r="65" customFormat="false" ht="13.8" hidden="false" customHeight="false" outlineLevel="0" collapsed="false">
      <c r="A65" s="1" t="s">
        <v>154</v>
      </c>
      <c r="B65" s="1" t="s">
        <v>152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120</v>
      </c>
      <c r="F65" s="2" t="n">
        <v>3</v>
      </c>
      <c r="G65" s="1" t="n">
        <v>0</v>
      </c>
      <c r="H65" s="1" t="n">
        <v>1</v>
      </c>
      <c r="I65" s="1" t="s">
        <v>38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39</v>
      </c>
      <c r="Q65" s="0"/>
    </row>
    <row r="66" customFormat="false" ht="13.8" hidden="false" customHeight="false" outlineLevel="0" collapsed="false">
      <c r="A66" s="1" t="s">
        <v>155</v>
      </c>
      <c r="B66" s="1" t="s">
        <v>156</v>
      </c>
      <c r="C66" s="12" t="n">
        <f aca="false">IF(I66="Incerto",MAX(G66,J66-(ABS(F66*J66))),J66)</f>
        <v>0.05</v>
      </c>
      <c r="D66" s="12" t="n">
        <f aca="false">IF(I66="Incerto",MIN(H66,J66+(ABS(F66*J66))),J66)</f>
        <v>0.15</v>
      </c>
      <c r="E66" s="1" t="s">
        <v>120</v>
      </c>
      <c r="F66" s="2" t="n">
        <v>5</v>
      </c>
      <c r="G66" s="1" t="n">
        <f aca="false">MIN(Levers_FullDesign!$D$2:$D$12)</f>
        <v>0.05</v>
      </c>
      <c r="H66" s="1" t="n">
        <f aca="false">MAX(Levers_FullDesign!$D$2:$D$14)</f>
        <v>0.15</v>
      </c>
      <c r="I66" s="5" t="s">
        <v>38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157</v>
      </c>
      <c r="Q66" s="1" t="s">
        <v>158</v>
      </c>
    </row>
    <row r="67" customFormat="false" ht="13.8" hidden="false" customHeight="false" outlineLevel="0" collapsed="false">
      <c r="A67" s="1" t="s">
        <v>159</v>
      </c>
      <c r="B67" s="1" t="s">
        <v>156</v>
      </c>
      <c r="C67" s="12" t="n">
        <f aca="false">IF(I67="Incerto",MAX(G67,J67-(ABS(F67*J67))),J67)</f>
        <v>0.05</v>
      </c>
      <c r="D67" s="12" t="n">
        <f aca="false">IF(I67="Incerto",MIN(H67,J67+(ABS(F67*J67))),J67)</f>
        <v>0.15</v>
      </c>
      <c r="E67" s="1" t="s">
        <v>120</v>
      </c>
      <c r="F67" s="2" t="n">
        <v>5</v>
      </c>
      <c r="G67" s="1" t="n">
        <f aca="false">MIN(Levers_FullDesign!$D$2:$D$12)</f>
        <v>0.05</v>
      </c>
      <c r="H67" s="1" t="n">
        <f aca="false">MAX(Levers_FullDesign!$D$2:$D$14)</f>
        <v>0.15</v>
      </c>
      <c r="I67" s="5" t="s">
        <v>38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157</v>
      </c>
    </row>
    <row r="68" customFormat="false" ht="13.8" hidden="false" customHeight="false" outlineLevel="0" collapsed="false">
      <c r="A68" s="1" t="s">
        <v>160</v>
      </c>
      <c r="B68" s="1" t="s">
        <v>156</v>
      </c>
      <c r="C68" s="12" t="n">
        <f aca="false">IF(I68="Incerto",MAX(G68,J68-(ABS(F68*J68))),J68)</f>
        <v>0.05</v>
      </c>
      <c r="D68" s="12" t="n">
        <f aca="false">IF(I68="Incerto",MIN(H68,J68+(ABS(F68*J68))),J68)</f>
        <v>0.15</v>
      </c>
      <c r="E68" s="1" t="s">
        <v>120</v>
      </c>
      <c r="F68" s="2" t="n">
        <v>5</v>
      </c>
      <c r="G68" s="1" t="n">
        <f aca="false">MIN(Levers_FullDesign!$D$2:$D$12)</f>
        <v>0.05</v>
      </c>
      <c r="H68" s="1" t="n">
        <f aca="false">MAX(Levers_FullDesign!$D$2:$D$14)</f>
        <v>0.15</v>
      </c>
      <c r="I68" s="5" t="s">
        <v>38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157</v>
      </c>
    </row>
    <row r="69" customFormat="false" ht="13.8" hidden="false" customHeight="false" outlineLevel="0" collapsed="false">
      <c r="A69" s="1" t="s">
        <v>161</v>
      </c>
      <c r="B69" s="1" t="s">
        <v>162</v>
      </c>
      <c r="C69" s="2" t="n">
        <f aca="false">IF(I69="Incerto",MAX(G69,J69-(ABS(F69*J69))),J69)</f>
        <v>0.29</v>
      </c>
      <c r="D69" s="2" t="n">
        <f aca="false">IF(I69="Incerto",MIN(H69,J69+(ABS(F69*J69))),J69)</f>
        <v>0.435</v>
      </c>
      <c r="E69" s="1" t="s">
        <v>43</v>
      </c>
      <c r="F69" s="2" t="n">
        <v>0.5</v>
      </c>
      <c r="G69" s="1" t="n">
        <f aca="false">J56</f>
        <v>0.29</v>
      </c>
      <c r="H69" s="1" t="n">
        <v>1</v>
      </c>
      <c r="I69" s="5" t="s">
        <v>38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39</v>
      </c>
    </row>
    <row r="70" customFormat="false" ht="13.8" hidden="false" customHeight="false" outlineLevel="0" collapsed="false">
      <c r="A70" s="1" t="s">
        <v>163</v>
      </c>
      <c r="B70" s="1" t="s">
        <v>162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43</v>
      </c>
      <c r="F70" s="2" t="n">
        <v>0.5</v>
      </c>
      <c r="G70" s="1" t="n">
        <f aca="false">J57</f>
        <v>0.15</v>
      </c>
      <c r="H70" s="1" t="n">
        <v>1</v>
      </c>
      <c r="I70" s="5" t="s">
        <v>38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39</v>
      </c>
    </row>
    <row r="71" customFormat="false" ht="13.8" hidden="false" customHeight="false" outlineLevel="0" collapsed="false">
      <c r="A71" s="1" t="s">
        <v>164</v>
      </c>
      <c r="B71" s="1" t="s">
        <v>162</v>
      </c>
      <c r="C71" s="2" t="n">
        <f aca="false">IF(I71="Incerto",MAX(G71,J71-(ABS(F71*J71))),J71)</f>
        <v>0.28</v>
      </c>
      <c r="D71" s="2" t="n">
        <f aca="false">IF(I71="Incerto",MIN(H71,J71+(ABS(F71*J71))),J71)</f>
        <v>0.42</v>
      </c>
      <c r="E71" s="1" t="s">
        <v>43</v>
      </c>
      <c r="F71" s="2" t="n">
        <v>0.5</v>
      </c>
      <c r="G71" s="1" t="n">
        <f aca="false">J58</f>
        <v>0.28</v>
      </c>
      <c r="H71" s="1" t="n">
        <v>1</v>
      </c>
      <c r="I71" s="5" t="s">
        <v>38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C71=D71</f>
        <v>0</v>
      </c>
      <c r="O71" s="1" t="n">
        <f aca="false">D71&gt;C71</f>
        <v>1</v>
      </c>
      <c r="P71" s="1" t="s">
        <v>39</v>
      </c>
    </row>
    <row r="72" customFormat="false" ht="13.8" hidden="false" customHeight="false" outlineLevel="0" collapsed="false">
      <c r="A72" s="1" t="s">
        <v>165</v>
      </c>
      <c r="B72" s="1" t="s">
        <v>166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38</v>
      </c>
      <c r="J72" s="1" t="n">
        <v>1.5</v>
      </c>
      <c r="K72" s="1" t="n">
        <v>1</v>
      </c>
      <c r="L72" s="0"/>
      <c r="M72" s="0"/>
      <c r="N72" s="1" t="n">
        <f aca="false">C72=D72</f>
        <v>0</v>
      </c>
      <c r="O72" s="1" t="n">
        <f aca="false">D72&gt;C72</f>
        <v>1</v>
      </c>
      <c r="P72" s="1" t="s">
        <v>39</v>
      </c>
    </row>
    <row r="73" customFormat="false" ht="13.8" hidden="false" customHeight="false" outlineLevel="0" collapsed="false">
      <c r="A73" s="1" t="s">
        <v>167</v>
      </c>
      <c r="B73" s="1" t="s">
        <v>166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38</v>
      </c>
      <c r="J73" s="1" t="n">
        <v>1.5</v>
      </c>
      <c r="K73" s="1" t="n">
        <v>1</v>
      </c>
      <c r="L73" s="0"/>
      <c r="M73" s="0"/>
      <c r="N73" s="1" t="n">
        <f aca="false">C73=D73</f>
        <v>0</v>
      </c>
      <c r="O73" s="1" t="n">
        <f aca="false">D73&gt;C73</f>
        <v>1</v>
      </c>
      <c r="P73" s="1" t="s">
        <v>39</v>
      </c>
    </row>
    <row r="74" customFormat="false" ht="13.8" hidden="false" customHeight="false" outlineLevel="0" collapsed="false">
      <c r="A74" s="1" t="s">
        <v>168</v>
      </c>
      <c r="B74" s="1" t="s">
        <v>166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38</v>
      </c>
      <c r="J74" s="1" t="n">
        <v>1.5</v>
      </c>
      <c r="K74" s="1" t="n">
        <v>1</v>
      </c>
      <c r="L74" s="0"/>
      <c r="M74" s="0"/>
      <c r="N74" s="1" t="n">
        <f aca="false">C74=D74</f>
        <v>0</v>
      </c>
      <c r="O74" s="1" t="n">
        <f aca="false">D74&gt;C74</f>
        <v>1</v>
      </c>
      <c r="P74" s="1" t="s">
        <v>39</v>
      </c>
    </row>
    <row r="75" customFormat="false" ht="13.8" hidden="false" customHeight="false" outlineLevel="0" collapsed="false">
      <c r="A75" s="5" t="s">
        <v>169</v>
      </c>
      <c r="B75" s="5" t="s">
        <v>170</v>
      </c>
      <c r="C75" s="7" t="n">
        <f aca="false">IF(I75="Incerto",MAX(G75,J75-(ABS(F75*J75))),J75)</f>
        <v>100000</v>
      </c>
      <c r="D75" s="7" t="n">
        <f aca="false">IF(I75="Incerto",MIN(H75,J75+(ABS(F75*J75))),J75)</f>
        <v>100000</v>
      </c>
      <c r="E75" s="5" t="s">
        <v>48</v>
      </c>
      <c r="F75" s="7" t="n">
        <v>0.5</v>
      </c>
      <c r="G75" s="5" t="n">
        <f aca="false">J75/10</f>
        <v>10000</v>
      </c>
      <c r="H75" s="5" t="n">
        <f aca="false">J75*10</f>
        <v>1000000</v>
      </c>
      <c r="I75" s="5" t="s">
        <v>21</v>
      </c>
      <c r="J75" s="5" t="n">
        <f aca="false">$J$8</f>
        <v>100000</v>
      </c>
      <c r="K75" s="5" t="n">
        <v>1000</v>
      </c>
      <c r="L75" s="8"/>
      <c r="M75" s="8"/>
      <c r="N75" s="5" t="n">
        <f aca="false">C75=D75</f>
        <v>1</v>
      </c>
      <c r="O75" s="5" t="n">
        <f aca="false">D75&gt;C75</f>
        <v>0</v>
      </c>
      <c r="P75" s="1" t="s">
        <v>39</v>
      </c>
    </row>
    <row r="76" customFormat="false" ht="13.8" hidden="false" customHeight="false" outlineLevel="0" collapsed="false">
      <c r="A76" s="5" t="s">
        <v>171</v>
      </c>
      <c r="B76" s="5" t="s">
        <v>170</v>
      </c>
      <c r="C76" s="7" t="n">
        <f aca="false">IF(I76="Incerto",MAX(G76,J76-(ABS(F76*J76))),J76)</f>
        <v>100000</v>
      </c>
      <c r="D76" s="7" t="n">
        <f aca="false">IF(I76="Incerto",MIN(H76,J76+(ABS(F76*J76))),J76)</f>
        <v>100000</v>
      </c>
      <c r="E76" s="5" t="s">
        <v>48</v>
      </c>
      <c r="F76" s="7" t="n">
        <v>0.5</v>
      </c>
      <c r="G76" s="5" t="n">
        <f aca="false">J76/10</f>
        <v>10000</v>
      </c>
      <c r="H76" s="5" t="n">
        <f aca="false">J76*10</f>
        <v>1000000</v>
      </c>
      <c r="I76" s="5" t="s">
        <v>21</v>
      </c>
      <c r="J76" s="5" t="n">
        <f aca="false">$J$8</f>
        <v>100000</v>
      </c>
      <c r="K76" s="5" t="n">
        <v>1000</v>
      </c>
      <c r="L76" s="8"/>
      <c r="M76" s="8"/>
      <c r="N76" s="5" t="n">
        <f aca="false">C76=D76</f>
        <v>1</v>
      </c>
      <c r="O76" s="5" t="n">
        <f aca="false">D76&gt;C76</f>
        <v>0</v>
      </c>
      <c r="P76" s="1" t="s">
        <v>39</v>
      </c>
    </row>
    <row r="77" customFormat="false" ht="13.8" hidden="false" customHeight="false" outlineLevel="0" collapsed="false">
      <c r="A77" s="5" t="s">
        <v>172</v>
      </c>
      <c r="B77" s="5" t="s">
        <v>170</v>
      </c>
      <c r="C77" s="7" t="n">
        <f aca="false">IF(I77="Incerto",MAX(G77,J77-(ABS(F77*J77))),J77)</f>
        <v>100000</v>
      </c>
      <c r="D77" s="7" t="n">
        <f aca="false">IF(I77="Incerto",MIN(H77,J77+(ABS(F77*J77))),J77)</f>
        <v>100000</v>
      </c>
      <c r="E77" s="5" t="s">
        <v>48</v>
      </c>
      <c r="F77" s="7" t="n">
        <v>0.5</v>
      </c>
      <c r="G77" s="5" t="n">
        <f aca="false">J77/10</f>
        <v>10000</v>
      </c>
      <c r="H77" s="5" t="n">
        <f aca="false">J77*10</f>
        <v>1000000</v>
      </c>
      <c r="I77" s="5" t="s">
        <v>21</v>
      </c>
      <c r="J77" s="5" t="n">
        <f aca="false">$J$8</f>
        <v>100000</v>
      </c>
      <c r="K77" s="5" t="n">
        <v>1000</v>
      </c>
      <c r="L77" s="8"/>
      <c r="M77" s="8"/>
      <c r="N77" s="5" t="n">
        <f aca="false">C77=D77</f>
        <v>1</v>
      </c>
      <c r="O77" s="5" t="n">
        <f aca="false">D77&gt;C77</f>
        <v>0</v>
      </c>
      <c r="P77" s="1" t="s">
        <v>39</v>
      </c>
    </row>
    <row r="78" customFormat="false" ht="13.8" hidden="false" customHeight="false" outlineLevel="0" collapsed="false">
      <c r="A78" s="5" t="s">
        <v>173</v>
      </c>
      <c r="B78" s="5" t="s">
        <v>170</v>
      </c>
      <c r="C78" s="7" t="n">
        <f aca="false">IF(I78="Incerto",MAX(G78,J78-(ABS(F78*J78))),J78)</f>
        <v>100000</v>
      </c>
      <c r="D78" s="7" t="n">
        <f aca="false">IF(I78="Incerto",MIN(H78,J78+(ABS(F78*J78))),J78)</f>
        <v>100000</v>
      </c>
      <c r="E78" s="5" t="s">
        <v>48</v>
      </c>
      <c r="F78" s="7" t="n">
        <v>0.5</v>
      </c>
      <c r="G78" s="5" t="n">
        <f aca="false">J78/10</f>
        <v>10000</v>
      </c>
      <c r="H78" s="5" t="n">
        <f aca="false">J78*10</f>
        <v>1000000</v>
      </c>
      <c r="I78" s="5" t="s">
        <v>21</v>
      </c>
      <c r="J78" s="5" t="n">
        <f aca="false">$J$8</f>
        <v>100000</v>
      </c>
      <c r="K78" s="5" t="n">
        <v>1000</v>
      </c>
      <c r="L78" s="8"/>
      <c r="M78" s="8"/>
      <c r="N78" s="5" t="n">
        <f aca="false">C78=D78</f>
        <v>1</v>
      </c>
      <c r="O78" s="5" t="n">
        <f aca="false">D78&gt;C78</f>
        <v>0</v>
      </c>
      <c r="P78" s="1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3.0816326530612"/>
    <col collapsed="false" hidden="false" max="2" min="2" style="0" width="14.8469387755102"/>
    <col collapsed="false" hidden="false" max="3" min="3" style="0" width="18.3571428571429"/>
    <col collapsed="false" hidden="false" max="4" min="4" style="0" width="14.3112244897959"/>
  </cols>
  <sheetData>
    <row r="1" customFormat="false" ht="13.8" hidden="false" customHeight="false" outlineLevel="0" collapsed="false">
      <c r="A1" s="1" t="s">
        <v>174</v>
      </c>
      <c r="B1" s="1" t="s">
        <v>175</v>
      </c>
      <c r="C1" s="1" t="s">
        <v>176</v>
      </c>
      <c r="D1" s="1" t="s">
        <v>177</v>
      </c>
    </row>
    <row r="2" customFormat="false" ht="13.8" hidden="false" customHeight="false" outlineLevel="0" collapsed="false">
      <c r="A2" s="1" t="n">
        <v>1</v>
      </c>
      <c r="B2" s="0" t="n">
        <v>0</v>
      </c>
      <c r="C2" s="0" t="n">
        <v>0.35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0.5</v>
      </c>
      <c r="C3" s="0" t="n">
        <v>0.45</v>
      </c>
      <c r="D3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6.0765306122449"/>
    <col collapsed="false" hidden="false" max="2" min="2" style="1" width="6.75"/>
    <col collapsed="false" hidden="false" max="3" min="3" style="1" width="6.0765306122449"/>
    <col collapsed="false" hidden="false" max="4" min="4" style="1" width="19.4387755102041"/>
    <col collapsed="false" hidden="false" max="5" min="5" style="1" width="14.3112244897959"/>
    <col collapsed="false" hidden="false" max="6" min="6" style="1" width="17.280612244898"/>
    <col collapsed="false" hidden="false" max="7" min="7" style="1" width="13.0918367346939"/>
    <col collapsed="false" hidden="false" max="8" min="8" style="0" width="11.6071428571429"/>
    <col collapsed="false" hidden="false" max="9" min="9" style="1" width="8.77551020408163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178</v>
      </c>
      <c r="B1" s="1" t="s">
        <v>179</v>
      </c>
      <c r="C1" s="1" t="s">
        <v>180</v>
      </c>
      <c r="D1" s="1" t="s">
        <v>174</v>
      </c>
      <c r="E1" s="1" t="s">
        <v>175</v>
      </c>
      <c r="F1" s="1" t="s">
        <v>176</v>
      </c>
      <c r="G1" s="1" t="s">
        <v>177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G1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15" t="s">
        <v>181</v>
      </c>
      <c r="B1" s="0" t="s">
        <v>182</v>
      </c>
      <c r="C1" s="0" t="s">
        <v>183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2" min="2" style="0" width="18.6275510204082"/>
    <col collapsed="false" hidden="false" max="4" min="3" style="0" width="17.0102040816327"/>
    <col collapsed="false" hidden="false" max="5" min="5" style="0" width="7.56122448979592"/>
    <col collapsed="false" hidden="false" max="1025" min="6" style="0" width="8.10204081632653"/>
  </cols>
  <sheetData>
    <row r="1" customFormat="false" ht="15" hidden="false" customHeight="false" outlineLevel="0" collapsed="false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 customFormat="false" ht="15" hidden="false" customHeight="false" outlineLevel="0" collapsed="false">
      <c r="B2" s="0" t="s">
        <v>189</v>
      </c>
      <c r="C2" s="0" t="s">
        <v>190</v>
      </c>
      <c r="D2" s="0" t="s">
        <v>190</v>
      </c>
    </row>
    <row r="3" customFormat="false" ht="15" hidden="false" customHeight="false" outlineLevel="0" collapsed="false">
      <c r="B3" s="0" t="s">
        <v>191</v>
      </c>
      <c r="C3" s="0" t="s">
        <v>192</v>
      </c>
      <c r="D3" s="0" t="s">
        <v>192</v>
      </c>
    </row>
    <row r="4" customFormat="false" ht="15" hidden="false" customHeight="false" outlineLevel="0" collapsed="false">
      <c r="B4" s="0" t="s">
        <v>193</v>
      </c>
      <c r="C4" s="0" t="s">
        <v>194</v>
      </c>
      <c r="D4" s="0" t="s">
        <v>194</v>
      </c>
    </row>
    <row r="5" customFormat="false" ht="15" hidden="false" customHeight="false" outlineLevel="0" collapsed="false">
      <c r="B5" s="0" t="s">
        <v>195</v>
      </c>
      <c r="C5" s="0" t="s">
        <v>196</v>
      </c>
      <c r="D5" s="0" t="s">
        <v>196</v>
      </c>
    </row>
    <row r="6" customFormat="false" ht="15" hidden="false" customHeight="false" outlineLevel="0" collapsed="false">
      <c r="B6" s="0" t="s">
        <v>197</v>
      </c>
      <c r="C6" s="0" t="s">
        <v>198</v>
      </c>
      <c r="D6" s="0" t="s">
        <v>198</v>
      </c>
    </row>
    <row r="7" customFormat="false" ht="15" hidden="false" customHeight="false" outlineLevel="0" collapsed="false">
      <c r="B7" s="0" t="s">
        <v>199</v>
      </c>
      <c r="C7" s="0" t="s">
        <v>200</v>
      </c>
      <c r="D7" s="0" t="s">
        <v>200</v>
      </c>
    </row>
    <row r="8" customFormat="false" ht="15" hidden="false" customHeight="false" outlineLevel="0" collapsed="false">
      <c r="B8" s="0" t="s">
        <v>201</v>
      </c>
      <c r="C8" s="0" t="s">
        <v>202</v>
      </c>
      <c r="D8" s="0" t="s">
        <v>202</v>
      </c>
    </row>
    <row r="9" customFormat="false" ht="15" hidden="false" customHeight="false" outlineLevel="0" collapsed="false">
      <c r="B9" s="0" t="s">
        <v>203</v>
      </c>
      <c r="C9" s="0" t="s">
        <v>204</v>
      </c>
      <c r="D9" s="0" t="s">
        <v>204</v>
      </c>
    </row>
    <row r="10" customFormat="false" ht="15" hidden="false" customHeight="false" outlineLevel="0" collapsed="false">
      <c r="B10" s="0" t="s">
        <v>205</v>
      </c>
      <c r="C10" s="0" t="s">
        <v>206</v>
      </c>
      <c r="D10" s="0" t="s">
        <v>206</v>
      </c>
    </row>
    <row r="11" customFormat="false" ht="15" hidden="false" customHeight="false" outlineLevel="0" collapsed="false">
      <c r="B11" s="0" t="s">
        <v>207</v>
      </c>
      <c r="C11" s="0" t="s">
        <v>208</v>
      </c>
      <c r="D11" s="0" t="s">
        <v>208</v>
      </c>
    </row>
    <row r="12" customFormat="false" ht="15" hidden="false" customHeight="false" outlineLevel="0" collapsed="false">
      <c r="B12" s="0" t="s">
        <v>209</v>
      </c>
      <c r="C12" s="0" t="s">
        <v>210</v>
      </c>
      <c r="D12" s="0" t="s">
        <v>210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2017-12-28T14:22:10Z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