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\ms-rdm-dissertation\models\dissertation-model\modelo-R\"/>
    </mc:Choice>
  </mc:AlternateContent>
  <bookViews>
    <workbookView xWindow="0" yWindow="0" windowWidth="16380" windowHeight="8190" tabRatio="990" activeTab="2" xr2:uid="{00000000-000D-0000-FFFF-FFFF00000000}"/>
  </bookViews>
  <sheets>
    <sheet name="Plan1" sheetId="1" r:id="rId1"/>
    <sheet name="Ithink" sheetId="2" r:id="rId2"/>
    <sheet name="DadosPrimarios" sheetId="3" r:id="rId3"/>
    <sheet name="Market-Shares" sheetId="4" r:id="rId4"/>
    <sheet name="PatentesPorPlayer" sheetId="6" r:id="rId5"/>
    <sheet name="Planilha4" sheetId="5" r:id="rId6"/>
  </sheets>
  <calcPr calcId="171027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8" i="3" l="1"/>
  <c r="A7" i="3" s="1"/>
  <c r="A6" i="3" s="1"/>
  <c r="A16" i="3"/>
  <c r="A15" i="3"/>
  <c r="A14" i="3" s="1"/>
  <c r="A13" i="3" s="1"/>
  <c r="A12" i="3" s="1"/>
  <c r="A11" i="3" s="1"/>
  <c r="A10" i="3" s="1"/>
  <c r="A9" i="3" s="1"/>
  <c r="A17" i="3"/>
  <c r="D31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C3" i="1"/>
  <c r="C4" i="1" s="1"/>
  <c r="C5" i="1" s="1"/>
  <c r="C6" i="1" s="1"/>
  <c r="C7" i="1" s="1"/>
  <c r="C8" i="1" s="1"/>
  <c r="C9" i="1" s="1"/>
  <c r="C10" i="1" s="1"/>
  <c r="C11" i="1" s="1"/>
  <c r="C12" i="1" s="1"/>
  <c r="A3" i="1"/>
  <c r="A4" i="1" s="1"/>
  <c r="A5" i="1" s="1"/>
  <c r="A6" i="1" s="1"/>
  <c r="A7" i="1" s="1"/>
  <c r="A8" i="1" s="1"/>
  <c r="A9" i="1" s="1"/>
  <c r="A10" i="1" s="1"/>
  <c r="A11" i="1" s="1"/>
  <c r="A12" i="1" s="1"/>
</calcChain>
</file>

<file path=xl/sharedStrings.xml><?xml version="1.0" encoding="utf-8"?>
<sst xmlns="http://schemas.openxmlformats.org/spreadsheetml/2006/main" count="73" uniqueCount="62">
  <si>
    <t>time</t>
  </si>
  <si>
    <t>fIndustryOrderRate</t>
  </si>
  <si>
    <t>sPrice1</t>
  </si>
  <si>
    <t>Variável Original</t>
  </si>
  <si>
    <t>Metal AM System Sales</t>
  </si>
  <si>
    <t>Fonte: Palestra The Future of 3D Printing Wholers</t>
  </si>
  <si>
    <t>Ano</t>
  </si>
  <si>
    <t>https://www.slideshare.net/alanek/wohlers-report-2013-executive-summary</t>
  </si>
  <si>
    <t>Link: https://www.slideshare.net/alanek/wohlers-report-2013-executive-summary</t>
  </si>
  <si>
    <t>Direct part production</t>
  </si>
  <si>
    <t>Fonte: Wohlers Report 2013 Executive Summary</t>
  </si>
  <si>
    <t>Venda de Máquinas de Metais</t>
  </si>
  <si>
    <t>Participação da Produção de Partes em 3D sobre a receita total da indústria.</t>
  </si>
  <si>
    <t>Stratasys</t>
  </si>
  <si>
    <t>3D Systems</t>
  </si>
  <si>
    <t>EOS GmbH Electro Optical Systems</t>
  </si>
  <si>
    <t>Concept - Laser GmbH</t>
  </si>
  <si>
    <t>Sisma S.p.a</t>
  </si>
  <si>
    <t>http://www.ey.com/Publication/vwLUAssets/ey-global-3d-printing-report-2016-full-report/$FILE/ey-global-3d-printing-report-2016-full-report.pdf</t>
  </si>
  <si>
    <t>Market Share 3D System Manufacturers</t>
  </si>
  <si>
    <t>ExOne Co</t>
  </si>
  <si>
    <t>Arcam AB</t>
  </si>
  <si>
    <t>SLM Solutions Group AG</t>
  </si>
  <si>
    <t>Other</t>
  </si>
  <si>
    <t>2015: Systems Manufacturers 55% do Mercado Total, Service Providers 25%</t>
  </si>
  <si>
    <t>3DP Services - aroximadamente 20 a 30% da receita dos Manufacturers</t>
  </si>
  <si>
    <t>Market Share 3DP Service Providers</t>
  </si>
  <si>
    <t>Materialise NV</t>
  </si>
  <si>
    <t>Proto Labs Inc</t>
  </si>
  <si>
    <t>Citim GmbH</t>
  </si>
  <si>
    <t>Digital Mechanics Sweden AB</t>
  </si>
  <si>
    <t>Sculpteo</t>
  </si>
  <si>
    <t xml:space="preserve">Other </t>
  </si>
  <si>
    <t>Average EBITDA Margin - System Manufacturer</t>
  </si>
  <si>
    <t>Margem Média - Fabricantes de Sistemas</t>
  </si>
  <si>
    <t>Fonte: EY (aprox.)</t>
  </si>
  <si>
    <t>Average EBITDA Margin - Service Provider</t>
  </si>
  <si>
    <t>Margem Média - Fornecedores de Serviço de Impressão</t>
  </si>
  <si>
    <t>Average EBITDA Margin - Materials Supplier</t>
  </si>
  <si>
    <t>Margem Média - Fornecedores de Materiais de Impressão</t>
  </si>
  <si>
    <t>ReferencePopulation</t>
  </si>
  <si>
    <t>Population</t>
  </si>
  <si>
    <t>Impressoras "Pessoais" &lt; USD 5000</t>
  </si>
  <si>
    <t>Fonte: Wohlers Report 2016</t>
  </si>
  <si>
    <t>Impressoras Industriais &gt; USD 5000</t>
  </si>
  <si>
    <t>http://wohlersassociates.com/blog/2016/01/popularity-of-fdm/</t>
  </si>
  <si>
    <t>Receitas em Milhões de Dólares - Sistemas</t>
  </si>
  <si>
    <t>Patentes Concedidas</t>
  </si>
  <si>
    <t>https://www.gov.uk/government/uploads/system/uploads/attachment_data/file/445232/3D_Printing_Report.pdf</t>
  </si>
  <si>
    <t>Patentes Requisitadas (Publicadas)</t>
  </si>
  <si>
    <t>Patents Publications / Patent Family Ratio</t>
  </si>
  <si>
    <t>Patent Allowance Rate</t>
  </si>
  <si>
    <t>https://ipspotlight.com/2016/12/31/how-long-does-it-take-for-the-uspto-to-issue-a-patent-or-register-a-trademark-2016-edition/</t>
  </si>
  <si>
    <t>Dono da Patente</t>
  </si>
  <si>
    <t>Patentes Publicadas</t>
  </si>
  <si>
    <t>Fujitsu</t>
  </si>
  <si>
    <t>NEC Corp</t>
  </si>
  <si>
    <t>Samsung Eletronics</t>
  </si>
  <si>
    <t>LG Philips</t>
  </si>
  <si>
    <t>Objet Geometries</t>
  </si>
  <si>
    <t>Univ Texas System</t>
  </si>
  <si>
    <t>Período dede 88: http://docplayer.net/9034750-Executive-summary-wohlers-report-rapid-prototyping-tooling-state-of-the-industry-annual-worldwide-progress-report.html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</si>
</sst>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charset val="1"/>
    </font>
    <font>
      <u/>
      <sz val="11"/>
      <color theme="1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wrapText="1"/>
    </xf>
    <xf numFmtId="0" fontId="1" fillId="0" borderId="0" xfId="1" applyAlignment="1">
      <alignment wrapText="1"/>
    </xf>
    <xf numFmtId="10" fontId="0" fillId="0" borderId="0" xfId="0" applyNumberFormat="1"/>
    <xf numFmtId="9" fontId="0" fillId="0" borderId="0" xfId="0" applyNumberFormat="1"/>
    <xf numFmtId="9" fontId="0" fillId="0" borderId="0" xfId="0" applyNumberFormat="1" applyAlignment="1">
      <alignment wrapText="1"/>
    </xf>
    <xf numFmtId="1" fontId="0" fillId="2" borderId="0" xfId="0" applyNumberFormat="1" applyFill="1" applyAlignment="1">
      <alignment wrapText="1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gov.uk/government/uploads/system/uploads/attachment_data/file/445232/3D_Printing_Report.pdf" TargetMode="External"/><Relationship Id="rId3" Type="http://schemas.openxmlformats.org/officeDocument/2006/relationships/hyperlink" Target="http://www.ey.com/Publication/vwLUAssets/ey-global-3d-printing-report-2016-full-report/$FILE/ey-global-3d-printing-report-2016-full-report.pdf" TargetMode="External"/><Relationship Id="rId7" Type="http://schemas.openxmlformats.org/officeDocument/2006/relationships/hyperlink" Target="https://www.gov.uk/government/uploads/system/uploads/attachment_data/file/445232/3D_Printing_Report.pdf" TargetMode="External"/><Relationship Id="rId2" Type="http://schemas.openxmlformats.org/officeDocument/2006/relationships/hyperlink" Target="http://www.ey.com/Publication/vwLUAssets/ey-global-3d-printing-report-2016-full-report/$FILE/ey-global-3d-printing-report-2016-full-report.pdf" TargetMode="External"/><Relationship Id="rId1" Type="http://schemas.openxmlformats.org/officeDocument/2006/relationships/hyperlink" Target="http://www.ey.com/Publication/vwLUAssets/ey-global-3d-printing-report-2016-full-report/$FILE/ey-global-3d-printing-report-2016-full-report.pdf" TargetMode="External"/><Relationship Id="rId6" Type="http://schemas.openxmlformats.org/officeDocument/2006/relationships/hyperlink" Target="https://www.gov.uk/government/uploads/system/uploads/attachment_data/file/445232/3D_Printing_Report.pdf" TargetMode="External"/><Relationship Id="rId5" Type="http://schemas.openxmlformats.org/officeDocument/2006/relationships/hyperlink" Target="https://www.slideshare.net/alanek/wohlers-report-2013-executive-summary" TargetMode="External"/><Relationship Id="rId10" Type="http://schemas.openxmlformats.org/officeDocument/2006/relationships/hyperlink" Target="https://ipspotlight.com/2016/12/31/how-long-does-it-take-for-the-uspto-to-issue-a-patent-or-register-a-trademark-2016-edition/" TargetMode="External"/><Relationship Id="rId4" Type="http://schemas.openxmlformats.org/officeDocument/2006/relationships/hyperlink" Target="http://wohlersassociates.com/blog/2016/01/popularity-of-fdm/" TargetMode="External"/><Relationship Id="rId9" Type="http://schemas.openxmlformats.org/officeDocument/2006/relationships/hyperlink" Target="https://www.slideshare.net/alanek/wohlers-report-2013-executive-summar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"/>
  <sheetViews>
    <sheetView zoomScaleNormal="100" workbookViewId="0">
      <selection activeCell="E16" sqref="E16"/>
    </sheetView>
  </sheetViews>
  <sheetFormatPr defaultRowHeight="15" x14ac:dyDescent="0.25"/>
  <cols>
    <col min="1" max="1" width="8.28515625"/>
    <col min="2" max="2" width="19.85546875"/>
    <col min="3" max="1025" width="8.28515625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>
        <v>11</v>
      </c>
      <c r="C2">
        <v>1000</v>
      </c>
    </row>
    <row r="3" spans="1:3" x14ac:dyDescent="0.25">
      <c r="A3">
        <f t="shared" ref="A3:A12" si="0">A2+1</f>
        <v>1</v>
      </c>
      <c r="B3">
        <v>30</v>
      </c>
      <c r="C3">
        <f t="shared" ref="C3:C12" si="1">C2</f>
        <v>1000</v>
      </c>
    </row>
    <row r="4" spans="1:3" x14ac:dyDescent="0.25">
      <c r="A4">
        <f t="shared" si="0"/>
        <v>2</v>
      </c>
      <c r="B4">
        <v>66</v>
      </c>
      <c r="C4">
        <f t="shared" si="1"/>
        <v>1000</v>
      </c>
    </row>
    <row r="5" spans="1:3" x14ac:dyDescent="0.25">
      <c r="A5">
        <f t="shared" si="0"/>
        <v>3</v>
      </c>
      <c r="B5">
        <v>355</v>
      </c>
      <c r="C5">
        <f t="shared" si="1"/>
        <v>1000</v>
      </c>
    </row>
    <row r="6" spans="1:3" x14ac:dyDescent="0.25">
      <c r="A6">
        <f t="shared" si="0"/>
        <v>4</v>
      </c>
      <c r="B6">
        <v>1816</v>
      </c>
      <c r="C6">
        <f t="shared" si="1"/>
        <v>1000</v>
      </c>
    </row>
    <row r="7" spans="1:3" x14ac:dyDescent="0.25">
      <c r="A7">
        <f t="shared" si="0"/>
        <v>5</v>
      </c>
      <c r="B7">
        <v>5978</v>
      </c>
      <c r="C7">
        <f t="shared" si="1"/>
        <v>1000</v>
      </c>
    </row>
    <row r="8" spans="1:3" x14ac:dyDescent="0.25">
      <c r="A8">
        <f t="shared" si="0"/>
        <v>6</v>
      </c>
      <c r="B8">
        <v>24265</v>
      </c>
      <c r="C8">
        <f t="shared" si="1"/>
        <v>1000</v>
      </c>
    </row>
    <row r="9" spans="1:3" x14ac:dyDescent="0.25">
      <c r="A9">
        <f t="shared" si="0"/>
        <v>7</v>
      </c>
      <c r="B9">
        <v>35508</v>
      </c>
      <c r="C9">
        <f t="shared" si="1"/>
        <v>1000</v>
      </c>
    </row>
    <row r="10" spans="1:3" x14ac:dyDescent="0.25">
      <c r="A10">
        <f t="shared" si="0"/>
        <v>8</v>
      </c>
      <c r="B10">
        <v>72503</v>
      </c>
      <c r="C10">
        <f t="shared" si="1"/>
        <v>1000</v>
      </c>
    </row>
    <row r="11" spans="1:3" x14ac:dyDescent="0.25">
      <c r="A11">
        <f t="shared" si="0"/>
        <v>9</v>
      </c>
      <c r="B11">
        <v>139584</v>
      </c>
      <c r="C11">
        <f t="shared" si="1"/>
        <v>1000</v>
      </c>
    </row>
    <row r="12" spans="1:3" x14ac:dyDescent="0.25">
      <c r="A12">
        <f t="shared" si="0"/>
        <v>10</v>
      </c>
      <c r="B12">
        <v>232336</v>
      </c>
      <c r="C12">
        <f t="shared" si="1"/>
        <v>1000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01FAE-43CD-4D0B-B936-19396D7BF964}">
  <dimension ref="A1:B1"/>
  <sheetViews>
    <sheetView workbookViewId="0">
      <selection activeCell="B2" sqref="B2"/>
    </sheetView>
  </sheetViews>
  <sheetFormatPr defaultRowHeight="15" x14ac:dyDescent="0.25"/>
  <cols>
    <col min="1" max="1" width="20.140625" bestFit="1" customWidth="1"/>
    <col min="2" max="2" width="26.7109375" customWidth="1"/>
  </cols>
  <sheetData>
    <row r="1" spans="1:2" x14ac:dyDescent="0.25">
      <c r="A1" t="s">
        <v>40</v>
      </c>
      <c r="B1" t="s">
        <v>41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5A1AB-9274-4FF5-A00A-BBD9450F0BFF}">
  <dimension ref="A1:M35"/>
  <sheetViews>
    <sheetView tabSelected="1" workbookViewId="0">
      <pane xSplit="1" ySplit="5" topLeftCell="B11" activePane="bottomRight" state="frozen"/>
      <selection pane="topRight" activeCell="B1" sqref="B1"/>
      <selection pane="bottomLeft" activeCell="A6" sqref="A6"/>
      <selection pane="bottomRight" activeCell="C15" sqref="C15"/>
    </sheetView>
  </sheetViews>
  <sheetFormatPr defaultRowHeight="15" x14ac:dyDescent="0.25"/>
  <cols>
    <col min="2" max="9" width="40" style="1" customWidth="1"/>
    <col min="10" max="10" width="43.5703125" customWidth="1"/>
    <col min="11" max="11" width="43.140625" bestFit="1" customWidth="1"/>
    <col min="12" max="12" width="39.140625" customWidth="1"/>
    <col min="13" max="13" width="41.140625" customWidth="1"/>
  </cols>
  <sheetData>
    <row r="1" spans="1:13" x14ac:dyDescent="0.25">
      <c r="B1" s="1" t="s">
        <v>3</v>
      </c>
    </row>
    <row r="2" spans="1:13" x14ac:dyDescent="0.25">
      <c r="B2" s="1" t="s">
        <v>4</v>
      </c>
      <c r="C2" s="1" t="s">
        <v>42</v>
      </c>
      <c r="D2" s="1" t="s">
        <v>44</v>
      </c>
      <c r="E2" s="1" t="s">
        <v>46</v>
      </c>
      <c r="F2" s="1" t="s">
        <v>47</v>
      </c>
      <c r="G2" s="1" t="s">
        <v>49</v>
      </c>
      <c r="H2" s="1" t="s">
        <v>50</v>
      </c>
      <c r="I2" s="1" t="s">
        <v>51</v>
      </c>
      <c r="J2" t="s">
        <v>9</v>
      </c>
      <c r="K2" t="s">
        <v>33</v>
      </c>
      <c r="L2" t="s">
        <v>36</v>
      </c>
      <c r="M2" t="s">
        <v>38</v>
      </c>
    </row>
    <row r="3" spans="1:13" ht="60" x14ac:dyDescent="0.25">
      <c r="A3" t="s">
        <v>6</v>
      </c>
      <c r="B3" s="1" t="s">
        <v>5</v>
      </c>
      <c r="C3" s="1" t="s">
        <v>43</v>
      </c>
      <c r="D3" s="2" t="s">
        <v>7</v>
      </c>
      <c r="E3" s="2"/>
      <c r="F3" s="2" t="s">
        <v>48</v>
      </c>
      <c r="G3" s="2" t="s">
        <v>48</v>
      </c>
      <c r="H3" s="2" t="s">
        <v>48</v>
      </c>
      <c r="I3" s="2" t="s">
        <v>52</v>
      </c>
      <c r="J3" t="s">
        <v>10</v>
      </c>
      <c r="K3" t="s">
        <v>35</v>
      </c>
      <c r="L3" t="s">
        <v>35</v>
      </c>
      <c r="M3" t="s">
        <v>35</v>
      </c>
    </row>
    <row r="4" spans="1:13" ht="75" x14ac:dyDescent="0.25">
      <c r="B4" s="1" t="s">
        <v>8</v>
      </c>
      <c r="C4" s="2" t="s">
        <v>45</v>
      </c>
      <c r="D4" s="2" t="s">
        <v>61</v>
      </c>
      <c r="E4" s="2"/>
      <c r="F4" s="2"/>
      <c r="G4" s="2"/>
      <c r="H4" s="2"/>
      <c r="I4" s="2"/>
      <c r="J4" s="2" t="s">
        <v>7</v>
      </c>
      <c r="K4" s="2" t="s">
        <v>18</v>
      </c>
      <c r="L4" s="2" t="s">
        <v>18</v>
      </c>
      <c r="M4" s="2" t="s">
        <v>18</v>
      </c>
    </row>
    <row r="5" spans="1:13" ht="30" x14ac:dyDescent="0.25">
      <c r="B5" s="1" t="s">
        <v>11</v>
      </c>
      <c r="J5" s="2" t="s">
        <v>12</v>
      </c>
      <c r="K5" s="1" t="s">
        <v>34</v>
      </c>
      <c r="L5" s="1" t="s">
        <v>37</v>
      </c>
      <c r="M5" s="1" t="s">
        <v>39</v>
      </c>
    </row>
    <row r="6" spans="1:13" x14ac:dyDescent="0.25">
      <c r="A6">
        <f t="shared" ref="A6:A8" si="0">A7-1</f>
        <v>1988</v>
      </c>
      <c r="D6" s="1">
        <v>34</v>
      </c>
      <c r="J6" s="2"/>
      <c r="K6" s="1"/>
      <c r="L6" s="1"/>
      <c r="M6" s="1"/>
    </row>
    <row r="7" spans="1:13" x14ac:dyDescent="0.25">
      <c r="A7">
        <f t="shared" si="0"/>
        <v>1989</v>
      </c>
      <c r="D7" s="1">
        <v>104</v>
      </c>
      <c r="J7" s="2"/>
      <c r="K7" s="1"/>
      <c r="L7" s="1"/>
      <c r="M7" s="1"/>
    </row>
    <row r="8" spans="1:13" x14ac:dyDescent="0.25">
      <c r="A8">
        <f t="shared" si="0"/>
        <v>1990</v>
      </c>
      <c r="D8" s="1">
        <v>114</v>
      </c>
      <c r="J8" s="2"/>
      <c r="K8" s="1"/>
      <c r="L8" s="1"/>
      <c r="M8" s="1"/>
    </row>
    <row r="9" spans="1:13" x14ac:dyDescent="0.25">
      <c r="A9">
        <f t="shared" ref="A9:A16" si="1">A10-1</f>
        <v>1991</v>
      </c>
      <c r="D9" s="1">
        <v>82</v>
      </c>
      <c r="J9" s="2"/>
      <c r="K9" s="1"/>
      <c r="L9" s="1"/>
      <c r="M9" s="1"/>
    </row>
    <row r="10" spans="1:13" x14ac:dyDescent="0.25">
      <c r="A10">
        <f t="shared" si="1"/>
        <v>1992</v>
      </c>
      <c r="D10" s="1">
        <v>111</v>
      </c>
      <c r="J10" s="2"/>
      <c r="K10" s="1"/>
      <c r="L10" s="1"/>
      <c r="M10" s="1"/>
    </row>
    <row r="11" spans="1:13" x14ac:dyDescent="0.25">
      <c r="A11">
        <f t="shared" si="1"/>
        <v>1993</v>
      </c>
      <c r="D11" s="1">
        <v>157</v>
      </c>
      <c r="J11" s="2"/>
      <c r="K11" s="1"/>
      <c r="L11" s="1"/>
      <c r="M11" s="1"/>
    </row>
    <row r="12" spans="1:13" x14ac:dyDescent="0.25">
      <c r="A12">
        <f t="shared" si="1"/>
        <v>1994</v>
      </c>
      <c r="D12" s="1">
        <v>320</v>
      </c>
      <c r="J12" s="2"/>
      <c r="K12" s="1"/>
      <c r="L12" s="1"/>
      <c r="M12" s="1"/>
    </row>
    <row r="13" spans="1:13" x14ac:dyDescent="0.25">
      <c r="A13">
        <f t="shared" si="1"/>
        <v>1995</v>
      </c>
      <c r="D13" s="1">
        <v>523</v>
      </c>
      <c r="J13" s="2"/>
      <c r="K13" s="1"/>
      <c r="L13" s="1"/>
      <c r="M13" s="1"/>
    </row>
    <row r="14" spans="1:13" x14ac:dyDescent="0.25">
      <c r="A14">
        <f t="shared" si="1"/>
        <v>1996</v>
      </c>
      <c r="D14" s="1">
        <v>790</v>
      </c>
      <c r="J14" s="2"/>
      <c r="K14" s="1"/>
      <c r="L14" s="1"/>
      <c r="M14" s="1"/>
    </row>
    <row r="15" spans="1:13" x14ac:dyDescent="0.25">
      <c r="A15">
        <f t="shared" si="1"/>
        <v>1997</v>
      </c>
      <c r="D15" s="1">
        <v>1040</v>
      </c>
      <c r="J15" s="2"/>
      <c r="K15" s="1"/>
      <c r="L15" s="1"/>
      <c r="M15" s="1"/>
    </row>
    <row r="16" spans="1:13" x14ac:dyDescent="0.25">
      <c r="A16">
        <f t="shared" si="1"/>
        <v>1998</v>
      </c>
      <c r="D16" s="1">
        <v>982</v>
      </c>
      <c r="J16" s="2"/>
      <c r="K16" s="1"/>
      <c r="L16" s="1"/>
      <c r="M16" s="1"/>
    </row>
    <row r="17" spans="1:13" x14ac:dyDescent="0.25">
      <c r="A17">
        <f>A18-1</f>
        <v>1999</v>
      </c>
      <c r="J17" s="2"/>
      <c r="K17" s="1"/>
      <c r="L17" s="1"/>
      <c r="M17" s="1"/>
    </row>
    <row r="18" spans="1:13" x14ac:dyDescent="0.25">
      <c r="A18">
        <v>2000</v>
      </c>
      <c r="B18" s="1">
        <v>18</v>
      </c>
      <c r="D18" s="1">
        <v>1200</v>
      </c>
      <c r="F18" s="1">
        <v>103</v>
      </c>
      <c r="G18" s="1">
        <v>140</v>
      </c>
      <c r="H18" s="1">
        <f>9145/4015</f>
        <v>2.2777085927770861</v>
      </c>
      <c r="I18" s="5">
        <v>0.55000000000000004</v>
      </c>
    </row>
    <row r="19" spans="1:13" x14ac:dyDescent="0.25">
      <c r="A19">
        <v>2001</v>
      </c>
      <c r="B19" s="1">
        <v>21</v>
      </c>
      <c r="D19" s="1">
        <v>1200</v>
      </c>
      <c r="F19" s="1">
        <v>100</v>
      </c>
      <c r="G19" s="1">
        <v>160</v>
      </c>
      <c r="H19" s="1">
        <f t="shared" ref="H19:H35" si="2">9145/4015</f>
        <v>2.2777085927770861</v>
      </c>
      <c r="I19" s="5">
        <v>0.55000000000000004</v>
      </c>
    </row>
    <row r="20" spans="1:13" x14ac:dyDescent="0.25">
      <c r="A20">
        <v>2002</v>
      </c>
      <c r="B20" s="1">
        <v>39</v>
      </c>
      <c r="D20" s="1">
        <v>1400</v>
      </c>
      <c r="F20" s="1">
        <v>140</v>
      </c>
      <c r="G20" s="1">
        <v>202</v>
      </c>
      <c r="H20" s="1">
        <f t="shared" si="2"/>
        <v>2.2777085927770861</v>
      </c>
      <c r="I20" s="5">
        <v>0.55000000000000004</v>
      </c>
    </row>
    <row r="21" spans="1:13" x14ac:dyDescent="0.25">
      <c r="A21">
        <v>2003</v>
      </c>
      <c r="B21" s="1">
        <v>41</v>
      </c>
      <c r="D21" s="1">
        <v>1800</v>
      </c>
      <c r="F21" s="1">
        <v>180</v>
      </c>
      <c r="G21" s="1">
        <v>240</v>
      </c>
      <c r="H21" s="1">
        <f t="shared" si="2"/>
        <v>2.2777085927770861</v>
      </c>
      <c r="I21" s="5">
        <v>0.55000000000000004</v>
      </c>
      <c r="J21" s="3">
        <v>3.9E-2</v>
      </c>
    </row>
    <row r="22" spans="1:13" x14ac:dyDescent="0.25">
      <c r="A22">
        <v>2004</v>
      </c>
      <c r="B22" s="1">
        <v>79</v>
      </c>
      <c r="D22" s="1">
        <v>2600</v>
      </c>
      <c r="F22" s="1">
        <v>199</v>
      </c>
      <c r="G22" s="1">
        <v>298</v>
      </c>
      <c r="H22" s="1">
        <f t="shared" si="2"/>
        <v>2.2777085927770861</v>
      </c>
      <c r="I22" s="5">
        <v>0.55000000000000004</v>
      </c>
      <c r="J22" s="3">
        <v>6.6000000000000003E-2</v>
      </c>
    </row>
    <row r="23" spans="1:13" x14ac:dyDescent="0.25">
      <c r="A23">
        <v>2005</v>
      </c>
      <c r="B23" s="1">
        <v>99</v>
      </c>
      <c r="D23" s="1">
        <v>3500</v>
      </c>
      <c r="F23" s="1">
        <v>220</v>
      </c>
      <c r="G23" s="1">
        <v>350</v>
      </c>
      <c r="H23" s="1">
        <f t="shared" si="2"/>
        <v>2.2777085927770861</v>
      </c>
      <c r="I23" s="5">
        <v>0.55000000000000004</v>
      </c>
      <c r="J23" s="3">
        <v>8.3000000000000004E-2</v>
      </c>
    </row>
    <row r="24" spans="1:13" x14ac:dyDescent="0.25">
      <c r="A24">
        <v>2006</v>
      </c>
      <c r="B24" s="1">
        <v>140</v>
      </c>
      <c r="D24" s="1">
        <v>4000</v>
      </c>
      <c r="F24" s="1">
        <v>210</v>
      </c>
      <c r="G24" s="1">
        <v>345</v>
      </c>
      <c r="H24" s="1">
        <f t="shared" si="2"/>
        <v>2.2777085927770861</v>
      </c>
      <c r="I24" s="5">
        <v>0.55000000000000004</v>
      </c>
      <c r="J24" s="3">
        <v>9.6000000000000002E-2</v>
      </c>
    </row>
    <row r="25" spans="1:13" x14ac:dyDescent="0.25">
      <c r="A25">
        <v>2007</v>
      </c>
      <c r="B25" s="1">
        <v>118</v>
      </c>
      <c r="C25" s="1">
        <v>66</v>
      </c>
      <c r="D25" s="1">
        <v>5000</v>
      </c>
      <c r="F25" s="1">
        <v>222</v>
      </c>
      <c r="G25" s="1">
        <v>403</v>
      </c>
      <c r="H25" s="1">
        <f t="shared" si="2"/>
        <v>2.2777085927770861</v>
      </c>
      <c r="I25" s="5">
        <v>0.55000000000000004</v>
      </c>
      <c r="J25" s="3">
        <v>0.11700000000000001</v>
      </c>
    </row>
    <row r="26" spans="1:13" x14ac:dyDescent="0.25">
      <c r="A26">
        <v>2008</v>
      </c>
      <c r="B26" s="1">
        <v>117</v>
      </c>
      <c r="C26" s="1">
        <v>355</v>
      </c>
      <c r="D26" s="1">
        <v>5050</v>
      </c>
      <c r="F26" s="1">
        <v>202</v>
      </c>
      <c r="G26" s="1">
        <v>385</v>
      </c>
      <c r="H26" s="1">
        <f t="shared" si="2"/>
        <v>2.2777085927770861</v>
      </c>
      <c r="I26" s="5">
        <v>0.55000000000000004</v>
      </c>
      <c r="J26" s="4">
        <v>0.14000000000000001</v>
      </c>
    </row>
    <row r="27" spans="1:13" x14ac:dyDescent="0.25">
      <c r="A27">
        <v>2009</v>
      </c>
      <c r="B27" s="1">
        <v>120</v>
      </c>
      <c r="C27" s="1">
        <v>1816</v>
      </c>
      <c r="D27" s="1">
        <v>4600</v>
      </c>
      <c r="F27" s="1">
        <v>202</v>
      </c>
      <c r="G27" s="1">
        <v>398</v>
      </c>
      <c r="H27" s="1">
        <f t="shared" si="2"/>
        <v>2.2777085927770861</v>
      </c>
      <c r="I27" s="5">
        <v>0.55000000000000004</v>
      </c>
      <c r="J27" s="3">
        <v>0.17199999999999999</v>
      </c>
    </row>
    <row r="28" spans="1:13" x14ac:dyDescent="0.25">
      <c r="A28">
        <v>2010</v>
      </c>
      <c r="B28" s="1">
        <v>130</v>
      </c>
      <c r="C28" s="1">
        <v>5978</v>
      </c>
      <c r="D28" s="1">
        <v>6100</v>
      </c>
      <c r="F28" s="1">
        <v>220</v>
      </c>
      <c r="G28" s="1">
        <v>480</v>
      </c>
      <c r="H28" s="1">
        <f t="shared" si="2"/>
        <v>2.2777085927770861</v>
      </c>
      <c r="I28" s="5">
        <v>0.55000000000000004</v>
      </c>
      <c r="J28" s="3">
        <v>0.19600000000000001</v>
      </c>
    </row>
    <row r="29" spans="1:13" x14ac:dyDescent="0.25">
      <c r="A29">
        <v>2011</v>
      </c>
      <c r="B29" s="1">
        <v>178</v>
      </c>
      <c r="C29" s="1">
        <v>24265</v>
      </c>
      <c r="D29" s="1">
        <v>6500</v>
      </c>
      <c r="F29" s="1">
        <v>205</v>
      </c>
      <c r="G29" s="1">
        <v>510</v>
      </c>
      <c r="H29" s="1">
        <f t="shared" si="2"/>
        <v>2.2777085927770861</v>
      </c>
      <c r="I29" s="5">
        <v>0.55000000000000004</v>
      </c>
      <c r="J29" s="4">
        <v>0.24</v>
      </c>
      <c r="K29" s="4">
        <v>0.15</v>
      </c>
      <c r="L29" s="4">
        <v>0.24</v>
      </c>
      <c r="M29" s="4">
        <v>0.14000000000000001</v>
      </c>
    </row>
    <row r="30" spans="1:13" x14ac:dyDescent="0.25">
      <c r="A30">
        <v>2012</v>
      </c>
      <c r="B30" s="1">
        <v>195</v>
      </c>
      <c r="C30" s="1">
        <v>35508</v>
      </c>
      <c r="D30" s="1">
        <v>7771</v>
      </c>
      <c r="F30" s="1">
        <v>210</v>
      </c>
      <c r="G30" s="1">
        <v>695</v>
      </c>
      <c r="H30" s="1">
        <f t="shared" si="2"/>
        <v>2.2777085927770861</v>
      </c>
      <c r="I30" s="5">
        <v>0.55000000000000004</v>
      </c>
      <c r="J30" s="3">
        <v>0.28299999999999997</v>
      </c>
      <c r="K30" s="4">
        <v>0.22</v>
      </c>
      <c r="L30" s="4">
        <v>0.21</v>
      </c>
      <c r="M30" s="4">
        <v>0.15</v>
      </c>
    </row>
    <row r="31" spans="1:13" x14ac:dyDescent="0.25">
      <c r="A31">
        <v>2013</v>
      </c>
      <c r="B31" s="1">
        <v>400</v>
      </c>
      <c r="C31" s="1">
        <v>72503</v>
      </c>
      <c r="D31" s="6">
        <f>AVERAGE(D32,D30)</f>
        <v>10310.5</v>
      </c>
      <c r="H31" s="1">
        <f t="shared" si="2"/>
        <v>2.2777085927770861</v>
      </c>
      <c r="I31" s="5">
        <v>0.55000000000000004</v>
      </c>
      <c r="K31" s="4">
        <v>0.12</v>
      </c>
      <c r="L31" s="4">
        <v>0.2</v>
      </c>
      <c r="M31" s="4">
        <v>0.16</v>
      </c>
    </row>
    <row r="32" spans="1:13" x14ac:dyDescent="0.25">
      <c r="A32">
        <v>2014</v>
      </c>
      <c r="B32" s="1">
        <v>600</v>
      </c>
      <c r="C32" s="1">
        <v>139584</v>
      </c>
      <c r="D32" s="1">
        <v>12850</v>
      </c>
      <c r="H32" s="1">
        <f t="shared" si="2"/>
        <v>2.2777085927770861</v>
      </c>
      <c r="I32" s="5">
        <v>0.55000000000000004</v>
      </c>
      <c r="K32" s="4">
        <v>7.0000000000000007E-2</v>
      </c>
      <c r="L32" s="4">
        <v>0.15</v>
      </c>
      <c r="M32" s="4">
        <v>0.15</v>
      </c>
    </row>
    <row r="33" spans="1:13" x14ac:dyDescent="0.25">
      <c r="A33">
        <v>2015</v>
      </c>
      <c r="B33" s="1">
        <v>850</v>
      </c>
      <c r="H33" s="1">
        <f t="shared" si="2"/>
        <v>2.2777085927770861</v>
      </c>
      <c r="I33" s="5">
        <v>0.55000000000000004</v>
      </c>
      <c r="K33" s="4">
        <v>-0.02</v>
      </c>
      <c r="L33" s="4">
        <v>0.2</v>
      </c>
      <c r="M33" s="4">
        <v>0.14000000000000001</v>
      </c>
    </row>
    <row r="34" spans="1:13" x14ac:dyDescent="0.25">
      <c r="A34">
        <v>2016</v>
      </c>
      <c r="B34" s="1">
        <v>957</v>
      </c>
      <c r="H34" s="1">
        <f t="shared" si="2"/>
        <v>2.2777085927770861</v>
      </c>
      <c r="I34" s="5">
        <v>0.55000000000000004</v>
      </c>
    </row>
    <row r="35" spans="1:13" x14ac:dyDescent="0.25">
      <c r="A35">
        <v>2017</v>
      </c>
      <c r="H35" s="1">
        <f t="shared" si="2"/>
        <v>2.2777085927770861</v>
      </c>
      <c r="I35" s="5">
        <v>0.55000000000000004</v>
      </c>
    </row>
  </sheetData>
  <hyperlinks>
    <hyperlink ref="K4" r:id="rId1" xr:uid="{0AF5EBA6-0D09-45EE-9304-AE82D6A406D7}"/>
    <hyperlink ref="L4" r:id="rId2" xr:uid="{9FB3392E-F3AB-46C2-B679-926CC38B3FE6}"/>
    <hyperlink ref="M4" r:id="rId3" xr:uid="{98A08BC3-8B78-4B54-9AAD-71734B66560A}"/>
    <hyperlink ref="C4" r:id="rId4" xr:uid="{B33AD3C4-DF21-4C70-A92F-ACDB17CF0076}"/>
    <hyperlink ref="D3" r:id="rId5" xr:uid="{ED7BC98D-C10F-4444-BEDE-A4107D18A762}"/>
    <hyperlink ref="F3" r:id="rId6" xr:uid="{47E562DC-8DDF-4CFC-870A-D01584B10020}"/>
    <hyperlink ref="G3" r:id="rId7" xr:uid="{844F590C-BFC2-4EBB-94D8-76341685240A}"/>
    <hyperlink ref="H3" r:id="rId8" xr:uid="{721FDE8F-1977-4299-8EBB-74AEA5A0BB3D}"/>
    <hyperlink ref="I4" r:id="rId9" display="https://www.slideshare.net/alanek/wohlers-report-2013-executive-summary" xr:uid="{7CE1771F-1B97-4730-8AC0-A70B8DB75065}"/>
    <hyperlink ref="I3" r:id="rId10" xr:uid="{42E910EE-5196-41D1-BF92-7C8AF466E136}"/>
  </hyperlink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2FC9CA-A8F6-472D-99A5-3CD35AACE30B}">
  <dimension ref="A1:B20"/>
  <sheetViews>
    <sheetView workbookViewId="0">
      <selection activeCell="A21" sqref="A21"/>
    </sheetView>
  </sheetViews>
  <sheetFormatPr defaultRowHeight="15" x14ac:dyDescent="0.25"/>
  <cols>
    <col min="1" max="1" width="32" bestFit="1" customWidth="1"/>
  </cols>
  <sheetData>
    <row r="1" spans="1:2" x14ac:dyDescent="0.25">
      <c r="A1" t="s">
        <v>18</v>
      </c>
    </row>
    <row r="2" spans="1:2" x14ac:dyDescent="0.25">
      <c r="A2" t="s">
        <v>19</v>
      </c>
    </row>
    <row r="3" spans="1:2" x14ac:dyDescent="0.25">
      <c r="A3" t="s">
        <v>13</v>
      </c>
      <c r="B3" s="4">
        <v>0.28999999999999998</v>
      </c>
    </row>
    <row r="4" spans="1:2" x14ac:dyDescent="0.25">
      <c r="A4" t="s">
        <v>14</v>
      </c>
      <c r="B4" s="4">
        <v>0.28000000000000003</v>
      </c>
    </row>
    <row r="5" spans="1:2" x14ac:dyDescent="0.25">
      <c r="A5" t="s">
        <v>15</v>
      </c>
      <c r="B5" s="4">
        <v>0.12</v>
      </c>
    </row>
    <row r="6" spans="1:2" x14ac:dyDescent="0.25">
      <c r="A6" t="s">
        <v>16</v>
      </c>
      <c r="B6" s="4">
        <v>0.03</v>
      </c>
    </row>
    <row r="7" spans="1:2" x14ac:dyDescent="0.25">
      <c r="A7" t="s">
        <v>17</v>
      </c>
      <c r="B7" s="4">
        <v>0.03</v>
      </c>
    </row>
    <row r="8" spans="1:2" x14ac:dyDescent="0.25">
      <c r="A8" t="s">
        <v>20</v>
      </c>
      <c r="B8" s="4">
        <v>0.02</v>
      </c>
    </row>
    <row r="9" spans="1:2" x14ac:dyDescent="0.25">
      <c r="A9" t="s">
        <v>21</v>
      </c>
      <c r="B9" s="4">
        <v>0.03</v>
      </c>
    </row>
    <row r="10" spans="1:2" x14ac:dyDescent="0.25">
      <c r="A10" t="s">
        <v>22</v>
      </c>
      <c r="B10" s="4">
        <v>0.03</v>
      </c>
    </row>
    <row r="11" spans="1:2" x14ac:dyDescent="0.25">
      <c r="A11" t="s">
        <v>23</v>
      </c>
      <c r="B11" s="4">
        <v>0.17</v>
      </c>
    </row>
    <row r="14" spans="1:2" x14ac:dyDescent="0.25">
      <c r="A14" t="s">
        <v>26</v>
      </c>
    </row>
    <row r="15" spans="1:2" x14ac:dyDescent="0.25">
      <c r="A15" t="s">
        <v>27</v>
      </c>
      <c r="B15" s="4">
        <v>0.55000000000000004</v>
      </c>
    </row>
    <row r="16" spans="1:2" x14ac:dyDescent="0.25">
      <c r="A16" t="s">
        <v>28</v>
      </c>
      <c r="B16" s="4">
        <v>0.13</v>
      </c>
    </row>
    <row r="17" spans="1:2" x14ac:dyDescent="0.25">
      <c r="A17" t="s">
        <v>29</v>
      </c>
      <c r="B17" s="4">
        <v>0.05</v>
      </c>
    </row>
    <row r="18" spans="1:2" x14ac:dyDescent="0.25">
      <c r="A18" t="s">
        <v>30</v>
      </c>
      <c r="B18" s="4">
        <v>0.02</v>
      </c>
    </row>
    <row r="19" spans="1:2" x14ac:dyDescent="0.25">
      <c r="A19" t="s">
        <v>31</v>
      </c>
      <c r="B19" s="4">
        <v>0.01</v>
      </c>
    </row>
    <row r="20" spans="1:2" x14ac:dyDescent="0.25">
      <c r="A20" t="s">
        <v>32</v>
      </c>
      <c r="B20" s="4">
        <v>0.24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42B70D-376E-4196-9BF9-4C07F2A08C2D}">
  <dimension ref="A1:D9"/>
  <sheetViews>
    <sheetView workbookViewId="0">
      <selection activeCell="A10" sqref="A10"/>
    </sheetView>
  </sheetViews>
  <sheetFormatPr defaultRowHeight="15" x14ac:dyDescent="0.25"/>
  <cols>
    <col min="1" max="1" width="15.85546875" bestFit="1" customWidth="1"/>
    <col min="2" max="2" width="19" bestFit="1" customWidth="1"/>
  </cols>
  <sheetData>
    <row r="1" spans="1:4" x14ac:dyDescent="0.25">
      <c r="A1" t="s">
        <v>53</v>
      </c>
      <c r="B1" t="s">
        <v>54</v>
      </c>
      <c r="D1" t="s">
        <v>48</v>
      </c>
    </row>
    <row r="2" spans="1:4" x14ac:dyDescent="0.25">
      <c r="A2" t="s">
        <v>55</v>
      </c>
      <c r="B2">
        <v>92</v>
      </c>
    </row>
    <row r="3" spans="1:4" x14ac:dyDescent="0.25">
      <c r="A3" t="s">
        <v>13</v>
      </c>
      <c r="B3">
        <v>92</v>
      </c>
    </row>
    <row r="4" spans="1:4" x14ac:dyDescent="0.25">
      <c r="A4" t="s">
        <v>14</v>
      </c>
      <c r="B4">
        <v>91</v>
      </c>
    </row>
    <row r="5" spans="1:4" x14ac:dyDescent="0.25">
      <c r="A5" t="s">
        <v>56</v>
      </c>
      <c r="B5">
        <v>67</v>
      </c>
    </row>
    <row r="6" spans="1:4" x14ac:dyDescent="0.25">
      <c r="A6" t="s">
        <v>57</v>
      </c>
      <c r="B6">
        <v>48</v>
      </c>
    </row>
    <row r="7" spans="1:4" x14ac:dyDescent="0.25">
      <c r="A7" t="s">
        <v>58</v>
      </c>
      <c r="B7">
        <v>41</v>
      </c>
    </row>
    <row r="8" spans="1:4" x14ac:dyDescent="0.25">
      <c r="A8" t="s">
        <v>59</v>
      </c>
      <c r="B8">
        <v>38</v>
      </c>
    </row>
    <row r="9" spans="1:4" x14ac:dyDescent="0.25">
      <c r="A9" t="s">
        <v>60</v>
      </c>
      <c r="B9">
        <v>36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4CB68-A433-4806-88C7-F44D30F4500E}">
  <dimension ref="A1:A2"/>
  <sheetViews>
    <sheetView workbookViewId="0">
      <selection activeCell="A3" sqref="A3"/>
    </sheetView>
  </sheetViews>
  <sheetFormatPr defaultRowHeight="15" x14ac:dyDescent="0.25"/>
  <sheetData>
    <row r="1" spans="1:1" x14ac:dyDescent="0.25">
      <c r="A1" t="s">
        <v>24</v>
      </c>
    </row>
    <row r="2" spans="1:1" x14ac:dyDescent="0.25">
      <c r="A2" t="s">
        <v>25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96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Plan1</vt:lpstr>
      <vt:lpstr>Ithink</vt:lpstr>
      <vt:lpstr>DadosPrimarios</vt:lpstr>
      <vt:lpstr>Market-Shares</vt:lpstr>
      <vt:lpstr>PatentesPorPlayer</vt:lpstr>
      <vt:lpstr>Planilha4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Pedro Lima</cp:lastModifiedBy>
  <cp:revision>4</cp:revision>
  <dcterms:created xsi:type="dcterms:W3CDTF">2015-06-05T18:19:34Z</dcterms:created>
  <dcterms:modified xsi:type="dcterms:W3CDTF">2017-12-14T19:03:11Z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