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rodada1\"/>
    </mc:Choice>
  </mc:AlternateContent>
  <bookViews>
    <workbookView xWindow="0" yWindow="0" windowWidth="16380" windowHeight="8190" tabRatio="990" xr2:uid="{00000000-000D-0000-FFFF-FFFF00000000}"/>
  </bookViews>
  <sheets>
    <sheet name="params" sheetId="1" r:id="rId1"/>
    <sheet name="levers" sheetId="2" r:id="rId2"/>
    <sheet name="configs" sheetId="3" r:id="rId3"/>
    <sheet name="VariableNames" sheetId="4" r:id="rId4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0" i="1" l="1"/>
  <c r="J59" i="1"/>
  <c r="J58" i="1"/>
  <c r="J57" i="1"/>
  <c r="B2" i="2" l="1"/>
  <c r="H56" i="1"/>
  <c r="G56" i="1"/>
  <c r="D56" i="1"/>
  <c r="C56" i="1"/>
  <c r="H55" i="1"/>
  <c r="G55" i="1"/>
  <c r="C55" i="1" s="1"/>
  <c r="D55" i="1"/>
  <c r="H54" i="1"/>
  <c r="G54" i="1"/>
  <c r="C54" i="1" s="1"/>
  <c r="D54" i="1"/>
  <c r="H53" i="1"/>
  <c r="D53" i="1" s="1"/>
  <c r="G53" i="1"/>
  <c r="C53" i="1" s="1"/>
  <c r="H52" i="1"/>
  <c r="D52" i="1" s="1"/>
  <c r="G52" i="1"/>
  <c r="C52" i="1" s="1"/>
  <c r="H51" i="1"/>
  <c r="G51" i="1"/>
  <c r="C51" i="1" s="1"/>
  <c r="D51" i="1"/>
  <c r="H50" i="1"/>
  <c r="G50" i="1"/>
  <c r="D50" i="1"/>
  <c r="C50" i="1"/>
  <c r="D49" i="1"/>
  <c r="C49" i="1"/>
  <c r="H48" i="1"/>
  <c r="G48" i="1"/>
  <c r="D48" i="1"/>
  <c r="C48" i="1"/>
  <c r="H47" i="1"/>
  <c r="G47" i="1"/>
  <c r="D47" i="1"/>
  <c r="C47" i="1"/>
  <c r="K46" i="1"/>
  <c r="J46" i="1"/>
  <c r="H46" i="1" s="1"/>
  <c r="D46" i="1" s="1"/>
  <c r="H45" i="1"/>
  <c r="G45" i="1"/>
  <c r="C45" i="1" s="1"/>
  <c r="D45" i="1"/>
  <c r="H44" i="1"/>
  <c r="G44" i="1"/>
  <c r="D44" i="1"/>
  <c r="C44" i="1"/>
  <c r="G43" i="1"/>
  <c r="D43" i="1"/>
  <c r="C43" i="1"/>
  <c r="H42" i="1"/>
  <c r="D42" i="1" s="1"/>
  <c r="G42" i="1"/>
  <c r="C42" i="1"/>
  <c r="H41" i="1"/>
  <c r="D41" i="1" s="1"/>
  <c r="G41" i="1"/>
  <c r="C41" i="1"/>
  <c r="H40" i="1"/>
  <c r="D40" i="1" s="1"/>
  <c r="C40" i="1"/>
  <c r="D39" i="1"/>
  <c r="C39" i="1"/>
  <c r="D38" i="1"/>
  <c r="C38" i="1"/>
  <c r="D37" i="1"/>
  <c r="C37" i="1"/>
  <c r="D36" i="1"/>
  <c r="C36" i="1"/>
  <c r="H35" i="1"/>
  <c r="D35" i="1"/>
  <c r="C35" i="1"/>
  <c r="H34" i="1"/>
  <c r="D34" i="1"/>
  <c r="C34" i="1"/>
  <c r="N34" i="1" s="1"/>
  <c r="D33" i="1"/>
  <c r="C33" i="1"/>
  <c r="D32" i="1"/>
  <c r="C32" i="1"/>
  <c r="N32" i="1" s="1"/>
  <c r="D31" i="1"/>
  <c r="C31" i="1"/>
  <c r="D30" i="1"/>
  <c r="C30" i="1"/>
  <c r="D29" i="1"/>
  <c r="C29" i="1"/>
  <c r="J28" i="1"/>
  <c r="G28" i="1" s="1"/>
  <c r="C28" i="1"/>
  <c r="D27" i="1"/>
  <c r="C27" i="1"/>
  <c r="D26" i="1"/>
  <c r="C26" i="1"/>
  <c r="N26" i="1" s="1"/>
  <c r="H25" i="1"/>
  <c r="G25" i="1"/>
  <c r="D25" i="1"/>
  <c r="C25" i="1"/>
  <c r="N25" i="1" s="1"/>
  <c r="L24" i="1"/>
  <c r="H24" i="1"/>
  <c r="D24" i="1" s="1"/>
  <c r="C24" i="1"/>
  <c r="J23" i="1"/>
  <c r="H23" i="1" s="1"/>
  <c r="D22" i="1"/>
  <c r="C22" i="1"/>
  <c r="N22" i="1" s="1"/>
  <c r="D21" i="1"/>
  <c r="C21" i="1"/>
  <c r="N21" i="1" s="1"/>
  <c r="D20" i="1"/>
  <c r="C20" i="1"/>
  <c r="D19" i="1"/>
  <c r="C19" i="1"/>
  <c r="D18" i="1"/>
  <c r="C18" i="1"/>
  <c r="D17" i="1"/>
  <c r="C17" i="1"/>
  <c r="N17" i="1" s="1"/>
  <c r="D16" i="1"/>
  <c r="C16" i="1"/>
  <c r="D15" i="1"/>
  <c r="C15" i="1"/>
  <c r="N15" i="1" s="1"/>
  <c r="D14" i="1"/>
  <c r="C14" i="1"/>
  <c r="N14" i="1" s="1"/>
  <c r="H13" i="1"/>
  <c r="D13" i="1" s="1"/>
  <c r="D12" i="1"/>
  <c r="C12" i="1"/>
  <c r="D11" i="1"/>
  <c r="C11" i="1"/>
  <c r="H10" i="1"/>
  <c r="G10" i="1"/>
  <c r="D10" i="1"/>
  <c r="C10" i="1"/>
  <c r="D9" i="1"/>
  <c r="C9" i="1"/>
  <c r="D8" i="1"/>
  <c r="C8" i="1"/>
  <c r="N8" i="1" s="1"/>
  <c r="D7" i="1"/>
  <c r="C7" i="1"/>
  <c r="J6" i="1"/>
  <c r="C6" i="1" s="1"/>
  <c r="D6" i="1"/>
  <c r="D5" i="1"/>
  <c r="C5" i="1"/>
  <c r="D4" i="1"/>
  <c r="C4" i="1"/>
  <c r="N4" i="1" s="1"/>
  <c r="N3" i="1"/>
  <c r="D3" i="1"/>
  <c r="C3" i="1"/>
  <c r="D2" i="1"/>
  <c r="C2" i="1"/>
  <c r="D28" i="1" l="1"/>
  <c r="N28" i="1" s="1"/>
  <c r="N2" i="1"/>
  <c r="N5" i="1"/>
  <c r="G46" i="1"/>
  <c r="C46" i="1" s="1"/>
  <c r="N37" i="1"/>
  <c r="N30" i="1"/>
  <c r="N20" i="1"/>
  <c r="N31" i="1"/>
  <c r="N33" i="1"/>
  <c r="N6" i="1"/>
  <c r="N10" i="1"/>
  <c r="N11" i="1"/>
  <c r="N19" i="1"/>
  <c r="N27" i="1"/>
  <c r="N29" i="1"/>
  <c r="N7" i="1"/>
  <c r="N9" i="1"/>
  <c r="N12" i="1"/>
  <c r="N16" i="1"/>
  <c r="N18" i="1"/>
  <c r="N24" i="1"/>
  <c r="N35" i="1"/>
  <c r="N36" i="1"/>
  <c r="H28" i="1"/>
  <c r="G13" i="1"/>
  <c r="C13" i="1" s="1"/>
  <c r="N13" i="1" s="1"/>
  <c r="C23" i="1"/>
  <c r="D23" i="1"/>
  <c r="G23" i="1"/>
  <c r="N23" i="1" l="1"/>
</calcChain>
</file>

<file path=xl/sharedStrings.xml><?xml version="1.0" encoding="utf-8"?>
<sst xmlns="http://schemas.openxmlformats.org/spreadsheetml/2006/main" count="263" uniqueCount="169">
  <si>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</si>
  <si>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</si>
  <si>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</si>
  <si>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</si>
  <si>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</si>
  <si>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</si>
  <si>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</si>
  <si>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</si>
  <si>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</si>
  <si>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</si>
  <si>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</si>
  <si>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</si>
  <si>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</si>
  <si>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</si>
  <si>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aUnitsPerHousehold</t>
  </si>
  <si>
    <t>Unidades por Consumidor</t>
  </si>
  <si>
    <t>{1/ano}</t>
  </si>
  <si>
    <t>aDiscountRate</t>
  </si>
  <si>
    <t>Taxa de Desconto</t>
  </si>
  <si>
    <t>adimensional</t>
  </si>
  <si>
    <t>Fixo</t>
  </si>
  <si>
    <t>aNormalDeliveryDelay</t>
  </si>
  <si>
    <t>Tempo de Entrega Padrão</t>
  </si>
  <si>
    <t>anos</t>
  </si>
  <si>
    <t>aSwitchForCapacity</t>
  </si>
  <si>
    <t>Configuração: Capacidade influencia a produção ou não.</t>
  </si>
  <si>
    <t>Booleano (0 ou 1)</t>
  </si>
  <si>
    <t>aFractionalDiscardRate</t>
  </si>
  <si>
    <t>Percentual de Produtos Descartados</t>
  </si>
  <si>
    <t>% (produtos / produtos)</t>
  </si>
  <si>
    <t>aInitialDiffusionFraction</t>
  </si>
  <si>
    <t>Fração Inicial de Difusão dos Produtos</t>
  </si>
  <si>
    <t xml:space="preserve">% </t>
  </si>
  <si>
    <t>aReferencePrice</t>
  </si>
  <si>
    <t>Preço de Referência em Equilíbrio com Demanda de Referência</t>
  </si>
  <si>
    <t>$</t>
  </si>
  <si>
    <t>aReferenceIndustryDemandElasticity</t>
  </si>
  <si>
    <t>Elasticidade da Demanda de referência</t>
  </si>
  <si>
    <t>?</t>
  </si>
  <si>
    <t>aReferencePopulation</t>
  </si>
  <si>
    <t>Mercado Consumidor de Referência</t>
  </si>
  <si>
    <t>Consumidores</t>
  </si>
  <si>
    <t>aInnovatorAdoptionFraction</t>
  </si>
  <si>
    <t>Fração de Consumidores Inovadores</t>
  </si>
  <si>
    <t>aWOMStrength</t>
  </si>
  <si>
    <t>Força da Difusão do Produto “Boca a Boca”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</si>
  <si>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</si>
  <si>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</si>
  <si>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</si>
  <si>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</si>
  <si>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</si>
  <si>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</si>
  <si>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</si>
  <si>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</si>
  <si>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</si>
  <si>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</si>
  <si>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</si>
  <si>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</si>
  <si>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</si>
  <si>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</si>
  <si>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</si>
  <si>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</si>
  <si>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</si>
  <si>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</si>
  <si>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</si>
  <si>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</si>
  <si>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</si>
  <si>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</si>
  <si>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</si>
  <si>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</si>
  <si>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</si>
  <si>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aInitialPrice</t>
  </si>
  <si>
    <t>Preço de Referência Inicial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</si>
  <si>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</si>
  <si>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</si>
  <si>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</si>
  <si>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</si>
  <si>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</si>
  <si>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</si>
  <si>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</si>
  <si>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aDesiredMarketShare2</t>
  </si>
  <si>
    <t>Market Share Desejado* Na Estratégia Agressiva (talvez seja melhor separar)</t>
  </si>
  <si>
    <t>aSwitchForCapacityStrategy2</t>
  </si>
  <si>
    <t>Estratégia de Capacidade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</si>
  <si>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</si>
  <si>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</si>
  <si>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</si>
  <si>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</si>
  <si>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</si>
  <si>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</si>
  <si>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</si>
  <si>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</si>
  <si>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</si>
  <si>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</si>
  <si>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</si>
  <si>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</si>
  <si>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</si>
  <si>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</si>
  <si>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</si>
  <si>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aOrcamentoPeD</t>
  </si>
  <si>
    <t>Percentual de Orçamento Direcionado a PeD</t>
  </si>
  <si>
    <t>%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</si>
  <si>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</si>
  <si>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</si>
  <si>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</si>
  <si>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</si>
  <si>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</si>
  <si>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</si>
  <si>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</si>
  <si>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</si>
  <si>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</si>
  <si>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aTempoVencimentoPatentes</t>
  </si>
  <si>
    <t>Tempo de Expiração de uma patente.</t>
  </si>
  <si>
    <t>aTempodeInutilizacaoPatente</t>
  </si>
  <si>
    <t>Tempo de Inutilização (após a expiração de uma patente).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</si>
  <si>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</si>
  <si>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</si>
  <si>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</si>
  <si>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</si>
  <si>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</si>
  <si>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</si>
  <si>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</si>
  <si>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</si>
  <si>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aReferencePerformance</t>
  </si>
  <si>
    <t>aInitialInvestimentoNaoRealizadoPeD</t>
  </si>
  <si>
    <t>aInitialPatentesRequisitadas</t>
  </si>
  <si>
    <t>aInitialPatentesEmpresa</t>
  </si>
  <si>
    <t>aInitialsPatentesEmDominioPublicoUteis</t>
  </si>
  <si>
    <t>aInitialsInvestimentoPeDDepreciar</t>
  </si>
  <si>
    <t>aPatentShare</t>
  </si>
  <si>
    <t>Share de Patentes</t>
  </si>
  <si>
    <t>Lever</t>
  </si>
  <si>
    <t>LeverCode</t>
  </si>
  <si>
    <t>aSwitchForCapacityStrategy1</t>
  </si>
  <si>
    <t>aDesiredMarketShare1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</si>
  <si>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</si>
  <si>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</si>
  <si>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</si>
  <si>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</si>
  <si>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</si>
  <si>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</si>
  <si>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</si>
  <si>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</si>
  <si>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</si>
  <si>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</si>
  <si>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</si>
  <si>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</si>
  <si>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</si>
  <si>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</si>
  <si>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</si>
  <si>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</si>
  <si>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</si>
  <si>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</si>
  <si>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</si>
  <si>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</si>
  <si>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</si>
  <si>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</si>
  <si>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</si>
  <si>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</si>
  <si>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</si>
  <si>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</si>
  <si>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</si>
  <si>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</si>
  <si>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</si>
  <si>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</si>
  <si>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aInitialSharePlayers</t>
  </si>
  <si>
    <t>aInitialReorderShare</t>
  </si>
  <si>
    <t>aTotalInitialInstalledBase</t>
  </si>
  <si>
    <t>aInitialIndustryShipments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</si>
</sst>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0" borderId="0" xfId="0" applyFont="1" applyAlignment="1">
      <alignment horizontal="left"/>
    </xf>
    <xf numFmtId="0" fontId="0" fillId="2" borderId="0" xfId="0" applyFont="1" applyFill="1"/>
    <xf numFmtId="0" fontId="2" fillId="0" borderId="0" xfId="0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60"/>
  <sheetViews>
    <sheetView tabSelected="1" zoomScale="75" zoomScaleNormal="75" workbookViewId="0">
      <selection activeCell="C22" sqref="C22"/>
    </sheetView>
  </sheetViews>
  <sheetFormatPr defaultRowHeight="15" x14ac:dyDescent="0.25"/>
  <cols>
    <col min="1" max="1" width="37.28515625" style="1"/>
    <col min="2" max="2" width="54.5703125" style="1"/>
    <col min="3" max="3" width="12.5703125" style="2"/>
    <col min="4" max="4" width="13.85546875" style="2"/>
    <col min="5" max="5" width="18.28515625" style="1"/>
    <col min="6" max="6" width="5" style="2"/>
    <col min="7" max="7" width="10.85546875" style="1"/>
    <col min="8" max="8" width="11" style="1"/>
    <col min="9" max="9" width="7.28515625" style="1"/>
    <col min="10" max="10" width="13.85546875" style="1" bestFit="1" customWidth="1"/>
    <col min="11" max="11" width="8.28515625" style="1"/>
    <col min="12" max="12" width="10.42578125" style="1"/>
    <col min="13" max="13" width="10" style="1"/>
    <col min="14" max="1023" width="7.28515625" style="1"/>
    <col min="1024" max="1025" width="7.28515625"/>
  </cols>
  <sheetData>
    <row r="1" spans="1:14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</row>
    <row r="2" spans="1:14" x14ac:dyDescent="0.25">
      <c r="A2" s="1" t="s">
        <v>14</v>
      </c>
      <c r="B2" s="1" t="s">
        <v>15</v>
      </c>
      <c r="C2" s="2">
        <f t="shared" ref="C2:C22" si="0">IF(I2="Incerto",MAX(G2,J2-(ABS(F2*J2))),J2)</f>
        <v>1</v>
      </c>
      <c r="D2" s="2">
        <f t="shared" ref="D2:D22" si="1">IF(I2="Incerto",MIN(H2,J2+(ABS(F2*J2))),J2)</f>
        <v>1</v>
      </c>
      <c r="E2" s="1" t="s">
        <v>16</v>
      </c>
      <c r="F2" s="2">
        <v>0.5</v>
      </c>
      <c r="G2" s="1">
        <v>0</v>
      </c>
      <c r="H2" s="1">
        <v>30</v>
      </c>
      <c r="I2" s="1" t="s">
        <v>20</v>
      </c>
      <c r="J2">
        <v>1</v>
      </c>
      <c r="K2" s="1">
        <v>1</v>
      </c>
      <c r="L2"/>
      <c r="M2"/>
      <c r="N2" s="1" t="b">
        <f t="shared" ref="N2:N37" si="2">C2=D2</f>
        <v>1</v>
      </c>
    </row>
    <row r="3" spans="1:14" x14ac:dyDescent="0.25">
      <c r="A3" s="1" t="s">
        <v>17</v>
      </c>
      <c r="B3" s="1" t="s">
        <v>18</v>
      </c>
      <c r="C3" s="2">
        <f t="shared" si="0"/>
        <v>0.04</v>
      </c>
      <c r="D3" s="2">
        <f t="shared" si="1"/>
        <v>0.04</v>
      </c>
      <c r="E3" s="1" t="s">
        <v>19</v>
      </c>
      <c r="F3" s="2">
        <v>0.5</v>
      </c>
      <c r="G3" s="1">
        <v>0</v>
      </c>
      <c r="H3" s="1">
        <v>1</v>
      </c>
      <c r="I3" s="1" t="s">
        <v>20</v>
      </c>
      <c r="J3">
        <v>0.04</v>
      </c>
      <c r="K3" s="1">
        <v>0.04</v>
      </c>
      <c r="L3"/>
      <c r="M3"/>
      <c r="N3" s="1" t="b">
        <f t="shared" si="2"/>
        <v>1</v>
      </c>
    </row>
    <row r="4" spans="1:14" x14ac:dyDescent="0.25">
      <c r="A4" s="1" t="s">
        <v>21</v>
      </c>
      <c r="B4" s="1" t="s">
        <v>22</v>
      </c>
      <c r="C4" s="2">
        <f t="shared" si="0"/>
        <v>0.25</v>
      </c>
      <c r="D4" s="2">
        <f t="shared" si="1"/>
        <v>0.25</v>
      </c>
      <c r="E4" s="1" t="s">
        <v>23</v>
      </c>
      <c r="F4" s="2">
        <v>0.5</v>
      </c>
      <c r="G4">
        <v>0.25</v>
      </c>
      <c r="H4">
        <v>10</v>
      </c>
      <c r="I4" s="1" t="s">
        <v>20</v>
      </c>
      <c r="J4">
        <v>0.25</v>
      </c>
      <c r="K4" s="1">
        <v>0.25</v>
      </c>
      <c r="L4"/>
      <c r="M4"/>
      <c r="N4" s="1" t="b">
        <f t="shared" si="2"/>
        <v>1</v>
      </c>
    </row>
    <row r="5" spans="1:14" x14ac:dyDescent="0.25">
      <c r="A5" s="1" t="s">
        <v>24</v>
      </c>
      <c r="B5" s="1" t="s">
        <v>25</v>
      </c>
      <c r="C5" s="2">
        <f t="shared" si="0"/>
        <v>1</v>
      </c>
      <c r="D5" s="2">
        <f t="shared" si="1"/>
        <v>1</v>
      </c>
      <c r="E5" s="1" t="s">
        <v>26</v>
      </c>
      <c r="F5" s="2">
        <v>0.5</v>
      </c>
      <c r="G5" s="1">
        <v>0</v>
      </c>
      <c r="H5" s="1">
        <v>1</v>
      </c>
      <c r="I5" s="1" t="s">
        <v>20</v>
      </c>
      <c r="J5" s="1">
        <v>1</v>
      </c>
      <c r="K5" s="1">
        <v>1</v>
      </c>
      <c r="L5"/>
      <c r="M5"/>
      <c r="N5" s="1" t="b">
        <f t="shared" si="2"/>
        <v>1</v>
      </c>
    </row>
    <row r="6" spans="1:14" x14ac:dyDescent="0.25">
      <c r="A6" s="1" t="s">
        <v>27</v>
      </c>
      <c r="B6" s="1" t="s">
        <v>28</v>
      </c>
      <c r="C6" s="2">
        <f t="shared" si="0"/>
        <v>0.33333333333333331</v>
      </c>
      <c r="D6" s="2">
        <f t="shared" si="1"/>
        <v>0.33333333333333331</v>
      </c>
      <c r="E6" s="1" t="s">
        <v>29</v>
      </c>
      <c r="F6" s="2">
        <v>0.5</v>
      </c>
      <c r="G6">
        <v>0</v>
      </c>
      <c r="H6">
        <v>1</v>
      </c>
      <c r="I6" s="8" t="s">
        <v>20</v>
      </c>
      <c r="J6" s="1">
        <f>1/3</f>
        <v>0.33333333333333331</v>
      </c>
      <c r="K6" s="1">
        <v>0.1</v>
      </c>
      <c r="L6">
        <v>0.1</v>
      </c>
      <c r="M6">
        <v>0.5</v>
      </c>
      <c r="N6" s="1" t="b">
        <f t="shared" si="2"/>
        <v>1</v>
      </c>
    </row>
    <row r="7" spans="1:14" x14ac:dyDescent="0.25">
      <c r="A7" s="1" t="s">
        <v>30</v>
      </c>
      <c r="B7" s="1" t="s">
        <v>31</v>
      </c>
      <c r="C7" s="2">
        <f t="shared" si="0"/>
        <v>0.05</v>
      </c>
      <c r="D7" s="2">
        <f t="shared" si="1"/>
        <v>0.05</v>
      </c>
      <c r="E7" s="1" t="s">
        <v>32</v>
      </c>
      <c r="F7" s="2">
        <v>0.5</v>
      </c>
      <c r="G7">
        <v>0</v>
      </c>
      <c r="H7">
        <v>1</v>
      </c>
      <c r="I7" s="9" t="s">
        <v>20</v>
      </c>
      <c r="J7" s="1">
        <v>0.05</v>
      </c>
      <c r="K7" s="1">
        <v>1E-3</v>
      </c>
      <c r="L7"/>
      <c r="M7"/>
      <c r="N7" s="1" t="b">
        <f t="shared" si="2"/>
        <v>1</v>
      </c>
    </row>
    <row r="8" spans="1:14" x14ac:dyDescent="0.25">
      <c r="A8" s="1" t="s">
        <v>33</v>
      </c>
      <c r="B8" s="1" t="s">
        <v>34</v>
      </c>
      <c r="C8" s="2">
        <f t="shared" si="0"/>
        <v>200000</v>
      </c>
      <c r="D8" s="2">
        <f t="shared" si="1"/>
        <v>200000</v>
      </c>
      <c r="E8" s="1" t="s">
        <v>35</v>
      </c>
      <c r="F8" s="2">
        <v>0.5</v>
      </c>
      <c r="G8">
        <v>200000</v>
      </c>
      <c r="H8">
        <v>200000</v>
      </c>
      <c r="I8" s="1" t="s">
        <v>20</v>
      </c>
      <c r="J8" s="1">
        <v>200000</v>
      </c>
      <c r="K8" s="1">
        <v>1000</v>
      </c>
      <c r="L8"/>
      <c r="M8"/>
      <c r="N8" s="1" t="b">
        <f t="shared" si="2"/>
        <v>1</v>
      </c>
    </row>
    <row r="9" spans="1:14" x14ac:dyDescent="0.25">
      <c r="A9" s="1" t="s">
        <v>36</v>
      </c>
      <c r="B9" s="1" t="s">
        <v>37</v>
      </c>
      <c r="C9" s="2">
        <f t="shared" si="0"/>
        <v>0.2</v>
      </c>
      <c r="D9" s="2">
        <f t="shared" si="1"/>
        <v>0.2</v>
      </c>
      <c r="E9" s="1" t="s">
        <v>38</v>
      </c>
      <c r="F9" s="2">
        <v>0.5</v>
      </c>
      <c r="G9">
        <v>0</v>
      </c>
      <c r="H9">
        <v>1</v>
      </c>
      <c r="I9" s="8" t="s">
        <v>20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1</v>
      </c>
    </row>
    <row r="10" spans="1:14" x14ac:dyDescent="0.25">
      <c r="A10" s="1" t="s">
        <v>39</v>
      </c>
      <c r="B10" s="1" t="s">
        <v>40</v>
      </c>
      <c r="C10" s="2">
        <f t="shared" si="0"/>
        <v>1800</v>
      </c>
      <c r="D10" s="2">
        <f t="shared" si="1"/>
        <v>1800</v>
      </c>
      <c r="E10" s="1" t="s">
        <v>41</v>
      </c>
      <c r="F10" s="2">
        <v>0.5</v>
      </c>
      <c r="G10">
        <f>J10/2</f>
        <v>900</v>
      </c>
      <c r="H10">
        <f>J10*2</f>
        <v>3600</v>
      </c>
      <c r="I10" s="1" t="s">
        <v>20</v>
      </c>
      <c r="J10" s="1">
        <v>1800</v>
      </c>
      <c r="K10" s="1">
        <v>60000000</v>
      </c>
      <c r="L10"/>
      <c r="M10"/>
      <c r="N10" s="1" t="b">
        <f t="shared" si="2"/>
        <v>1</v>
      </c>
    </row>
    <row r="11" spans="1:14" x14ac:dyDescent="0.25">
      <c r="A11" s="1" t="s">
        <v>42</v>
      </c>
      <c r="B11" s="1" t="s">
        <v>43</v>
      </c>
      <c r="C11" s="2">
        <f t="shared" si="0"/>
        <v>1E-3</v>
      </c>
      <c r="D11" s="2">
        <f t="shared" si="1"/>
        <v>1E-3</v>
      </c>
      <c r="E11" s="1" t="s">
        <v>32</v>
      </c>
      <c r="F11" s="2">
        <v>0.5</v>
      </c>
      <c r="G11">
        <v>0</v>
      </c>
      <c r="H11">
        <v>0.5</v>
      </c>
      <c r="I11" s="8" t="s">
        <v>20</v>
      </c>
      <c r="J11" s="1">
        <v>1E-3</v>
      </c>
      <c r="K11" s="1">
        <v>1E-3</v>
      </c>
      <c r="L11"/>
      <c r="M11"/>
      <c r="N11" s="1" t="b">
        <f t="shared" si="2"/>
        <v>1</v>
      </c>
    </row>
    <row r="12" spans="1:14" x14ac:dyDescent="0.25">
      <c r="A12" s="1" t="s">
        <v>44</v>
      </c>
      <c r="B12" s="1" t="s">
        <v>45</v>
      </c>
      <c r="C12" s="2">
        <f t="shared" si="0"/>
        <v>0.4</v>
      </c>
      <c r="D12" s="2">
        <f t="shared" si="1"/>
        <v>0.4</v>
      </c>
      <c r="E12" s="1" t="s">
        <v>38</v>
      </c>
      <c r="F12" s="2">
        <v>0.5</v>
      </c>
      <c r="G12">
        <v>0</v>
      </c>
      <c r="H12">
        <v>3</v>
      </c>
      <c r="I12" s="8" t="s">
        <v>20</v>
      </c>
      <c r="J12" s="10">
        <v>0.4</v>
      </c>
      <c r="K12" s="1">
        <v>1</v>
      </c>
      <c r="L12"/>
      <c r="M12"/>
      <c r="N12" s="1" t="b">
        <f t="shared" si="2"/>
        <v>1</v>
      </c>
    </row>
    <row r="13" spans="1:14" x14ac:dyDescent="0.25">
      <c r="A13" s="1" t="s">
        <v>46</v>
      </c>
      <c r="B13" s="1" t="s">
        <v>47</v>
      </c>
      <c r="C13" s="2">
        <f>IF(I13="Incerto",MAX(G13,J13-(ABS(F13*J13))),J13)</f>
        <v>50000</v>
      </c>
      <c r="D13" s="2">
        <f>IF(I13="Incerto",MIN(H13,J13+(ABS(F13*J13))),J13)</f>
        <v>50000</v>
      </c>
      <c r="E13" s="1" t="s">
        <v>41</v>
      </c>
      <c r="F13" s="2">
        <v>0.5</v>
      </c>
      <c r="G13">
        <f>J13/10</f>
        <v>5000</v>
      </c>
      <c r="H13">
        <f>J13*10</f>
        <v>500000</v>
      </c>
      <c r="I13" s="8" t="s">
        <v>20</v>
      </c>
      <c r="J13" s="8">
        <v>50000</v>
      </c>
      <c r="K13" s="1">
        <v>100000000</v>
      </c>
      <c r="L13"/>
      <c r="M13"/>
      <c r="N13" s="1" t="b">
        <f t="shared" si="2"/>
        <v>1</v>
      </c>
    </row>
    <row r="14" spans="1:14" x14ac:dyDescent="0.25">
      <c r="A14" s="1" t="s">
        <v>48</v>
      </c>
      <c r="B14" s="1" t="s">
        <v>49</v>
      </c>
      <c r="C14" s="2">
        <f t="shared" si="0"/>
        <v>0</v>
      </c>
      <c r="D14" s="2">
        <f t="shared" si="1"/>
        <v>0</v>
      </c>
      <c r="E14"/>
      <c r="F14" s="2">
        <v>0.5</v>
      </c>
      <c r="G14" s="1">
        <v>0</v>
      </c>
      <c r="H14" s="1">
        <v>0</v>
      </c>
      <c r="I14" s="1" t="s">
        <v>20</v>
      </c>
      <c r="J14" s="1">
        <v>0</v>
      </c>
      <c r="K14" s="1">
        <v>0</v>
      </c>
      <c r="L14"/>
      <c r="M14"/>
      <c r="N14" s="1" t="b">
        <f t="shared" si="2"/>
        <v>1</v>
      </c>
    </row>
    <row r="15" spans="1:14" x14ac:dyDescent="0.25">
      <c r="A15" s="1" t="s">
        <v>50</v>
      </c>
      <c r="B15" s="1" t="s">
        <v>51</v>
      </c>
      <c r="C15" s="2">
        <f t="shared" si="0"/>
        <v>0.25</v>
      </c>
      <c r="D15" s="2">
        <f t="shared" si="1"/>
        <v>0.25</v>
      </c>
      <c r="E15" s="1" t="s">
        <v>23</v>
      </c>
      <c r="F15" s="2">
        <v>0.5</v>
      </c>
      <c r="G15" s="1">
        <v>0.25</v>
      </c>
      <c r="H15" s="1">
        <v>1</v>
      </c>
      <c r="I15" s="8" t="s">
        <v>20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1</v>
      </c>
    </row>
    <row r="16" spans="1:14" x14ac:dyDescent="0.25">
      <c r="A16" s="1" t="s">
        <v>52</v>
      </c>
      <c r="B16" s="1" t="s">
        <v>53</v>
      </c>
      <c r="C16" s="2">
        <f t="shared" si="0"/>
        <v>1</v>
      </c>
      <c r="D16" s="2">
        <f t="shared" si="1"/>
        <v>1</v>
      </c>
      <c r="E16" s="1" t="s">
        <v>23</v>
      </c>
      <c r="F16" s="2">
        <v>0.5</v>
      </c>
      <c r="G16" s="1">
        <v>1</v>
      </c>
      <c r="H16" s="1">
        <v>1</v>
      </c>
      <c r="I16" s="1" t="s">
        <v>20</v>
      </c>
      <c r="J16" s="1">
        <v>1</v>
      </c>
      <c r="K16" s="1">
        <v>1</v>
      </c>
      <c r="L16"/>
      <c r="M16"/>
      <c r="N16" s="1" t="b">
        <f t="shared" si="2"/>
        <v>1</v>
      </c>
    </row>
    <row r="17" spans="1:14" x14ac:dyDescent="0.25">
      <c r="A17" s="1" t="s">
        <v>54</v>
      </c>
      <c r="B17" s="1" t="s">
        <v>55</v>
      </c>
      <c r="C17" s="2">
        <f t="shared" si="0"/>
        <v>1</v>
      </c>
      <c r="D17" s="2">
        <f t="shared" si="1"/>
        <v>1</v>
      </c>
      <c r="E17" s="1" t="s">
        <v>23</v>
      </c>
      <c r="F17" s="2">
        <v>0.5</v>
      </c>
      <c r="G17" s="1">
        <v>0.25</v>
      </c>
      <c r="H17" s="1">
        <v>3</v>
      </c>
      <c r="I17" s="8" t="s">
        <v>20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1</v>
      </c>
    </row>
    <row r="18" spans="1:14" x14ac:dyDescent="0.25">
      <c r="A18" s="1" t="s">
        <v>56</v>
      </c>
      <c r="B18" s="1" t="s">
        <v>57</v>
      </c>
      <c r="C18" s="2">
        <f t="shared" si="0"/>
        <v>1</v>
      </c>
      <c r="D18" s="2">
        <f t="shared" si="1"/>
        <v>1</v>
      </c>
      <c r="E18" s="1" t="s">
        <v>23</v>
      </c>
      <c r="F18" s="2">
        <v>0.5</v>
      </c>
      <c r="G18" s="1">
        <v>0.25</v>
      </c>
      <c r="H18" s="1">
        <v>1</v>
      </c>
      <c r="I18" s="1" t="s">
        <v>20</v>
      </c>
      <c r="J18" s="1">
        <v>1</v>
      </c>
      <c r="K18" s="1">
        <v>1</v>
      </c>
      <c r="L18"/>
      <c r="M18"/>
      <c r="N18" s="1" t="b">
        <f t="shared" si="2"/>
        <v>1</v>
      </c>
    </row>
    <row r="19" spans="1:14" x14ac:dyDescent="0.25">
      <c r="A19" s="1" t="s">
        <v>58</v>
      </c>
      <c r="B19" s="1" t="s">
        <v>59</v>
      </c>
      <c r="C19" s="2">
        <f t="shared" si="0"/>
        <v>0.25</v>
      </c>
      <c r="D19" s="2">
        <f t="shared" si="1"/>
        <v>0.25</v>
      </c>
      <c r="E19" s="1" t="s">
        <v>23</v>
      </c>
      <c r="F19" s="2">
        <v>0.5</v>
      </c>
      <c r="G19" s="1">
        <v>0.25</v>
      </c>
      <c r="H19" s="1">
        <v>1</v>
      </c>
      <c r="I19" s="1" t="s">
        <v>20</v>
      </c>
      <c r="J19" s="1">
        <v>0.25</v>
      </c>
      <c r="K19" s="1">
        <v>0.25</v>
      </c>
      <c r="L19"/>
      <c r="M19"/>
      <c r="N19" s="1" t="b">
        <f t="shared" si="2"/>
        <v>1</v>
      </c>
    </row>
    <row r="20" spans="1:14" x14ac:dyDescent="0.25">
      <c r="A20" s="1" t="s">
        <v>60</v>
      </c>
      <c r="B20" s="1" t="s">
        <v>61</v>
      </c>
      <c r="C20" s="2">
        <f t="shared" si="0"/>
        <v>-4</v>
      </c>
      <c r="D20" s="2">
        <f t="shared" si="1"/>
        <v>-4</v>
      </c>
      <c r="E20" s="1" t="s">
        <v>19</v>
      </c>
      <c r="F20" s="2">
        <v>0.5</v>
      </c>
      <c r="G20" s="1">
        <v>-20</v>
      </c>
      <c r="H20" s="1">
        <v>20</v>
      </c>
      <c r="I20" s="8" t="s">
        <v>20</v>
      </c>
      <c r="J20" s="1">
        <v>-4</v>
      </c>
      <c r="K20" s="1">
        <v>-4</v>
      </c>
      <c r="L20"/>
      <c r="M20"/>
      <c r="N20" s="1" t="b">
        <f t="shared" si="2"/>
        <v>1</v>
      </c>
    </row>
    <row r="21" spans="1:14" x14ac:dyDescent="0.25">
      <c r="A21" s="1" t="s">
        <v>62</v>
      </c>
      <c r="B21" s="1" t="s">
        <v>63</v>
      </c>
      <c r="C21" s="2">
        <f t="shared" si="0"/>
        <v>-8</v>
      </c>
      <c r="D21" s="2">
        <f t="shared" si="1"/>
        <v>-8</v>
      </c>
      <c r="E21" s="1" t="s">
        <v>19</v>
      </c>
      <c r="F21" s="2">
        <v>0.5</v>
      </c>
      <c r="G21" s="1">
        <v>-20</v>
      </c>
      <c r="H21" s="1">
        <v>20</v>
      </c>
      <c r="I21" s="8" t="s">
        <v>20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1</v>
      </c>
    </row>
    <row r="22" spans="1:14" x14ac:dyDescent="0.25">
      <c r="A22" s="1" t="s">
        <v>64</v>
      </c>
      <c r="B22" s="1" t="s">
        <v>65</v>
      </c>
      <c r="C22" s="2">
        <f t="shared" si="0"/>
        <v>0.7</v>
      </c>
      <c r="D22" s="2">
        <f t="shared" si="1"/>
        <v>0.7</v>
      </c>
      <c r="E22" s="1" t="s">
        <v>32</v>
      </c>
      <c r="F22" s="2">
        <v>0.5</v>
      </c>
      <c r="G22" s="1">
        <v>0.5</v>
      </c>
      <c r="H22" s="1">
        <v>1</v>
      </c>
      <c r="I22" s="8" t="s">
        <v>20</v>
      </c>
      <c r="J22" s="1">
        <v>0.7</v>
      </c>
      <c r="K22" s="1">
        <v>0.7</v>
      </c>
      <c r="L22"/>
      <c r="M22"/>
      <c r="N22" s="1" t="b">
        <f t="shared" si="2"/>
        <v>1</v>
      </c>
    </row>
    <row r="23" spans="1:14" x14ac:dyDescent="0.25">
      <c r="A23" s="1" t="s">
        <v>66</v>
      </c>
      <c r="B23" s="1" t="s">
        <v>67</v>
      </c>
      <c r="C23" s="2">
        <f>IF(H23="Incerto",MAX(G23,J23-(ABS(F23*J23))),J23)</f>
        <v>3600</v>
      </c>
      <c r="D23" s="2">
        <f>IF(H23="Incerto",MIN(G23,J23+(ABS(F23*J23))),J23)</f>
        <v>3600</v>
      </c>
      <c r="E23" s="1" t="s">
        <v>68</v>
      </c>
      <c r="F23" s="2">
        <v>0.5</v>
      </c>
      <c r="G23" s="1">
        <f>J23/2</f>
        <v>1800</v>
      </c>
      <c r="H23" s="1">
        <f>J23*2</f>
        <v>7200</v>
      </c>
      <c r="I23" t="s">
        <v>20</v>
      </c>
      <c r="J23" s="1">
        <f>J10*2</f>
        <v>3600</v>
      </c>
      <c r="K23" s="1">
        <v>10000000</v>
      </c>
      <c r="L23"/>
      <c r="M23"/>
      <c r="N23" s="1" t="b">
        <f t="shared" si="2"/>
        <v>1</v>
      </c>
    </row>
    <row r="24" spans="1:14" x14ac:dyDescent="0.25">
      <c r="A24" s="1" t="s">
        <v>69</v>
      </c>
      <c r="B24" s="1" t="s">
        <v>70</v>
      </c>
      <c r="C24" s="2">
        <f t="shared" ref="C24:C56" si="3">IF(I24="Incerto",MAX(G24,J24-(ABS(F24*J24))),J24)</f>
        <v>3</v>
      </c>
      <c r="D24" s="2">
        <f t="shared" ref="D24:D56" si="4">IF(I24="Incerto",MIN(H24,J24+(ABS(F24*J24))),J24)</f>
        <v>3</v>
      </c>
      <c r="E24" s="1" t="s">
        <v>19</v>
      </c>
      <c r="F24" s="2">
        <v>0.5</v>
      </c>
      <c r="G24" s="1">
        <v>0.1</v>
      </c>
      <c r="H24" s="1">
        <f>J24*3</f>
        <v>9</v>
      </c>
      <c r="I24" s="8" t="s">
        <v>20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1</v>
      </c>
    </row>
    <row r="25" spans="1:14" x14ac:dyDescent="0.25">
      <c r="A25" s="1" t="s">
        <v>71</v>
      </c>
      <c r="B25" s="1" t="s">
        <v>72</v>
      </c>
      <c r="C25" s="2">
        <f t="shared" si="3"/>
        <v>200000</v>
      </c>
      <c r="D25" s="2">
        <f t="shared" si="4"/>
        <v>200000</v>
      </c>
      <c r="E25" s="1" t="s">
        <v>35</v>
      </c>
      <c r="F25" s="2">
        <v>0.5</v>
      </c>
      <c r="G25" s="1">
        <f>J25/10</f>
        <v>20000</v>
      </c>
      <c r="H25" s="1">
        <f>J25*10</f>
        <v>2000000</v>
      </c>
      <c r="I25" s="1" t="s">
        <v>20</v>
      </c>
      <c r="J25" s="1">
        <v>200000</v>
      </c>
      <c r="K25" s="1">
        <v>1000</v>
      </c>
      <c r="L25"/>
      <c r="M25"/>
      <c r="N25" s="1" t="b">
        <f t="shared" si="2"/>
        <v>1</v>
      </c>
    </row>
    <row r="26" spans="1:14" x14ac:dyDescent="0.25">
      <c r="A26" s="1" t="s">
        <v>73</v>
      </c>
      <c r="B26" s="1" t="s">
        <v>74</v>
      </c>
      <c r="C26" s="2">
        <f t="shared" si="3"/>
        <v>0.2</v>
      </c>
      <c r="D26" s="2">
        <f t="shared" si="4"/>
        <v>0.2</v>
      </c>
      <c r="E26" s="1" t="s">
        <v>32</v>
      </c>
      <c r="F26" s="2">
        <v>0.5</v>
      </c>
      <c r="G26" s="1">
        <v>0</v>
      </c>
      <c r="H26" s="1">
        <v>0.5</v>
      </c>
      <c r="I26" s="8" t="s">
        <v>20</v>
      </c>
      <c r="J26" s="1">
        <v>0.2</v>
      </c>
      <c r="K26" s="1">
        <v>0.2</v>
      </c>
      <c r="L26"/>
      <c r="M26"/>
      <c r="N26" s="1" t="b">
        <f t="shared" si="2"/>
        <v>1</v>
      </c>
    </row>
    <row r="27" spans="1:14" x14ac:dyDescent="0.25">
      <c r="A27" s="1" t="s">
        <v>75</v>
      </c>
      <c r="B27" s="1" t="s">
        <v>76</v>
      </c>
      <c r="C27" s="2">
        <f t="shared" si="3"/>
        <v>0.8</v>
      </c>
      <c r="D27" s="2">
        <f t="shared" si="4"/>
        <v>0.8</v>
      </c>
      <c r="E27" s="1" t="s">
        <v>32</v>
      </c>
      <c r="F27" s="2">
        <v>0.5</v>
      </c>
      <c r="G27" s="1">
        <v>0.5</v>
      </c>
      <c r="H27" s="1">
        <v>1</v>
      </c>
      <c r="I27" s="8" t="s">
        <v>20</v>
      </c>
      <c r="J27" s="1">
        <v>0.8</v>
      </c>
      <c r="K27" s="1">
        <v>0.8</v>
      </c>
      <c r="L27" s="1">
        <v>0.6</v>
      </c>
      <c r="M27" s="1">
        <v>1</v>
      </c>
      <c r="N27" s="1" t="b">
        <f t="shared" si="2"/>
        <v>1</v>
      </c>
    </row>
    <row r="28" spans="1:14" x14ac:dyDescent="0.25">
      <c r="A28" s="5" t="s">
        <v>77</v>
      </c>
      <c r="B28" s="1" t="s">
        <v>78</v>
      </c>
      <c r="C28" s="2">
        <f t="shared" si="3"/>
        <v>1.8</v>
      </c>
      <c r="D28" s="2">
        <f t="shared" si="4"/>
        <v>1.8</v>
      </c>
      <c r="E28" s="1" t="s">
        <v>79</v>
      </c>
      <c r="F28" s="2">
        <v>0.5</v>
      </c>
      <c r="G28" s="1">
        <f>J28/2</f>
        <v>0.9</v>
      </c>
      <c r="H28" s="1">
        <f>J28*2</f>
        <v>3.6</v>
      </c>
      <c r="I28" s="1" t="s">
        <v>20</v>
      </c>
      <c r="J28" s="1">
        <f>J10/1000</f>
        <v>1.8</v>
      </c>
      <c r="K28" s="1">
        <v>100000</v>
      </c>
      <c r="L28"/>
      <c r="M28"/>
      <c r="N28" s="1" t="b">
        <f t="shared" si="2"/>
        <v>1</v>
      </c>
    </row>
    <row r="29" spans="1:14" x14ac:dyDescent="0.25">
      <c r="A29" s="1" t="s">
        <v>80</v>
      </c>
      <c r="B29" s="1" t="s">
        <v>81</v>
      </c>
      <c r="C29" s="2">
        <f t="shared" si="3"/>
        <v>0.5</v>
      </c>
      <c r="D29" s="2">
        <f t="shared" si="4"/>
        <v>0.5</v>
      </c>
      <c r="E29" s="1" t="s">
        <v>32</v>
      </c>
      <c r="F29" s="2">
        <v>0.5</v>
      </c>
      <c r="G29" s="3">
        <v>0</v>
      </c>
      <c r="H29" s="1">
        <v>1</v>
      </c>
      <c r="I29" s="8" t="s">
        <v>20</v>
      </c>
      <c r="J29" s="1">
        <v>0.5</v>
      </c>
      <c r="K29" s="6">
        <v>0.5</v>
      </c>
      <c r="L29" s="6">
        <v>0.6</v>
      </c>
      <c r="M29" s="6">
        <v>1</v>
      </c>
      <c r="N29" s="1" t="b">
        <f t="shared" si="2"/>
        <v>1</v>
      </c>
    </row>
    <row r="30" spans="1:14" x14ac:dyDescent="0.25">
      <c r="A30" s="1" t="s">
        <v>82</v>
      </c>
      <c r="B30" s="1" t="s">
        <v>83</v>
      </c>
      <c r="C30" s="2">
        <f t="shared" si="3"/>
        <v>0.5</v>
      </c>
      <c r="D30" s="2">
        <f t="shared" si="4"/>
        <v>0.5</v>
      </c>
      <c r="E30"/>
      <c r="F30" s="2">
        <v>0.5</v>
      </c>
      <c r="G30" s="1">
        <v>0</v>
      </c>
      <c r="H30" s="1">
        <v>1</v>
      </c>
      <c r="I30" s="8" t="s">
        <v>20</v>
      </c>
      <c r="J30" s="1">
        <v>0.5</v>
      </c>
      <c r="K30" s="1">
        <v>1</v>
      </c>
      <c r="L30"/>
      <c r="M30"/>
      <c r="N30" s="1" t="b">
        <f t="shared" si="2"/>
        <v>1</v>
      </c>
    </row>
    <row r="31" spans="1:14" x14ac:dyDescent="0.25">
      <c r="A31" s="1" t="s">
        <v>84</v>
      </c>
      <c r="B31" s="1" t="s">
        <v>38</v>
      </c>
      <c r="C31" s="2">
        <f t="shared" si="3"/>
        <v>1</v>
      </c>
      <c r="D31" s="2">
        <f t="shared" si="4"/>
        <v>1</v>
      </c>
      <c r="E31"/>
      <c r="F31" s="2">
        <v>0.5</v>
      </c>
      <c r="G31" s="1">
        <v>1</v>
      </c>
      <c r="H31" s="1">
        <v>1</v>
      </c>
      <c r="I31" s="1" t="s">
        <v>20</v>
      </c>
      <c r="J31" s="1">
        <v>1</v>
      </c>
      <c r="K31" s="1">
        <v>1</v>
      </c>
      <c r="L31"/>
      <c r="M31"/>
      <c r="N31" s="1" t="b">
        <f t="shared" si="2"/>
        <v>1</v>
      </c>
    </row>
    <row r="32" spans="1:14" x14ac:dyDescent="0.25">
      <c r="A32" s="1" t="s">
        <v>85</v>
      </c>
      <c r="B32" s="1" t="s">
        <v>86</v>
      </c>
      <c r="C32" s="2">
        <f t="shared" si="3"/>
        <v>0.25</v>
      </c>
      <c r="D32" s="2">
        <f t="shared" si="4"/>
        <v>0.25</v>
      </c>
      <c r="E32" s="1" t="s">
        <v>23</v>
      </c>
      <c r="F32" s="2">
        <v>0.5</v>
      </c>
      <c r="G32" s="1">
        <v>0.25</v>
      </c>
      <c r="H32" s="1">
        <v>0.25</v>
      </c>
      <c r="I32" s="1" t="s">
        <v>20</v>
      </c>
      <c r="J32" s="1">
        <v>0.25</v>
      </c>
      <c r="K32" s="1">
        <v>0.25</v>
      </c>
      <c r="L32"/>
      <c r="M32"/>
      <c r="N32" s="1" t="b">
        <f t="shared" si="2"/>
        <v>1</v>
      </c>
    </row>
    <row r="33" spans="1:14" x14ac:dyDescent="0.25">
      <c r="A33" s="1" t="s">
        <v>87</v>
      </c>
      <c r="B33" s="1" t="s">
        <v>88</v>
      </c>
      <c r="C33" s="2">
        <f t="shared" si="3"/>
        <v>0.25</v>
      </c>
      <c r="D33" s="2">
        <f t="shared" si="4"/>
        <v>0.25</v>
      </c>
      <c r="E33" s="1" t="s">
        <v>23</v>
      </c>
      <c r="F33" s="2">
        <v>0.5</v>
      </c>
      <c r="G33" s="1">
        <v>0.25</v>
      </c>
      <c r="H33" s="1">
        <v>0.25</v>
      </c>
      <c r="I33" s="1" t="s">
        <v>20</v>
      </c>
      <c r="J33" s="1">
        <v>0.25</v>
      </c>
      <c r="K33" s="1">
        <v>0.25</v>
      </c>
      <c r="L33"/>
      <c r="M33"/>
      <c r="N33" s="1" t="b">
        <f t="shared" si="2"/>
        <v>1</v>
      </c>
    </row>
    <row r="34" spans="1:14" x14ac:dyDescent="0.25">
      <c r="A34" s="1" t="s">
        <v>89</v>
      </c>
      <c r="B34" s="1" t="s">
        <v>90</v>
      </c>
      <c r="C34" s="2">
        <f t="shared" si="3"/>
        <v>1</v>
      </c>
      <c r="D34" s="2">
        <f t="shared" si="4"/>
        <v>1</v>
      </c>
      <c r="E34" s="1" t="s">
        <v>19</v>
      </c>
      <c r="F34" s="2">
        <v>0.5</v>
      </c>
      <c r="G34" s="1">
        <v>0</v>
      </c>
      <c r="H34" s="1">
        <f>J34*3</f>
        <v>3</v>
      </c>
      <c r="I34" s="8" t="s">
        <v>20</v>
      </c>
      <c r="J34" s="1">
        <v>1</v>
      </c>
      <c r="K34" s="1">
        <v>1</v>
      </c>
      <c r="L34" s="1">
        <v>0.5</v>
      </c>
      <c r="M34" s="1">
        <v>1</v>
      </c>
      <c r="N34" s="1" t="b">
        <f t="shared" si="2"/>
        <v>1</v>
      </c>
    </row>
    <row r="35" spans="1:14" x14ac:dyDescent="0.25">
      <c r="A35" s="1" t="s">
        <v>91</v>
      </c>
      <c r="B35" s="1" t="s">
        <v>92</v>
      </c>
      <c r="C35" s="2">
        <f t="shared" si="3"/>
        <v>0.25</v>
      </c>
      <c r="D35" s="2">
        <f t="shared" si="4"/>
        <v>0.25</v>
      </c>
      <c r="E35" s="1" t="s">
        <v>19</v>
      </c>
      <c r="F35" s="2">
        <v>0.5</v>
      </c>
      <c r="G35" s="1">
        <v>0</v>
      </c>
      <c r="H35" s="1">
        <f>J35*3</f>
        <v>0.75</v>
      </c>
      <c r="I35" s="8" t="s">
        <v>20</v>
      </c>
      <c r="J35" s="1">
        <v>0.25</v>
      </c>
      <c r="K35" s="1">
        <v>0.25</v>
      </c>
      <c r="L35" s="1">
        <v>0</v>
      </c>
      <c r="M35" s="1">
        <v>0.25</v>
      </c>
      <c r="N35" s="1" t="b">
        <f t="shared" si="2"/>
        <v>1</v>
      </c>
    </row>
    <row r="36" spans="1:14" x14ac:dyDescent="0.25">
      <c r="A36" s="1" t="s">
        <v>93</v>
      </c>
      <c r="B36" s="1" t="s">
        <v>94</v>
      </c>
      <c r="C36" s="2">
        <f t="shared" si="3"/>
        <v>-0.1</v>
      </c>
      <c r="D36" s="2">
        <f t="shared" si="4"/>
        <v>-0.1</v>
      </c>
      <c r="E36" s="1" t="s">
        <v>19</v>
      </c>
      <c r="F36" s="2">
        <v>0.5</v>
      </c>
      <c r="G36" s="1">
        <v>-1</v>
      </c>
      <c r="H36" s="1">
        <v>0</v>
      </c>
      <c r="I36" s="8" t="s">
        <v>20</v>
      </c>
      <c r="J36" s="1">
        <v>-0.1</v>
      </c>
      <c r="K36" s="1">
        <v>-0.1</v>
      </c>
      <c r="L36" s="1">
        <v>-0.5</v>
      </c>
      <c r="M36" s="1">
        <v>0</v>
      </c>
      <c r="N36" s="1" t="b">
        <f t="shared" si="2"/>
        <v>1</v>
      </c>
    </row>
    <row r="37" spans="1:14" x14ac:dyDescent="0.25">
      <c r="A37" s="1" t="s">
        <v>95</v>
      </c>
      <c r="B37" s="1" t="s">
        <v>96</v>
      </c>
      <c r="C37" s="2">
        <f t="shared" si="3"/>
        <v>0</v>
      </c>
      <c r="D37" s="2">
        <f t="shared" si="4"/>
        <v>0</v>
      </c>
      <c r="E37" s="1" t="s">
        <v>19</v>
      </c>
      <c r="F37" s="2">
        <v>0.5</v>
      </c>
      <c r="G37" s="1">
        <v>0</v>
      </c>
      <c r="H37" s="1">
        <v>0</v>
      </c>
      <c r="I37" s="1" t="s">
        <v>20</v>
      </c>
      <c r="J37" s="1">
        <v>0</v>
      </c>
      <c r="K37" s="1">
        <v>0</v>
      </c>
      <c r="N37" s="1" t="b">
        <f t="shared" si="2"/>
        <v>1</v>
      </c>
    </row>
    <row r="38" spans="1:14" x14ac:dyDescent="0.25">
      <c r="A38" s="1" t="s">
        <v>97</v>
      </c>
      <c r="B38" s="1" t="s">
        <v>98</v>
      </c>
      <c r="C38" s="2">
        <f t="shared" si="3"/>
        <v>0</v>
      </c>
      <c r="D38" s="2">
        <f t="shared" si="4"/>
        <v>0</v>
      </c>
      <c r="E38" s="1" t="s">
        <v>19</v>
      </c>
      <c r="F38" s="2">
        <v>0.5</v>
      </c>
      <c r="G38" s="1">
        <v>1</v>
      </c>
      <c r="H38" s="1">
        <v>1</v>
      </c>
      <c r="I38" s="1" t="s">
        <v>20</v>
      </c>
      <c r="J38" s="1">
        <v>0</v>
      </c>
      <c r="K38" s="1">
        <v>0</v>
      </c>
    </row>
    <row r="39" spans="1:14" x14ac:dyDescent="0.25">
      <c r="A39" s="1" t="s">
        <v>99</v>
      </c>
      <c r="B39" s="1" t="s">
        <v>100</v>
      </c>
      <c r="C39" s="2">
        <f t="shared" si="3"/>
        <v>1E-3</v>
      </c>
      <c r="D39" s="2">
        <f t="shared" si="4"/>
        <v>1E-3</v>
      </c>
      <c r="E39" s="1" t="s">
        <v>101</v>
      </c>
      <c r="F39" s="2">
        <v>0.5</v>
      </c>
      <c r="G39" s="1">
        <v>0</v>
      </c>
      <c r="H39" s="1">
        <v>0.5</v>
      </c>
      <c r="I39" s="8" t="s">
        <v>20</v>
      </c>
      <c r="J39" s="1">
        <v>1E-3</v>
      </c>
      <c r="K39" s="1">
        <v>1E-3</v>
      </c>
    </row>
    <row r="40" spans="1:14" x14ac:dyDescent="0.25">
      <c r="A40" s="1" t="s">
        <v>102</v>
      </c>
      <c r="B40" s="1" t="s">
        <v>103</v>
      </c>
      <c r="C40" s="2">
        <f t="shared" si="3"/>
        <v>4</v>
      </c>
      <c r="D40" s="2">
        <f t="shared" si="4"/>
        <v>4</v>
      </c>
      <c r="E40" s="1" t="s">
        <v>23</v>
      </c>
      <c r="F40" s="2">
        <v>0.5</v>
      </c>
      <c r="G40" s="1">
        <v>1</v>
      </c>
      <c r="H40" s="1">
        <f>J40*2</f>
        <v>8</v>
      </c>
      <c r="I40" s="8" t="s">
        <v>20</v>
      </c>
      <c r="J40" s="1">
        <v>4</v>
      </c>
      <c r="K40" s="1">
        <v>4</v>
      </c>
    </row>
    <row r="41" spans="1:14" x14ac:dyDescent="0.25">
      <c r="A41" s="1" t="s">
        <v>104</v>
      </c>
      <c r="B41" s="1" t="s">
        <v>105</v>
      </c>
      <c r="C41" s="2">
        <f t="shared" si="3"/>
        <v>100000</v>
      </c>
      <c r="D41" s="2">
        <f t="shared" si="4"/>
        <v>100000</v>
      </c>
      <c r="E41" s="1" t="s">
        <v>106</v>
      </c>
      <c r="F41" s="2">
        <v>0.5</v>
      </c>
      <c r="G41" s="1">
        <f t="shared" ref="G41:G48" si="5">J41/4</f>
        <v>25000</v>
      </c>
      <c r="H41" s="1">
        <f>J41*4</f>
        <v>400000</v>
      </c>
      <c r="I41" s="8" t="s">
        <v>20</v>
      </c>
      <c r="J41" s="1">
        <v>100000</v>
      </c>
      <c r="K41" s="1">
        <v>100000</v>
      </c>
    </row>
    <row r="42" spans="1:14" x14ac:dyDescent="0.25">
      <c r="A42" s="1" t="s">
        <v>107</v>
      </c>
      <c r="B42" s="1" t="s">
        <v>108</v>
      </c>
      <c r="C42" s="2">
        <f t="shared" si="3"/>
        <v>2</v>
      </c>
      <c r="D42" s="2">
        <f t="shared" si="4"/>
        <v>2</v>
      </c>
      <c r="E42" s="1" t="s">
        <v>23</v>
      </c>
      <c r="F42" s="2">
        <v>0.5</v>
      </c>
      <c r="G42" s="1">
        <f t="shared" si="5"/>
        <v>0.5</v>
      </c>
      <c r="H42" s="1">
        <f>J42*4</f>
        <v>8</v>
      </c>
      <c r="I42" s="8" t="s">
        <v>20</v>
      </c>
      <c r="J42" s="1">
        <v>2</v>
      </c>
      <c r="K42" s="1">
        <v>2</v>
      </c>
    </row>
    <row r="43" spans="1:14" x14ac:dyDescent="0.25">
      <c r="A43" s="1" t="s">
        <v>109</v>
      </c>
      <c r="B43" s="1" t="s">
        <v>110</v>
      </c>
      <c r="C43" s="2">
        <f t="shared" si="3"/>
        <v>0.4</v>
      </c>
      <c r="D43" s="2">
        <f t="shared" si="4"/>
        <v>0.4</v>
      </c>
      <c r="E43" s="1" t="s">
        <v>101</v>
      </c>
      <c r="F43" s="2">
        <v>0.5</v>
      </c>
      <c r="G43" s="1">
        <f t="shared" si="5"/>
        <v>0.1</v>
      </c>
      <c r="H43" s="1">
        <v>1</v>
      </c>
      <c r="I43" s="8" t="s">
        <v>20</v>
      </c>
      <c r="J43" s="1">
        <v>0.4</v>
      </c>
      <c r="K43" s="1">
        <v>0.4</v>
      </c>
    </row>
    <row r="44" spans="1:14" x14ac:dyDescent="0.25">
      <c r="A44" s="1" t="s">
        <v>111</v>
      </c>
      <c r="B44" s="1" t="s">
        <v>112</v>
      </c>
      <c r="C44" s="2">
        <f t="shared" si="3"/>
        <v>18</v>
      </c>
      <c r="D44" s="2">
        <f t="shared" si="4"/>
        <v>18</v>
      </c>
      <c r="E44" s="1" t="s">
        <v>23</v>
      </c>
      <c r="F44" s="2">
        <v>0.5</v>
      </c>
      <c r="G44" s="1">
        <f t="shared" si="5"/>
        <v>4.5</v>
      </c>
      <c r="H44" s="1">
        <f>J44*4</f>
        <v>72</v>
      </c>
      <c r="I44" s="1" t="s">
        <v>20</v>
      </c>
      <c r="J44" s="1">
        <v>18</v>
      </c>
      <c r="K44" s="1">
        <v>18</v>
      </c>
    </row>
    <row r="45" spans="1:14" x14ac:dyDescent="0.25">
      <c r="A45" s="1" t="s">
        <v>113</v>
      </c>
      <c r="B45" s="1" t="s">
        <v>114</v>
      </c>
      <c r="C45" s="2">
        <f t="shared" si="3"/>
        <v>10</v>
      </c>
      <c r="D45" s="2">
        <f t="shared" si="4"/>
        <v>10</v>
      </c>
      <c r="E45" s="1" t="s">
        <v>23</v>
      </c>
      <c r="F45" s="2">
        <v>0.5</v>
      </c>
      <c r="G45" s="1">
        <f t="shared" si="5"/>
        <v>2.5</v>
      </c>
      <c r="H45" s="1">
        <f>J45*4</f>
        <v>40</v>
      </c>
      <c r="I45" s="8" t="s">
        <v>20</v>
      </c>
      <c r="J45" s="1">
        <v>10</v>
      </c>
      <c r="K45" s="1">
        <v>10</v>
      </c>
    </row>
    <row r="46" spans="1:14" x14ac:dyDescent="0.25">
      <c r="A46" s="1" t="s">
        <v>115</v>
      </c>
      <c r="B46" s="1" t="s">
        <v>116</v>
      </c>
      <c r="C46" s="2">
        <f t="shared" si="3"/>
        <v>3.3333333333333333E-2</v>
      </c>
      <c r="D46" s="2">
        <f t="shared" si="4"/>
        <v>3.3333333333333333E-2</v>
      </c>
      <c r="E46" s="1" t="s">
        <v>117</v>
      </c>
      <c r="F46" s="2">
        <v>0.5</v>
      </c>
      <c r="G46" s="1">
        <f t="shared" si="5"/>
        <v>8.3333333333333332E-3</v>
      </c>
      <c r="H46" s="1">
        <f>J46*4</f>
        <v>0.13333333333333333</v>
      </c>
      <c r="I46" s="8" t="s">
        <v>20</v>
      </c>
      <c r="J46" s="1">
        <f>1/30</f>
        <v>3.3333333333333333E-2</v>
      </c>
      <c r="K46" s="1">
        <f>1/30</f>
        <v>3.3333333333333333E-2</v>
      </c>
    </row>
    <row r="47" spans="1:14" x14ac:dyDescent="0.25">
      <c r="A47" s="1" t="s">
        <v>118</v>
      </c>
      <c r="B47" s="1" t="s">
        <v>119</v>
      </c>
      <c r="C47" s="2">
        <f t="shared" si="3"/>
        <v>0</v>
      </c>
      <c r="D47" s="2">
        <f t="shared" si="4"/>
        <v>0</v>
      </c>
      <c r="F47" s="2">
        <v>0.5</v>
      </c>
      <c r="G47" s="1">
        <f t="shared" si="5"/>
        <v>0</v>
      </c>
      <c r="H47" s="1">
        <f>J47*4</f>
        <v>0</v>
      </c>
      <c r="I47" s="1" t="s">
        <v>20</v>
      </c>
      <c r="J47" s="1">
        <v>0</v>
      </c>
      <c r="K47" s="1">
        <v>0</v>
      </c>
    </row>
    <row r="48" spans="1:14" x14ac:dyDescent="0.25">
      <c r="A48" s="1" t="s">
        <v>120</v>
      </c>
      <c r="B48" s="1" t="s">
        <v>121</v>
      </c>
      <c r="C48" s="2">
        <f t="shared" si="3"/>
        <v>10</v>
      </c>
      <c r="D48" s="2">
        <f t="shared" si="4"/>
        <v>10</v>
      </c>
      <c r="F48" s="2">
        <v>0.5</v>
      </c>
      <c r="G48" s="1">
        <f t="shared" si="5"/>
        <v>2.5</v>
      </c>
      <c r="H48" s="1">
        <f>J48*4</f>
        <v>40</v>
      </c>
      <c r="I48" s="1" t="s">
        <v>20</v>
      </c>
      <c r="J48" s="1">
        <v>10</v>
      </c>
      <c r="K48" s="1">
        <v>10</v>
      </c>
    </row>
    <row r="49" spans="1:11" x14ac:dyDescent="0.25">
      <c r="A49" s="1" t="s">
        <v>122</v>
      </c>
      <c r="B49"/>
      <c r="C49" s="2">
        <f t="shared" si="3"/>
        <v>-4</v>
      </c>
      <c r="D49" s="2">
        <f t="shared" si="4"/>
        <v>-4</v>
      </c>
      <c r="F49" s="2">
        <v>0.5</v>
      </c>
      <c r="G49" s="1">
        <v>-20</v>
      </c>
      <c r="H49" s="1">
        <v>0</v>
      </c>
      <c r="I49" s="8" t="s">
        <v>20</v>
      </c>
      <c r="J49" s="1">
        <v>-4</v>
      </c>
      <c r="K49" s="1">
        <v>-4</v>
      </c>
    </row>
    <row r="50" spans="1:11" x14ac:dyDescent="0.25">
      <c r="A50" s="1" t="s">
        <v>123</v>
      </c>
      <c r="B50"/>
      <c r="C50" s="2">
        <f t="shared" si="3"/>
        <v>10</v>
      </c>
      <c r="D50" s="2">
        <f t="shared" si="4"/>
        <v>10</v>
      </c>
      <c r="F50" s="2">
        <v>0.5</v>
      </c>
      <c r="G50" s="1">
        <f t="shared" ref="G50:G56" si="6">J50/4</f>
        <v>2.5</v>
      </c>
      <c r="H50" s="1">
        <f t="shared" ref="H50:H56" si="7">J50*4</f>
        <v>40</v>
      </c>
      <c r="I50" s="1" t="s">
        <v>20</v>
      </c>
      <c r="J50" s="1">
        <v>10</v>
      </c>
      <c r="K50" s="1">
        <v>10</v>
      </c>
    </row>
    <row r="51" spans="1:11" x14ac:dyDescent="0.25">
      <c r="A51" s="1" t="s">
        <v>124</v>
      </c>
      <c r="B51"/>
      <c r="C51" s="2">
        <f t="shared" si="3"/>
        <v>1000</v>
      </c>
      <c r="D51" s="2">
        <f t="shared" si="4"/>
        <v>1000</v>
      </c>
      <c r="F51" s="2">
        <v>0.5</v>
      </c>
      <c r="G51" s="1">
        <f t="shared" si="6"/>
        <v>250</v>
      </c>
      <c r="H51" s="1">
        <f t="shared" si="7"/>
        <v>4000</v>
      </c>
      <c r="I51" s="8" t="s">
        <v>20</v>
      </c>
      <c r="J51" s="1">
        <v>1000</v>
      </c>
      <c r="K51" s="1">
        <v>1000</v>
      </c>
    </row>
    <row r="52" spans="1:11" x14ac:dyDescent="0.25">
      <c r="A52" s="1" t="s">
        <v>125</v>
      </c>
      <c r="B52"/>
      <c r="C52" s="2">
        <f t="shared" si="3"/>
        <v>100</v>
      </c>
      <c r="D52" s="2">
        <f t="shared" si="4"/>
        <v>100</v>
      </c>
      <c r="F52" s="2">
        <v>0.5</v>
      </c>
      <c r="G52" s="1">
        <f t="shared" si="6"/>
        <v>25</v>
      </c>
      <c r="H52" s="1">
        <f t="shared" si="7"/>
        <v>400</v>
      </c>
      <c r="I52" s="8" t="s">
        <v>20</v>
      </c>
      <c r="J52" s="1">
        <v>100</v>
      </c>
      <c r="K52" s="1">
        <v>100</v>
      </c>
    </row>
    <row r="53" spans="1:11" x14ac:dyDescent="0.25">
      <c r="A53" s="1" t="s">
        <v>126</v>
      </c>
      <c r="B53"/>
      <c r="C53" s="2">
        <f t="shared" si="3"/>
        <v>100</v>
      </c>
      <c r="D53" s="2">
        <f t="shared" si="4"/>
        <v>100</v>
      </c>
      <c r="F53" s="2">
        <v>0.5</v>
      </c>
      <c r="G53" s="1">
        <f t="shared" si="6"/>
        <v>25</v>
      </c>
      <c r="H53" s="1">
        <f t="shared" si="7"/>
        <v>400</v>
      </c>
      <c r="I53" s="8" t="s">
        <v>20</v>
      </c>
      <c r="J53" s="1">
        <v>100</v>
      </c>
      <c r="K53" s="1">
        <v>100</v>
      </c>
    </row>
    <row r="54" spans="1:11" x14ac:dyDescent="0.25">
      <c r="A54" s="1" t="s">
        <v>127</v>
      </c>
      <c r="B54"/>
      <c r="C54" s="2">
        <f t="shared" si="3"/>
        <v>20</v>
      </c>
      <c r="D54" s="2">
        <f t="shared" si="4"/>
        <v>20</v>
      </c>
      <c r="F54" s="2">
        <v>0.5</v>
      </c>
      <c r="G54" s="1">
        <f t="shared" si="6"/>
        <v>5</v>
      </c>
      <c r="H54" s="1">
        <f t="shared" si="7"/>
        <v>80</v>
      </c>
      <c r="I54" s="8" t="s">
        <v>20</v>
      </c>
      <c r="J54" s="1">
        <v>20</v>
      </c>
      <c r="K54" s="1">
        <v>20</v>
      </c>
    </row>
    <row r="55" spans="1:11" x14ac:dyDescent="0.25">
      <c r="A55" s="1" t="s">
        <v>128</v>
      </c>
      <c r="B55"/>
      <c r="C55" s="2">
        <f t="shared" si="3"/>
        <v>1000000</v>
      </c>
      <c r="D55" s="2">
        <f t="shared" si="4"/>
        <v>1000000</v>
      </c>
      <c r="F55" s="2">
        <v>0.5</v>
      </c>
      <c r="G55" s="1">
        <f t="shared" si="6"/>
        <v>250000</v>
      </c>
      <c r="H55" s="1">
        <f t="shared" si="7"/>
        <v>4000000</v>
      </c>
      <c r="I55" s="8" t="s">
        <v>20</v>
      </c>
      <c r="J55" s="1">
        <v>1000000</v>
      </c>
      <c r="K55" s="1">
        <v>1000000</v>
      </c>
    </row>
    <row r="56" spans="1:11" x14ac:dyDescent="0.25">
      <c r="A56" s="1" t="s">
        <v>129</v>
      </c>
      <c r="B56" s="1" t="s">
        <v>130</v>
      </c>
      <c r="C56" s="2">
        <f t="shared" si="3"/>
        <v>0.5</v>
      </c>
      <c r="D56" s="2">
        <f t="shared" si="4"/>
        <v>0.5</v>
      </c>
      <c r="F56" s="2">
        <v>0.5</v>
      </c>
      <c r="G56" s="1">
        <f t="shared" si="6"/>
        <v>0.125</v>
      </c>
      <c r="H56" s="1">
        <f t="shared" si="7"/>
        <v>2</v>
      </c>
      <c r="I56" s="1" t="s">
        <v>20</v>
      </c>
      <c r="J56" s="1">
        <v>0.5</v>
      </c>
      <c r="K56" s="1">
        <v>0.5</v>
      </c>
    </row>
    <row r="57" spans="1:11" x14ac:dyDescent="0.25">
      <c r="A57" s="1" t="s">
        <v>165</v>
      </c>
      <c r="C57" s="1">
        <v>0.5</v>
      </c>
      <c r="D57" s="1">
        <v>0.5</v>
      </c>
      <c r="J57" s="1">
        <f t="shared" ref="J57:J60" si="8">C57</f>
        <v>0.5</v>
      </c>
    </row>
    <row r="58" spans="1:11" x14ac:dyDescent="0.25">
      <c r="A58" s="1" t="s">
        <v>166</v>
      </c>
      <c r="C58" s="1">
        <v>0.3</v>
      </c>
      <c r="D58" s="1">
        <v>0.4</v>
      </c>
      <c r="J58" s="1">
        <f t="shared" si="8"/>
        <v>0.3</v>
      </c>
    </row>
    <row r="59" spans="1:11" x14ac:dyDescent="0.25">
      <c r="A59" s="1" t="s">
        <v>167</v>
      </c>
      <c r="C59" s="1">
        <v>2500</v>
      </c>
      <c r="D59" s="1">
        <v>2500</v>
      </c>
      <c r="J59" s="1">
        <f t="shared" si="8"/>
        <v>2500</v>
      </c>
    </row>
    <row r="60" spans="1:11" x14ac:dyDescent="0.25">
      <c r="A60" s="1" t="s">
        <v>168</v>
      </c>
      <c r="C60" s="1">
        <v>1831</v>
      </c>
      <c r="D60" s="1">
        <v>1831</v>
      </c>
      <c r="J60" s="1">
        <f t="shared" si="8"/>
        <v>1831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"/>
  <sheetViews>
    <sheetView zoomScale="75" zoomScaleNormal="75" workbookViewId="0"/>
  </sheetViews>
  <sheetFormatPr defaultRowHeight="15" x14ac:dyDescent="0.25"/>
  <cols>
    <col min="1" max="1" width="4.140625" style="1"/>
    <col min="2" max="2" width="8.5703125" style="1"/>
    <col min="3" max="3" width="23.140625" style="1"/>
    <col min="4" max="4" width="20.85546875" style="1"/>
    <col min="5" max="1025" width="7.28515625" style="1"/>
  </cols>
  <sheetData>
    <row r="1" spans="1:4" x14ac:dyDescent="0.25">
      <c r="A1" s="1" t="s">
        <v>131</v>
      </c>
      <c r="B1" s="1" t="s">
        <v>132</v>
      </c>
      <c r="C1" s="1" t="s">
        <v>133</v>
      </c>
      <c r="D1" s="1" t="s">
        <v>134</v>
      </c>
    </row>
    <row r="2" spans="1:4" x14ac:dyDescent="0.25">
      <c r="A2" s="1">
        <v>1</v>
      </c>
      <c r="B2" s="1" t="str">
        <f>"C."&amp;C2&amp;"-."&amp;D2</f>
        <v>C.1-.0,5</v>
      </c>
      <c r="C2" s="1">
        <v>1</v>
      </c>
      <c r="D2" s="1">
        <v>0.5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75" zoomScaleNormal="75" workbookViewId="0">
      <selection activeCell="D18" sqref="D18"/>
    </sheetView>
  </sheetViews>
  <sheetFormatPr defaultRowHeight="15" x14ac:dyDescent="0.25"/>
  <cols>
    <col min="1" max="1025" width="8.42578125"/>
  </cols>
  <sheetData>
    <row r="1" spans="1:3" x14ac:dyDescent="0.25">
      <c r="A1" s="7" t="s">
        <v>135</v>
      </c>
      <c r="B1" t="s">
        <v>136</v>
      </c>
      <c r="C1" t="s">
        <v>137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="75" zoomScaleNormal="75" workbookViewId="0">
      <selection activeCell="D18" sqref="D18"/>
    </sheetView>
  </sheetViews>
  <sheetFormatPr defaultRowHeight="15" x14ac:dyDescent="0.25"/>
  <cols>
    <col min="1" max="1" width="9.85546875"/>
    <col min="2" max="2" width="26.85546875"/>
    <col min="3" max="4" width="24.85546875"/>
    <col min="5" max="5" width="12.140625"/>
    <col min="6" max="1025" width="8.42578125"/>
  </cols>
  <sheetData>
    <row r="1" spans="1:5" x14ac:dyDescent="0.25">
      <c r="A1" t="s">
        <v>138</v>
      </c>
      <c r="B1" t="s">
        <v>139</v>
      </c>
      <c r="C1" t="s">
        <v>140</v>
      </c>
      <c r="D1" t="s">
        <v>141</v>
      </c>
      <c r="E1" t="s">
        <v>142</v>
      </c>
    </row>
    <row r="2" spans="1:5" x14ac:dyDescent="0.25">
      <c r="B2" t="s">
        <v>143</v>
      </c>
      <c r="C2" t="s">
        <v>144</v>
      </c>
      <c r="D2" t="s">
        <v>144</v>
      </c>
    </row>
    <row r="3" spans="1:5" x14ac:dyDescent="0.25">
      <c r="B3" t="s">
        <v>145</v>
      </c>
      <c r="C3" t="s">
        <v>146</v>
      </c>
      <c r="D3" t="s">
        <v>146</v>
      </c>
    </row>
    <row r="4" spans="1:5" x14ac:dyDescent="0.25">
      <c r="B4" t="s">
        <v>147</v>
      </c>
      <c r="C4" t="s">
        <v>148</v>
      </c>
      <c r="D4" t="s">
        <v>148</v>
      </c>
    </row>
    <row r="5" spans="1:5" x14ac:dyDescent="0.25">
      <c r="B5" t="s">
        <v>149</v>
      </c>
      <c r="C5" t="s">
        <v>150</v>
      </c>
      <c r="D5" t="s">
        <v>150</v>
      </c>
    </row>
    <row r="6" spans="1:5" x14ac:dyDescent="0.25">
      <c r="B6" t="s">
        <v>151</v>
      </c>
      <c r="C6" t="s">
        <v>152</v>
      </c>
      <c r="D6" t="s">
        <v>152</v>
      </c>
    </row>
    <row r="7" spans="1:5" x14ac:dyDescent="0.25">
      <c r="B7" t="s">
        <v>153</v>
      </c>
      <c r="C7" t="s">
        <v>154</v>
      </c>
      <c r="D7" t="s">
        <v>154</v>
      </c>
    </row>
    <row r="8" spans="1:5" x14ac:dyDescent="0.25">
      <c r="B8" t="s">
        <v>155</v>
      </c>
      <c r="C8" t="s">
        <v>156</v>
      </c>
      <c r="D8" t="s">
        <v>156</v>
      </c>
    </row>
    <row r="9" spans="1:5" x14ac:dyDescent="0.25">
      <c r="B9" t="s">
        <v>157</v>
      </c>
      <c r="C9" t="s">
        <v>158</v>
      </c>
      <c r="D9" t="s">
        <v>158</v>
      </c>
    </row>
    <row r="10" spans="1:5" x14ac:dyDescent="0.25">
      <c r="B10" t="s">
        <v>159</v>
      </c>
      <c r="C10" t="s">
        <v>160</v>
      </c>
      <c r="D10" t="s">
        <v>160</v>
      </c>
    </row>
    <row r="11" spans="1:5" x14ac:dyDescent="0.25">
      <c r="B11" t="s">
        <v>161</v>
      </c>
      <c r="C11" t="s">
        <v>162</v>
      </c>
      <c r="D11" t="s">
        <v>162</v>
      </c>
    </row>
    <row r="12" spans="1:5" x14ac:dyDescent="0.25">
      <c r="B12" t="s">
        <v>163</v>
      </c>
      <c r="C12" t="s">
        <v>164</v>
      </c>
      <c r="D12" t="s">
        <v>164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params</vt:lpstr>
      <vt:lpstr>levers</vt:lpstr>
      <vt:lpstr>configs</vt:lpstr>
      <vt:lpstr>VariableNames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33</cp:revision>
  <dcterms:created xsi:type="dcterms:W3CDTF">2017-09-19T17:02:08Z</dcterms:created>
  <dcterms:modified xsi:type="dcterms:W3CDTF">2017-12-21T00:47:12Z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