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lan1" sheetId="1" state="visible" r:id="rId2"/>
    <sheet name="Ithink" sheetId="2" state="visible" r:id="rId3"/>
    <sheet name="DadosPrimarios" sheetId="3" state="visible" r:id="rId4"/>
    <sheet name="Market-Shares" sheetId="4" state="visible" r:id="rId5"/>
    <sheet name="PatentesPorPlayer" sheetId="5" state="visible" r:id="rId6"/>
    <sheet name="Planilha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<sst xmlns="http://schemas.openxmlformats.org/spreadsheetml/2006/main" count="80" uniqueCount="69">
  <si>
    <t xml:space="preserve">time</t>
  </si>
  <si>
    <t xml:space="preserve">aIndustryShipments</t>
  </si>
  <si>
    <t xml:space="preserve">ReferencePopulation</t>
  </si>
  <si>
    <t xml:space="preserve">ReferencePrice</t>
  </si>
  <si>
    <t xml:space="preserve">Population</t>
  </si>
  <si>
    <t xml:space="preserve">ReferenceIndustryDemandElasticity</t>
  </si>
  <si>
    <t xml:space="preserve">IndustryShipmentsReference</t>
  </si>
  <si>
    <t xml:space="preserve">Variável Original</t>
  </si>
  <si>
    <t xml:space="preserve">Metal AM System Sales</t>
  </si>
  <si>
    <t xml:space="preserve">Impressoras "Pessoais" &lt; USD 5000</t>
  </si>
  <si>
    <t xml:space="preserve">Impressoras Industriais &gt; USD 5000</t>
  </si>
  <si>
    <t xml:space="preserve">Preços Impressoras Pessoais</t>
  </si>
  <si>
    <t xml:space="preserve">Preços Impressoras Industriais</t>
  </si>
  <si>
    <t xml:space="preserve">Patentes Concedidas</t>
  </si>
  <si>
    <t xml:space="preserve">Patentes Requisitadas (Publicadas)</t>
  </si>
  <si>
    <t xml:space="preserve">Patents Publications / Patent Family Ratio</t>
  </si>
  <si>
    <t xml:space="preserve">Patent Allowance Rate</t>
  </si>
  <si>
    <t xml:space="preserve">Direct part production</t>
  </si>
  <si>
    <t xml:space="preserve">Average EBITDA Margin - System Manufacturer</t>
  </si>
  <si>
    <t xml:space="preserve">Average EBITDA Margin - Service Provider</t>
  </si>
  <si>
    <t xml:space="preserve">Average EBITDA Margin - Materials Supplier</t>
  </si>
  <si>
    <t xml:space="preserve">Ano</t>
  </si>
  <si>
    <t xml:space="preserve">Fonte: Palestra The Future of 3D Printing Wholers</t>
  </si>
  <si>
    <t xml:space="preserve">Fonte: Wohlers Report 2016</t>
  </si>
  <si>
    <t xml:space="preserve">https://www.slideshare.net/alanek/wohlers-report-2013-executive-summary</t>
  </si>
  <si>
    <t xml:space="preserve">https://www.gov.uk/government/uploads/system/uploads/attachment_data/file/445232/3D_Printing_Report.pdf</t>
  </si>
  <si>
    <t xml:space="preserve">https://ipspotlight.com/2016/12/31/how-long-does-it-take-for-the-uspto-to-issue-a-patent-or-register-a-trademark-2016-edition/</t>
  </si>
  <si>
    <t xml:space="preserve">Fonte: Wohlers Report 2013 Executive Summary</t>
  </si>
  <si>
    <t xml:space="preserve">Fonte: EY (aprox.)</t>
  </si>
  <si>
    <t xml:space="preserve">Link: https://www.slideshare.net/alanek/wohlers-report-2013-executive-summary</t>
  </si>
  <si>
    <t xml:space="preserve">http://wohlersassociates.com/blog/2016/01/popularity-of-fdm/</t>
  </si>
  <si>
    <t xml:space="preserve">Período dede 88: http://docplayer.net/9034750-Executive-summary-wohlers-report-rapid-prototyping-tooling-state-of-the-industry-annual-worldwide-progress-report.html</t>
  </si>
  <si>
    <t xml:space="preserve">http://www.ey.com/Publication/vwLUAssets/ey-global-3d-printing-report-2016-full-report/$FILE/ey-global-3d-printing-report-2016-full-report.pdf</t>
  </si>
  <si>
    <t xml:space="preserve">Venda de Máquinas de Metais</t>
  </si>
  <si>
    <t xml:space="preserve">Participação da Produção de Partes em 3D sobre a receita total da indústria.</t>
  </si>
  <si>
    <t xml:space="preserve">Margem Média - Fabricantes de Sistemas</t>
  </si>
  <si>
    <t xml:space="preserve">Margem Média - Fornecedores de Serviço de Impressão</t>
  </si>
  <si>
    <t xml:space="preserve">Margem Média - Fornecedores de Materiais de Impressão</t>
  </si>
  <si>
    <t xml:space="preserve">Média</t>
  </si>
  <si>
    <t xml:space="preserve">Market Share 3D System Manufacturers</t>
  </si>
  <si>
    <t xml:space="preserve">Stratasys</t>
  </si>
  <si>
    <t xml:space="preserve">3D Systems</t>
  </si>
  <si>
    <t xml:space="preserve">EOS GmbH Electro Optical Systems</t>
  </si>
  <si>
    <t xml:space="preserve">Concept - Laser GmbH</t>
  </si>
  <si>
    <t xml:space="preserve">Sisma S.p.a</t>
  </si>
  <si>
    <t xml:space="preserve">ExOne Co</t>
  </si>
  <si>
    <t xml:space="preserve">Arcam AB</t>
  </si>
  <si>
    <t xml:space="preserve">SLM Solutions Group AG</t>
  </si>
  <si>
    <t xml:space="preserve">Other</t>
  </si>
  <si>
    <t xml:space="preserve">Market Share 3DP Service Providers</t>
  </si>
  <si>
    <t xml:space="preserve">Materialise NV</t>
  </si>
  <si>
    <t xml:space="preserve">Proto Labs Inc</t>
  </si>
  <si>
    <t xml:space="preserve">Citim GmbH</t>
  </si>
  <si>
    <t xml:space="preserve">Digital Mechanics Sweden AB</t>
  </si>
  <si>
    <t xml:space="preserve">Sculpteo</t>
  </si>
  <si>
    <t xml:space="preserve">Other </t>
  </si>
  <si>
    <t xml:space="preserve">Dono da Patente</t>
  </si>
  <si>
    <t xml:space="preserve">Patentes Publicadas</t>
  </si>
  <si>
    <t xml:space="preserve">Share</t>
  </si>
  <si>
    <t xml:space="preserve">Fujitsu</t>
  </si>
  <si>
    <t xml:space="preserve">x</t>
  </si>
  <si>
    <t xml:space="preserve">NEC Corp</t>
  </si>
  <si>
    <t xml:space="preserve">Samsung Eletronics</t>
  </si>
  <si>
    <t xml:space="preserve">LG Philips</t>
  </si>
  <si>
    <t xml:space="preserve">Objet Geometries</t>
  </si>
  <si>
    <t xml:space="preserve">Univ Texas System</t>
  </si>
  <si>
    <t xml:space="preserve">Total</t>
  </si>
  <si>
    <t xml:space="preserve">2015: Systems Manufacturers 55% do Mercado Total, Service Providers 25%</t>
  </si>
  <si>
    <t xml:space="preserve">3DP Services - aroximadamente 20 a 30% da receita dos Manufacturers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</si>
</sst>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%"/>
    <numFmt numFmtId="167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slideshare.net/alanek/wohlers-report-2013-executive-summary" TargetMode="External"/><Relationship Id="rId2" Type="http://schemas.openxmlformats.org/officeDocument/2006/relationships/hyperlink" Target="https://www.gov.uk/government/uploads/system/uploads/attachment_data/file/445232/3D_Printing_Report.pdf" TargetMode="External"/><Relationship Id="rId3" Type="http://schemas.openxmlformats.org/officeDocument/2006/relationships/hyperlink" Target="https://www.gov.uk/government/uploads/system/uploads/attachment_data/file/445232/3D_Printing_Report.pdf" TargetMode="External"/><Relationship Id="rId4" Type="http://schemas.openxmlformats.org/officeDocument/2006/relationships/hyperlink" Target="https://www.gov.uk/government/uploads/system/uploads/attachment_data/file/445232/3D_Printing_Report.pdf" TargetMode="External"/><Relationship Id="rId5" Type="http://schemas.openxmlformats.org/officeDocument/2006/relationships/hyperlink" Target="https://ipspotlight.com/2016/12/31/how-long-does-it-take-for-the-uspto-to-issue-a-patent-or-register-a-trademark-2016-edition/" TargetMode="External"/><Relationship Id="rId6" Type="http://schemas.openxmlformats.org/officeDocument/2006/relationships/hyperlink" Target="http://wohlersassociates.com/blog/2016/01/popularity-of-fdm/" TargetMode="External"/><Relationship Id="rId7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8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9" Type="http://schemas.openxmlformats.org/officeDocument/2006/relationships/hyperlink" Target="http://www.ey.com/Publication/vwLUAssets/ey-global-3d-printing-report-2016-full-report/$FILE/ey-global-3d-printing-report-2016-full-report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8.36734693877551"/>
    <col collapsed="false" hidden="false" max="2" min="2" style="0" width="18.765306122449"/>
    <col collapsed="false" hidden="false" max="1025" min="3" style="0" width="8.36734693877551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n">
        <v>2007</v>
      </c>
      <c r="B2" s="0" t="n">
        <v>2600</v>
      </c>
    </row>
    <row r="3" customFormat="false" ht="13.8" hidden="false" customHeight="false" outlineLevel="0" collapsed="false">
      <c r="A3" s="0" t="n">
        <f aca="false">A2+1</f>
        <v>2008</v>
      </c>
      <c r="B3" s="0" t="n">
        <v>3500</v>
      </c>
    </row>
    <row r="4" customFormat="false" ht="13.8" hidden="false" customHeight="false" outlineLevel="0" collapsed="false">
      <c r="A4" s="0" t="n">
        <f aca="false">A3+1</f>
        <v>2009</v>
      </c>
      <c r="B4" s="0" t="n">
        <v>4000</v>
      </c>
    </row>
    <row r="5" customFormat="false" ht="13.8" hidden="false" customHeight="false" outlineLevel="0" collapsed="false">
      <c r="A5" s="0" t="n">
        <f aca="false">A4+1</f>
        <v>2010</v>
      </c>
      <c r="B5" s="0" t="n">
        <v>5000</v>
      </c>
    </row>
    <row r="6" customFormat="false" ht="13.8" hidden="false" customHeight="false" outlineLevel="0" collapsed="false">
      <c r="A6" s="0" t="n">
        <f aca="false">A5+1</f>
        <v>2011</v>
      </c>
      <c r="B6" s="0" t="n">
        <v>5050</v>
      </c>
    </row>
    <row r="7" customFormat="false" ht="13.8" hidden="false" customHeight="false" outlineLevel="0" collapsed="false">
      <c r="A7" s="0" t="n">
        <f aca="false">A6+1</f>
        <v>2012</v>
      </c>
      <c r="B7" s="0" t="n">
        <v>4600</v>
      </c>
    </row>
    <row r="8" customFormat="false" ht="13.8" hidden="false" customHeight="false" outlineLevel="0" collapsed="false">
      <c r="A8" s="0" t="n">
        <f aca="false">A7+1</f>
        <v>2013</v>
      </c>
      <c r="B8" s="0" t="n">
        <v>6100</v>
      </c>
    </row>
    <row r="9" customFormat="false" ht="13.8" hidden="false" customHeight="false" outlineLevel="0" collapsed="false">
      <c r="A9" s="0" t="n">
        <f aca="false">A8+1</f>
        <v>2014</v>
      </c>
      <c r="B9" s="0" t="n">
        <v>6500</v>
      </c>
    </row>
    <row r="10" customFormat="false" ht="13.8" hidden="false" customHeight="false" outlineLevel="0" collapsed="false">
      <c r="A10" s="0" t="n">
        <f aca="false">A9+1</f>
        <v>2015</v>
      </c>
      <c r="B10" s="0" t="n">
        <v>7771</v>
      </c>
    </row>
    <row r="11" customFormat="false" ht="13.8" hidden="false" customHeight="false" outlineLevel="0" collapsed="false">
      <c r="A11" s="0" t="n">
        <f aca="false">A10+1</f>
        <v>2016</v>
      </c>
      <c r="B11" s="0" t="n">
        <v>10310.5</v>
      </c>
    </row>
    <row r="12" customFormat="false" ht="13.8" hidden="false" customHeight="false" outlineLevel="0" collapsed="false">
      <c r="A12" s="0" t="n">
        <f aca="false">A11+1</f>
        <v>2017</v>
      </c>
      <c r="B12" s="0" t="n">
        <v>12850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0" width="20.5204081632653"/>
    <col collapsed="false" hidden="false" max="2" min="2" style="0" width="13.6326530612245"/>
    <col collapsed="false" hidden="false" max="3" min="3" style="0" width="10.1224489795918"/>
    <col collapsed="false" hidden="false" max="4" min="4" style="0" width="31.7244897959184"/>
    <col collapsed="false" hidden="false" max="5" min="5" style="0" width="25.9183673469388"/>
    <col collapsed="false" hidden="false" max="1025" min="6" style="0" width="8.10204081632653"/>
  </cols>
  <sheetData>
    <row r="1" customFormat="false" ht="15" hidden="false" customHeight="false" outlineLevel="0" collapsed="false">
      <c r="A1" s="0" t="s">
        <v>2</v>
      </c>
      <c r="B1" s="0" t="s">
        <v>3</v>
      </c>
      <c r="C1" s="0" t="s">
        <v>4</v>
      </c>
      <c r="D1" s="0" t="s">
        <v>5</v>
      </c>
      <c r="E1" s="0" t="s">
        <v>6</v>
      </c>
    </row>
    <row r="2" customFormat="false" ht="15" hidden="false" customHeight="false" outlineLevel="0" collapsed="false">
      <c r="A2" s="0" t="n">
        <v>3500</v>
      </c>
      <c r="B2" s="0" t="n">
        <v>20000</v>
      </c>
      <c r="C2" s="0" t="n">
        <f aca="false">A2*1000</f>
        <v>3500000</v>
      </c>
      <c r="D2" s="0" t="n">
        <v>0.2</v>
      </c>
      <c r="E2" s="0" t="n">
        <v>2600</v>
      </c>
    </row>
    <row r="3" customFormat="false" ht="15" hidden="false" customHeight="false" outlineLevel="0" collapsed="false">
      <c r="E3" s="0" t="n">
        <v>3500</v>
      </c>
    </row>
    <row r="4" customFormat="false" ht="15" hidden="false" customHeight="false" outlineLevel="0" collapsed="false">
      <c r="E4" s="0" t="n">
        <v>4000</v>
      </c>
    </row>
    <row r="5" customFormat="false" ht="15" hidden="false" customHeight="false" outlineLevel="0" collapsed="false">
      <c r="E5" s="0" t="n">
        <v>5000</v>
      </c>
    </row>
    <row r="6" customFormat="false" ht="15" hidden="false" customHeight="false" outlineLevel="0" collapsed="false">
      <c r="E6" s="0" t="n">
        <v>5050</v>
      </c>
    </row>
    <row r="7" customFormat="false" ht="15" hidden="false" customHeight="false" outlineLevel="0" collapsed="false">
      <c r="E7" s="0" t="n">
        <v>4600</v>
      </c>
    </row>
    <row r="8" customFormat="false" ht="15" hidden="false" customHeight="false" outlineLevel="0" collapsed="false">
      <c r="E8" s="0" t="n">
        <v>6100</v>
      </c>
    </row>
    <row r="9" customFormat="false" ht="15" hidden="false" customHeight="false" outlineLevel="0" collapsed="false">
      <c r="E9" s="0" t="n">
        <v>6500</v>
      </c>
    </row>
    <row r="10" customFormat="false" ht="15" hidden="false" customHeight="false" outlineLevel="0" collapsed="false">
      <c r="E10" s="0" t="n">
        <v>7771</v>
      </c>
    </row>
    <row r="11" customFormat="false" ht="15" hidden="false" customHeight="false" outlineLevel="0" collapsed="false">
      <c r="E11" s="0" t="n">
        <v>10310.5</v>
      </c>
    </row>
    <row r="12" customFormat="false" ht="15" hidden="false" customHeight="false" outlineLevel="0" collapsed="false">
      <c r="E12" s="0" t="n">
        <v>12850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L28" activePane="bottomRight" state="frozen"/>
      <selection pane="topLeft" activeCell="A1" activeCellId="0" sqref="A1"/>
      <selection pane="topRight" activeCell="L1" activeCellId="0" sqref="L1"/>
      <selection pane="bottomLeft" activeCell="A28" activeCellId="0" sqref="A28"/>
      <selection pane="bottomRight" activeCell="O36" activeCellId="0" sqref="O36"/>
    </sheetView>
  </sheetViews>
  <sheetFormatPr defaultRowHeight="15"/>
  <cols>
    <col collapsed="false" hidden="false" max="1" min="1" style="0" width="8.10204081632653"/>
    <col collapsed="false" hidden="false" max="10" min="2" style="1" width="38.0663265306122"/>
    <col collapsed="false" hidden="false" max="11" min="11" style="0" width="41.5765306122449"/>
    <col collapsed="false" hidden="false" max="12" min="12" style="0" width="41.1734693877551"/>
    <col collapsed="false" hidden="false" max="13" min="13" style="0" width="37.1224489795918"/>
    <col collapsed="false" hidden="false" max="14" min="14" style="0" width="39.280612244898"/>
    <col collapsed="false" hidden="false" max="1025" min="15" style="0" width="8.10204081632653"/>
  </cols>
  <sheetData>
    <row r="1" customFormat="false" ht="15" hidden="false" customHeight="false" outlineLevel="0" collapsed="false">
      <c r="B1" s="1" t="s">
        <v>7</v>
      </c>
      <c r="C1" s="0"/>
      <c r="D1" s="0"/>
      <c r="E1" s="0"/>
      <c r="F1" s="0"/>
      <c r="G1" s="0"/>
      <c r="H1" s="0"/>
      <c r="I1" s="0"/>
      <c r="J1" s="0"/>
    </row>
    <row r="2" customFormat="false" ht="15" hidden="false" customHeight="false" outlineLevel="0" collapsed="false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0" t="s">
        <v>17</v>
      </c>
      <c r="L2" s="0" t="s">
        <v>18</v>
      </c>
      <c r="M2" s="0" t="s">
        <v>19</v>
      </c>
      <c r="N2" s="0" t="s">
        <v>20</v>
      </c>
    </row>
    <row r="3" customFormat="false" ht="60" hidden="false" customHeight="false" outlineLevel="0" collapsed="false">
      <c r="A3" s="0" t="s">
        <v>21</v>
      </c>
      <c r="B3" s="1" t="s">
        <v>22</v>
      </c>
      <c r="C3" s="1" t="s">
        <v>23</v>
      </c>
      <c r="D3" s="2" t="s">
        <v>24</v>
      </c>
      <c r="E3" s="2"/>
      <c r="F3" s="2"/>
      <c r="G3" s="2" t="s">
        <v>25</v>
      </c>
      <c r="H3" s="2" t="s">
        <v>25</v>
      </c>
      <c r="I3" s="2" t="s">
        <v>25</v>
      </c>
      <c r="J3" s="2" t="s">
        <v>26</v>
      </c>
      <c r="K3" s="0" t="s">
        <v>27</v>
      </c>
      <c r="L3" s="0" t="s">
        <v>28</v>
      </c>
      <c r="M3" s="0" t="s">
        <v>28</v>
      </c>
      <c r="N3" s="0" t="s">
        <v>28</v>
      </c>
    </row>
    <row r="4" customFormat="false" ht="75" hidden="false" customHeight="false" outlineLevel="0" collapsed="false">
      <c r="B4" s="1" t="s">
        <v>29</v>
      </c>
      <c r="C4" s="2" t="s">
        <v>30</v>
      </c>
      <c r="D4" s="2" t="s">
        <v>31</v>
      </c>
      <c r="E4" s="2"/>
      <c r="F4" s="2"/>
      <c r="G4" s="2"/>
      <c r="H4" s="2"/>
      <c r="I4" s="2"/>
      <c r="J4" s="3"/>
      <c r="K4" s="2" t="s">
        <v>24</v>
      </c>
      <c r="L4" s="2" t="s">
        <v>32</v>
      </c>
      <c r="M4" s="2" t="s">
        <v>32</v>
      </c>
      <c r="N4" s="2" t="s">
        <v>32</v>
      </c>
    </row>
    <row r="5" customFormat="false" ht="30" hidden="false" customHeight="false" outlineLevel="0" collapsed="false">
      <c r="B5" s="1" t="s">
        <v>33</v>
      </c>
      <c r="C5" s="0"/>
      <c r="D5" s="0"/>
      <c r="E5" s="0"/>
      <c r="F5" s="0"/>
      <c r="G5" s="0"/>
      <c r="H5" s="0"/>
      <c r="I5" s="0"/>
      <c r="J5" s="0"/>
      <c r="K5" s="2" t="s">
        <v>34</v>
      </c>
      <c r="L5" s="1" t="s">
        <v>35</v>
      </c>
      <c r="M5" s="1" t="s">
        <v>36</v>
      </c>
      <c r="N5" s="1" t="s">
        <v>37</v>
      </c>
    </row>
    <row r="6" customFormat="false" ht="15" hidden="false" customHeight="false" outlineLevel="0" collapsed="false">
      <c r="A6" s="0" t="n">
        <f aca="false">A7-1</f>
        <v>1988</v>
      </c>
      <c r="B6" s="0"/>
      <c r="C6" s="0"/>
      <c r="D6" s="1" t="n">
        <v>34</v>
      </c>
      <c r="E6" s="0"/>
      <c r="F6" s="0"/>
      <c r="G6" s="0"/>
      <c r="H6" s="0"/>
      <c r="I6" s="0"/>
      <c r="J6" s="0"/>
      <c r="K6" s="2"/>
      <c r="L6" s="1"/>
      <c r="M6" s="1"/>
      <c r="N6" s="1"/>
    </row>
    <row r="7" customFormat="false" ht="15" hidden="false" customHeight="false" outlineLevel="0" collapsed="false">
      <c r="A7" s="0" t="n">
        <f aca="false">A8-1</f>
        <v>1989</v>
      </c>
      <c r="B7" s="0"/>
      <c r="C7" s="0"/>
      <c r="D7" s="1" t="n">
        <v>104</v>
      </c>
      <c r="E7" s="0"/>
      <c r="F7" s="0"/>
      <c r="G7" s="0"/>
      <c r="H7" s="0"/>
      <c r="I7" s="0"/>
      <c r="J7" s="0"/>
      <c r="K7" s="2"/>
      <c r="L7" s="1"/>
      <c r="M7" s="1"/>
      <c r="N7" s="1"/>
    </row>
    <row r="8" customFormat="false" ht="15" hidden="false" customHeight="false" outlineLevel="0" collapsed="false">
      <c r="A8" s="0" t="n">
        <f aca="false">A9-1</f>
        <v>1990</v>
      </c>
      <c r="B8" s="0"/>
      <c r="C8" s="0"/>
      <c r="D8" s="1" t="n">
        <v>114</v>
      </c>
      <c r="E8" s="0"/>
      <c r="F8" s="0"/>
      <c r="G8" s="0"/>
      <c r="H8" s="0"/>
      <c r="I8" s="0"/>
      <c r="J8" s="0"/>
      <c r="K8" s="2"/>
      <c r="L8" s="1"/>
      <c r="M8" s="1"/>
      <c r="N8" s="1"/>
    </row>
    <row r="9" customFormat="false" ht="15" hidden="false" customHeight="false" outlineLevel="0" collapsed="false">
      <c r="A9" s="0" t="n">
        <f aca="false">A10-1</f>
        <v>1991</v>
      </c>
      <c r="B9" s="0"/>
      <c r="C9" s="0"/>
      <c r="D9" s="1" t="n">
        <v>82</v>
      </c>
      <c r="E9" s="0"/>
      <c r="F9" s="0"/>
      <c r="G9" s="0"/>
      <c r="H9" s="0"/>
      <c r="I9" s="0"/>
      <c r="J9" s="0"/>
      <c r="K9" s="2"/>
      <c r="L9" s="1"/>
      <c r="M9" s="1"/>
      <c r="N9" s="1"/>
    </row>
    <row r="10" customFormat="false" ht="15" hidden="false" customHeight="false" outlineLevel="0" collapsed="false">
      <c r="A10" s="0" t="n">
        <f aca="false">A11-1</f>
        <v>1992</v>
      </c>
      <c r="B10" s="0"/>
      <c r="C10" s="0"/>
      <c r="D10" s="1" t="n">
        <v>111</v>
      </c>
      <c r="E10" s="0"/>
      <c r="F10" s="0"/>
      <c r="G10" s="0"/>
      <c r="H10" s="0"/>
      <c r="I10" s="0"/>
      <c r="J10" s="0"/>
      <c r="K10" s="2"/>
      <c r="L10" s="1"/>
      <c r="M10" s="1"/>
      <c r="N10" s="1"/>
    </row>
    <row r="11" customFormat="false" ht="15" hidden="false" customHeight="false" outlineLevel="0" collapsed="false">
      <c r="A11" s="0" t="n">
        <f aca="false">A12-1</f>
        <v>1993</v>
      </c>
      <c r="B11" s="0"/>
      <c r="C11" s="0"/>
      <c r="D11" s="1" t="n">
        <v>157</v>
      </c>
      <c r="E11" s="0"/>
      <c r="F11" s="0"/>
      <c r="G11" s="0"/>
      <c r="H11" s="0"/>
      <c r="I11" s="0"/>
      <c r="J11" s="0"/>
      <c r="K11" s="2"/>
      <c r="L11" s="1"/>
      <c r="M11" s="1"/>
      <c r="N11" s="1"/>
    </row>
    <row r="12" customFormat="false" ht="15" hidden="false" customHeight="false" outlineLevel="0" collapsed="false">
      <c r="A12" s="0" t="n">
        <f aca="false">A13-1</f>
        <v>1994</v>
      </c>
      <c r="B12" s="0"/>
      <c r="C12" s="0"/>
      <c r="D12" s="1" t="n">
        <v>320</v>
      </c>
      <c r="E12" s="0"/>
      <c r="F12" s="0"/>
      <c r="G12" s="0"/>
      <c r="H12" s="0"/>
      <c r="I12" s="0"/>
      <c r="J12" s="0"/>
      <c r="K12" s="2"/>
      <c r="L12" s="1"/>
      <c r="M12" s="1"/>
      <c r="N12" s="1"/>
    </row>
    <row r="13" customFormat="false" ht="15" hidden="false" customHeight="false" outlineLevel="0" collapsed="false">
      <c r="A13" s="0" t="n">
        <f aca="false">A14-1</f>
        <v>1995</v>
      </c>
      <c r="B13" s="0"/>
      <c r="C13" s="0"/>
      <c r="D13" s="1" t="n">
        <v>523</v>
      </c>
      <c r="E13" s="0"/>
      <c r="F13" s="0"/>
      <c r="G13" s="0"/>
      <c r="H13" s="0"/>
      <c r="I13" s="0"/>
      <c r="J13" s="0"/>
      <c r="K13" s="2"/>
      <c r="L13" s="1"/>
      <c r="M13" s="1"/>
      <c r="N13" s="1"/>
    </row>
    <row r="14" customFormat="false" ht="15" hidden="false" customHeight="false" outlineLevel="0" collapsed="false">
      <c r="A14" s="0" t="n">
        <f aca="false">A15-1</f>
        <v>1996</v>
      </c>
      <c r="B14" s="0"/>
      <c r="C14" s="0"/>
      <c r="D14" s="1" t="n">
        <v>790</v>
      </c>
      <c r="E14" s="0"/>
      <c r="F14" s="0"/>
      <c r="G14" s="0"/>
      <c r="H14" s="0"/>
      <c r="I14" s="0"/>
      <c r="J14" s="0"/>
      <c r="K14" s="2"/>
      <c r="L14" s="1"/>
      <c r="M14" s="1"/>
      <c r="N14" s="1"/>
    </row>
    <row r="15" customFormat="false" ht="15" hidden="false" customHeight="false" outlineLevel="0" collapsed="false">
      <c r="A15" s="0" t="n">
        <f aca="false">A16-1</f>
        <v>1997</v>
      </c>
      <c r="B15" s="0"/>
      <c r="C15" s="0"/>
      <c r="D15" s="1" t="n">
        <v>1040</v>
      </c>
      <c r="E15" s="0"/>
      <c r="F15" s="0"/>
      <c r="G15" s="0"/>
      <c r="H15" s="0"/>
      <c r="I15" s="0"/>
      <c r="J15" s="0"/>
      <c r="K15" s="2"/>
      <c r="L15" s="1"/>
      <c r="M15" s="1"/>
      <c r="N15" s="1"/>
    </row>
    <row r="16" customFormat="false" ht="15" hidden="false" customHeight="false" outlineLevel="0" collapsed="false">
      <c r="A16" s="0" t="n">
        <f aca="false">A17-1</f>
        <v>1998</v>
      </c>
      <c r="B16" s="0"/>
      <c r="C16" s="0"/>
      <c r="D16" s="1" t="n">
        <v>982</v>
      </c>
      <c r="E16" s="0"/>
      <c r="F16" s="0"/>
      <c r="G16" s="0"/>
      <c r="H16" s="0"/>
      <c r="I16" s="0"/>
      <c r="J16" s="0"/>
      <c r="K16" s="2"/>
      <c r="L16" s="1"/>
      <c r="M16" s="1"/>
      <c r="N16" s="1"/>
    </row>
    <row r="17" customFormat="false" ht="15" hidden="false" customHeight="false" outlineLevel="0" collapsed="false">
      <c r="A17" s="0" t="n">
        <f aca="false">A18-1</f>
        <v>1999</v>
      </c>
      <c r="B17" s="0"/>
      <c r="C17" s="0"/>
      <c r="D17" s="4" t="n">
        <f aca="false">AVERAGE(D16,D18)</f>
        <v>1091</v>
      </c>
      <c r="E17" s="0"/>
      <c r="F17" s="0"/>
      <c r="G17" s="0"/>
      <c r="H17" s="0"/>
      <c r="I17" s="0"/>
      <c r="J17" s="0"/>
      <c r="K17" s="2"/>
      <c r="L17" s="1"/>
      <c r="M17" s="1"/>
      <c r="N17" s="1"/>
    </row>
    <row r="18" customFormat="false" ht="15" hidden="false" customHeight="false" outlineLevel="0" collapsed="false">
      <c r="A18" s="0" t="n">
        <v>2000</v>
      </c>
      <c r="B18" s="1" t="n">
        <v>18</v>
      </c>
      <c r="C18" s="0"/>
      <c r="D18" s="1" t="n">
        <v>1200</v>
      </c>
      <c r="E18" s="0"/>
      <c r="F18" s="0"/>
      <c r="G18" s="1" t="n">
        <v>103</v>
      </c>
      <c r="H18" s="1" t="n">
        <v>140</v>
      </c>
      <c r="I18" s="1" t="n">
        <f aca="false">9145/4015</f>
        <v>2.27770859277709</v>
      </c>
      <c r="J18" s="5" t="n">
        <v>0.55</v>
      </c>
    </row>
    <row r="19" customFormat="false" ht="15" hidden="false" customHeight="false" outlineLevel="0" collapsed="false">
      <c r="A19" s="0" t="n">
        <v>2001</v>
      </c>
      <c r="B19" s="1" t="n">
        <v>21</v>
      </c>
      <c r="C19" s="0"/>
      <c r="D19" s="1" t="n">
        <v>1200</v>
      </c>
      <c r="E19" s="0"/>
      <c r="F19" s="0"/>
      <c r="G19" s="1" t="n">
        <v>100</v>
      </c>
      <c r="H19" s="1" t="n">
        <v>160</v>
      </c>
      <c r="I19" s="1" t="n">
        <f aca="false">9145/4015</f>
        <v>2.27770859277709</v>
      </c>
      <c r="J19" s="5" t="n">
        <v>0.55</v>
      </c>
    </row>
    <row r="20" customFormat="false" ht="15" hidden="false" customHeight="false" outlineLevel="0" collapsed="false">
      <c r="A20" s="0" t="n">
        <v>2002</v>
      </c>
      <c r="B20" s="1" t="n">
        <v>39</v>
      </c>
      <c r="C20" s="0"/>
      <c r="D20" s="1" t="n">
        <v>1400</v>
      </c>
      <c r="E20" s="0"/>
      <c r="F20" s="0"/>
      <c r="G20" s="1" t="n">
        <v>140</v>
      </c>
      <c r="H20" s="1" t="n">
        <v>202</v>
      </c>
      <c r="I20" s="1" t="n">
        <f aca="false">9145/4015</f>
        <v>2.27770859277709</v>
      </c>
      <c r="J20" s="5" t="n">
        <v>0.55</v>
      </c>
    </row>
    <row r="21" customFormat="false" ht="15" hidden="false" customHeight="false" outlineLevel="0" collapsed="false">
      <c r="A21" s="0" t="n">
        <v>2003</v>
      </c>
      <c r="B21" s="1" t="n">
        <v>41</v>
      </c>
      <c r="C21" s="0"/>
      <c r="D21" s="1" t="n">
        <v>1800</v>
      </c>
      <c r="E21" s="0"/>
      <c r="F21" s="0"/>
      <c r="G21" s="1" t="n">
        <v>180</v>
      </c>
      <c r="H21" s="1" t="n">
        <v>240</v>
      </c>
      <c r="I21" s="1" t="n">
        <f aca="false">9145/4015</f>
        <v>2.27770859277709</v>
      </c>
      <c r="J21" s="5" t="n">
        <v>0.55</v>
      </c>
      <c r="K21" s="6" t="n">
        <v>0.039</v>
      </c>
    </row>
    <row r="22" customFormat="false" ht="15" hidden="false" customHeight="false" outlineLevel="0" collapsed="false">
      <c r="A22" s="0" t="n">
        <v>2004</v>
      </c>
      <c r="B22" s="1" t="n">
        <v>79</v>
      </c>
      <c r="C22" s="0"/>
      <c r="D22" s="1" t="n">
        <v>2600</v>
      </c>
      <c r="E22" s="0"/>
      <c r="F22" s="0"/>
      <c r="G22" s="1" t="n">
        <v>199</v>
      </c>
      <c r="H22" s="1" t="n">
        <v>298</v>
      </c>
      <c r="I22" s="1" t="n">
        <f aca="false">9145/4015</f>
        <v>2.27770859277709</v>
      </c>
      <c r="J22" s="5" t="n">
        <v>0.55</v>
      </c>
      <c r="K22" s="6" t="n">
        <v>0.066</v>
      </c>
    </row>
    <row r="23" customFormat="false" ht="15" hidden="false" customHeight="false" outlineLevel="0" collapsed="false">
      <c r="A23" s="0" t="n">
        <v>2005</v>
      </c>
      <c r="B23" s="1" t="n">
        <v>99</v>
      </c>
      <c r="C23" s="0"/>
      <c r="D23" s="1" t="n">
        <v>3500</v>
      </c>
      <c r="E23" s="0"/>
      <c r="F23" s="0"/>
      <c r="G23" s="1" t="n">
        <v>220</v>
      </c>
      <c r="H23" s="1" t="n">
        <v>350</v>
      </c>
      <c r="I23" s="1" t="n">
        <f aca="false">9145/4015</f>
        <v>2.27770859277709</v>
      </c>
      <c r="J23" s="5" t="n">
        <v>0.55</v>
      </c>
      <c r="K23" s="6" t="n">
        <v>0.083</v>
      </c>
    </row>
    <row r="24" customFormat="false" ht="15" hidden="false" customHeight="false" outlineLevel="0" collapsed="false">
      <c r="A24" s="0" t="n">
        <v>2006</v>
      </c>
      <c r="B24" s="1" t="n">
        <v>140</v>
      </c>
      <c r="C24" s="0"/>
      <c r="D24" s="1" t="n">
        <v>4000</v>
      </c>
      <c r="E24" s="0"/>
      <c r="F24" s="0"/>
      <c r="G24" s="1" t="n">
        <v>210</v>
      </c>
      <c r="H24" s="1" t="n">
        <v>345</v>
      </c>
      <c r="I24" s="1" t="n">
        <f aca="false">9145/4015</f>
        <v>2.27770859277709</v>
      </c>
      <c r="J24" s="5" t="n">
        <v>0.55</v>
      </c>
      <c r="K24" s="6" t="n">
        <v>0.096</v>
      </c>
    </row>
    <row r="25" customFormat="false" ht="15" hidden="false" customHeight="false" outlineLevel="0" collapsed="false">
      <c r="A25" s="0" t="n">
        <v>2007</v>
      </c>
      <c r="B25" s="1" t="n">
        <v>118</v>
      </c>
      <c r="C25" s="1" t="n">
        <v>66</v>
      </c>
      <c r="D25" s="1" t="n">
        <v>5000</v>
      </c>
      <c r="E25" s="0"/>
      <c r="F25" s="0"/>
      <c r="G25" s="1" t="n">
        <v>222</v>
      </c>
      <c r="H25" s="1" t="n">
        <v>403</v>
      </c>
      <c r="I25" s="1" t="n">
        <f aca="false">9145/4015</f>
        <v>2.27770859277709</v>
      </c>
      <c r="J25" s="5" t="n">
        <v>0.55</v>
      </c>
      <c r="K25" s="6" t="n">
        <v>0.117</v>
      </c>
    </row>
    <row r="26" customFormat="false" ht="15" hidden="false" customHeight="false" outlineLevel="0" collapsed="false">
      <c r="A26" s="0" t="n">
        <v>2008</v>
      </c>
      <c r="B26" s="1" t="n">
        <v>117</v>
      </c>
      <c r="C26" s="1" t="n">
        <v>355</v>
      </c>
      <c r="D26" s="1" t="n">
        <v>5050</v>
      </c>
      <c r="E26" s="0"/>
      <c r="F26" s="0"/>
      <c r="G26" s="1" t="n">
        <v>202</v>
      </c>
      <c r="H26" s="1" t="n">
        <v>385</v>
      </c>
      <c r="I26" s="1" t="n">
        <f aca="false">9145/4015</f>
        <v>2.27770859277709</v>
      </c>
      <c r="J26" s="5" t="n">
        <v>0.55</v>
      </c>
      <c r="K26" s="7" t="n">
        <v>0.14</v>
      </c>
    </row>
    <row r="27" customFormat="false" ht="15" hidden="false" customHeight="false" outlineLevel="0" collapsed="false">
      <c r="A27" s="0" t="n">
        <v>2009</v>
      </c>
      <c r="B27" s="1" t="n">
        <v>120</v>
      </c>
      <c r="C27" s="1" t="n">
        <v>1816</v>
      </c>
      <c r="D27" s="1" t="n">
        <v>4600</v>
      </c>
      <c r="E27" s="0"/>
      <c r="F27" s="0"/>
      <c r="G27" s="1" t="n">
        <v>202</v>
      </c>
      <c r="H27" s="1" t="n">
        <v>398</v>
      </c>
      <c r="I27" s="1" t="n">
        <f aca="false">9145/4015</f>
        <v>2.27770859277709</v>
      </c>
      <c r="J27" s="5" t="n">
        <v>0.55</v>
      </c>
      <c r="K27" s="6" t="n">
        <v>0.172</v>
      </c>
    </row>
    <row r="28" customFormat="false" ht="13.8" hidden="false" customHeight="false" outlineLevel="0" collapsed="false">
      <c r="A28" s="0" t="n">
        <v>2010</v>
      </c>
      <c r="B28" s="1" t="n">
        <v>130</v>
      </c>
      <c r="C28" s="1" t="n">
        <v>5978</v>
      </c>
      <c r="D28" s="1" t="n">
        <v>6100</v>
      </c>
      <c r="E28" s="0"/>
      <c r="F28" s="0"/>
      <c r="G28" s="1" t="n">
        <v>220</v>
      </c>
      <c r="H28" s="1" t="n">
        <v>480</v>
      </c>
      <c r="I28" s="1" t="n">
        <f aca="false">9145/4015</f>
        <v>2.27770859277709</v>
      </c>
      <c r="J28" s="5" t="n">
        <v>0.55</v>
      </c>
      <c r="K28" s="6" t="n">
        <v>0.196</v>
      </c>
      <c r="O28" s="0" t="n">
        <v>10725000</v>
      </c>
    </row>
    <row r="29" customFormat="false" ht="13.8" hidden="false" customHeight="false" outlineLevel="0" collapsed="false">
      <c r="A29" s="0" t="n">
        <v>2011</v>
      </c>
      <c r="B29" s="1" t="n">
        <v>178</v>
      </c>
      <c r="C29" s="1" t="n">
        <v>24265</v>
      </c>
      <c r="D29" s="1" t="n">
        <v>6500</v>
      </c>
      <c r="E29" s="0"/>
      <c r="F29" s="0"/>
      <c r="G29" s="1" t="n">
        <v>205</v>
      </c>
      <c r="H29" s="1" t="n">
        <v>510</v>
      </c>
      <c r="I29" s="1" t="n">
        <f aca="false">9145/4015</f>
        <v>2.27770859277709</v>
      </c>
      <c r="J29" s="5" t="n">
        <v>0.55</v>
      </c>
      <c r="K29" s="7" t="n">
        <v>0.24</v>
      </c>
      <c r="L29" s="7" t="n">
        <v>0.15</v>
      </c>
      <c r="M29" s="7" t="n">
        <v>0.24</v>
      </c>
      <c r="N29" s="7" t="n">
        <v>0.14</v>
      </c>
      <c r="O29" s="0" t="n">
        <v>14331000</v>
      </c>
    </row>
    <row r="30" customFormat="false" ht="13.8" hidden="false" customHeight="false" outlineLevel="0" collapsed="false">
      <c r="A30" s="0" t="n">
        <v>2012</v>
      </c>
      <c r="B30" s="1" t="n">
        <v>195</v>
      </c>
      <c r="C30" s="1" t="n">
        <v>35508</v>
      </c>
      <c r="D30" s="1" t="n">
        <v>7771</v>
      </c>
      <c r="E30" s="0"/>
      <c r="F30" s="0"/>
      <c r="G30" s="1" t="n">
        <v>210</v>
      </c>
      <c r="H30" s="1" t="n">
        <v>695</v>
      </c>
      <c r="I30" s="1" t="n">
        <f aca="false">9145/4015</f>
        <v>2.27770859277709</v>
      </c>
      <c r="J30" s="5" t="n">
        <v>0.55</v>
      </c>
      <c r="K30" s="6" t="n">
        <v>0.283</v>
      </c>
      <c r="L30" s="7" t="n">
        <v>0.22</v>
      </c>
      <c r="M30" s="7" t="n">
        <v>0.21</v>
      </c>
      <c r="N30" s="7" t="n">
        <v>0.15</v>
      </c>
      <c r="O30" s="0" t="n">
        <v>23203000</v>
      </c>
    </row>
    <row r="31" customFormat="false" ht="13.8" hidden="false" customHeight="false" outlineLevel="0" collapsed="false">
      <c r="A31" s="0" t="n">
        <v>2013</v>
      </c>
      <c r="B31" s="1" t="n">
        <v>400</v>
      </c>
      <c r="C31" s="1" t="n">
        <v>72503</v>
      </c>
      <c r="D31" s="8" t="n">
        <f aca="false">AVERAGE(D32,D30)</f>
        <v>10310.5</v>
      </c>
      <c r="E31" s="8"/>
      <c r="F31" s="8"/>
      <c r="G31" s="0"/>
      <c r="H31" s="0"/>
      <c r="I31" s="1" t="n">
        <f aca="false">9145/4015</f>
        <v>2.27770859277709</v>
      </c>
      <c r="J31" s="5" t="n">
        <v>0.55</v>
      </c>
      <c r="L31" s="7" t="n">
        <v>0.12</v>
      </c>
      <c r="M31" s="7" t="n">
        <v>0.2</v>
      </c>
      <c r="N31" s="7" t="n">
        <v>0.16</v>
      </c>
      <c r="O31" s="0" t="n">
        <v>43489000</v>
      </c>
    </row>
    <row r="32" customFormat="false" ht="13.8" hidden="false" customHeight="false" outlineLevel="0" collapsed="false">
      <c r="A32" s="0" t="n">
        <v>2014</v>
      </c>
      <c r="B32" s="1" t="n">
        <v>600</v>
      </c>
      <c r="C32" s="1" t="n">
        <v>139584</v>
      </c>
      <c r="D32" s="1" t="n">
        <v>12850</v>
      </c>
      <c r="E32" s="0"/>
      <c r="F32" s="0"/>
      <c r="G32" s="0"/>
      <c r="H32" s="0"/>
      <c r="I32" s="1" t="n">
        <f aca="false">9145/4015</f>
        <v>2.27770859277709</v>
      </c>
      <c r="J32" s="5" t="n">
        <v>0.55</v>
      </c>
      <c r="L32" s="7" t="n">
        <v>0.07</v>
      </c>
      <c r="M32" s="7" t="n">
        <v>0.15</v>
      </c>
      <c r="N32" s="7" t="n">
        <v>0.15</v>
      </c>
      <c r="O32" s="0" t="n">
        <v>75395000</v>
      </c>
    </row>
    <row r="33" customFormat="false" ht="13.8" hidden="false" customHeight="false" outlineLevel="0" collapsed="false">
      <c r="A33" s="0" t="n">
        <v>2015</v>
      </c>
      <c r="B33" s="1" t="n">
        <v>850</v>
      </c>
      <c r="C33" s="0"/>
      <c r="D33" s="0"/>
      <c r="E33" s="0"/>
      <c r="F33" s="0"/>
      <c r="G33" s="0"/>
      <c r="H33" s="0"/>
      <c r="I33" s="1" t="n">
        <f aca="false">9145/4015</f>
        <v>2.27770859277709</v>
      </c>
      <c r="J33" s="5" t="n">
        <v>0.55</v>
      </c>
      <c r="L33" s="7" t="n">
        <v>-0.02</v>
      </c>
      <c r="M33" s="7" t="n">
        <v>0.2</v>
      </c>
      <c r="N33" s="7" t="n">
        <v>0.14</v>
      </c>
      <c r="O33" s="0" t="n">
        <v>92770000</v>
      </c>
    </row>
    <row r="34" customFormat="false" ht="13.8" hidden="false" customHeight="false" outlineLevel="0" collapsed="false">
      <c r="A34" s="0" t="n">
        <v>2016</v>
      </c>
      <c r="B34" s="1" t="n">
        <v>957</v>
      </c>
      <c r="C34" s="0"/>
      <c r="D34" s="0"/>
      <c r="E34" s="0"/>
      <c r="F34" s="0"/>
      <c r="G34" s="0"/>
      <c r="H34" s="0"/>
      <c r="I34" s="1" t="n">
        <f aca="false">9145/4015</f>
        <v>2.27770859277709</v>
      </c>
      <c r="J34" s="5" t="n">
        <v>0.55</v>
      </c>
      <c r="O34" s="0" t="n">
        <v>88395000</v>
      </c>
    </row>
    <row r="35" customFormat="false" ht="15" hidden="false" customHeight="false" outlineLevel="0" collapsed="false">
      <c r="A35" s="0" t="n">
        <v>2017</v>
      </c>
      <c r="B35" s="0"/>
      <c r="C35" s="0"/>
      <c r="D35" s="0"/>
      <c r="E35" s="0"/>
      <c r="F35" s="0"/>
      <c r="G35" s="0"/>
      <c r="H35" s="0"/>
      <c r="I35" s="1" t="n">
        <f aca="false">9145/4015</f>
        <v>2.27770859277709</v>
      </c>
      <c r="J35" s="5" t="n">
        <v>0.55</v>
      </c>
    </row>
    <row r="36" customFormat="false" ht="13.8" hidden="false" customHeight="false" outlineLevel="0" collapsed="false">
      <c r="A36" s="0" t="s">
        <v>38</v>
      </c>
      <c r="B36" s="1" t="n">
        <f aca="false">AVERAGE(B6:B35)</f>
        <v>241.294117647059</v>
      </c>
      <c r="C36" s="1" t="n">
        <f aca="false">AVERAGE(C6:C35)</f>
        <v>35009.375</v>
      </c>
      <c r="D36" s="1" t="n">
        <f aca="false">AVERAGE(D6:D35)</f>
        <v>2934.42592592593</v>
      </c>
      <c r="E36" s="1" t="e">
        <f aca="false">AVERAGE(E6:E35)</f>
        <v>#DIV/0!</v>
      </c>
      <c r="F36" s="1" t="e">
        <f aca="false">AVERAGE(F6:F35)</f>
        <v>#DIV/0!</v>
      </c>
      <c r="G36" s="1" t="n">
        <f aca="false">AVERAGE(G6:G35)</f>
        <v>185.615384615385</v>
      </c>
      <c r="H36" s="1" t="n">
        <f aca="false">AVERAGE(H6:H35)</f>
        <v>354.307692307692</v>
      </c>
      <c r="I36" s="1" t="n">
        <f aca="false">AVERAGE(I6:I35)</f>
        <v>2.27770859277709</v>
      </c>
      <c r="J36" s="9" t="n">
        <f aca="false">AVERAGE(J6:J35)</f>
        <v>0.55</v>
      </c>
      <c r="K36" s="9" t="n">
        <f aca="false">AVERAGE(K6:K35)</f>
        <v>0.1432</v>
      </c>
      <c r="L36" s="9" t="n">
        <f aca="false">AVERAGE(L6:L35)</f>
        <v>0.108</v>
      </c>
      <c r="M36" s="9" t="n">
        <f aca="false">AVERAGE(M6:M35)</f>
        <v>0.2</v>
      </c>
      <c r="N36" s="9" t="n">
        <f aca="false">AVERAGE(N6:N35)</f>
        <v>0.148</v>
      </c>
    </row>
  </sheetData>
  <hyperlinks>
    <hyperlink ref="D3" r:id="rId1" display="https://www.slideshare.net/alanek/wohlers-report-2013-executive-summary"/>
    <hyperlink ref="G3" r:id="rId2" display="https://www.gov.uk/government/uploads/system/uploads/attachment_data/file/445232/3D_Printing_Report.pdf"/>
    <hyperlink ref="H3" r:id="rId3" display="https://www.gov.uk/government/uploads/system/uploads/attachment_data/file/445232/3D_Printing_Report.pdf"/>
    <hyperlink ref="I3" r:id="rId4" display="https://www.gov.uk/government/uploads/system/uploads/attachment_data/file/445232/3D_Printing_Report.pdf"/>
    <hyperlink ref="J3" r:id="rId5" display="https://ipspotlight.com/2016/12/31/how-long-does-it-take-for-the-uspto-to-issue-a-patent-or-register-a-trademark-2016-edition/"/>
    <hyperlink ref="C4" r:id="rId6" display="http://wohlersassociates.com/blog/2016/01/popularity-of-fdm/"/>
    <hyperlink ref="L4" r:id="rId7" display="http://www.ey.com/Publication/vwLUAssets/ey-global-3d-printing-report-2016-full-report/$FILE/ey-global-3d-printing-report-2016-full-report.pdf"/>
    <hyperlink ref="M4" r:id="rId8" display="http://www.ey.com/Publication/vwLUAssets/ey-global-3d-printing-report-2016-full-report/$FILE/ey-global-3d-printing-report-2016-full-report.pdf"/>
    <hyperlink ref="N4" r:id="rId9" display="http://www.ey.com/Publication/vwLUAssets/ey-global-3d-printing-report-2016-full-report/$FILE/ey-global-3d-printing-report-2016-full-report.pdf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/>
  <cols>
    <col collapsed="false" hidden="false" max="1" min="1" style="0" width="30.3724489795918"/>
    <col collapsed="false" hidden="false" max="1025" min="2" style="0" width="8.10204081632653"/>
  </cols>
  <sheetData>
    <row r="1" customFormat="false" ht="15" hidden="false" customHeight="false" outlineLevel="0" collapsed="false">
      <c r="A1" s="0" t="s">
        <v>32</v>
      </c>
    </row>
    <row r="2" customFormat="false" ht="15" hidden="false" customHeight="false" outlineLevel="0" collapsed="false">
      <c r="A2" s="0" t="s">
        <v>39</v>
      </c>
    </row>
    <row r="3" customFormat="false" ht="15" hidden="false" customHeight="false" outlineLevel="0" collapsed="false">
      <c r="A3" s="0" t="s">
        <v>40</v>
      </c>
      <c r="B3" s="7" t="n">
        <v>0.29</v>
      </c>
    </row>
    <row r="4" customFormat="false" ht="15" hidden="false" customHeight="false" outlineLevel="0" collapsed="false">
      <c r="A4" s="0" t="s">
        <v>41</v>
      </c>
      <c r="B4" s="7" t="n">
        <v>0.28</v>
      </c>
    </row>
    <row r="5" customFormat="false" ht="15" hidden="false" customHeight="false" outlineLevel="0" collapsed="false">
      <c r="A5" s="0" t="s">
        <v>42</v>
      </c>
      <c r="B5" s="7" t="n">
        <v>0.12</v>
      </c>
    </row>
    <row r="6" customFormat="false" ht="15" hidden="false" customHeight="false" outlineLevel="0" collapsed="false">
      <c r="A6" s="0" t="s">
        <v>43</v>
      </c>
      <c r="B6" s="7" t="n">
        <v>0.03</v>
      </c>
    </row>
    <row r="7" customFormat="false" ht="15" hidden="false" customHeight="false" outlineLevel="0" collapsed="false">
      <c r="A7" s="0" t="s">
        <v>44</v>
      </c>
      <c r="B7" s="7" t="n">
        <v>0.03</v>
      </c>
    </row>
    <row r="8" customFormat="false" ht="15" hidden="false" customHeight="false" outlineLevel="0" collapsed="false">
      <c r="A8" s="0" t="s">
        <v>45</v>
      </c>
      <c r="B8" s="7" t="n">
        <v>0.02</v>
      </c>
    </row>
    <row r="9" customFormat="false" ht="15" hidden="false" customHeight="false" outlineLevel="0" collapsed="false">
      <c r="A9" s="0" t="s">
        <v>46</v>
      </c>
      <c r="B9" s="7" t="n">
        <v>0.03</v>
      </c>
    </row>
    <row r="10" customFormat="false" ht="15" hidden="false" customHeight="false" outlineLevel="0" collapsed="false">
      <c r="A10" s="0" t="s">
        <v>47</v>
      </c>
      <c r="B10" s="7" t="n">
        <v>0.03</v>
      </c>
    </row>
    <row r="11" customFormat="false" ht="15" hidden="false" customHeight="false" outlineLevel="0" collapsed="false">
      <c r="A11" s="0" t="s">
        <v>48</v>
      </c>
      <c r="B11" s="7" t="n">
        <v>0.17</v>
      </c>
    </row>
    <row r="14" customFormat="false" ht="15" hidden="false" customHeight="false" outlineLevel="0" collapsed="false">
      <c r="A14" s="0" t="s">
        <v>49</v>
      </c>
    </row>
    <row r="15" customFormat="false" ht="15" hidden="false" customHeight="false" outlineLevel="0" collapsed="false">
      <c r="A15" s="0" t="s">
        <v>50</v>
      </c>
      <c r="B15" s="7" t="n">
        <v>0.55</v>
      </c>
    </row>
    <row r="16" customFormat="false" ht="15" hidden="false" customHeight="false" outlineLevel="0" collapsed="false">
      <c r="A16" s="0" t="s">
        <v>51</v>
      </c>
      <c r="B16" s="7" t="n">
        <v>0.13</v>
      </c>
    </row>
    <row r="17" customFormat="false" ht="15" hidden="false" customHeight="false" outlineLevel="0" collapsed="false">
      <c r="A17" s="0" t="s">
        <v>52</v>
      </c>
      <c r="B17" s="7" t="n">
        <v>0.05</v>
      </c>
    </row>
    <row r="18" customFormat="false" ht="15" hidden="false" customHeight="false" outlineLevel="0" collapsed="false">
      <c r="A18" s="0" t="s">
        <v>53</v>
      </c>
      <c r="B18" s="7" t="n">
        <v>0.02</v>
      </c>
    </row>
    <row r="19" customFormat="false" ht="15" hidden="false" customHeight="false" outlineLevel="0" collapsed="false">
      <c r="A19" s="0" t="s">
        <v>54</v>
      </c>
      <c r="B19" s="7" t="n">
        <v>0.01</v>
      </c>
    </row>
    <row r="20" customFormat="false" ht="15" hidden="false" customHeight="false" outlineLevel="0" collapsed="false">
      <c r="A20" s="0" t="s">
        <v>55</v>
      </c>
      <c r="B20" s="7" t="n">
        <v>0.24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"/>
  <cols>
    <col collapsed="false" hidden="false" max="1" min="1" style="0" width="15.2551020408163"/>
    <col collapsed="false" hidden="false" max="2" min="2" style="0" width="18.0867346938776"/>
    <col collapsed="false" hidden="false" max="1025" min="3" style="0" width="8.10204081632653"/>
  </cols>
  <sheetData>
    <row r="1" customFormat="false" ht="15" hidden="false" customHeight="false" outlineLevel="0" collapsed="false">
      <c r="A1" s="0" t="s">
        <v>56</v>
      </c>
      <c r="B1" s="0" t="s">
        <v>57</v>
      </c>
      <c r="C1" s="0" t="s">
        <v>58</v>
      </c>
      <c r="D1" s="0" t="s">
        <v>25</v>
      </c>
    </row>
    <row r="2" customFormat="false" ht="15" hidden="false" customHeight="false" outlineLevel="0" collapsed="false">
      <c r="A2" s="0" t="s">
        <v>59</v>
      </c>
      <c r="B2" s="0" t="n">
        <v>92</v>
      </c>
      <c r="C2" s="0" t="n">
        <f aca="false">B2/$B$10</f>
        <v>0.182178217821782</v>
      </c>
    </row>
    <row r="3" customFormat="false" ht="13.8" hidden="false" customHeight="false" outlineLevel="0" collapsed="false">
      <c r="A3" s="0" t="s">
        <v>40</v>
      </c>
      <c r="B3" s="0" t="n">
        <v>92</v>
      </c>
      <c r="C3" s="0" t="n">
        <f aca="false">B3/$B$10</f>
        <v>0.182178217821782</v>
      </c>
      <c r="D3" s="0" t="n">
        <f aca="false">SUM(B2:B3)</f>
        <v>184</v>
      </c>
      <c r="E3" s="0" t="n">
        <v>0.6</v>
      </c>
    </row>
    <row r="4" customFormat="false" ht="13.8" hidden="false" customHeight="false" outlineLevel="0" collapsed="false">
      <c r="A4" s="0" t="s">
        <v>41</v>
      </c>
      <c r="B4" s="0" t="n">
        <v>91</v>
      </c>
      <c r="C4" s="0" t="n">
        <f aca="false">B4/$B$10</f>
        <v>0.18019801980198</v>
      </c>
      <c r="D4" s="0" t="s">
        <v>60</v>
      </c>
      <c r="E4" s="0" t="n">
        <v>1</v>
      </c>
    </row>
    <row r="5" customFormat="false" ht="13.8" hidden="false" customHeight="false" outlineLevel="0" collapsed="false">
      <c r="A5" s="0" t="s">
        <v>61</v>
      </c>
      <c r="B5" s="0" t="n">
        <v>67</v>
      </c>
      <c r="C5" s="0" t="n">
        <f aca="false">B5/$B$10</f>
        <v>0.132673267326733</v>
      </c>
      <c r="E5" s="0" t="n">
        <f aca="false">D3/E3</f>
        <v>306.666666666667</v>
      </c>
    </row>
    <row r="6" customFormat="false" ht="13.8" hidden="false" customHeight="false" outlineLevel="0" collapsed="false">
      <c r="A6" s="0" t="s">
        <v>62</v>
      </c>
      <c r="B6" s="0" t="n">
        <v>48</v>
      </c>
      <c r="C6" s="0" t="n">
        <f aca="false">B6/$B$10</f>
        <v>0.095049504950495</v>
      </c>
    </row>
    <row r="7" customFormat="false" ht="13.8" hidden="false" customHeight="false" outlineLevel="0" collapsed="false">
      <c r="A7" s="0" t="s">
        <v>63</v>
      </c>
      <c r="B7" s="0" t="n">
        <v>41</v>
      </c>
      <c r="C7" s="0" t="n">
        <f aca="false">B7/$B$10</f>
        <v>0.0811881188118812</v>
      </c>
    </row>
    <row r="8" customFormat="false" ht="13.8" hidden="false" customHeight="false" outlineLevel="0" collapsed="false">
      <c r="A8" s="0" t="s">
        <v>64</v>
      </c>
      <c r="B8" s="0" t="n">
        <v>38</v>
      </c>
      <c r="C8" s="0" t="n">
        <f aca="false">B8/$B$10</f>
        <v>0.0752475247524752</v>
      </c>
    </row>
    <row r="9" customFormat="false" ht="13.8" hidden="false" customHeight="false" outlineLevel="0" collapsed="false">
      <c r="A9" s="0" t="s">
        <v>65</v>
      </c>
      <c r="B9" s="0" t="n">
        <v>36</v>
      </c>
      <c r="C9" s="0" t="n">
        <f aca="false">B9/$B$10</f>
        <v>0.0712871287128713</v>
      </c>
    </row>
    <row r="10" customFormat="false" ht="13.8" hidden="false" customHeight="false" outlineLevel="0" collapsed="false">
      <c r="A10" s="0" t="s">
        <v>66</v>
      </c>
      <c r="B10" s="0" t="n">
        <f aca="false">SUM(B2:B9)</f>
        <v>505</v>
      </c>
      <c r="C10" s="0" t="n">
        <f aca="false">B10/$B$10</f>
        <v>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025" min="1" style="0" width="8.10204081632653"/>
  </cols>
  <sheetData>
    <row r="1" customFormat="false" ht="15" hidden="false" customHeight="false" outlineLevel="0" collapsed="false">
      <c r="A1" s="0" t="s">
        <v>67</v>
      </c>
    </row>
    <row r="2" customFormat="false" ht="15" hidden="false" customHeight="false" outlineLevel="0" collapsed="false">
      <c r="A2" s="0" t="s">
        <v>68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2018-01-02T23:21:23Z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