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3125" windowHeight="6105" firstSheet="9" activeTab="11" xr2:uid="{00000000-000D-0000-FFFF-FFFF00000000}"/>
  </bookViews>
  <sheets>
    <sheet name="ParametrosCalibracao" sheetId="1" r:id="rId1"/>
    <sheet name="CalibracaoErroCalculado" sheetId="2" r:id="rId2"/>
    <sheet name="ParametrosCenarioMenorErro" sheetId="3" r:id="rId3"/>
    <sheet name="EstratégiasTestadas" sheetId="11" r:id="rId4"/>
    <sheet name="RankingEstrategias" sheetId="4" r:id="rId5"/>
    <sheet name="DataFraneVulnerabilidade" sheetId="5" r:id="rId6"/>
    <sheet name="RankingVariaveisMedia" sheetId="6" r:id="rId7"/>
    <sheet name="RankingVariaveisMediaTesteT" sheetId="7" r:id="rId8"/>
    <sheet name="RankingVariaveisRandomForest" sheetId="8" r:id="rId9"/>
    <sheet name="RankingVariaveisBoruta" sheetId="9" r:id="rId10"/>
    <sheet name="RankingGeral" sheetId="10" r:id="rId11"/>
    <sheet name="RankingGeral_Modo2" sheetId="12" r:id="rId12"/>
  </sheets>
  <definedNames>
    <definedName name="_xlnm._FilterDatabase" localSheetId="5" hidden="1">DataFraneVulnerabilidade!$A$1:$AM$201</definedName>
    <definedName name="_xlnm._FilterDatabase" localSheetId="3" hidden="1">EstratégiasTestadas!$A$1:$D$56</definedName>
    <definedName name="_xlnm._FilterDatabase" localSheetId="11" hidden="1">RankingGeral_Modo2!$A$1:$L$36</definedName>
  </definedNames>
  <calcPr calcId="171027"/>
</workbook>
</file>

<file path=xl/calcChain.xml><?xml version="1.0" encoding="utf-8"?>
<calcChain xmlns="http://schemas.openxmlformats.org/spreadsheetml/2006/main">
  <c r="E3" i="12" l="1"/>
  <c r="E12" i="12"/>
  <c r="E36" i="12"/>
  <c r="E4" i="12"/>
  <c r="E5" i="12"/>
  <c r="E19" i="12"/>
  <c r="E22" i="12"/>
  <c r="E6" i="12"/>
  <c r="E28" i="12"/>
  <c r="E17" i="12"/>
  <c r="E8" i="12"/>
  <c r="E13" i="12"/>
  <c r="E34" i="12"/>
  <c r="E35" i="12"/>
  <c r="E33" i="12"/>
  <c r="E10" i="12"/>
  <c r="E14" i="12"/>
  <c r="E11" i="12"/>
  <c r="E30" i="12"/>
  <c r="E15" i="12"/>
  <c r="E32" i="12"/>
  <c r="E31" i="12"/>
  <c r="E27" i="12"/>
  <c r="E20" i="12"/>
  <c r="E24" i="12"/>
  <c r="E26" i="12"/>
  <c r="E7" i="12"/>
  <c r="E23" i="12"/>
  <c r="E9" i="12"/>
  <c r="E25" i="12"/>
  <c r="E21" i="12"/>
  <c r="E16" i="12"/>
  <c r="E29" i="12"/>
  <c r="E18" i="12"/>
  <c r="E2" i="12"/>
  <c r="D3" i="12"/>
  <c r="D12" i="12"/>
  <c r="D36" i="12"/>
  <c r="D4" i="12"/>
  <c r="D5" i="12"/>
  <c r="D19" i="12"/>
  <c r="D22" i="12"/>
  <c r="D6" i="12"/>
  <c r="D28" i="12"/>
  <c r="D17" i="12"/>
  <c r="D8" i="12"/>
  <c r="D13" i="12"/>
  <c r="D34" i="12"/>
  <c r="D35" i="12"/>
  <c r="D33" i="12"/>
  <c r="D10" i="12"/>
  <c r="D14" i="12"/>
  <c r="D11" i="12"/>
  <c r="D30" i="12"/>
  <c r="D15" i="12"/>
  <c r="D32" i="12"/>
  <c r="D31" i="12"/>
  <c r="D27" i="12"/>
  <c r="D20" i="12"/>
  <c r="D24" i="12"/>
  <c r="D26" i="12"/>
  <c r="D7" i="12"/>
  <c r="D23" i="12"/>
  <c r="D9" i="12"/>
  <c r="D25" i="12"/>
  <c r="D21" i="12"/>
  <c r="D16" i="12"/>
  <c r="D29" i="12"/>
  <c r="D18" i="12"/>
  <c r="D2" i="12"/>
  <c r="C18" i="12"/>
  <c r="C29" i="12"/>
  <c r="C16" i="12"/>
  <c r="C21" i="12"/>
  <c r="C25" i="12"/>
  <c r="C9" i="12"/>
  <c r="C23" i="12"/>
  <c r="C7" i="12"/>
  <c r="C26" i="12"/>
  <c r="C24" i="12"/>
  <c r="C20" i="12"/>
  <c r="C27" i="12"/>
  <c r="C31" i="12"/>
  <c r="C32" i="12"/>
  <c r="C15" i="12"/>
  <c r="C30" i="12"/>
  <c r="C11" i="12"/>
  <c r="C14" i="12"/>
  <c r="C10" i="12"/>
  <c r="C33" i="12"/>
  <c r="C35" i="12"/>
  <c r="C34" i="12"/>
  <c r="C13" i="12"/>
  <c r="C8" i="12"/>
  <c r="C17" i="12"/>
  <c r="C28" i="12"/>
  <c r="C6" i="12"/>
  <c r="C22" i="12"/>
  <c r="C19" i="12"/>
  <c r="C5" i="12"/>
  <c r="C4" i="12"/>
  <c r="C36" i="12"/>
  <c r="C12" i="12"/>
  <c r="C3" i="12"/>
  <c r="C2" i="12"/>
  <c r="B18" i="12"/>
  <c r="B29" i="12"/>
  <c r="B16" i="12"/>
  <c r="B21" i="12"/>
  <c r="B25" i="12"/>
  <c r="B9" i="12"/>
  <c r="B23" i="12"/>
  <c r="B7" i="12"/>
  <c r="B26" i="12"/>
  <c r="B24" i="12"/>
  <c r="B20" i="12"/>
  <c r="B27" i="12"/>
  <c r="B31" i="12"/>
  <c r="B32" i="12"/>
  <c r="B15" i="12"/>
  <c r="B30" i="12"/>
  <c r="B11" i="12"/>
  <c r="B14" i="12"/>
  <c r="B10" i="12"/>
  <c r="B33" i="12"/>
  <c r="B35" i="12"/>
  <c r="B34" i="12"/>
  <c r="B13" i="12"/>
  <c r="B8" i="12"/>
  <c r="B17" i="12"/>
  <c r="B28" i="12"/>
  <c r="B6" i="12"/>
  <c r="B22" i="12"/>
  <c r="B19" i="12"/>
  <c r="B5" i="12"/>
  <c r="B4" i="12"/>
  <c r="B36" i="12"/>
  <c r="B12" i="12"/>
  <c r="B3" i="12"/>
  <c r="B2" i="12"/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<sst xmlns="http://schemas.openxmlformats.org/spreadsheetml/2006/main" count="1179" uniqueCount="240">
  <si>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</si>
  <si>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</si>
  <si>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</si>
  <si>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</si>
  <si>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</si>
  <si>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</si>
  <si>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</si>
  <si>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</si>
  <si>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</si>
  <si>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</si>
  <si>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</si>
  <si>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</si>
  <si>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</si>
  <si>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</si>
  <si>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</si>
  <si>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</si>
  <si>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</si>
  <si>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</si>
  <si>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</si>
  <si>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</si>
  <si>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</si>
  <si>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</si>
  <si>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</si>
  <si>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</si>
  <si>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</si>
  <si>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</si>
  <si>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</si>
  <si>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</si>
  <si>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</si>
  <si>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</si>
  <si>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</si>
  <si>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</si>
  <si>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</si>
  <si>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</si>
  <si>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</si>
  <si>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</si>
  <si>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</si>
  <si>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</si>
  <si>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</si>
  <si>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</si>
  <si>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</si>
  <si>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</si>
  <si>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</si>
  <si>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</si>
  <si>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</si>
  <si>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</si>
  <si>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</si>
  <si>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</si>
  <si>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</si>
  <si>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</si>
  <si>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</si>
  <si>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</si>
  <si>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</si>
  <si>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</si>
  <si>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</si>
  <si>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</si>
  <si>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</si>
  <si>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</si>
  <si>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</si>
  <si>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</si>
  <si>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</si>
  <si>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</si>
  <si>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</si>
  <si>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</si>
  <si>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</si>
  <si>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</si>
  <si>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</si>
  <si>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</si>
  <si>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</si>
  <si>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</si>
  <si>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</si>
  <si>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</si>
  <si>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</si>
  <si>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</si>
  <si>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</si>
  <si>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</si>
  <si>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</si>
  <si>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</si>
  <si>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</si>
  <si>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</si>
  <si>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</si>
  <si>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</si>
  <si>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</si>
  <si>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</si>
  <si>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</si>
  <si>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</si>
  <si>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</si>
  <si>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</si>
  <si>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</si>
  <si>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</si>
  <si>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</si>
  <si>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</si>
  <si>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</si>
  <si>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</si>
  <si>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</si>
  <si>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</si>
  <si>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</si>
  <si>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</si>
  <si>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</si>
  <si>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</si>
  <si>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</si>
  <si>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</si>
  <si>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</si>
  <si>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</si>
  <si>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</si>
  <si>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</si>
  <si>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</si>
  <si>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</si>
  <si>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</si>
  <si>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</si>
  <si>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</si>
  <si>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</si>
  <si>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</si>
  <si>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</si>
  <si>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</si>
  <si>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</si>
  <si>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</si>
  <si>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</si>
  <si>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</si>
  <si>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</si>
  <si>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</si>
  <si>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</si>
  <si>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</si>
  <si>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</si>
  <si>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</si>
  <si>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</si>
  <si>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</si>
  <si>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</si>
  <si>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</si>
  <si>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</si>
  <si>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</si>
  <si>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</si>
  <si>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</si>
  <si>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</si>
  <si>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</si>
  <si>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</si>
  <si>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</si>
  <si>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</si>
  <si>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</si>
  <si>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</si>
  <si>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</si>
  <si>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</si>
  <si>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</si>
  <si>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</si>
  <si>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</si>
  <si>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</si>
  <si>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</si>
  <si>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</si>
  <si>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</si>
  <si>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</si>
  <si>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</si>
  <si>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</si>
  <si>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</si>
  <si>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</si>
  <si>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</si>
  <si>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</si>
  <si>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</si>
  <si>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</si>
  <si>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</si>
  <si>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</si>
  <si>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</si>
  <si>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</si>
  <si>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</si>
  <si>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</si>
  <si>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</si>
  <si>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</si>
  <si>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</si>
  <si>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</si>
  <si>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</si>
  <si>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</si>
  <si>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</si>
  <si>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</si>
  <si>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</si>
  <si>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</si>
  <si>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</si>
  <si>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</si>
  <si>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</si>
  <si>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</si>
  <si>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</si>
  <si>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</si>
  <si>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</si>
  <si>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</si>
  <si>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</si>
  <si>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</si>
  <si>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</si>
  <si>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</si>
  <si>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</si>
  <si>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</si>
  <si>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</si>
  <si>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</si>
  <si>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</si>
  <si>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</si>
  <si>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</si>
  <si>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</si>
  <si>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</si>
  <si>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</si>
  <si>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</si>
  <si>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</si>
  <si>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</si>
  <si>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</si>
  <si>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</si>
  <si>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</si>
  <si>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</si>
  <si>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</si>
  <si>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</si>
  <si>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</si>
  <si>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</si>
  <si>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</si>
  <si>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</si>
  <si>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</si>
  <si>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</si>
  <si>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</si>
  <si>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</si>
  <si>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</si>
  <si>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</si>
  <si>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</si>
  <si>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</si>
  <si>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</si>
  <si>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</si>
  <si>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</si>
  <si>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</si>
  <si>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</si>
  <si>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</si>
  <si>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</si>
  <si>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</si>
  <si>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</si>
  <si>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</si>
  <si>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</si>
  <si>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</si>
  <si>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</si>
  <si>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</si>
  <si>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</si>
  <si>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</si>
  <si>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</si>
  <si>
    <t>RF</t>
  </si>
  <si>
    <t>BR</t>
  </si>
  <si>
    <t>DM</t>
  </si>
  <si>
    <t>TT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</si>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</sst>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_ ;\-[$$-409]#,##0\ "/>
    <numFmt numFmtId="165" formatCode="0.000"/>
    <numFmt numFmtId="166" formatCode="0.0000"/>
    <numFmt numFmtId="167" formatCode="0.0000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10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view="pageLayout" topLeftCell="A19" zoomScaleNormal="100" workbookViewId="0">
      <selection sqref="A1:G36"/>
    </sheetView>
  </sheetViews>
  <sheetFormatPr defaultRowHeight="15" x14ac:dyDescent="0.25"/>
  <cols>
    <col min="1" max="1" width="32.140625" style="52" bestFit="1" customWidth="1"/>
    <col min="2" max="6" width="9" style="19" customWidth="1"/>
    <col min="7" max="7" width="9.42578125" customWidth="1"/>
  </cols>
  <sheetData>
    <row r="1" spans="1:7" x14ac:dyDescent="0.25">
      <c r="A1" s="51" t="s">
        <v>195</v>
      </c>
      <c r="B1" s="53" t="s">
        <v>222</v>
      </c>
      <c r="C1" s="53" t="s">
        <v>223</v>
      </c>
      <c r="D1" s="53" t="s">
        <v>224</v>
      </c>
      <c r="E1" s="53" t="s">
        <v>225</v>
      </c>
      <c r="F1" s="53" t="s">
        <v>201</v>
      </c>
      <c r="G1" s="45" t="s">
        <v>226</v>
      </c>
    </row>
    <row r="2" spans="1:7" x14ac:dyDescent="0.25">
      <c r="A2" s="32" t="s">
        <v>164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9" t="s">
        <v>227</v>
      </c>
    </row>
    <row r="3" spans="1:7" x14ac:dyDescent="0.25">
      <c r="A3" s="32" t="s">
        <v>54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9" t="s">
        <v>227</v>
      </c>
    </row>
    <row r="4" spans="1:7" x14ac:dyDescent="0.25">
      <c r="A4" s="32" t="s">
        <v>167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9" t="s">
        <v>227</v>
      </c>
    </row>
    <row r="5" spans="1:7" x14ac:dyDescent="0.25">
      <c r="A5" s="32" t="s">
        <v>80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9" t="s">
        <v>227</v>
      </c>
    </row>
    <row r="6" spans="1:7" x14ac:dyDescent="0.25">
      <c r="A6" s="32" t="s">
        <v>124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9" t="s">
        <v>227</v>
      </c>
    </row>
    <row r="7" spans="1:7" x14ac:dyDescent="0.25">
      <c r="A7" s="32" t="s">
        <v>72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9" t="s">
        <v>228</v>
      </c>
    </row>
    <row r="8" spans="1:7" x14ac:dyDescent="0.25">
      <c r="A8" s="32" t="s">
        <v>68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9" t="s">
        <v>229</v>
      </c>
    </row>
    <row r="9" spans="1:7" x14ac:dyDescent="0.25">
      <c r="A9" s="32" t="s">
        <v>160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9" t="s">
        <v>229</v>
      </c>
    </row>
    <row r="10" spans="1:7" x14ac:dyDescent="0.25">
      <c r="A10" s="32" t="s">
        <v>91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9" t="s">
        <v>229</v>
      </c>
    </row>
    <row r="11" spans="1:7" x14ac:dyDescent="0.25">
      <c r="A11" s="32" t="s">
        <v>87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9" t="s">
        <v>229</v>
      </c>
    </row>
    <row r="12" spans="1:7" x14ac:dyDescent="0.25">
      <c r="A12" s="32" t="s">
        <v>131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9" t="s">
        <v>229</v>
      </c>
    </row>
    <row r="13" spans="1:7" x14ac:dyDescent="0.25">
      <c r="A13" s="32" t="s">
        <v>162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9" t="s">
        <v>229</v>
      </c>
    </row>
    <row r="14" spans="1:7" x14ac:dyDescent="0.25">
      <c r="A14" s="32" t="s">
        <v>50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9" t="s">
        <v>229</v>
      </c>
    </row>
    <row r="15" spans="1:7" x14ac:dyDescent="0.25">
      <c r="A15" s="32" t="s">
        <v>116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9" t="s">
        <v>229</v>
      </c>
    </row>
    <row r="16" spans="1:7" x14ac:dyDescent="0.25">
      <c r="A16" s="32" t="s">
        <v>154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9" t="s">
        <v>229</v>
      </c>
    </row>
    <row r="17" spans="1:7" x14ac:dyDescent="0.25">
      <c r="A17" s="32" t="s">
        <v>138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9" t="s">
        <v>229</v>
      </c>
    </row>
    <row r="18" spans="1:7" x14ac:dyDescent="0.25">
      <c r="A18" s="32" t="s">
        <v>101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9" t="s">
        <v>229</v>
      </c>
    </row>
    <row r="19" spans="1:7" x14ac:dyDescent="0.25">
      <c r="A19" s="32" t="s">
        <v>113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9" t="s">
        <v>229</v>
      </c>
    </row>
    <row r="20" spans="1:7" x14ac:dyDescent="0.25">
      <c r="A20" s="32" t="s">
        <v>78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9" t="s">
        <v>229</v>
      </c>
    </row>
    <row r="21" spans="1:7" x14ac:dyDescent="0.25">
      <c r="A21" s="32" t="s">
        <v>158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9" t="s">
        <v>229</v>
      </c>
    </row>
    <row r="22" spans="1:7" x14ac:dyDescent="0.25">
      <c r="A22" s="32" t="s">
        <v>153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9" t="s">
        <v>229</v>
      </c>
    </row>
    <row r="23" spans="1:7" x14ac:dyDescent="0.25">
      <c r="A23" s="32" t="s">
        <v>111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9" t="s">
        <v>229</v>
      </c>
    </row>
    <row r="24" spans="1:7" x14ac:dyDescent="0.25">
      <c r="A24" s="32" t="s">
        <v>122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9" t="s">
        <v>229</v>
      </c>
    </row>
    <row r="25" spans="1:7" x14ac:dyDescent="0.25">
      <c r="A25" s="32" t="s">
        <v>152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9" t="s">
        <v>229</v>
      </c>
    </row>
    <row r="26" spans="1:7" x14ac:dyDescent="0.25">
      <c r="A26" s="32" t="s">
        <v>105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9" t="s">
        <v>229</v>
      </c>
    </row>
    <row r="27" spans="1:7" x14ac:dyDescent="0.25">
      <c r="A27" s="32" t="s">
        <v>163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9" t="s">
        <v>229</v>
      </c>
    </row>
    <row r="28" spans="1:7" x14ac:dyDescent="0.25">
      <c r="A28" s="32" t="s">
        <v>166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9" t="s">
        <v>229</v>
      </c>
    </row>
    <row r="29" spans="1:7" x14ac:dyDescent="0.25">
      <c r="A29" s="32" t="s">
        <v>82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9" t="s">
        <v>229</v>
      </c>
    </row>
    <row r="30" spans="1:7" x14ac:dyDescent="0.25">
      <c r="A30" s="32" t="s">
        <v>159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9" t="s">
        <v>229</v>
      </c>
    </row>
    <row r="31" spans="1:7" x14ac:dyDescent="0.25">
      <c r="A31" s="32" t="s">
        <v>58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9" t="s">
        <v>229</v>
      </c>
    </row>
    <row r="32" spans="1:7" x14ac:dyDescent="0.25">
      <c r="A32" s="32" t="s">
        <v>35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9" t="s">
        <v>229</v>
      </c>
    </row>
    <row r="33" spans="1:7" x14ac:dyDescent="0.25">
      <c r="A33" s="32" t="s">
        <v>61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9" t="s">
        <v>229</v>
      </c>
    </row>
    <row r="34" spans="1:7" x14ac:dyDescent="0.25">
      <c r="A34" s="32" t="s">
        <v>150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9" t="s">
        <v>229</v>
      </c>
    </row>
    <row r="35" spans="1:7" x14ac:dyDescent="0.25">
      <c r="A35" s="32" t="s">
        <v>103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9" t="s">
        <v>229</v>
      </c>
    </row>
    <row r="36" spans="1:7" x14ac:dyDescent="0.25">
      <c r="A36" s="33" t="s">
        <v>118</v>
      </c>
      <c r="B36" s="27">
        <v>-1.3541767603058701</v>
      </c>
      <c r="C36" s="27">
        <v>-1.45580218769916</v>
      </c>
      <c r="D36" s="27">
        <v>-2.4080386471297701</v>
      </c>
      <c r="E36" s="27">
        <v>0.23521545512130301</v>
      </c>
      <c r="F36" s="27">
        <v>0</v>
      </c>
      <c r="G36" s="30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B2" sqref="B2"/>
    </sheetView>
  </sheetViews>
  <sheetFormatPr defaultRowHeight="12.75" x14ac:dyDescent="0.2"/>
  <cols>
    <col min="1" max="1" width="3.42578125" style="29" customWidth="1"/>
    <col min="2" max="5" width="30.28515625" style="20" customWidth="1"/>
    <col min="6" max="16384" width="9.140625" style="20"/>
  </cols>
  <sheetData>
    <row r="1" spans="1:5" x14ac:dyDescent="0.2">
      <c r="A1" s="38" t="s">
        <v>211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s="29">
        <v>1</v>
      </c>
      <c r="B2" s="54" t="s">
        <v>164</v>
      </c>
      <c r="C2" s="54" t="s">
        <v>164</v>
      </c>
      <c r="D2" s="54" t="s">
        <v>54</v>
      </c>
      <c r="E2" s="54" t="s">
        <v>54</v>
      </c>
    </row>
    <row r="3" spans="1:5" x14ac:dyDescent="0.2">
      <c r="A3" s="29">
        <v>2</v>
      </c>
      <c r="B3" s="54" t="s">
        <v>54</v>
      </c>
      <c r="C3" s="54" t="s">
        <v>54</v>
      </c>
      <c r="D3" s="54" t="s">
        <v>164</v>
      </c>
      <c r="E3" s="54" t="s">
        <v>164</v>
      </c>
    </row>
    <row r="4" spans="1:5" x14ac:dyDescent="0.2">
      <c r="A4" s="29">
        <v>3</v>
      </c>
      <c r="B4" s="54" t="s">
        <v>80</v>
      </c>
      <c r="C4" s="54" t="s">
        <v>167</v>
      </c>
      <c r="D4" s="54" t="s">
        <v>91</v>
      </c>
      <c r="E4" s="54" t="s">
        <v>91</v>
      </c>
    </row>
    <row r="5" spans="1:5" x14ac:dyDescent="0.2">
      <c r="A5" s="29">
        <v>4</v>
      </c>
      <c r="B5" s="54" t="s">
        <v>124</v>
      </c>
      <c r="C5" s="54" t="s">
        <v>80</v>
      </c>
      <c r="D5" s="54" t="s">
        <v>167</v>
      </c>
      <c r="E5" s="54" t="s">
        <v>167</v>
      </c>
    </row>
    <row r="6" spans="1:5" x14ac:dyDescent="0.2">
      <c r="A6" s="29">
        <v>5</v>
      </c>
      <c r="B6" s="54" t="s">
        <v>167</v>
      </c>
      <c r="C6" s="54" t="s">
        <v>124</v>
      </c>
      <c r="D6" s="54" t="s">
        <v>68</v>
      </c>
      <c r="E6" s="54" t="s">
        <v>160</v>
      </c>
    </row>
    <row r="7" spans="1:5" x14ac:dyDescent="0.2">
      <c r="A7" s="29">
        <v>6</v>
      </c>
      <c r="B7" s="54" t="s">
        <v>68</v>
      </c>
      <c r="C7" s="54" t="s">
        <v>72</v>
      </c>
      <c r="D7" s="54" t="s">
        <v>160</v>
      </c>
      <c r="E7" s="54" t="s">
        <v>68</v>
      </c>
    </row>
    <row r="8" spans="1:5" x14ac:dyDescent="0.2">
      <c r="A8" s="29">
        <v>7</v>
      </c>
      <c r="B8" s="54" t="s">
        <v>91</v>
      </c>
      <c r="C8" s="54" t="s">
        <v>68</v>
      </c>
      <c r="D8" s="54" t="s">
        <v>80</v>
      </c>
      <c r="E8" s="54" t="s">
        <v>80</v>
      </c>
    </row>
    <row r="9" spans="1:5" x14ac:dyDescent="0.2">
      <c r="A9" s="29">
        <v>8</v>
      </c>
      <c r="B9" s="54" t="s">
        <v>72</v>
      </c>
      <c r="C9" s="54" t="s">
        <v>160</v>
      </c>
      <c r="D9" s="54" t="s">
        <v>87</v>
      </c>
      <c r="E9" s="54" t="s">
        <v>87</v>
      </c>
    </row>
    <row r="10" spans="1:5" x14ac:dyDescent="0.2">
      <c r="A10" s="29">
        <v>9</v>
      </c>
      <c r="B10" s="54" t="s">
        <v>87</v>
      </c>
      <c r="C10" s="54" t="s">
        <v>91</v>
      </c>
      <c r="D10" s="54" t="s">
        <v>159</v>
      </c>
      <c r="E10" s="54" t="s">
        <v>159</v>
      </c>
    </row>
    <row r="11" spans="1:5" x14ac:dyDescent="0.2">
      <c r="A11" s="29">
        <v>10</v>
      </c>
      <c r="B11" s="54" t="s">
        <v>111</v>
      </c>
      <c r="C11" s="54" t="s">
        <v>87</v>
      </c>
      <c r="D11" s="54" t="s">
        <v>158</v>
      </c>
      <c r="E11" s="54" t="s">
        <v>158</v>
      </c>
    </row>
    <row r="12" spans="1:5" x14ac:dyDescent="0.2">
      <c r="A12" s="29">
        <v>11</v>
      </c>
      <c r="B12" s="54" t="s">
        <v>160</v>
      </c>
      <c r="C12" s="54" t="s">
        <v>131</v>
      </c>
      <c r="D12" s="54" t="s">
        <v>116</v>
      </c>
      <c r="E12" s="54" t="s">
        <v>111</v>
      </c>
    </row>
    <row r="13" spans="1:5" x14ac:dyDescent="0.2">
      <c r="A13" s="29">
        <v>12</v>
      </c>
      <c r="B13" s="54" t="s">
        <v>116</v>
      </c>
      <c r="C13" s="54" t="s">
        <v>162</v>
      </c>
      <c r="D13" s="54" t="s">
        <v>111</v>
      </c>
      <c r="E13" s="54" t="s">
        <v>163</v>
      </c>
    </row>
    <row r="14" spans="1:5" x14ac:dyDescent="0.2">
      <c r="A14" s="29">
        <v>13</v>
      </c>
      <c r="B14" s="54" t="s">
        <v>162</v>
      </c>
      <c r="C14" s="54" t="s">
        <v>50</v>
      </c>
      <c r="D14" s="54" t="s">
        <v>163</v>
      </c>
      <c r="E14" s="54" t="s">
        <v>116</v>
      </c>
    </row>
    <row r="15" spans="1:5" x14ac:dyDescent="0.2">
      <c r="A15" s="29">
        <v>14</v>
      </c>
      <c r="B15" s="54" t="s">
        <v>159</v>
      </c>
      <c r="C15" s="54" t="s">
        <v>116</v>
      </c>
      <c r="D15" s="54" t="s">
        <v>72</v>
      </c>
      <c r="E15" s="54" t="s">
        <v>35</v>
      </c>
    </row>
    <row r="16" spans="1:5" x14ac:dyDescent="0.2">
      <c r="A16" s="29">
        <v>15</v>
      </c>
      <c r="B16" s="54" t="s">
        <v>103</v>
      </c>
      <c r="C16" s="54" t="s">
        <v>154</v>
      </c>
      <c r="D16" s="54" t="s">
        <v>35</v>
      </c>
      <c r="E16" s="54" t="s">
        <v>72</v>
      </c>
    </row>
    <row r="17" spans="1:5" x14ac:dyDescent="0.2">
      <c r="A17" s="29">
        <v>16</v>
      </c>
      <c r="B17" s="54" t="s">
        <v>35</v>
      </c>
      <c r="C17" s="54" t="s">
        <v>138</v>
      </c>
      <c r="D17" s="54" t="s">
        <v>162</v>
      </c>
      <c r="E17" s="54" t="s">
        <v>50</v>
      </c>
    </row>
    <row r="18" spans="1:5" x14ac:dyDescent="0.2">
      <c r="A18" s="29">
        <v>17</v>
      </c>
      <c r="B18" s="54" t="s">
        <v>50</v>
      </c>
      <c r="C18" s="54" t="s">
        <v>101</v>
      </c>
      <c r="D18" s="54" t="s">
        <v>50</v>
      </c>
      <c r="E18" s="54" t="s">
        <v>162</v>
      </c>
    </row>
    <row r="19" spans="1:5" x14ac:dyDescent="0.2">
      <c r="A19" s="29">
        <v>18</v>
      </c>
      <c r="B19" s="54" t="s">
        <v>122</v>
      </c>
      <c r="C19" s="54" t="s">
        <v>113</v>
      </c>
      <c r="D19" s="54" t="s">
        <v>122</v>
      </c>
      <c r="E19" s="54" t="s">
        <v>154</v>
      </c>
    </row>
    <row r="20" spans="1:5" x14ac:dyDescent="0.2">
      <c r="A20" s="29">
        <v>19</v>
      </c>
      <c r="B20" s="54" t="s">
        <v>138</v>
      </c>
      <c r="C20" s="54" t="s">
        <v>78</v>
      </c>
      <c r="D20" s="54" t="s">
        <v>154</v>
      </c>
      <c r="E20" s="54" t="s">
        <v>122</v>
      </c>
    </row>
    <row r="21" spans="1:5" x14ac:dyDescent="0.2">
      <c r="A21" s="29">
        <v>20</v>
      </c>
      <c r="B21" s="54" t="s">
        <v>131</v>
      </c>
      <c r="C21" s="54" t="s">
        <v>158</v>
      </c>
      <c r="D21" s="54" t="s">
        <v>138</v>
      </c>
      <c r="E21" s="54" t="s">
        <v>138</v>
      </c>
    </row>
    <row r="22" spans="1:5" x14ac:dyDescent="0.2">
      <c r="A22" s="29">
        <v>21</v>
      </c>
      <c r="B22" s="54" t="s">
        <v>101</v>
      </c>
      <c r="C22" s="54" t="s">
        <v>153</v>
      </c>
      <c r="D22" s="54" t="s">
        <v>152</v>
      </c>
      <c r="E22" s="54" t="s">
        <v>152</v>
      </c>
    </row>
    <row r="23" spans="1:5" x14ac:dyDescent="0.2">
      <c r="A23" s="29">
        <v>22</v>
      </c>
      <c r="B23" s="54" t="s">
        <v>163</v>
      </c>
      <c r="C23" s="54" t="s">
        <v>111</v>
      </c>
      <c r="D23" s="54" t="s">
        <v>101</v>
      </c>
      <c r="E23" s="54" t="s">
        <v>101</v>
      </c>
    </row>
    <row r="24" spans="1:5" x14ac:dyDescent="0.2">
      <c r="A24" s="29">
        <v>23</v>
      </c>
      <c r="B24" s="54" t="s">
        <v>158</v>
      </c>
      <c r="C24" s="54" t="s">
        <v>122</v>
      </c>
      <c r="D24" s="54" t="s">
        <v>113</v>
      </c>
      <c r="E24" s="54" t="s">
        <v>113</v>
      </c>
    </row>
    <row r="25" spans="1:5" x14ac:dyDescent="0.2">
      <c r="A25" s="29">
        <v>24</v>
      </c>
      <c r="B25" s="54" t="s">
        <v>105</v>
      </c>
      <c r="C25" s="54" t="s">
        <v>152</v>
      </c>
      <c r="D25" s="54" t="s">
        <v>61</v>
      </c>
      <c r="E25" s="54" t="s">
        <v>131</v>
      </c>
    </row>
    <row r="26" spans="1:5" x14ac:dyDescent="0.2">
      <c r="A26" s="29">
        <v>25</v>
      </c>
      <c r="B26" s="54" t="s">
        <v>150</v>
      </c>
      <c r="C26" s="54" t="s">
        <v>105</v>
      </c>
      <c r="D26" s="54" t="s">
        <v>131</v>
      </c>
      <c r="E26" s="54" t="s">
        <v>61</v>
      </c>
    </row>
    <row r="27" spans="1:5" x14ac:dyDescent="0.2">
      <c r="A27" s="29">
        <v>26</v>
      </c>
      <c r="B27" s="54" t="s">
        <v>78</v>
      </c>
      <c r="C27" s="54" t="s">
        <v>163</v>
      </c>
      <c r="D27" s="54" t="s">
        <v>124</v>
      </c>
      <c r="E27" s="54" t="s">
        <v>150</v>
      </c>
    </row>
    <row r="28" spans="1:5" x14ac:dyDescent="0.2">
      <c r="A28" s="29">
        <v>27</v>
      </c>
      <c r="B28" s="54" t="s">
        <v>154</v>
      </c>
      <c r="C28" s="54" t="s">
        <v>166</v>
      </c>
      <c r="D28" s="54" t="s">
        <v>150</v>
      </c>
      <c r="E28" s="54" t="s">
        <v>58</v>
      </c>
    </row>
    <row r="29" spans="1:5" x14ac:dyDescent="0.2">
      <c r="A29" s="29">
        <v>28</v>
      </c>
      <c r="B29" s="54" t="s">
        <v>58</v>
      </c>
      <c r="C29" s="54" t="s">
        <v>82</v>
      </c>
      <c r="D29" s="54" t="s">
        <v>58</v>
      </c>
      <c r="E29" s="54" t="s">
        <v>124</v>
      </c>
    </row>
    <row r="30" spans="1:5" x14ac:dyDescent="0.2">
      <c r="A30" s="29">
        <v>29</v>
      </c>
      <c r="B30" s="54" t="s">
        <v>113</v>
      </c>
      <c r="C30" s="54" t="s">
        <v>159</v>
      </c>
      <c r="D30" s="54" t="s">
        <v>78</v>
      </c>
      <c r="E30" s="54" t="s">
        <v>78</v>
      </c>
    </row>
    <row r="31" spans="1:5" x14ac:dyDescent="0.2">
      <c r="A31" s="29">
        <v>30</v>
      </c>
      <c r="B31" s="54" t="s">
        <v>82</v>
      </c>
      <c r="C31" s="54" t="s">
        <v>58</v>
      </c>
      <c r="D31" s="54" t="s">
        <v>118</v>
      </c>
      <c r="E31" s="54" t="s">
        <v>118</v>
      </c>
    </row>
    <row r="32" spans="1:5" x14ac:dyDescent="0.2">
      <c r="A32" s="29">
        <v>31</v>
      </c>
      <c r="B32" s="54" t="s">
        <v>152</v>
      </c>
      <c r="C32" s="54" t="s">
        <v>35</v>
      </c>
      <c r="D32" s="54" t="s">
        <v>82</v>
      </c>
      <c r="E32" s="54" t="s">
        <v>166</v>
      </c>
    </row>
    <row r="33" spans="1:5" x14ac:dyDescent="0.2">
      <c r="A33" s="29">
        <v>32</v>
      </c>
      <c r="B33" s="54" t="s">
        <v>61</v>
      </c>
      <c r="C33" s="54" t="s">
        <v>61</v>
      </c>
      <c r="D33" s="54" t="s">
        <v>166</v>
      </c>
      <c r="E33" s="54" t="s">
        <v>82</v>
      </c>
    </row>
    <row r="34" spans="1:5" x14ac:dyDescent="0.2">
      <c r="A34" s="29">
        <v>33</v>
      </c>
      <c r="B34" s="54" t="s">
        <v>166</v>
      </c>
      <c r="C34" s="54" t="s">
        <v>150</v>
      </c>
      <c r="D34" s="54" t="s">
        <v>105</v>
      </c>
      <c r="E34" s="54" t="s">
        <v>153</v>
      </c>
    </row>
    <row r="35" spans="1:5" x14ac:dyDescent="0.2">
      <c r="A35" s="29">
        <v>34</v>
      </c>
      <c r="B35" s="54" t="s">
        <v>153</v>
      </c>
      <c r="C35" s="54" t="s">
        <v>103</v>
      </c>
      <c r="D35" s="54" t="s">
        <v>153</v>
      </c>
      <c r="E35" s="54" t="s">
        <v>105</v>
      </c>
    </row>
    <row r="36" spans="1:5" x14ac:dyDescent="0.2">
      <c r="A36" s="30">
        <v>35</v>
      </c>
      <c r="B36" s="55" t="s">
        <v>118</v>
      </c>
      <c r="C36" s="55" t="s">
        <v>118</v>
      </c>
      <c r="D36" s="55" t="s">
        <v>103</v>
      </c>
      <c r="E36" s="55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7AC-06E3-439A-B7D8-1EBFAABEB01E}">
  <dimension ref="A1:L36"/>
  <sheetViews>
    <sheetView tabSelected="1" view="pageLayout" zoomScale="85" zoomScaleNormal="100" zoomScalePageLayoutView="85" workbookViewId="0">
      <selection activeCell="A3" sqref="A3"/>
    </sheetView>
  </sheetViews>
  <sheetFormatPr defaultRowHeight="15" x14ac:dyDescent="0.25"/>
  <cols>
    <col min="1" max="1" width="30.7109375" bestFit="1" customWidth="1"/>
    <col min="2" max="7" width="6.5703125" style="32" customWidth="1"/>
    <col min="8" max="11" width="30.28515625" style="20" customWidth="1"/>
    <col min="12" max="12" width="3.42578125" style="29" customWidth="1"/>
    <col min="13" max="16384" width="9.140625" style="20"/>
  </cols>
  <sheetData>
    <row r="1" spans="1:12" x14ac:dyDescent="0.25">
      <c r="A1" s="67" t="s">
        <v>195</v>
      </c>
      <c r="B1" s="68" t="s">
        <v>234</v>
      </c>
      <c r="C1" s="68" t="s">
        <v>235</v>
      </c>
      <c r="D1" s="68" t="s">
        <v>236</v>
      </c>
      <c r="E1" s="68" t="s">
        <v>237</v>
      </c>
      <c r="F1" s="68" t="s">
        <v>238</v>
      </c>
      <c r="G1" s="68" t="s">
        <v>239</v>
      </c>
      <c r="H1" s="39" t="s">
        <v>230</v>
      </c>
      <c r="I1" s="39" t="s">
        <v>231</v>
      </c>
      <c r="J1" s="39" t="s">
        <v>232</v>
      </c>
      <c r="K1" s="39" t="s">
        <v>233</v>
      </c>
      <c r="L1" s="38" t="s">
        <v>211</v>
      </c>
    </row>
    <row r="2" spans="1:12" ht="12.75" x14ac:dyDescent="0.2">
      <c r="A2" s="54" t="s">
        <v>164</v>
      </c>
      <c r="B2" s="32">
        <f>VLOOKUP(A2,$H:$L,5,FALSE)</f>
        <v>1</v>
      </c>
      <c r="C2" s="32">
        <f>VLOOKUP(A2,$I:$L,4,FALSE)</f>
        <v>1</v>
      </c>
      <c r="D2" s="32">
        <f>VLOOKUP(A2,$J:$L,3,FALSE)</f>
        <v>2</v>
      </c>
      <c r="E2" s="32">
        <f>VLOOKUP(A2,$K:$L,2,FALSE)</f>
        <v>2</v>
      </c>
      <c r="F2" s="32">
        <v>1.5</v>
      </c>
      <c r="G2" s="32">
        <v>0.5</v>
      </c>
      <c r="H2" s="54" t="s">
        <v>164</v>
      </c>
      <c r="I2" s="54" t="s">
        <v>164</v>
      </c>
      <c r="J2" s="54" t="s">
        <v>54</v>
      </c>
      <c r="K2" s="54" t="s">
        <v>54</v>
      </c>
      <c r="L2" s="29">
        <v>1</v>
      </c>
    </row>
    <row r="3" spans="1:12" ht="12.75" x14ac:dyDescent="0.2">
      <c r="A3" s="54" t="s">
        <v>54</v>
      </c>
      <c r="B3" s="32">
        <f>VLOOKUP(A3,$H:$L,5,FALSE)</f>
        <v>2</v>
      </c>
      <c r="C3" s="32">
        <f>VLOOKUP(A3,$I:$L,4,FALSE)</f>
        <v>2</v>
      </c>
      <c r="D3" s="32">
        <f>VLOOKUP(A3,$J:$L,3,FALSE)</f>
        <v>1</v>
      </c>
      <c r="E3" s="32">
        <f>VLOOKUP(A3,$K:$L,2,FALSE)</f>
        <v>1</v>
      </c>
      <c r="F3" s="32">
        <v>1.5</v>
      </c>
      <c r="G3" s="32">
        <v>0.5</v>
      </c>
      <c r="H3" s="54" t="s">
        <v>54</v>
      </c>
      <c r="I3" s="54" t="s">
        <v>54</v>
      </c>
      <c r="J3" s="54" t="s">
        <v>164</v>
      </c>
      <c r="K3" s="54" t="s">
        <v>164</v>
      </c>
      <c r="L3" s="29">
        <v>2</v>
      </c>
    </row>
    <row r="4" spans="1:12" ht="12.75" x14ac:dyDescent="0.2">
      <c r="A4" s="54" t="s">
        <v>167</v>
      </c>
      <c r="B4" s="32">
        <f>VLOOKUP(A4,$H:$L,5,FALSE)</f>
        <v>5</v>
      </c>
      <c r="C4" s="32">
        <f>VLOOKUP(A4,$I:$L,4,FALSE)</f>
        <v>3</v>
      </c>
      <c r="D4" s="32">
        <f>VLOOKUP(A4,$J:$L,3,FALSE)</f>
        <v>4</v>
      </c>
      <c r="E4" s="32">
        <f>VLOOKUP(A4,$K:$L,2,FALSE)</f>
        <v>4</v>
      </c>
      <c r="F4" s="32">
        <v>4</v>
      </c>
      <c r="G4" s="32">
        <v>0.70710678118654757</v>
      </c>
      <c r="H4" s="54" t="s">
        <v>167</v>
      </c>
      <c r="I4" s="54" t="s">
        <v>124</v>
      </c>
      <c r="J4" s="54" t="s">
        <v>68</v>
      </c>
      <c r="K4" s="54" t="s">
        <v>160</v>
      </c>
      <c r="L4" s="29">
        <v>5</v>
      </c>
    </row>
    <row r="5" spans="1:12" ht="12.75" x14ac:dyDescent="0.2">
      <c r="A5" s="54" t="s">
        <v>68</v>
      </c>
      <c r="B5" s="32">
        <f>VLOOKUP(A5,$H:$L,5,FALSE)</f>
        <v>6</v>
      </c>
      <c r="C5" s="32">
        <f>VLOOKUP(A5,$I:$L,4,FALSE)</f>
        <v>7</v>
      </c>
      <c r="D5" s="32">
        <f>VLOOKUP(A5,$J:$L,3,FALSE)</f>
        <v>5</v>
      </c>
      <c r="E5" s="32">
        <f>VLOOKUP(A5,$K:$L,2,FALSE)</f>
        <v>6</v>
      </c>
      <c r="F5" s="32">
        <v>6</v>
      </c>
      <c r="G5" s="32">
        <v>0.70710678118654757</v>
      </c>
      <c r="H5" s="54" t="s">
        <v>68</v>
      </c>
      <c r="I5" s="54" t="s">
        <v>72</v>
      </c>
      <c r="J5" s="54" t="s">
        <v>160</v>
      </c>
      <c r="K5" s="54" t="s">
        <v>68</v>
      </c>
      <c r="L5" s="29">
        <v>6</v>
      </c>
    </row>
    <row r="6" spans="1:12" ht="12.75" x14ac:dyDescent="0.2">
      <c r="A6" s="54" t="s">
        <v>87</v>
      </c>
      <c r="B6" s="32">
        <f>VLOOKUP(A6,$H:$L,5,FALSE)</f>
        <v>9</v>
      </c>
      <c r="C6" s="32">
        <f>VLOOKUP(A6,$I:$L,4,FALSE)</f>
        <v>10</v>
      </c>
      <c r="D6" s="32">
        <f>VLOOKUP(A6,$J:$L,3,FALSE)</f>
        <v>8</v>
      </c>
      <c r="E6" s="32">
        <f>VLOOKUP(A6,$K:$L,2,FALSE)</f>
        <v>8</v>
      </c>
      <c r="F6" s="32">
        <v>8.75</v>
      </c>
      <c r="G6" s="32">
        <v>0.82915619758884995</v>
      </c>
      <c r="H6" s="54" t="s">
        <v>87</v>
      </c>
      <c r="I6" s="54" t="s">
        <v>91</v>
      </c>
      <c r="J6" s="54" t="s">
        <v>159</v>
      </c>
      <c r="K6" s="54" t="s">
        <v>159</v>
      </c>
      <c r="L6" s="29">
        <v>9</v>
      </c>
    </row>
    <row r="7" spans="1:12" ht="12.75" x14ac:dyDescent="0.2">
      <c r="A7" s="54" t="s">
        <v>58</v>
      </c>
      <c r="B7" s="32">
        <f>VLOOKUP(A7,$H:$L,5,FALSE)</f>
        <v>28</v>
      </c>
      <c r="C7" s="32">
        <f>VLOOKUP(A7,$I:$L,4,FALSE)</f>
        <v>30</v>
      </c>
      <c r="D7" s="32">
        <f>VLOOKUP(A7,$J:$L,3,FALSE)</f>
        <v>28</v>
      </c>
      <c r="E7" s="32">
        <f>VLOOKUP(A7,$K:$L,2,FALSE)</f>
        <v>27</v>
      </c>
      <c r="F7" s="32">
        <v>28.25</v>
      </c>
      <c r="G7" s="32">
        <v>1.0897247358851685</v>
      </c>
      <c r="H7" s="54" t="s">
        <v>58</v>
      </c>
      <c r="I7" s="54" t="s">
        <v>82</v>
      </c>
      <c r="J7" s="54" t="s">
        <v>58</v>
      </c>
      <c r="K7" s="54" t="s">
        <v>124</v>
      </c>
      <c r="L7" s="29">
        <v>28</v>
      </c>
    </row>
    <row r="8" spans="1:12" ht="12.75" x14ac:dyDescent="0.2">
      <c r="A8" s="54" t="s">
        <v>116</v>
      </c>
      <c r="B8" s="32">
        <f>VLOOKUP(A8,$H:$L,5,FALSE)</f>
        <v>12</v>
      </c>
      <c r="C8" s="32">
        <f>VLOOKUP(A8,$I:$L,4,FALSE)</f>
        <v>14</v>
      </c>
      <c r="D8" s="32">
        <f>VLOOKUP(A8,$J:$L,3,FALSE)</f>
        <v>11</v>
      </c>
      <c r="E8" s="32">
        <f>VLOOKUP(A8,$K:$L,2,FALSE)</f>
        <v>13</v>
      </c>
      <c r="F8" s="32">
        <v>12.5</v>
      </c>
      <c r="G8" s="32">
        <v>1.1180339887498949</v>
      </c>
      <c r="H8" s="54" t="s">
        <v>116</v>
      </c>
      <c r="I8" s="54" t="s">
        <v>162</v>
      </c>
      <c r="J8" s="54" t="s">
        <v>111</v>
      </c>
      <c r="K8" s="54" t="s">
        <v>163</v>
      </c>
      <c r="L8" s="29">
        <v>12</v>
      </c>
    </row>
    <row r="9" spans="1:12" ht="12.75" x14ac:dyDescent="0.2">
      <c r="A9" s="54" t="s">
        <v>82</v>
      </c>
      <c r="B9" s="32">
        <f>VLOOKUP(A9,$H:$L,5,FALSE)</f>
        <v>30</v>
      </c>
      <c r="C9" s="32">
        <f>VLOOKUP(A9,$I:$L,4,FALSE)</f>
        <v>28</v>
      </c>
      <c r="D9" s="32">
        <f>VLOOKUP(A9,$J:$L,3,FALSE)</f>
        <v>31</v>
      </c>
      <c r="E9" s="32">
        <f>VLOOKUP(A9,$K:$L,2,FALSE)</f>
        <v>32</v>
      </c>
      <c r="F9" s="32">
        <v>30.25</v>
      </c>
      <c r="G9" s="32">
        <v>1.479019945774904</v>
      </c>
      <c r="H9" s="54" t="s">
        <v>82</v>
      </c>
      <c r="I9" s="54" t="s">
        <v>58</v>
      </c>
      <c r="J9" s="54" t="s">
        <v>118</v>
      </c>
      <c r="K9" s="54" t="s">
        <v>118</v>
      </c>
      <c r="L9" s="29">
        <v>30</v>
      </c>
    </row>
    <row r="10" spans="1:12" ht="12.75" x14ac:dyDescent="0.2">
      <c r="A10" s="54" t="s">
        <v>50</v>
      </c>
      <c r="B10" s="32">
        <f>VLOOKUP(A10,$H:$L,5,FALSE)</f>
        <v>17</v>
      </c>
      <c r="C10" s="32">
        <f>VLOOKUP(A10,$I:$L,4,FALSE)</f>
        <v>13</v>
      </c>
      <c r="D10" s="32">
        <f>VLOOKUP(A10,$J:$L,3,FALSE)</f>
        <v>17</v>
      </c>
      <c r="E10" s="32">
        <f>VLOOKUP(A10,$K:$L,2,FALSE)</f>
        <v>16</v>
      </c>
      <c r="F10" s="32">
        <v>15.75</v>
      </c>
      <c r="G10" s="32">
        <v>1.6393596310755001</v>
      </c>
      <c r="H10" s="54" t="s">
        <v>50</v>
      </c>
      <c r="I10" s="54" t="s">
        <v>101</v>
      </c>
      <c r="J10" s="54" t="s">
        <v>50</v>
      </c>
      <c r="K10" s="54" t="s">
        <v>162</v>
      </c>
      <c r="L10" s="29">
        <v>17</v>
      </c>
    </row>
    <row r="11" spans="1:12" ht="12.75" x14ac:dyDescent="0.2">
      <c r="A11" s="54" t="s">
        <v>138</v>
      </c>
      <c r="B11" s="32">
        <f>VLOOKUP(A11,$H:$L,5,FALSE)</f>
        <v>19</v>
      </c>
      <c r="C11" s="32">
        <f>VLOOKUP(A11,$I:$L,4,FALSE)</f>
        <v>16</v>
      </c>
      <c r="D11" s="32">
        <f>VLOOKUP(A11,$J:$L,3,FALSE)</f>
        <v>20</v>
      </c>
      <c r="E11" s="32">
        <f>VLOOKUP(A11,$K:$L,2,FALSE)</f>
        <v>20</v>
      </c>
      <c r="F11" s="32">
        <v>18.75</v>
      </c>
      <c r="G11" s="32">
        <v>1.6393596310755001</v>
      </c>
      <c r="H11" s="54" t="s">
        <v>138</v>
      </c>
      <c r="I11" s="54" t="s">
        <v>78</v>
      </c>
      <c r="J11" s="54" t="s">
        <v>154</v>
      </c>
      <c r="K11" s="54" t="s">
        <v>122</v>
      </c>
      <c r="L11" s="29">
        <v>19</v>
      </c>
    </row>
    <row r="12" spans="1:12" ht="12.75" x14ac:dyDescent="0.2">
      <c r="A12" s="54" t="s">
        <v>80</v>
      </c>
      <c r="B12" s="32">
        <f>VLOOKUP(A12,$H:$L,5,FALSE)</f>
        <v>3</v>
      </c>
      <c r="C12" s="32">
        <f>VLOOKUP(A12,$I:$L,4,FALSE)</f>
        <v>4</v>
      </c>
      <c r="D12" s="32">
        <f>VLOOKUP(A12,$J:$L,3,FALSE)</f>
        <v>7</v>
      </c>
      <c r="E12" s="32">
        <f>VLOOKUP(A12,$K:$L,2,FALSE)</f>
        <v>7</v>
      </c>
      <c r="F12" s="32">
        <v>5.25</v>
      </c>
      <c r="G12" s="32">
        <v>1.7853571071357126</v>
      </c>
      <c r="H12" s="54" t="s">
        <v>80</v>
      </c>
      <c r="I12" s="54" t="s">
        <v>167</v>
      </c>
      <c r="J12" s="54" t="s">
        <v>91</v>
      </c>
      <c r="K12" s="54" t="s">
        <v>91</v>
      </c>
      <c r="L12" s="29">
        <v>3</v>
      </c>
    </row>
    <row r="13" spans="1:12" ht="12.75" x14ac:dyDescent="0.2">
      <c r="A13" s="54" t="s">
        <v>162</v>
      </c>
      <c r="B13" s="32">
        <f>VLOOKUP(A13,$H:$L,5,FALSE)</f>
        <v>13</v>
      </c>
      <c r="C13" s="32">
        <f>VLOOKUP(A13,$I:$L,4,FALSE)</f>
        <v>12</v>
      </c>
      <c r="D13" s="32">
        <f>VLOOKUP(A13,$J:$L,3,FALSE)</f>
        <v>16</v>
      </c>
      <c r="E13" s="32">
        <f>VLOOKUP(A13,$K:$L,2,FALSE)</f>
        <v>17</v>
      </c>
      <c r="F13" s="32">
        <v>14.5</v>
      </c>
      <c r="G13" s="32">
        <v>2.0615528128088303</v>
      </c>
      <c r="H13" s="54" t="s">
        <v>162</v>
      </c>
      <c r="I13" s="54" t="s">
        <v>50</v>
      </c>
      <c r="J13" s="54" t="s">
        <v>163</v>
      </c>
      <c r="K13" s="54" t="s">
        <v>116</v>
      </c>
      <c r="L13" s="29">
        <v>13</v>
      </c>
    </row>
    <row r="14" spans="1:12" ht="12.75" x14ac:dyDescent="0.2">
      <c r="A14" s="54" t="s">
        <v>122</v>
      </c>
      <c r="B14" s="32">
        <f>VLOOKUP(A14,$H:$L,5,FALSE)</f>
        <v>18</v>
      </c>
      <c r="C14" s="32">
        <f>VLOOKUP(A14,$I:$L,4,FALSE)</f>
        <v>23</v>
      </c>
      <c r="D14" s="32">
        <f>VLOOKUP(A14,$J:$L,3,FALSE)</f>
        <v>18</v>
      </c>
      <c r="E14" s="32">
        <f>VLOOKUP(A14,$K:$L,2,FALSE)</f>
        <v>19</v>
      </c>
      <c r="F14" s="32">
        <v>19.5</v>
      </c>
      <c r="G14" s="32">
        <v>2.0615528128088303</v>
      </c>
      <c r="H14" s="54" t="s">
        <v>122</v>
      </c>
      <c r="I14" s="54" t="s">
        <v>113</v>
      </c>
      <c r="J14" s="54" t="s">
        <v>122</v>
      </c>
      <c r="K14" s="54" t="s">
        <v>154</v>
      </c>
      <c r="L14" s="29">
        <v>18</v>
      </c>
    </row>
    <row r="15" spans="1:12" ht="12.75" x14ac:dyDescent="0.2">
      <c r="A15" s="54" t="s">
        <v>101</v>
      </c>
      <c r="B15" s="32">
        <f>VLOOKUP(A15,$H:$L,5,FALSE)</f>
        <v>21</v>
      </c>
      <c r="C15" s="32">
        <f>VLOOKUP(A15,$I:$L,4,FALSE)</f>
        <v>17</v>
      </c>
      <c r="D15" s="32">
        <f>VLOOKUP(A15,$J:$L,3,FALSE)</f>
        <v>22</v>
      </c>
      <c r="E15" s="32">
        <f>VLOOKUP(A15,$K:$L,2,FALSE)</f>
        <v>22</v>
      </c>
      <c r="F15" s="32">
        <v>20.5</v>
      </c>
      <c r="G15" s="32">
        <v>2.0615528128088303</v>
      </c>
      <c r="H15" s="54" t="s">
        <v>101</v>
      </c>
      <c r="I15" s="54" t="s">
        <v>153</v>
      </c>
      <c r="J15" s="54" t="s">
        <v>152</v>
      </c>
      <c r="K15" s="54" t="s">
        <v>152</v>
      </c>
      <c r="L15" s="29">
        <v>21</v>
      </c>
    </row>
    <row r="16" spans="1:12" ht="12.75" x14ac:dyDescent="0.2">
      <c r="A16" s="54" t="s">
        <v>166</v>
      </c>
      <c r="B16" s="32">
        <f>VLOOKUP(A16,$H:$L,5,FALSE)</f>
        <v>33</v>
      </c>
      <c r="C16" s="32">
        <f>VLOOKUP(A16,$I:$L,4,FALSE)</f>
        <v>27</v>
      </c>
      <c r="D16" s="32">
        <f>VLOOKUP(A16,$J:$L,3,FALSE)</f>
        <v>32</v>
      </c>
      <c r="E16" s="32">
        <f>VLOOKUP(A16,$K:$L,2,FALSE)</f>
        <v>31</v>
      </c>
      <c r="F16" s="32">
        <v>30.75</v>
      </c>
      <c r="G16" s="32">
        <v>2.2776083947860748</v>
      </c>
      <c r="H16" s="54" t="s">
        <v>166</v>
      </c>
      <c r="I16" s="54" t="s">
        <v>150</v>
      </c>
      <c r="J16" s="54" t="s">
        <v>105</v>
      </c>
      <c r="K16" s="54" t="s">
        <v>153</v>
      </c>
      <c r="L16" s="29">
        <v>33</v>
      </c>
    </row>
    <row r="17" spans="1:12" ht="12.75" x14ac:dyDescent="0.2">
      <c r="A17" s="54" t="s">
        <v>160</v>
      </c>
      <c r="B17" s="32">
        <f>VLOOKUP(A17,$H:$L,5,FALSE)</f>
        <v>11</v>
      </c>
      <c r="C17" s="32">
        <f>VLOOKUP(A17,$I:$L,4,FALSE)</f>
        <v>8</v>
      </c>
      <c r="D17" s="32">
        <f>VLOOKUP(A17,$J:$L,3,FALSE)</f>
        <v>6</v>
      </c>
      <c r="E17" s="32">
        <f>VLOOKUP(A17,$K:$L,2,FALSE)</f>
        <v>5</v>
      </c>
      <c r="F17" s="32">
        <v>7.5</v>
      </c>
      <c r="G17" s="32">
        <v>2.2912878474779199</v>
      </c>
      <c r="H17" s="54" t="s">
        <v>160</v>
      </c>
      <c r="I17" s="54" t="s">
        <v>131</v>
      </c>
      <c r="J17" s="54" t="s">
        <v>116</v>
      </c>
      <c r="K17" s="54" t="s">
        <v>111</v>
      </c>
      <c r="L17" s="29">
        <v>11</v>
      </c>
    </row>
    <row r="18" spans="1:12" ht="12.75" x14ac:dyDescent="0.2">
      <c r="A18" s="69" t="s">
        <v>118</v>
      </c>
      <c r="B18" s="32">
        <f>VLOOKUP(A18,$H:$L,5,FALSE)</f>
        <v>35</v>
      </c>
      <c r="C18" s="32">
        <f>VLOOKUP(A18,$I:$L,4,FALSE)</f>
        <v>35</v>
      </c>
      <c r="D18" s="32">
        <f>VLOOKUP(A18,$J:$L,3,FALSE)</f>
        <v>30</v>
      </c>
      <c r="E18" s="32">
        <f>VLOOKUP(A18,$K:$L,2,FALSE)</f>
        <v>30</v>
      </c>
      <c r="F18" s="32">
        <v>32.5</v>
      </c>
      <c r="G18" s="32">
        <v>2.5</v>
      </c>
      <c r="H18" s="69" t="s">
        <v>118</v>
      </c>
      <c r="I18" s="69" t="s">
        <v>118</v>
      </c>
      <c r="J18" s="69" t="s">
        <v>103</v>
      </c>
      <c r="K18" s="69" t="s">
        <v>103</v>
      </c>
      <c r="L18" s="70">
        <v>35</v>
      </c>
    </row>
    <row r="19" spans="1:12" ht="12.75" x14ac:dyDescent="0.2">
      <c r="A19" s="54" t="s">
        <v>91</v>
      </c>
      <c r="B19" s="32">
        <f>VLOOKUP(A19,$H:$L,5,FALSE)</f>
        <v>7</v>
      </c>
      <c r="C19" s="32">
        <f>VLOOKUP(A19,$I:$L,4,FALSE)</f>
        <v>9</v>
      </c>
      <c r="D19" s="32">
        <f>VLOOKUP(A19,$J:$L,3,FALSE)</f>
        <v>3</v>
      </c>
      <c r="E19" s="32">
        <f>VLOOKUP(A19,$K:$L,2,FALSE)</f>
        <v>3</v>
      </c>
      <c r="F19" s="32">
        <v>5.5</v>
      </c>
      <c r="G19" s="32">
        <v>2.598076211353316</v>
      </c>
      <c r="H19" s="54" t="s">
        <v>91</v>
      </c>
      <c r="I19" s="54" t="s">
        <v>68</v>
      </c>
      <c r="J19" s="54" t="s">
        <v>80</v>
      </c>
      <c r="K19" s="54" t="s">
        <v>80</v>
      </c>
      <c r="L19" s="29">
        <v>7</v>
      </c>
    </row>
    <row r="20" spans="1:12" ht="12.75" x14ac:dyDescent="0.2">
      <c r="A20" s="54" t="s">
        <v>150</v>
      </c>
      <c r="B20" s="32">
        <f>VLOOKUP(A20,$H:$L,5,FALSE)</f>
        <v>25</v>
      </c>
      <c r="C20" s="32">
        <f>VLOOKUP(A20,$I:$L,4,FALSE)</f>
        <v>33</v>
      </c>
      <c r="D20" s="32">
        <f>VLOOKUP(A20,$J:$L,3,FALSE)</f>
        <v>27</v>
      </c>
      <c r="E20" s="32">
        <f>VLOOKUP(A20,$K:$L,2,FALSE)</f>
        <v>26</v>
      </c>
      <c r="F20" s="32">
        <v>27.75</v>
      </c>
      <c r="G20" s="32">
        <v>3.1124748994971831</v>
      </c>
      <c r="H20" s="54" t="s">
        <v>150</v>
      </c>
      <c r="I20" s="54" t="s">
        <v>105</v>
      </c>
      <c r="J20" s="54" t="s">
        <v>131</v>
      </c>
      <c r="K20" s="54" t="s">
        <v>61</v>
      </c>
      <c r="L20" s="29">
        <v>25</v>
      </c>
    </row>
    <row r="21" spans="1:12" ht="12.75" x14ac:dyDescent="0.2">
      <c r="A21" s="54" t="s">
        <v>61</v>
      </c>
      <c r="B21" s="32">
        <f>VLOOKUP(A21,$H:$L,5,FALSE)</f>
        <v>32</v>
      </c>
      <c r="C21" s="32">
        <f>VLOOKUP(A21,$I:$L,4,FALSE)</f>
        <v>32</v>
      </c>
      <c r="D21" s="32">
        <f>VLOOKUP(A21,$J:$L,3,FALSE)</f>
        <v>24</v>
      </c>
      <c r="E21" s="32">
        <f>VLOOKUP(A21,$K:$L,2,FALSE)</f>
        <v>25</v>
      </c>
      <c r="F21" s="32">
        <v>28.25</v>
      </c>
      <c r="G21" s="32">
        <v>3.7666297933298409</v>
      </c>
      <c r="H21" s="54" t="s">
        <v>61</v>
      </c>
      <c r="I21" s="54" t="s">
        <v>61</v>
      </c>
      <c r="J21" s="54" t="s">
        <v>166</v>
      </c>
      <c r="K21" s="54" t="s">
        <v>82</v>
      </c>
      <c r="L21" s="29">
        <v>32</v>
      </c>
    </row>
    <row r="22" spans="1:12" ht="12.75" x14ac:dyDescent="0.2">
      <c r="A22" s="54" t="s">
        <v>72</v>
      </c>
      <c r="B22" s="32">
        <f>VLOOKUP(A22,$H:$L,5,FALSE)</f>
        <v>8</v>
      </c>
      <c r="C22" s="32">
        <f>VLOOKUP(A22,$I:$L,4,FALSE)</f>
        <v>6</v>
      </c>
      <c r="D22" s="32">
        <f>VLOOKUP(A22,$J:$L,3,FALSE)</f>
        <v>14</v>
      </c>
      <c r="E22" s="32">
        <f>VLOOKUP(A22,$K:$L,2,FALSE)</f>
        <v>15</v>
      </c>
      <c r="F22" s="32">
        <v>10.75</v>
      </c>
      <c r="G22" s="32">
        <v>3.8324274291889728</v>
      </c>
      <c r="H22" s="54" t="s">
        <v>72</v>
      </c>
      <c r="I22" s="54" t="s">
        <v>160</v>
      </c>
      <c r="J22" s="54" t="s">
        <v>87</v>
      </c>
      <c r="K22" s="54" t="s">
        <v>87</v>
      </c>
      <c r="L22" s="29">
        <v>8</v>
      </c>
    </row>
    <row r="23" spans="1:12" ht="12.75" x14ac:dyDescent="0.2">
      <c r="A23" s="54" t="s">
        <v>113</v>
      </c>
      <c r="B23" s="32">
        <f>VLOOKUP(A23,$H:$L,5,FALSE)</f>
        <v>29</v>
      </c>
      <c r="C23" s="32">
        <f>VLOOKUP(A23,$I:$L,4,FALSE)</f>
        <v>18</v>
      </c>
      <c r="D23" s="32">
        <f>VLOOKUP(A23,$J:$L,3,FALSE)</f>
        <v>23</v>
      </c>
      <c r="E23" s="32">
        <f>VLOOKUP(A23,$K:$L,2,FALSE)</f>
        <v>23</v>
      </c>
      <c r="F23" s="32">
        <v>23.25</v>
      </c>
      <c r="G23" s="32">
        <v>3.897114317029974</v>
      </c>
      <c r="H23" s="54" t="s">
        <v>113</v>
      </c>
      <c r="I23" s="54" t="s">
        <v>159</v>
      </c>
      <c r="J23" s="54" t="s">
        <v>78</v>
      </c>
      <c r="K23" s="54" t="s">
        <v>78</v>
      </c>
      <c r="L23" s="29">
        <v>29</v>
      </c>
    </row>
    <row r="24" spans="1:12" ht="12.75" x14ac:dyDescent="0.2">
      <c r="A24" s="54" t="s">
        <v>78</v>
      </c>
      <c r="B24" s="32">
        <f>VLOOKUP(A24,$H:$L,5,FALSE)</f>
        <v>26</v>
      </c>
      <c r="C24" s="32">
        <f>VLOOKUP(A24,$I:$L,4,FALSE)</f>
        <v>19</v>
      </c>
      <c r="D24" s="32">
        <f>VLOOKUP(A24,$J:$L,3,FALSE)</f>
        <v>29</v>
      </c>
      <c r="E24" s="32">
        <f>VLOOKUP(A24,$K:$L,2,FALSE)</f>
        <v>29</v>
      </c>
      <c r="F24" s="32">
        <v>25.75</v>
      </c>
      <c r="G24" s="32">
        <v>4.0850336595920478</v>
      </c>
      <c r="H24" s="54" t="s">
        <v>78</v>
      </c>
      <c r="I24" s="54" t="s">
        <v>163</v>
      </c>
      <c r="J24" s="54" t="s">
        <v>124</v>
      </c>
      <c r="K24" s="54" t="s">
        <v>150</v>
      </c>
      <c r="L24" s="29">
        <v>26</v>
      </c>
    </row>
    <row r="25" spans="1:12" ht="12.75" x14ac:dyDescent="0.2">
      <c r="A25" s="54" t="s">
        <v>152</v>
      </c>
      <c r="B25" s="32">
        <f>VLOOKUP(A25,$H:$L,5,FALSE)</f>
        <v>31</v>
      </c>
      <c r="C25" s="32">
        <f>VLOOKUP(A25,$I:$L,4,FALSE)</f>
        <v>24</v>
      </c>
      <c r="D25" s="32">
        <f>VLOOKUP(A25,$J:$L,3,FALSE)</f>
        <v>21</v>
      </c>
      <c r="E25" s="32">
        <f>VLOOKUP(A25,$K:$L,2,FALSE)</f>
        <v>21</v>
      </c>
      <c r="F25" s="32">
        <v>24.25</v>
      </c>
      <c r="G25" s="32">
        <v>4.0850336595920478</v>
      </c>
      <c r="H25" s="54" t="s">
        <v>152</v>
      </c>
      <c r="I25" s="54" t="s">
        <v>35</v>
      </c>
      <c r="J25" s="54" t="s">
        <v>82</v>
      </c>
      <c r="K25" s="54" t="s">
        <v>166</v>
      </c>
      <c r="L25" s="29">
        <v>31</v>
      </c>
    </row>
    <row r="26" spans="1:12" ht="12.75" x14ac:dyDescent="0.2">
      <c r="A26" s="54" t="s">
        <v>154</v>
      </c>
      <c r="B26" s="32">
        <f>VLOOKUP(A26,$H:$L,5,FALSE)</f>
        <v>27</v>
      </c>
      <c r="C26" s="32">
        <f>VLOOKUP(A26,$I:$L,4,FALSE)</f>
        <v>15</v>
      </c>
      <c r="D26" s="32">
        <f>VLOOKUP(A26,$J:$L,3,FALSE)</f>
        <v>19</v>
      </c>
      <c r="E26" s="32">
        <f>VLOOKUP(A26,$K:$L,2,FALSE)</f>
        <v>18</v>
      </c>
      <c r="F26" s="32">
        <v>19.75</v>
      </c>
      <c r="G26" s="32">
        <v>4.4370598373247123</v>
      </c>
      <c r="H26" s="54" t="s">
        <v>154</v>
      </c>
      <c r="I26" s="54" t="s">
        <v>166</v>
      </c>
      <c r="J26" s="54" t="s">
        <v>150</v>
      </c>
      <c r="K26" s="54" t="s">
        <v>58</v>
      </c>
      <c r="L26" s="29">
        <v>27</v>
      </c>
    </row>
    <row r="27" spans="1:12" ht="12.75" x14ac:dyDescent="0.2">
      <c r="A27" s="54" t="s">
        <v>105</v>
      </c>
      <c r="B27" s="32">
        <f>VLOOKUP(A27,$H:$L,5,FALSE)</f>
        <v>24</v>
      </c>
      <c r="C27" s="32">
        <f>VLOOKUP(A27,$I:$L,4,FALSE)</f>
        <v>25</v>
      </c>
      <c r="D27" s="32">
        <f>VLOOKUP(A27,$J:$L,3,FALSE)</f>
        <v>33</v>
      </c>
      <c r="E27" s="32">
        <f>VLOOKUP(A27,$K:$L,2,FALSE)</f>
        <v>34</v>
      </c>
      <c r="F27" s="32">
        <v>29</v>
      </c>
      <c r="G27" s="32">
        <v>4.5276925690687087</v>
      </c>
      <c r="H27" s="54" t="s">
        <v>105</v>
      </c>
      <c r="I27" s="54" t="s">
        <v>152</v>
      </c>
      <c r="J27" s="54" t="s">
        <v>61</v>
      </c>
      <c r="K27" s="54" t="s">
        <v>131</v>
      </c>
      <c r="L27" s="29">
        <v>24</v>
      </c>
    </row>
    <row r="28" spans="1:12" ht="12.75" x14ac:dyDescent="0.2">
      <c r="A28" s="54" t="s">
        <v>111</v>
      </c>
      <c r="B28" s="32">
        <f>VLOOKUP(A28,$H:$L,5,FALSE)</f>
        <v>10</v>
      </c>
      <c r="C28" s="32">
        <f>VLOOKUP(A28,$I:$L,4,FALSE)</f>
        <v>22</v>
      </c>
      <c r="D28" s="32">
        <f>VLOOKUP(A28,$J:$L,3,FALSE)</f>
        <v>12</v>
      </c>
      <c r="E28" s="32">
        <f>VLOOKUP(A28,$K:$L,2,FALSE)</f>
        <v>11</v>
      </c>
      <c r="F28" s="32">
        <v>13.75</v>
      </c>
      <c r="G28" s="32">
        <v>4.815340071064556</v>
      </c>
      <c r="H28" s="54" t="s">
        <v>111</v>
      </c>
      <c r="I28" s="54" t="s">
        <v>87</v>
      </c>
      <c r="J28" s="54" t="s">
        <v>158</v>
      </c>
      <c r="K28" s="54" t="s">
        <v>158</v>
      </c>
      <c r="L28" s="29">
        <v>10</v>
      </c>
    </row>
    <row r="29" spans="1:12" ht="12.75" x14ac:dyDescent="0.2">
      <c r="A29" s="54" t="s">
        <v>153</v>
      </c>
      <c r="B29" s="32">
        <f>VLOOKUP(A29,$H:$L,5,FALSE)</f>
        <v>34</v>
      </c>
      <c r="C29" s="32">
        <f>VLOOKUP(A29,$I:$L,4,FALSE)</f>
        <v>21</v>
      </c>
      <c r="D29" s="32">
        <f>VLOOKUP(A29,$J:$L,3,FALSE)</f>
        <v>34</v>
      </c>
      <c r="E29" s="32">
        <f>VLOOKUP(A29,$K:$L,2,FALSE)</f>
        <v>33</v>
      </c>
      <c r="F29" s="32">
        <v>30.5</v>
      </c>
      <c r="G29" s="32">
        <v>5.5</v>
      </c>
      <c r="H29" s="54" t="s">
        <v>153</v>
      </c>
      <c r="I29" s="54" t="s">
        <v>103</v>
      </c>
      <c r="J29" s="54" t="s">
        <v>153</v>
      </c>
      <c r="K29" s="54" t="s">
        <v>105</v>
      </c>
      <c r="L29" s="29">
        <v>34</v>
      </c>
    </row>
    <row r="30" spans="1:12" ht="12.75" x14ac:dyDescent="0.2">
      <c r="A30" s="54" t="s">
        <v>131</v>
      </c>
      <c r="B30" s="32">
        <f>VLOOKUP(A30,$H:$L,5,FALSE)</f>
        <v>20</v>
      </c>
      <c r="C30" s="32">
        <f>VLOOKUP(A30,$I:$L,4,FALSE)</f>
        <v>11</v>
      </c>
      <c r="D30" s="32">
        <f>VLOOKUP(A30,$J:$L,3,FALSE)</f>
        <v>25</v>
      </c>
      <c r="E30" s="32">
        <f>VLOOKUP(A30,$K:$L,2,FALSE)</f>
        <v>24</v>
      </c>
      <c r="F30" s="32">
        <v>20</v>
      </c>
      <c r="G30" s="32">
        <v>5.5226805085936306</v>
      </c>
      <c r="H30" s="54" t="s">
        <v>131</v>
      </c>
      <c r="I30" s="54" t="s">
        <v>158</v>
      </c>
      <c r="J30" s="54" t="s">
        <v>138</v>
      </c>
      <c r="K30" s="54" t="s">
        <v>138</v>
      </c>
      <c r="L30" s="29">
        <v>20</v>
      </c>
    </row>
    <row r="31" spans="1:12" ht="12.75" x14ac:dyDescent="0.2">
      <c r="A31" s="54" t="s">
        <v>158</v>
      </c>
      <c r="B31" s="32">
        <f>VLOOKUP(A31,$H:$L,5,FALSE)</f>
        <v>23</v>
      </c>
      <c r="C31" s="32">
        <f>VLOOKUP(A31,$I:$L,4,FALSE)</f>
        <v>20</v>
      </c>
      <c r="D31" s="32">
        <f>VLOOKUP(A31,$J:$L,3,FALSE)</f>
        <v>10</v>
      </c>
      <c r="E31" s="32">
        <f>VLOOKUP(A31,$K:$L,2,FALSE)</f>
        <v>10</v>
      </c>
      <c r="F31" s="32">
        <v>15.75</v>
      </c>
      <c r="G31" s="32">
        <v>5.8470077817632502</v>
      </c>
      <c r="H31" s="54" t="s">
        <v>158</v>
      </c>
      <c r="I31" s="54" t="s">
        <v>122</v>
      </c>
      <c r="J31" s="54" t="s">
        <v>113</v>
      </c>
      <c r="K31" s="54" t="s">
        <v>113</v>
      </c>
      <c r="L31" s="29">
        <v>23</v>
      </c>
    </row>
    <row r="32" spans="1:12" ht="12.75" x14ac:dyDescent="0.2">
      <c r="A32" s="54" t="s">
        <v>163</v>
      </c>
      <c r="B32" s="32">
        <f>VLOOKUP(A32,$H:$L,5,FALSE)</f>
        <v>22</v>
      </c>
      <c r="C32" s="32">
        <f>VLOOKUP(A32,$I:$L,4,FALSE)</f>
        <v>26</v>
      </c>
      <c r="D32" s="32">
        <f>VLOOKUP(A32,$J:$L,3,FALSE)</f>
        <v>13</v>
      </c>
      <c r="E32" s="32">
        <f>VLOOKUP(A32,$K:$L,2,FALSE)</f>
        <v>12</v>
      </c>
      <c r="F32" s="32">
        <v>18.25</v>
      </c>
      <c r="G32" s="32">
        <v>5.9319052588523364</v>
      </c>
      <c r="H32" s="54" t="s">
        <v>163</v>
      </c>
      <c r="I32" s="54" t="s">
        <v>111</v>
      </c>
      <c r="J32" s="54" t="s">
        <v>101</v>
      </c>
      <c r="K32" s="54" t="s">
        <v>101</v>
      </c>
      <c r="L32" s="29">
        <v>22</v>
      </c>
    </row>
    <row r="33" spans="1:12" ht="12.75" x14ac:dyDescent="0.2">
      <c r="A33" s="54" t="s">
        <v>35</v>
      </c>
      <c r="B33" s="32">
        <f>VLOOKUP(A33,$H:$L,5,FALSE)</f>
        <v>16</v>
      </c>
      <c r="C33" s="32">
        <f>VLOOKUP(A33,$I:$L,4,FALSE)</f>
        <v>31</v>
      </c>
      <c r="D33" s="32">
        <f>VLOOKUP(A33,$J:$L,3,FALSE)</f>
        <v>15</v>
      </c>
      <c r="E33" s="32">
        <f>VLOOKUP(A33,$K:$L,2,FALSE)</f>
        <v>14</v>
      </c>
      <c r="F33" s="32">
        <v>19</v>
      </c>
      <c r="G33" s="32">
        <v>6.9641941385920596</v>
      </c>
      <c r="H33" s="54" t="s">
        <v>35</v>
      </c>
      <c r="I33" s="54" t="s">
        <v>138</v>
      </c>
      <c r="J33" s="54" t="s">
        <v>162</v>
      </c>
      <c r="K33" s="54" t="s">
        <v>50</v>
      </c>
      <c r="L33" s="29">
        <v>16</v>
      </c>
    </row>
    <row r="34" spans="1:12" ht="12.75" x14ac:dyDescent="0.2">
      <c r="A34" s="54" t="s">
        <v>159</v>
      </c>
      <c r="B34" s="32">
        <f>VLOOKUP(A34,$H:$L,5,FALSE)</f>
        <v>14</v>
      </c>
      <c r="C34" s="32">
        <f>VLOOKUP(A34,$I:$L,4,FALSE)</f>
        <v>29</v>
      </c>
      <c r="D34" s="32">
        <f>VLOOKUP(A34,$J:$L,3,FALSE)</f>
        <v>9</v>
      </c>
      <c r="E34" s="32">
        <f>VLOOKUP(A34,$K:$L,2,FALSE)</f>
        <v>9</v>
      </c>
      <c r="F34" s="32">
        <v>15.25</v>
      </c>
      <c r="G34" s="32">
        <v>8.1967981553775004</v>
      </c>
      <c r="H34" s="54" t="s">
        <v>159</v>
      </c>
      <c r="I34" s="54" t="s">
        <v>116</v>
      </c>
      <c r="J34" s="54" t="s">
        <v>72</v>
      </c>
      <c r="K34" s="54" t="s">
        <v>35</v>
      </c>
      <c r="L34" s="29">
        <v>14</v>
      </c>
    </row>
    <row r="35" spans="1:12" ht="12.75" x14ac:dyDescent="0.2">
      <c r="A35" s="54" t="s">
        <v>103</v>
      </c>
      <c r="B35" s="32">
        <f>VLOOKUP(A35,$H:$L,5,FALSE)</f>
        <v>15</v>
      </c>
      <c r="C35" s="32">
        <f>VLOOKUP(A35,$I:$L,4,FALSE)</f>
        <v>34</v>
      </c>
      <c r="D35" s="32">
        <f>VLOOKUP(A35,$J:$L,3,FALSE)</f>
        <v>35</v>
      </c>
      <c r="E35" s="32">
        <f>VLOOKUP(A35,$K:$L,2,FALSE)</f>
        <v>35</v>
      </c>
      <c r="F35" s="32">
        <v>29.75</v>
      </c>
      <c r="G35" s="32">
        <v>8.5256964524899672</v>
      </c>
      <c r="H35" s="54" t="s">
        <v>103</v>
      </c>
      <c r="I35" s="54" t="s">
        <v>154</v>
      </c>
      <c r="J35" s="54" t="s">
        <v>35</v>
      </c>
      <c r="K35" s="54" t="s">
        <v>72</v>
      </c>
      <c r="L35" s="29">
        <v>15</v>
      </c>
    </row>
    <row r="36" spans="1:12" ht="12.75" x14ac:dyDescent="0.2">
      <c r="A36" s="55" t="s">
        <v>124</v>
      </c>
      <c r="B36" s="32">
        <f>VLOOKUP(A36,$H:$L,5,FALSE)</f>
        <v>4</v>
      </c>
      <c r="C36" s="32">
        <f>VLOOKUP(A36,$I:$L,4,FALSE)</f>
        <v>5</v>
      </c>
      <c r="D36" s="32">
        <f>VLOOKUP(A36,$J:$L,3,FALSE)</f>
        <v>26</v>
      </c>
      <c r="E36" s="32">
        <f>VLOOKUP(A36,$K:$L,2,FALSE)</f>
        <v>28</v>
      </c>
      <c r="F36" s="32">
        <v>15.75</v>
      </c>
      <c r="G36" s="32">
        <v>11.277743568639961</v>
      </c>
      <c r="H36" s="55" t="s">
        <v>124</v>
      </c>
      <c r="I36" s="55" t="s">
        <v>80</v>
      </c>
      <c r="J36" s="55" t="s">
        <v>167</v>
      </c>
      <c r="K36" s="55" t="s">
        <v>167</v>
      </c>
      <c r="L36" s="30">
        <v>4</v>
      </c>
    </row>
  </sheetData>
  <autoFilter ref="A1:L36" xr:uid="{A962AB0A-45DE-4224-AD9F-13578AB1821C}">
    <sortState ref="A2:L36">
      <sortCondition ref="G1:G36"/>
    </sortState>
  </autoFilter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sheetData>
    <row r="1" spans="1:6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 t="s">
        <v>179</v>
      </c>
    </row>
    <row r="3" spans="1:6" x14ac:dyDescent="0.25">
      <c r="A3">
        <v>623571410.57506204</v>
      </c>
      <c r="B3">
        <v>26515952.550845999</v>
      </c>
      <c r="C3">
        <v>209404600.53193301</v>
      </c>
      <c r="D3">
        <v>198868232.01707301</v>
      </c>
      <c r="E3">
        <v>1364276947.88586</v>
      </c>
      <c r="F3" t="s">
        <v>180</v>
      </c>
    </row>
    <row r="4" spans="1:6" x14ac:dyDescent="0.25">
      <c r="A4">
        <v>56688310.052278399</v>
      </c>
      <c r="B4">
        <v>2410541.1409860002</v>
      </c>
      <c r="C4">
        <v>19036781.8665394</v>
      </c>
      <c r="D4">
        <v>18078930.1833703</v>
      </c>
      <c r="E4">
        <v>124025177.080533</v>
      </c>
      <c r="F4" t="s">
        <v>181</v>
      </c>
    </row>
    <row r="5" spans="1:6" x14ac:dyDescent="0.25">
      <c r="A5">
        <v>5945.6428257392399</v>
      </c>
      <c r="B5">
        <v>1282.05969642222</v>
      </c>
      <c r="C5">
        <v>3647.4470315926101</v>
      </c>
      <c r="D5">
        <v>3579.3130160923602</v>
      </c>
      <c r="E5">
        <v>9011.6686557883804</v>
      </c>
      <c r="F5" t="s">
        <v>182</v>
      </c>
    </row>
    <row r="6" spans="1:6" x14ac:dyDescent="0.25">
      <c r="A6">
        <v>1.22238540762418</v>
      </c>
      <c r="B6">
        <v>0.20619775010010899</v>
      </c>
      <c r="C6">
        <v>0.58388510726369103</v>
      </c>
      <c r="D6">
        <v>0.61659872941568294</v>
      </c>
      <c r="E6">
        <v>1.87835606227605</v>
      </c>
      <c r="F6" t="s">
        <v>183</v>
      </c>
    </row>
    <row r="7" spans="1:6" x14ac:dyDescent="0.25">
      <c r="A7">
        <v>0.50123620943828995</v>
      </c>
      <c r="B7">
        <v>2.5003577176725801E-3</v>
      </c>
      <c r="C7">
        <v>6.8543509724560705E-4</v>
      </c>
      <c r="D7">
        <v>3.7447674871571801E-2</v>
      </c>
      <c r="E7">
        <v>0.65369896621108503</v>
      </c>
      <c r="F7" t="s">
        <v>184</v>
      </c>
    </row>
    <row r="8" spans="1:6" x14ac:dyDescent="0.25">
      <c r="A8">
        <v>3.3077141672116298E-2</v>
      </c>
      <c r="B8">
        <v>4.5043534615734999E-3</v>
      </c>
      <c r="C8">
        <v>1.7230250443704E-2</v>
      </c>
      <c r="D8">
        <v>2.1759806633361401E-2</v>
      </c>
      <c r="E8">
        <v>6.2214772666067002E-2</v>
      </c>
      <c r="F8" t="s">
        <v>185</v>
      </c>
    </row>
    <row r="9" spans="1:6" x14ac:dyDescent="0.25">
      <c r="A9">
        <v>0.51556302794576503</v>
      </c>
      <c r="B9">
        <v>1.0927452530489901</v>
      </c>
      <c r="C9">
        <v>1.0820157709493301</v>
      </c>
      <c r="D9">
        <v>1.0370477510079099</v>
      </c>
      <c r="E9">
        <v>0.31871636450173901</v>
      </c>
      <c r="F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60" t="s">
        <v>202</v>
      </c>
      <c r="B1" s="62" t="s">
        <v>212</v>
      </c>
      <c r="C1" s="62"/>
      <c r="D1" s="62"/>
      <c r="E1" s="62"/>
      <c r="F1" s="5"/>
    </row>
    <row r="2" spans="1:6" ht="24.75" customHeight="1" x14ac:dyDescent="0.25">
      <c r="A2" s="61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56">
        <v>1</v>
      </c>
      <c r="B3" s="56" t="s">
        <v>206</v>
      </c>
      <c r="C3" s="57">
        <v>0.3</v>
      </c>
      <c r="D3" s="57">
        <v>0.1</v>
      </c>
      <c r="E3" s="57">
        <v>0</v>
      </c>
    </row>
    <row r="4" spans="1:6" s="14" customFormat="1" ht="9.75" customHeight="1" x14ac:dyDescent="0.25">
      <c r="A4" s="56">
        <v>2</v>
      </c>
      <c r="B4" s="56" t="s">
        <v>207</v>
      </c>
      <c r="C4" s="57">
        <v>0.3</v>
      </c>
      <c r="D4" s="57">
        <v>0.1</v>
      </c>
      <c r="E4" s="57">
        <v>0</v>
      </c>
    </row>
    <row r="5" spans="1:6" s="14" customFormat="1" ht="9.75" customHeight="1" x14ac:dyDescent="0.25">
      <c r="A5" s="56">
        <v>3</v>
      </c>
      <c r="B5" s="56" t="s">
        <v>206</v>
      </c>
      <c r="C5" s="57">
        <v>0.3</v>
      </c>
      <c r="D5" s="57">
        <v>0.1</v>
      </c>
      <c r="E5" s="57">
        <v>0.5</v>
      </c>
    </row>
    <row r="6" spans="1:6" s="14" customFormat="1" ht="9.75" customHeight="1" x14ac:dyDescent="0.25">
      <c r="A6" s="56">
        <v>4</v>
      </c>
      <c r="B6" s="56" t="s">
        <v>207</v>
      </c>
      <c r="C6" s="57">
        <v>0.3</v>
      </c>
      <c r="D6" s="57">
        <v>0.1</v>
      </c>
      <c r="E6" s="57">
        <v>0.5</v>
      </c>
    </row>
    <row r="7" spans="1:6" s="14" customFormat="1" ht="9.75" customHeight="1" x14ac:dyDescent="0.25">
      <c r="A7" s="56">
        <v>5</v>
      </c>
      <c r="B7" s="56" t="s">
        <v>206</v>
      </c>
      <c r="C7" s="57">
        <v>0.3</v>
      </c>
      <c r="D7" s="57">
        <v>0.1</v>
      </c>
      <c r="E7" s="57">
        <v>0.9</v>
      </c>
    </row>
    <row r="8" spans="1:6" s="14" customFormat="1" ht="9.75" customHeight="1" x14ac:dyDescent="0.25">
      <c r="A8" s="56">
        <v>6</v>
      </c>
      <c r="B8" s="56" t="s">
        <v>207</v>
      </c>
      <c r="C8" s="57">
        <v>0.3</v>
      </c>
      <c r="D8" s="57">
        <v>0.1</v>
      </c>
      <c r="E8" s="57">
        <v>0.9</v>
      </c>
    </row>
    <row r="9" spans="1:6" s="14" customFormat="1" ht="9.75" customHeight="1" x14ac:dyDescent="0.25">
      <c r="A9" s="56">
        <v>7</v>
      </c>
      <c r="B9" s="56" t="s">
        <v>206</v>
      </c>
      <c r="C9" s="57">
        <v>0.2</v>
      </c>
      <c r="D9" s="57">
        <v>0.1</v>
      </c>
      <c r="E9" s="57">
        <v>0</v>
      </c>
    </row>
    <row r="10" spans="1:6" s="14" customFormat="1" ht="9.75" customHeight="1" x14ac:dyDescent="0.25">
      <c r="A10" s="56">
        <v>8</v>
      </c>
      <c r="B10" s="56" t="s">
        <v>207</v>
      </c>
      <c r="C10" s="57">
        <v>0.2</v>
      </c>
      <c r="D10" s="57">
        <v>0.1</v>
      </c>
      <c r="E10" s="57">
        <v>0</v>
      </c>
    </row>
    <row r="11" spans="1:6" s="14" customFormat="1" ht="9.75" customHeight="1" x14ac:dyDescent="0.25">
      <c r="A11" s="56">
        <v>9</v>
      </c>
      <c r="B11" s="56" t="s">
        <v>206</v>
      </c>
      <c r="C11" s="57">
        <v>0.2</v>
      </c>
      <c r="D11" s="57">
        <v>0.1</v>
      </c>
      <c r="E11" s="57">
        <v>0.5</v>
      </c>
    </row>
    <row r="12" spans="1:6" s="14" customFormat="1" ht="9.75" customHeight="1" x14ac:dyDescent="0.25">
      <c r="A12" s="56">
        <v>10</v>
      </c>
      <c r="B12" s="56" t="s">
        <v>207</v>
      </c>
      <c r="C12" s="57">
        <v>0.2</v>
      </c>
      <c r="D12" s="57">
        <v>0.1</v>
      </c>
      <c r="E12" s="57">
        <v>0.5</v>
      </c>
    </row>
    <row r="13" spans="1:6" s="14" customFormat="1" ht="9.75" customHeight="1" x14ac:dyDescent="0.25">
      <c r="A13" s="56">
        <v>11</v>
      </c>
      <c r="B13" s="56" t="s">
        <v>206</v>
      </c>
      <c r="C13" s="57">
        <v>0.2</v>
      </c>
      <c r="D13" s="57">
        <v>0.1</v>
      </c>
      <c r="E13" s="57">
        <v>0.9</v>
      </c>
    </row>
    <row r="14" spans="1:6" s="14" customFormat="1" ht="9.75" customHeight="1" x14ac:dyDescent="0.25">
      <c r="A14" s="56">
        <v>12</v>
      </c>
      <c r="B14" s="56" t="s">
        <v>207</v>
      </c>
      <c r="C14" s="57">
        <v>0.2</v>
      </c>
      <c r="D14" s="57">
        <v>0.1</v>
      </c>
      <c r="E14" s="57">
        <v>0.9</v>
      </c>
    </row>
    <row r="15" spans="1:6" s="14" customFormat="1" ht="9.75" customHeight="1" x14ac:dyDescent="0.25">
      <c r="A15" s="56">
        <v>13</v>
      </c>
      <c r="B15" s="56" t="s">
        <v>206</v>
      </c>
      <c r="C15" s="57">
        <v>0.4</v>
      </c>
      <c r="D15" s="57">
        <v>0.1</v>
      </c>
      <c r="E15" s="57">
        <v>0</v>
      </c>
    </row>
    <row r="16" spans="1:6" s="14" customFormat="1" ht="9.75" customHeight="1" x14ac:dyDescent="0.25">
      <c r="A16" s="56">
        <v>14</v>
      </c>
      <c r="B16" s="56" t="s">
        <v>207</v>
      </c>
      <c r="C16" s="57">
        <v>0.4</v>
      </c>
      <c r="D16" s="57">
        <v>0.1</v>
      </c>
      <c r="E16" s="57">
        <v>0</v>
      </c>
    </row>
    <row r="17" spans="1:5" s="14" customFormat="1" ht="9.75" customHeight="1" x14ac:dyDescent="0.25">
      <c r="A17" s="56">
        <v>15</v>
      </c>
      <c r="B17" s="56" t="s">
        <v>206</v>
      </c>
      <c r="C17" s="57">
        <v>0.4</v>
      </c>
      <c r="D17" s="57">
        <v>0.1</v>
      </c>
      <c r="E17" s="57">
        <v>0.5</v>
      </c>
    </row>
    <row r="18" spans="1:5" s="14" customFormat="1" ht="9.75" customHeight="1" x14ac:dyDescent="0.25">
      <c r="A18" s="56">
        <v>16</v>
      </c>
      <c r="B18" s="56" t="s">
        <v>207</v>
      </c>
      <c r="C18" s="57">
        <v>0.4</v>
      </c>
      <c r="D18" s="57">
        <v>0.1</v>
      </c>
      <c r="E18" s="57">
        <v>0.5</v>
      </c>
    </row>
    <row r="19" spans="1:5" s="14" customFormat="1" ht="9.75" customHeight="1" x14ac:dyDescent="0.25">
      <c r="A19" s="56">
        <v>17</v>
      </c>
      <c r="B19" s="56" t="s">
        <v>206</v>
      </c>
      <c r="C19" s="57">
        <v>0.4</v>
      </c>
      <c r="D19" s="57">
        <v>0.1</v>
      </c>
      <c r="E19" s="57">
        <v>0.9</v>
      </c>
    </row>
    <row r="20" spans="1:5" s="14" customFormat="1" ht="9.75" customHeight="1" x14ac:dyDescent="0.25">
      <c r="A20" s="56">
        <v>18</v>
      </c>
      <c r="B20" s="56" t="s">
        <v>207</v>
      </c>
      <c r="C20" s="57">
        <v>0.4</v>
      </c>
      <c r="D20" s="57">
        <v>0.1</v>
      </c>
      <c r="E20" s="57">
        <v>0.9</v>
      </c>
    </row>
    <row r="21" spans="1:5" s="14" customFormat="1" ht="9.75" customHeight="1" x14ac:dyDescent="0.25">
      <c r="A21" s="56">
        <v>19</v>
      </c>
      <c r="B21" s="56" t="s">
        <v>206</v>
      </c>
      <c r="C21" s="57">
        <v>0.3</v>
      </c>
      <c r="D21" s="57">
        <v>0.05</v>
      </c>
      <c r="E21" s="57">
        <v>0</v>
      </c>
    </row>
    <row r="22" spans="1:5" s="14" customFormat="1" ht="9.75" customHeight="1" x14ac:dyDescent="0.25">
      <c r="A22" s="56">
        <v>20</v>
      </c>
      <c r="B22" s="56" t="s">
        <v>207</v>
      </c>
      <c r="C22" s="57">
        <v>0.3</v>
      </c>
      <c r="D22" s="57">
        <v>0.05</v>
      </c>
      <c r="E22" s="57">
        <v>0</v>
      </c>
    </row>
    <row r="23" spans="1:5" s="14" customFormat="1" ht="9.75" customHeight="1" x14ac:dyDescent="0.25">
      <c r="A23" s="56">
        <v>21</v>
      </c>
      <c r="B23" s="56" t="s">
        <v>206</v>
      </c>
      <c r="C23" s="57">
        <v>0.3</v>
      </c>
      <c r="D23" s="57">
        <v>0.05</v>
      </c>
      <c r="E23" s="57">
        <v>0.5</v>
      </c>
    </row>
    <row r="24" spans="1:5" s="14" customFormat="1" ht="9.75" customHeight="1" x14ac:dyDescent="0.25">
      <c r="A24" s="56">
        <v>22</v>
      </c>
      <c r="B24" s="56" t="s">
        <v>207</v>
      </c>
      <c r="C24" s="57">
        <v>0.3</v>
      </c>
      <c r="D24" s="57">
        <v>0.05</v>
      </c>
      <c r="E24" s="57">
        <v>0.5</v>
      </c>
    </row>
    <row r="25" spans="1:5" s="14" customFormat="1" ht="9.75" customHeight="1" x14ac:dyDescent="0.25">
      <c r="A25" s="56">
        <v>23</v>
      </c>
      <c r="B25" s="56" t="s">
        <v>206</v>
      </c>
      <c r="C25" s="57">
        <v>0.3</v>
      </c>
      <c r="D25" s="57">
        <v>0.05</v>
      </c>
      <c r="E25" s="57">
        <v>0.9</v>
      </c>
    </row>
    <row r="26" spans="1:5" s="14" customFormat="1" ht="9.75" customHeight="1" x14ac:dyDescent="0.25">
      <c r="A26" s="56">
        <v>24</v>
      </c>
      <c r="B26" s="56" t="s">
        <v>207</v>
      </c>
      <c r="C26" s="57">
        <v>0.3</v>
      </c>
      <c r="D26" s="57">
        <v>0.05</v>
      </c>
      <c r="E26" s="57">
        <v>0.9</v>
      </c>
    </row>
    <row r="27" spans="1:5" s="14" customFormat="1" ht="9.75" customHeight="1" x14ac:dyDescent="0.25">
      <c r="A27" s="56">
        <v>25</v>
      </c>
      <c r="B27" s="56" t="s">
        <v>206</v>
      </c>
      <c r="C27" s="57">
        <v>0.2</v>
      </c>
      <c r="D27" s="57">
        <v>0.05</v>
      </c>
      <c r="E27" s="57">
        <v>0</v>
      </c>
    </row>
    <row r="28" spans="1:5" s="14" customFormat="1" ht="9.75" customHeight="1" x14ac:dyDescent="0.25">
      <c r="A28" s="56">
        <v>26</v>
      </c>
      <c r="B28" s="56" t="s">
        <v>207</v>
      </c>
      <c r="C28" s="57">
        <v>0.2</v>
      </c>
      <c r="D28" s="57">
        <v>0.05</v>
      </c>
      <c r="E28" s="57">
        <v>0</v>
      </c>
    </row>
    <row r="29" spans="1:5" s="14" customFormat="1" ht="9.75" customHeight="1" x14ac:dyDescent="0.25">
      <c r="A29" s="56">
        <v>27</v>
      </c>
      <c r="B29" s="56" t="s">
        <v>206</v>
      </c>
      <c r="C29" s="57">
        <v>0.2</v>
      </c>
      <c r="D29" s="57">
        <v>0.05</v>
      </c>
      <c r="E29" s="57">
        <v>0.5</v>
      </c>
    </row>
    <row r="30" spans="1:5" s="14" customFormat="1" ht="9.75" customHeight="1" x14ac:dyDescent="0.25">
      <c r="A30" s="56">
        <v>28</v>
      </c>
      <c r="B30" s="56" t="s">
        <v>207</v>
      </c>
      <c r="C30" s="57">
        <v>0.2</v>
      </c>
      <c r="D30" s="57">
        <v>0.05</v>
      </c>
      <c r="E30" s="57">
        <v>0.5</v>
      </c>
    </row>
    <row r="31" spans="1:5" s="14" customFormat="1" ht="9.75" customHeight="1" x14ac:dyDescent="0.25">
      <c r="A31" s="56">
        <v>29</v>
      </c>
      <c r="B31" s="56" t="s">
        <v>206</v>
      </c>
      <c r="C31" s="57">
        <v>0.2</v>
      </c>
      <c r="D31" s="57">
        <v>0.05</v>
      </c>
      <c r="E31" s="57">
        <v>0.9</v>
      </c>
    </row>
    <row r="32" spans="1:5" s="14" customFormat="1" ht="9.75" customHeight="1" x14ac:dyDescent="0.25">
      <c r="A32" s="56">
        <v>30</v>
      </c>
      <c r="B32" s="56" t="s">
        <v>207</v>
      </c>
      <c r="C32" s="57">
        <v>0.2</v>
      </c>
      <c r="D32" s="57">
        <v>0.05</v>
      </c>
      <c r="E32" s="57">
        <v>0.9</v>
      </c>
    </row>
    <row r="33" spans="1:5" s="14" customFormat="1" ht="9.75" customHeight="1" x14ac:dyDescent="0.25">
      <c r="A33" s="56">
        <v>31</v>
      </c>
      <c r="B33" s="56" t="s">
        <v>206</v>
      </c>
      <c r="C33" s="57">
        <v>0.4</v>
      </c>
      <c r="D33" s="57">
        <v>0.05</v>
      </c>
      <c r="E33" s="57">
        <v>0</v>
      </c>
    </row>
    <row r="34" spans="1:5" s="14" customFormat="1" ht="9.75" customHeight="1" x14ac:dyDescent="0.25">
      <c r="A34" s="56">
        <v>32</v>
      </c>
      <c r="B34" s="56" t="s">
        <v>207</v>
      </c>
      <c r="C34" s="57">
        <v>0.4</v>
      </c>
      <c r="D34" s="57">
        <v>0.05</v>
      </c>
      <c r="E34" s="57">
        <v>0</v>
      </c>
    </row>
    <row r="35" spans="1:5" s="14" customFormat="1" ht="9.75" customHeight="1" x14ac:dyDescent="0.25">
      <c r="A35" s="56">
        <v>33</v>
      </c>
      <c r="B35" s="56" t="s">
        <v>206</v>
      </c>
      <c r="C35" s="57">
        <v>0.4</v>
      </c>
      <c r="D35" s="57">
        <v>0.05</v>
      </c>
      <c r="E35" s="57">
        <v>0.5</v>
      </c>
    </row>
    <row r="36" spans="1:5" s="14" customFormat="1" ht="9.75" customHeight="1" x14ac:dyDescent="0.25">
      <c r="A36" s="56">
        <v>34</v>
      </c>
      <c r="B36" s="56" t="s">
        <v>207</v>
      </c>
      <c r="C36" s="57">
        <v>0.4</v>
      </c>
      <c r="D36" s="57">
        <v>0.05</v>
      </c>
      <c r="E36" s="57">
        <v>0.5</v>
      </c>
    </row>
    <row r="37" spans="1:5" s="14" customFormat="1" ht="9.75" customHeight="1" x14ac:dyDescent="0.25">
      <c r="A37" s="56">
        <v>35</v>
      </c>
      <c r="B37" s="56" t="s">
        <v>206</v>
      </c>
      <c r="C37" s="57">
        <v>0.4</v>
      </c>
      <c r="D37" s="57">
        <v>0.05</v>
      </c>
      <c r="E37" s="57">
        <v>0.9</v>
      </c>
    </row>
    <row r="38" spans="1:5" s="14" customFormat="1" ht="9.75" customHeight="1" x14ac:dyDescent="0.25">
      <c r="A38" s="56">
        <v>36</v>
      </c>
      <c r="B38" s="56" t="s">
        <v>207</v>
      </c>
      <c r="C38" s="57">
        <v>0.4</v>
      </c>
      <c r="D38" s="57">
        <v>0.05</v>
      </c>
      <c r="E38" s="57">
        <v>0.9</v>
      </c>
    </row>
    <row r="39" spans="1:5" s="14" customFormat="1" ht="9.75" customHeight="1" x14ac:dyDescent="0.25">
      <c r="A39" s="56">
        <v>37</v>
      </c>
      <c r="B39" s="56" t="s">
        <v>206</v>
      </c>
      <c r="C39" s="57">
        <v>0.3</v>
      </c>
      <c r="D39" s="57">
        <v>0.15</v>
      </c>
      <c r="E39" s="57">
        <v>0</v>
      </c>
    </row>
    <row r="40" spans="1:5" s="14" customFormat="1" ht="9.75" customHeight="1" x14ac:dyDescent="0.25">
      <c r="A40" s="56">
        <v>38</v>
      </c>
      <c r="B40" s="56" t="s">
        <v>207</v>
      </c>
      <c r="C40" s="57">
        <v>0.3</v>
      </c>
      <c r="D40" s="57">
        <v>0.15</v>
      </c>
      <c r="E40" s="57">
        <v>0</v>
      </c>
    </row>
    <row r="41" spans="1:5" s="14" customFormat="1" ht="9.75" customHeight="1" x14ac:dyDescent="0.25">
      <c r="A41" s="56">
        <v>39</v>
      </c>
      <c r="B41" s="56" t="s">
        <v>206</v>
      </c>
      <c r="C41" s="57">
        <v>0.3</v>
      </c>
      <c r="D41" s="57">
        <v>0.15</v>
      </c>
      <c r="E41" s="57">
        <v>0.5</v>
      </c>
    </row>
    <row r="42" spans="1:5" s="14" customFormat="1" ht="9.75" customHeight="1" x14ac:dyDescent="0.25">
      <c r="A42" s="56">
        <v>40</v>
      </c>
      <c r="B42" s="56" t="s">
        <v>207</v>
      </c>
      <c r="C42" s="57">
        <v>0.3</v>
      </c>
      <c r="D42" s="57">
        <v>0.15</v>
      </c>
      <c r="E42" s="57">
        <v>0.5</v>
      </c>
    </row>
    <row r="43" spans="1:5" s="14" customFormat="1" ht="9.75" customHeight="1" x14ac:dyDescent="0.25">
      <c r="A43" s="56">
        <v>41</v>
      </c>
      <c r="B43" s="56" t="s">
        <v>206</v>
      </c>
      <c r="C43" s="57">
        <v>0.3</v>
      </c>
      <c r="D43" s="57">
        <v>0.15</v>
      </c>
      <c r="E43" s="57">
        <v>0.9</v>
      </c>
    </row>
    <row r="44" spans="1:5" s="14" customFormat="1" ht="9.75" customHeight="1" x14ac:dyDescent="0.25">
      <c r="A44" s="56">
        <v>42</v>
      </c>
      <c r="B44" s="56" t="s">
        <v>207</v>
      </c>
      <c r="C44" s="57">
        <v>0.3</v>
      </c>
      <c r="D44" s="57">
        <v>0.15</v>
      </c>
      <c r="E44" s="57">
        <v>0.9</v>
      </c>
    </row>
    <row r="45" spans="1:5" s="14" customFormat="1" ht="9.75" customHeight="1" x14ac:dyDescent="0.25">
      <c r="A45" s="56">
        <v>43</v>
      </c>
      <c r="B45" s="56" t="s">
        <v>206</v>
      </c>
      <c r="C45" s="57">
        <v>0.2</v>
      </c>
      <c r="D45" s="57">
        <v>0.15</v>
      </c>
      <c r="E45" s="57">
        <v>0</v>
      </c>
    </row>
    <row r="46" spans="1:5" s="14" customFormat="1" ht="9.75" customHeight="1" x14ac:dyDescent="0.25">
      <c r="A46" s="56">
        <v>44</v>
      </c>
      <c r="B46" s="56" t="s">
        <v>207</v>
      </c>
      <c r="C46" s="57">
        <v>0.2</v>
      </c>
      <c r="D46" s="57">
        <v>0.15</v>
      </c>
      <c r="E46" s="57">
        <v>0</v>
      </c>
    </row>
    <row r="47" spans="1:5" s="14" customFormat="1" ht="9.75" customHeight="1" x14ac:dyDescent="0.25">
      <c r="A47" s="56">
        <v>45</v>
      </c>
      <c r="B47" s="56" t="s">
        <v>206</v>
      </c>
      <c r="C47" s="57">
        <v>0.2</v>
      </c>
      <c r="D47" s="57">
        <v>0.15</v>
      </c>
      <c r="E47" s="57">
        <v>0.5</v>
      </c>
    </row>
    <row r="48" spans="1:5" s="14" customFormat="1" ht="9.75" customHeight="1" x14ac:dyDescent="0.25">
      <c r="A48" s="56">
        <v>46</v>
      </c>
      <c r="B48" s="56" t="s">
        <v>207</v>
      </c>
      <c r="C48" s="57">
        <v>0.2</v>
      </c>
      <c r="D48" s="57">
        <v>0.15</v>
      </c>
      <c r="E48" s="57">
        <v>0.5</v>
      </c>
    </row>
    <row r="49" spans="1:5" s="14" customFormat="1" ht="9.75" customHeight="1" x14ac:dyDescent="0.25">
      <c r="A49" s="56">
        <v>47</v>
      </c>
      <c r="B49" s="56" t="s">
        <v>206</v>
      </c>
      <c r="C49" s="57">
        <v>0.2</v>
      </c>
      <c r="D49" s="57">
        <v>0.15</v>
      </c>
      <c r="E49" s="57">
        <v>0.9</v>
      </c>
    </row>
    <row r="50" spans="1:5" s="14" customFormat="1" ht="9.75" customHeight="1" x14ac:dyDescent="0.25">
      <c r="A50" s="56">
        <v>48</v>
      </c>
      <c r="B50" s="56" t="s">
        <v>207</v>
      </c>
      <c r="C50" s="57">
        <v>0.2</v>
      </c>
      <c r="D50" s="57">
        <v>0.15</v>
      </c>
      <c r="E50" s="57">
        <v>0.9</v>
      </c>
    </row>
    <row r="51" spans="1:5" s="14" customFormat="1" ht="9.75" customHeight="1" x14ac:dyDescent="0.25">
      <c r="A51" s="56">
        <v>49</v>
      </c>
      <c r="B51" s="56" t="s">
        <v>206</v>
      </c>
      <c r="C51" s="57">
        <v>0.4</v>
      </c>
      <c r="D51" s="57">
        <v>0.15</v>
      </c>
      <c r="E51" s="57">
        <v>0</v>
      </c>
    </row>
    <row r="52" spans="1:5" s="14" customFormat="1" ht="9.75" customHeight="1" x14ac:dyDescent="0.25">
      <c r="A52" s="56">
        <v>50</v>
      </c>
      <c r="B52" s="56" t="s">
        <v>207</v>
      </c>
      <c r="C52" s="57">
        <v>0.4</v>
      </c>
      <c r="D52" s="57">
        <v>0.15</v>
      </c>
      <c r="E52" s="57">
        <v>0</v>
      </c>
    </row>
    <row r="53" spans="1:5" s="14" customFormat="1" ht="9.75" customHeight="1" x14ac:dyDescent="0.25">
      <c r="A53" s="56">
        <v>51</v>
      </c>
      <c r="B53" s="56" t="s">
        <v>206</v>
      </c>
      <c r="C53" s="57">
        <v>0.4</v>
      </c>
      <c r="D53" s="57">
        <v>0.15</v>
      </c>
      <c r="E53" s="57">
        <v>0.5</v>
      </c>
    </row>
    <row r="54" spans="1:5" s="14" customFormat="1" ht="9.75" customHeight="1" x14ac:dyDescent="0.25">
      <c r="A54" s="56">
        <v>52</v>
      </c>
      <c r="B54" s="56" t="s">
        <v>207</v>
      </c>
      <c r="C54" s="57">
        <v>0.4</v>
      </c>
      <c r="D54" s="57">
        <v>0.15</v>
      </c>
      <c r="E54" s="57">
        <v>0.5</v>
      </c>
    </row>
    <row r="55" spans="1:5" s="14" customFormat="1" ht="9.75" customHeight="1" x14ac:dyDescent="0.25">
      <c r="A55" s="56">
        <v>53</v>
      </c>
      <c r="B55" s="56" t="s">
        <v>206</v>
      </c>
      <c r="C55" s="57">
        <v>0.4</v>
      </c>
      <c r="D55" s="57">
        <v>0.15</v>
      </c>
      <c r="E55" s="57">
        <v>0.9</v>
      </c>
    </row>
    <row r="56" spans="1:5" s="14" customFormat="1" ht="9.75" customHeight="1" x14ac:dyDescent="0.25">
      <c r="A56" s="58">
        <v>54</v>
      </c>
      <c r="B56" s="58" t="s">
        <v>207</v>
      </c>
      <c r="C56" s="59">
        <v>0.4</v>
      </c>
      <c r="D56" s="59">
        <v>0.15</v>
      </c>
      <c r="E56" s="59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2.85546875" style="3" customWidth="1"/>
    <col min="2" max="3" width="10.5703125" style="3" customWidth="1"/>
    <col min="4" max="6" width="10.5703125" style="4" customWidth="1"/>
    <col min="7" max="7" width="12.7109375" style="7" customWidth="1"/>
    <col min="8" max="8" width="11.42578125" style="6" customWidth="1"/>
    <col min="10" max="16384" width="9.140625" style="5"/>
  </cols>
  <sheetData>
    <row r="1" spans="1:9" x14ac:dyDescent="0.25">
      <c r="A1" s="60" t="s">
        <v>211</v>
      </c>
      <c r="B1" s="60" t="s">
        <v>202</v>
      </c>
      <c r="C1" s="60" t="s">
        <v>212</v>
      </c>
      <c r="D1" s="60"/>
      <c r="E1" s="60"/>
      <c r="F1" s="60"/>
      <c r="G1" s="65" t="s">
        <v>203</v>
      </c>
      <c r="H1" s="63" t="s">
        <v>204</v>
      </c>
      <c r="I1" s="5"/>
    </row>
    <row r="2" spans="1:9" ht="24.75" customHeight="1" x14ac:dyDescent="0.25">
      <c r="A2" s="61"/>
      <c r="B2" s="61"/>
      <c r="C2" s="12" t="s">
        <v>205</v>
      </c>
      <c r="D2" s="13" t="s">
        <v>208</v>
      </c>
      <c r="E2" s="13" t="s">
        <v>209</v>
      </c>
      <c r="F2" s="13" t="s">
        <v>210</v>
      </c>
      <c r="G2" s="66"/>
      <c r="H2" s="64"/>
      <c r="I2" s="5"/>
    </row>
    <row r="3" spans="1:9" s="14" customFormat="1" ht="13.5" customHeight="1" x14ac:dyDescent="0.25">
      <c r="A3" s="8">
        <v>1</v>
      </c>
      <c r="B3" s="8">
        <v>31</v>
      </c>
      <c r="C3" s="8" t="s">
        <v>206</v>
      </c>
      <c r="D3" s="9">
        <v>0</v>
      </c>
      <c r="E3" s="9">
        <v>0.4</v>
      </c>
      <c r="F3" s="9">
        <v>0.05</v>
      </c>
      <c r="G3" s="10">
        <v>211920013.14381999</v>
      </c>
      <c r="H3" s="11">
        <v>0.32409874540366401</v>
      </c>
    </row>
    <row r="4" spans="1:9" s="14" customFormat="1" ht="13.5" customHeight="1" x14ac:dyDescent="0.25">
      <c r="A4" s="8">
        <f>A3+1</f>
        <v>2</v>
      </c>
      <c r="B4" s="8">
        <v>19</v>
      </c>
      <c r="C4" s="8" t="s">
        <v>206</v>
      </c>
      <c r="D4" s="9">
        <v>0</v>
      </c>
      <c r="E4" s="9">
        <v>0.3</v>
      </c>
      <c r="F4" s="9">
        <v>0.05</v>
      </c>
      <c r="G4" s="10">
        <v>258564860.78961101</v>
      </c>
      <c r="H4" s="11">
        <v>0.25411648784220803</v>
      </c>
    </row>
    <row r="5" spans="1:9" s="14" customFormat="1" ht="13.5" customHeight="1" x14ac:dyDescent="0.25">
      <c r="A5" s="8">
        <f t="shared" ref="A5:A56" si="0">A4+1</f>
        <v>3</v>
      </c>
      <c r="B5" s="8">
        <v>25</v>
      </c>
      <c r="C5" s="8" t="s">
        <v>206</v>
      </c>
      <c r="D5" s="9">
        <v>0</v>
      </c>
      <c r="E5" s="9">
        <v>0.2</v>
      </c>
      <c r="F5" s="9">
        <v>0.05</v>
      </c>
      <c r="G5" s="10">
        <v>328221015.276694</v>
      </c>
      <c r="H5" s="11">
        <v>0.37788669678589198</v>
      </c>
    </row>
    <row r="6" spans="1:9" s="14" customFormat="1" ht="13.5" customHeight="1" x14ac:dyDescent="0.25">
      <c r="A6" s="8">
        <f t="shared" si="0"/>
        <v>4</v>
      </c>
      <c r="B6" s="8">
        <v>13</v>
      </c>
      <c r="C6" s="8" t="s">
        <v>206</v>
      </c>
      <c r="D6" s="9">
        <v>0</v>
      </c>
      <c r="E6" s="9">
        <v>0.4</v>
      </c>
      <c r="F6" s="9">
        <v>0.1</v>
      </c>
      <c r="G6" s="10">
        <v>338723234.93655503</v>
      </c>
      <c r="H6" s="11">
        <v>0.391308760647262</v>
      </c>
    </row>
    <row r="7" spans="1:9" s="14" customFormat="1" ht="13.5" customHeight="1" x14ac:dyDescent="0.25">
      <c r="A7" s="8">
        <f t="shared" si="0"/>
        <v>5</v>
      </c>
      <c r="B7" s="8">
        <v>21</v>
      </c>
      <c r="C7" s="8" t="s">
        <v>206</v>
      </c>
      <c r="D7" s="9">
        <v>0.5</v>
      </c>
      <c r="E7" s="9">
        <v>0.3</v>
      </c>
      <c r="F7" s="9">
        <v>0.05</v>
      </c>
      <c r="G7" s="10">
        <v>371287014.34751898</v>
      </c>
      <c r="H7" s="11">
        <v>0.37629160535366502</v>
      </c>
    </row>
    <row r="8" spans="1:9" s="14" customFormat="1" ht="13.5" customHeight="1" x14ac:dyDescent="0.25">
      <c r="A8" s="8">
        <f t="shared" si="0"/>
        <v>6</v>
      </c>
      <c r="B8" s="8">
        <v>27</v>
      </c>
      <c r="C8" s="8" t="s">
        <v>206</v>
      </c>
      <c r="D8" s="9">
        <v>0.5</v>
      </c>
      <c r="E8" s="9">
        <v>0.2</v>
      </c>
      <c r="F8" s="9">
        <v>0.05</v>
      </c>
      <c r="G8" s="10">
        <v>378755033.39807498</v>
      </c>
      <c r="H8" s="11">
        <v>0.47227357141550302</v>
      </c>
    </row>
    <row r="9" spans="1:9" s="14" customFormat="1" ht="13.5" customHeight="1" x14ac:dyDescent="0.25">
      <c r="A9" s="8">
        <f t="shared" si="0"/>
        <v>7</v>
      </c>
      <c r="B9" s="8">
        <v>33</v>
      </c>
      <c r="C9" s="8" t="s">
        <v>206</v>
      </c>
      <c r="D9" s="9">
        <v>0.5</v>
      </c>
      <c r="E9" s="9">
        <v>0.4</v>
      </c>
      <c r="F9" s="9">
        <v>0.05</v>
      </c>
      <c r="G9" s="10">
        <v>394291939.22979301</v>
      </c>
      <c r="H9" s="11">
        <v>0.51242624327084196</v>
      </c>
    </row>
    <row r="10" spans="1:9" s="14" customFormat="1" ht="13.5" customHeight="1" x14ac:dyDescent="0.25">
      <c r="A10" s="8">
        <f t="shared" si="0"/>
        <v>8</v>
      </c>
      <c r="B10" s="8">
        <v>1</v>
      </c>
      <c r="C10" s="8" t="s">
        <v>206</v>
      </c>
      <c r="D10" s="9">
        <v>0</v>
      </c>
      <c r="E10" s="9">
        <v>0.3</v>
      </c>
      <c r="F10" s="9">
        <v>0.1</v>
      </c>
      <c r="G10" s="10">
        <v>397669158.87349099</v>
      </c>
      <c r="H10" s="11">
        <v>0.40209566996988999</v>
      </c>
    </row>
    <row r="11" spans="1:9" s="14" customFormat="1" ht="13.5" customHeight="1" x14ac:dyDescent="0.25">
      <c r="A11" s="8">
        <f t="shared" si="0"/>
        <v>9</v>
      </c>
      <c r="B11" s="8">
        <v>7</v>
      </c>
      <c r="C11" s="8" t="s">
        <v>206</v>
      </c>
      <c r="D11" s="9">
        <v>0</v>
      </c>
      <c r="E11" s="9">
        <v>0.2</v>
      </c>
      <c r="F11" s="9">
        <v>0.1</v>
      </c>
      <c r="G11" s="10">
        <v>401770485.50053</v>
      </c>
      <c r="H11" s="11">
        <v>0.49687438679422502</v>
      </c>
    </row>
    <row r="12" spans="1:9" s="14" customFormat="1" ht="13.5" customHeight="1" x14ac:dyDescent="0.25">
      <c r="A12" s="8">
        <f t="shared" si="0"/>
        <v>10</v>
      </c>
      <c r="B12" s="8">
        <v>29</v>
      </c>
      <c r="C12" s="8" t="s">
        <v>206</v>
      </c>
      <c r="D12" s="9">
        <v>0.9</v>
      </c>
      <c r="E12" s="9">
        <v>0.2</v>
      </c>
      <c r="F12" s="9">
        <v>0.05</v>
      </c>
      <c r="G12" s="10">
        <v>453445430.57917798</v>
      </c>
      <c r="H12" s="11">
        <v>0.57140012797849804</v>
      </c>
    </row>
    <row r="13" spans="1:9" s="14" customFormat="1" ht="13.5" customHeight="1" x14ac:dyDescent="0.25">
      <c r="A13" s="8">
        <f t="shared" si="0"/>
        <v>11</v>
      </c>
      <c r="B13" s="8">
        <v>23</v>
      </c>
      <c r="C13" s="8" t="s">
        <v>206</v>
      </c>
      <c r="D13" s="9">
        <v>0.9</v>
      </c>
      <c r="E13" s="9">
        <v>0.3</v>
      </c>
      <c r="F13" s="9">
        <v>0.05</v>
      </c>
      <c r="G13" s="10">
        <v>460990080.95830703</v>
      </c>
      <c r="H13" s="11">
        <v>0.50296452841452299</v>
      </c>
    </row>
    <row r="14" spans="1:9" s="14" customFormat="1" ht="13.5" customHeight="1" x14ac:dyDescent="0.25">
      <c r="A14" s="8">
        <f t="shared" si="0"/>
        <v>12</v>
      </c>
      <c r="B14" s="8">
        <v>32</v>
      </c>
      <c r="C14" s="8" t="s">
        <v>207</v>
      </c>
      <c r="D14" s="9">
        <v>0</v>
      </c>
      <c r="E14" s="9">
        <v>0.4</v>
      </c>
      <c r="F14" s="9">
        <v>0.05</v>
      </c>
      <c r="G14" s="10">
        <v>502812847.40038902</v>
      </c>
      <c r="H14" s="11">
        <v>0.541227908475305</v>
      </c>
    </row>
    <row r="15" spans="1:9" s="14" customFormat="1" ht="13.5" customHeight="1" x14ac:dyDescent="0.25">
      <c r="A15" s="8">
        <f t="shared" si="0"/>
        <v>13</v>
      </c>
      <c r="B15" s="8">
        <v>9</v>
      </c>
      <c r="C15" s="8" t="s">
        <v>206</v>
      </c>
      <c r="D15" s="9">
        <v>0.5</v>
      </c>
      <c r="E15" s="9">
        <v>0.2</v>
      </c>
      <c r="F15" s="9">
        <v>0.1</v>
      </c>
      <c r="G15" s="10">
        <v>511690862.06272</v>
      </c>
      <c r="H15" s="11">
        <v>0.59249085294473003</v>
      </c>
    </row>
    <row r="16" spans="1:9" s="14" customFormat="1" ht="13.5" customHeight="1" x14ac:dyDescent="0.25">
      <c r="A16" s="8">
        <f t="shared" si="0"/>
        <v>14</v>
      </c>
      <c r="B16" s="8">
        <v>3</v>
      </c>
      <c r="C16" s="8" t="s">
        <v>206</v>
      </c>
      <c r="D16" s="9">
        <v>0.5</v>
      </c>
      <c r="E16" s="9">
        <v>0.3</v>
      </c>
      <c r="F16" s="9">
        <v>0.1</v>
      </c>
      <c r="G16" s="10">
        <v>513421791.27970701</v>
      </c>
      <c r="H16" s="11">
        <v>0.50033312745518999</v>
      </c>
    </row>
    <row r="17" spans="1:8" s="14" customFormat="1" ht="13.5" customHeight="1" x14ac:dyDescent="0.25">
      <c r="A17" s="8">
        <f t="shared" si="0"/>
        <v>15</v>
      </c>
      <c r="B17" s="8">
        <v>15</v>
      </c>
      <c r="C17" s="8" t="s">
        <v>206</v>
      </c>
      <c r="D17" s="9">
        <v>0.5</v>
      </c>
      <c r="E17" s="9">
        <v>0.4</v>
      </c>
      <c r="F17" s="9">
        <v>0.1</v>
      </c>
      <c r="G17" s="10">
        <v>519665788.695144</v>
      </c>
      <c r="H17" s="11">
        <v>0.66198497229035602</v>
      </c>
    </row>
    <row r="18" spans="1:8" s="14" customFormat="1" ht="13.5" customHeight="1" x14ac:dyDescent="0.25">
      <c r="A18" s="8">
        <f t="shared" si="0"/>
        <v>16</v>
      </c>
      <c r="B18" s="8">
        <v>20</v>
      </c>
      <c r="C18" s="8" t="s">
        <v>207</v>
      </c>
      <c r="D18" s="9">
        <v>0</v>
      </c>
      <c r="E18" s="9">
        <v>0.3</v>
      </c>
      <c r="F18" s="9">
        <v>0.05</v>
      </c>
      <c r="G18" s="10">
        <v>524158136.67215502</v>
      </c>
      <c r="H18" s="11">
        <v>0.58071424417872697</v>
      </c>
    </row>
    <row r="19" spans="1:8" s="14" customFormat="1" ht="13.5" customHeight="1" x14ac:dyDescent="0.25">
      <c r="A19" s="8">
        <f t="shared" si="0"/>
        <v>17</v>
      </c>
      <c r="B19" s="8">
        <v>35</v>
      </c>
      <c r="C19" s="8" t="s">
        <v>206</v>
      </c>
      <c r="D19" s="9">
        <v>0.9</v>
      </c>
      <c r="E19" s="9">
        <v>0.4</v>
      </c>
      <c r="F19" s="9">
        <v>0.05</v>
      </c>
      <c r="G19" s="10">
        <v>536340848.57027698</v>
      </c>
      <c r="H19" s="11">
        <v>0.61697708003584095</v>
      </c>
    </row>
    <row r="20" spans="1:8" s="14" customFormat="1" ht="13.5" customHeight="1" x14ac:dyDescent="0.25">
      <c r="A20" s="8">
        <f t="shared" si="0"/>
        <v>18</v>
      </c>
      <c r="B20" s="8">
        <v>37</v>
      </c>
      <c r="C20" s="8" t="s">
        <v>206</v>
      </c>
      <c r="D20" s="9">
        <v>0</v>
      </c>
      <c r="E20" s="9">
        <v>0.3</v>
      </c>
      <c r="F20" s="9">
        <v>0.15</v>
      </c>
      <c r="G20" s="10">
        <v>551000567.91225398</v>
      </c>
      <c r="H20" s="11">
        <v>0.63371381810354099</v>
      </c>
    </row>
    <row r="21" spans="1:8" s="14" customFormat="1" ht="13.5" customHeight="1" x14ac:dyDescent="0.25">
      <c r="A21" s="8">
        <f t="shared" si="0"/>
        <v>19</v>
      </c>
      <c r="B21" s="8">
        <v>49</v>
      </c>
      <c r="C21" s="8" t="s">
        <v>206</v>
      </c>
      <c r="D21" s="9">
        <v>0</v>
      </c>
      <c r="E21" s="9">
        <v>0.4</v>
      </c>
      <c r="F21" s="9">
        <v>0.15</v>
      </c>
      <c r="G21" s="10">
        <v>552772821.72310305</v>
      </c>
      <c r="H21" s="11">
        <v>0.71568014304106597</v>
      </c>
    </row>
    <row r="22" spans="1:8" s="14" customFormat="1" ht="13.5" customHeight="1" x14ac:dyDescent="0.25">
      <c r="A22" s="8">
        <f t="shared" si="0"/>
        <v>20</v>
      </c>
      <c r="B22" s="8">
        <v>14</v>
      </c>
      <c r="C22" s="8" t="s">
        <v>207</v>
      </c>
      <c r="D22" s="9">
        <v>0</v>
      </c>
      <c r="E22" s="9">
        <v>0.4</v>
      </c>
      <c r="F22" s="9">
        <v>0.1</v>
      </c>
      <c r="G22" s="10">
        <v>566776798.931494</v>
      </c>
      <c r="H22" s="11">
        <v>0.66962866515945396</v>
      </c>
    </row>
    <row r="23" spans="1:8" s="14" customFormat="1" ht="13.5" customHeight="1" x14ac:dyDescent="0.25">
      <c r="A23" s="8">
        <f t="shared" si="0"/>
        <v>21</v>
      </c>
      <c r="B23" s="8">
        <v>43</v>
      </c>
      <c r="C23" s="8" t="s">
        <v>206</v>
      </c>
      <c r="D23" s="9">
        <v>0</v>
      </c>
      <c r="E23" s="9">
        <v>0.2</v>
      </c>
      <c r="F23" s="9">
        <v>0.15</v>
      </c>
      <c r="G23" s="10">
        <v>570902364.61977398</v>
      </c>
      <c r="H23" s="11">
        <v>0.69110819938752099</v>
      </c>
    </row>
    <row r="24" spans="1:8" s="14" customFormat="1" ht="13.5" customHeight="1" x14ac:dyDescent="0.25">
      <c r="A24" s="8">
        <f t="shared" si="0"/>
        <v>22</v>
      </c>
      <c r="B24" s="8">
        <v>34</v>
      </c>
      <c r="C24" s="8" t="s">
        <v>207</v>
      </c>
      <c r="D24" s="9">
        <v>0.5</v>
      </c>
      <c r="E24" s="9">
        <v>0.4</v>
      </c>
      <c r="F24" s="9">
        <v>0.05</v>
      </c>
      <c r="G24" s="10">
        <v>573108270.75722504</v>
      </c>
      <c r="H24" s="11">
        <v>0.64162954153481</v>
      </c>
    </row>
    <row r="25" spans="1:8" s="14" customFormat="1" ht="13.5" customHeight="1" x14ac:dyDescent="0.25">
      <c r="A25" s="8">
        <f t="shared" si="0"/>
        <v>23</v>
      </c>
      <c r="B25" s="8">
        <v>22</v>
      </c>
      <c r="C25" s="8" t="s">
        <v>207</v>
      </c>
      <c r="D25" s="9">
        <v>0.5</v>
      </c>
      <c r="E25" s="9">
        <v>0.3</v>
      </c>
      <c r="F25" s="9">
        <v>0.05</v>
      </c>
      <c r="G25" s="10">
        <v>595083136.58746696</v>
      </c>
      <c r="H25" s="11">
        <v>0.65703018223973597</v>
      </c>
    </row>
    <row r="26" spans="1:8" s="14" customFormat="1" ht="13.5" customHeight="1" x14ac:dyDescent="0.25">
      <c r="A26" s="8">
        <f t="shared" si="0"/>
        <v>24</v>
      </c>
      <c r="B26" s="8">
        <v>2</v>
      </c>
      <c r="C26" s="8" t="s">
        <v>207</v>
      </c>
      <c r="D26" s="9">
        <v>0</v>
      </c>
      <c r="E26" s="9">
        <v>0.3</v>
      </c>
      <c r="F26" s="9">
        <v>0.1</v>
      </c>
      <c r="G26" s="10">
        <v>598903266.16527796</v>
      </c>
      <c r="H26" s="11">
        <v>0.69561461091494403</v>
      </c>
    </row>
    <row r="27" spans="1:8" s="14" customFormat="1" ht="13.5" customHeight="1" x14ac:dyDescent="0.25">
      <c r="A27" s="8">
        <f t="shared" si="0"/>
        <v>25</v>
      </c>
      <c r="B27" s="8">
        <v>5</v>
      </c>
      <c r="C27" s="8" t="s">
        <v>206</v>
      </c>
      <c r="D27" s="9">
        <v>0.9</v>
      </c>
      <c r="E27" s="9">
        <v>0.3</v>
      </c>
      <c r="F27" s="9">
        <v>0.1</v>
      </c>
      <c r="G27" s="10">
        <v>599902276.26773798</v>
      </c>
      <c r="H27" s="11">
        <v>0.64289451533840603</v>
      </c>
    </row>
    <row r="28" spans="1:8" s="14" customFormat="1" ht="13.5" customHeight="1" x14ac:dyDescent="0.25">
      <c r="A28" s="8">
        <f t="shared" si="0"/>
        <v>26</v>
      </c>
      <c r="B28" s="8">
        <v>11</v>
      </c>
      <c r="C28" s="8" t="s">
        <v>206</v>
      </c>
      <c r="D28" s="9">
        <v>0.9</v>
      </c>
      <c r="E28" s="9">
        <v>0.2</v>
      </c>
      <c r="F28" s="9">
        <v>0.1</v>
      </c>
      <c r="G28" s="10">
        <v>607302450.96454799</v>
      </c>
      <c r="H28" s="11">
        <v>0.68991730576270105</v>
      </c>
    </row>
    <row r="29" spans="1:8" s="14" customFormat="1" ht="13.5" customHeight="1" x14ac:dyDescent="0.25">
      <c r="A29" s="8">
        <f t="shared" si="0"/>
        <v>27</v>
      </c>
      <c r="B29" s="8">
        <v>26</v>
      </c>
      <c r="C29" s="8" t="s">
        <v>207</v>
      </c>
      <c r="D29" s="9">
        <v>0</v>
      </c>
      <c r="E29" s="9">
        <v>0.2</v>
      </c>
      <c r="F29" s="9">
        <v>0.05</v>
      </c>
      <c r="G29" s="10">
        <v>624113607.03587794</v>
      </c>
      <c r="H29" s="11">
        <v>0.69578768937228597</v>
      </c>
    </row>
    <row r="30" spans="1:8" s="14" customFormat="1" ht="13.5" customHeight="1" x14ac:dyDescent="0.25">
      <c r="A30" s="8">
        <f t="shared" si="0"/>
        <v>28</v>
      </c>
      <c r="B30" s="8">
        <v>17</v>
      </c>
      <c r="C30" s="8" t="s">
        <v>206</v>
      </c>
      <c r="D30" s="9">
        <v>0.9</v>
      </c>
      <c r="E30" s="9">
        <v>0.4</v>
      </c>
      <c r="F30" s="9">
        <v>0.1</v>
      </c>
      <c r="G30" s="10">
        <v>643572766.33924103</v>
      </c>
      <c r="H30" s="11">
        <v>0.76667133338827498</v>
      </c>
    </row>
    <row r="31" spans="1:8" s="14" customFormat="1" ht="13.5" customHeight="1" x14ac:dyDescent="0.25">
      <c r="A31" s="8">
        <f t="shared" si="0"/>
        <v>29</v>
      </c>
      <c r="B31" s="8">
        <v>36</v>
      </c>
      <c r="C31" s="8" t="s">
        <v>207</v>
      </c>
      <c r="D31" s="9">
        <v>0.9</v>
      </c>
      <c r="E31" s="9">
        <v>0.4</v>
      </c>
      <c r="F31" s="9">
        <v>0.05</v>
      </c>
      <c r="G31" s="10">
        <v>652652058.49633002</v>
      </c>
      <c r="H31" s="11">
        <v>0.73284580964836299</v>
      </c>
    </row>
    <row r="32" spans="1:8" s="14" customFormat="1" ht="13.5" customHeight="1" x14ac:dyDescent="0.25">
      <c r="A32" s="8">
        <f t="shared" si="0"/>
        <v>30</v>
      </c>
      <c r="B32" s="8">
        <v>16</v>
      </c>
      <c r="C32" s="8" t="s">
        <v>207</v>
      </c>
      <c r="D32" s="9">
        <v>0.5</v>
      </c>
      <c r="E32" s="9">
        <v>0.4</v>
      </c>
      <c r="F32" s="9">
        <v>0.1</v>
      </c>
      <c r="G32" s="10">
        <v>658564224.389835</v>
      </c>
      <c r="H32" s="11">
        <v>0.74129734181418905</v>
      </c>
    </row>
    <row r="33" spans="1:8" s="14" customFormat="1" ht="13.5" customHeight="1" x14ac:dyDescent="0.25">
      <c r="A33" s="8">
        <f t="shared" si="0"/>
        <v>31</v>
      </c>
      <c r="B33" s="8">
        <v>24</v>
      </c>
      <c r="C33" s="8" t="s">
        <v>207</v>
      </c>
      <c r="D33" s="9">
        <v>0.9</v>
      </c>
      <c r="E33" s="9">
        <v>0.3</v>
      </c>
      <c r="F33" s="9">
        <v>0.05</v>
      </c>
      <c r="G33" s="10">
        <v>669113969.70397305</v>
      </c>
      <c r="H33" s="11">
        <v>0.74186184002451805</v>
      </c>
    </row>
    <row r="34" spans="1:8" s="14" customFormat="1" ht="13.5" customHeight="1" x14ac:dyDescent="0.25">
      <c r="A34" s="8">
        <f t="shared" si="0"/>
        <v>32</v>
      </c>
      <c r="B34" s="8">
        <v>39</v>
      </c>
      <c r="C34" s="8" t="s">
        <v>206</v>
      </c>
      <c r="D34" s="9">
        <v>0.5</v>
      </c>
      <c r="E34" s="9">
        <v>0.3</v>
      </c>
      <c r="F34" s="9">
        <v>0.15</v>
      </c>
      <c r="G34" s="10">
        <v>673690744.43246698</v>
      </c>
      <c r="H34" s="11">
        <v>0.70437348031149505</v>
      </c>
    </row>
    <row r="35" spans="1:8" s="14" customFormat="1" ht="13.5" customHeight="1" x14ac:dyDescent="0.25">
      <c r="A35" s="8">
        <f t="shared" si="0"/>
        <v>33</v>
      </c>
      <c r="B35" s="8">
        <v>45</v>
      </c>
      <c r="C35" s="8" t="s">
        <v>206</v>
      </c>
      <c r="D35" s="9">
        <v>0.5</v>
      </c>
      <c r="E35" s="9">
        <v>0.2</v>
      </c>
      <c r="F35" s="9">
        <v>0.15</v>
      </c>
      <c r="G35" s="10">
        <v>674280251.74647903</v>
      </c>
      <c r="H35" s="11">
        <v>0.75791702244103798</v>
      </c>
    </row>
    <row r="36" spans="1:8" s="14" customFormat="1" ht="13.5" customHeight="1" x14ac:dyDescent="0.25">
      <c r="A36" s="8">
        <f t="shared" si="0"/>
        <v>34</v>
      </c>
      <c r="B36" s="8">
        <v>51</v>
      </c>
      <c r="C36" s="8" t="s">
        <v>206</v>
      </c>
      <c r="D36" s="9">
        <v>0.5</v>
      </c>
      <c r="E36" s="9">
        <v>0.4</v>
      </c>
      <c r="F36" s="9">
        <v>0.15</v>
      </c>
      <c r="G36" s="10">
        <v>681086120.48464</v>
      </c>
      <c r="H36" s="11">
        <v>0.86007346882525404</v>
      </c>
    </row>
    <row r="37" spans="1:8" s="14" customFormat="1" ht="13.5" customHeight="1" x14ac:dyDescent="0.25">
      <c r="A37" s="8">
        <f t="shared" si="0"/>
        <v>35</v>
      </c>
      <c r="B37" s="8">
        <v>4</v>
      </c>
      <c r="C37" s="8" t="s">
        <v>207</v>
      </c>
      <c r="D37" s="9">
        <v>0.5</v>
      </c>
      <c r="E37" s="9">
        <v>0.3</v>
      </c>
      <c r="F37" s="9">
        <v>0.1</v>
      </c>
      <c r="G37" s="10">
        <v>693408604.21973801</v>
      </c>
      <c r="H37" s="11">
        <v>0.75859721903953403</v>
      </c>
    </row>
    <row r="38" spans="1:8" s="14" customFormat="1" ht="13.5" customHeight="1" x14ac:dyDescent="0.25">
      <c r="A38" s="8">
        <f t="shared" si="0"/>
        <v>36</v>
      </c>
      <c r="B38" s="8">
        <v>28</v>
      </c>
      <c r="C38" s="8" t="s">
        <v>207</v>
      </c>
      <c r="D38" s="9">
        <v>0.5</v>
      </c>
      <c r="E38" s="9">
        <v>0.2</v>
      </c>
      <c r="F38" s="9">
        <v>0.05</v>
      </c>
      <c r="G38" s="10">
        <v>695682824.91155696</v>
      </c>
      <c r="H38" s="11">
        <v>0.76967684131372804</v>
      </c>
    </row>
    <row r="39" spans="1:8" s="14" customFormat="1" ht="13.5" customHeight="1" x14ac:dyDescent="0.25">
      <c r="A39" s="8">
        <f t="shared" si="0"/>
        <v>37</v>
      </c>
      <c r="B39" s="8">
        <v>50</v>
      </c>
      <c r="C39" s="8" t="s">
        <v>207</v>
      </c>
      <c r="D39" s="9">
        <v>0</v>
      </c>
      <c r="E39" s="9">
        <v>0.4</v>
      </c>
      <c r="F39" s="9">
        <v>0.15</v>
      </c>
      <c r="G39" s="10">
        <v>699698610.61429703</v>
      </c>
      <c r="H39" s="11">
        <v>0.84677492111106101</v>
      </c>
    </row>
    <row r="40" spans="1:8" s="14" customFormat="1" ht="13.5" customHeight="1" x14ac:dyDescent="0.25">
      <c r="A40" s="8">
        <f t="shared" si="0"/>
        <v>38</v>
      </c>
      <c r="B40" s="8">
        <v>8</v>
      </c>
      <c r="C40" s="8" t="s">
        <v>207</v>
      </c>
      <c r="D40" s="9">
        <v>0</v>
      </c>
      <c r="E40" s="9">
        <v>0.2</v>
      </c>
      <c r="F40" s="9">
        <v>0.1</v>
      </c>
      <c r="G40" s="10">
        <v>701648012.70381105</v>
      </c>
      <c r="H40" s="11">
        <v>0.79885963365771595</v>
      </c>
    </row>
    <row r="41" spans="1:8" s="14" customFormat="1" ht="13.5" customHeight="1" x14ac:dyDescent="0.25">
      <c r="A41" s="8">
        <f t="shared" si="0"/>
        <v>39</v>
      </c>
      <c r="B41" s="8">
        <v>38</v>
      </c>
      <c r="C41" s="8" t="s">
        <v>207</v>
      </c>
      <c r="D41" s="9">
        <v>0</v>
      </c>
      <c r="E41" s="9">
        <v>0.3</v>
      </c>
      <c r="F41" s="9">
        <v>0.15</v>
      </c>
      <c r="G41" s="10">
        <v>723791590.44237399</v>
      </c>
      <c r="H41" s="11">
        <v>0.85286841630743304</v>
      </c>
    </row>
    <row r="42" spans="1:8" s="14" customFormat="1" ht="13.5" customHeight="1" x14ac:dyDescent="0.25">
      <c r="A42" s="8">
        <f t="shared" si="0"/>
        <v>40</v>
      </c>
      <c r="B42" s="8">
        <v>30</v>
      </c>
      <c r="C42" s="8" t="s">
        <v>207</v>
      </c>
      <c r="D42" s="9">
        <v>0.9</v>
      </c>
      <c r="E42" s="9">
        <v>0.2</v>
      </c>
      <c r="F42" s="9">
        <v>0.05</v>
      </c>
      <c r="G42" s="10">
        <v>754304002.32638597</v>
      </c>
      <c r="H42" s="11">
        <v>0.83185214666297702</v>
      </c>
    </row>
    <row r="43" spans="1:8" s="14" customFormat="1" ht="13.5" customHeight="1" x14ac:dyDescent="0.25">
      <c r="A43" s="8">
        <f t="shared" si="0"/>
        <v>41</v>
      </c>
      <c r="B43" s="8">
        <v>18</v>
      </c>
      <c r="C43" s="8" t="s">
        <v>207</v>
      </c>
      <c r="D43" s="9">
        <v>0.9</v>
      </c>
      <c r="E43" s="9">
        <v>0.4</v>
      </c>
      <c r="F43" s="9">
        <v>0.1</v>
      </c>
      <c r="G43" s="10">
        <v>761918523.92551994</v>
      </c>
      <c r="H43" s="11">
        <v>0.82304427271908298</v>
      </c>
    </row>
    <row r="44" spans="1:8" s="14" customFormat="1" ht="13.5" customHeight="1" x14ac:dyDescent="0.25">
      <c r="A44" s="8">
        <f t="shared" si="0"/>
        <v>42</v>
      </c>
      <c r="B44" s="8">
        <v>41</v>
      </c>
      <c r="C44" s="8" t="s">
        <v>206</v>
      </c>
      <c r="D44" s="9">
        <v>0.9</v>
      </c>
      <c r="E44" s="9">
        <v>0.3</v>
      </c>
      <c r="F44" s="9">
        <v>0.15</v>
      </c>
      <c r="G44" s="10">
        <v>762670284.10181296</v>
      </c>
      <c r="H44" s="11">
        <v>0.79219313547191506</v>
      </c>
    </row>
    <row r="45" spans="1:8" s="14" customFormat="1" ht="13.5" customHeight="1" x14ac:dyDescent="0.25">
      <c r="A45" s="8">
        <f t="shared" si="0"/>
        <v>43</v>
      </c>
      <c r="B45" s="8">
        <v>6</v>
      </c>
      <c r="C45" s="8" t="s">
        <v>207</v>
      </c>
      <c r="D45" s="9">
        <v>0.9</v>
      </c>
      <c r="E45" s="9">
        <v>0.3</v>
      </c>
      <c r="F45" s="9">
        <v>0.1</v>
      </c>
      <c r="G45" s="10">
        <v>768576892.78114295</v>
      </c>
      <c r="H45" s="11">
        <v>0.84776601146345998</v>
      </c>
    </row>
    <row r="46" spans="1:8" s="14" customFormat="1" ht="13.5" customHeight="1" x14ac:dyDescent="0.25">
      <c r="A46" s="8">
        <f t="shared" si="0"/>
        <v>44</v>
      </c>
      <c r="B46" s="8">
        <v>10</v>
      </c>
      <c r="C46" s="8" t="s">
        <v>207</v>
      </c>
      <c r="D46" s="9">
        <v>0.5</v>
      </c>
      <c r="E46" s="9">
        <v>0.2</v>
      </c>
      <c r="F46" s="9">
        <v>0.1</v>
      </c>
      <c r="G46" s="10">
        <v>777519136.77871895</v>
      </c>
      <c r="H46" s="11">
        <v>0.85034600693809503</v>
      </c>
    </row>
    <row r="47" spans="1:8" s="14" customFormat="1" ht="13.5" customHeight="1" x14ac:dyDescent="0.25">
      <c r="A47" s="8">
        <f t="shared" si="0"/>
        <v>45</v>
      </c>
      <c r="B47" s="8">
        <v>47</v>
      </c>
      <c r="C47" s="8" t="s">
        <v>206</v>
      </c>
      <c r="D47" s="9">
        <v>0.9</v>
      </c>
      <c r="E47" s="9">
        <v>0.2</v>
      </c>
      <c r="F47" s="9">
        <v>0.15</v>
      </c>
      <c r="G47" s="10">
        <v>795049983.06645894</v>
      </c>
      <c r="H47" s="11">
        <v>0.86215458235035303</v>
      </c>
    </row>
    <row r="48" spans="1:8" s="14" customFormat="1" ht="13.5" customHeight="1" x14ac:dyDescent="0.25">
      <c r="A48" s="8">
        <f t="shared" si="0"/>
        <v>46</v>
      </c>
      <c r="B48" s="8">
        <v>52</v>
      </c>
      <c r="C48" s="8" t="s">
        <v>207</v>
      </c>
      <c r="D48" s="9">
        <v>0.5</v>
      </c>
      <c r="E48" s="9">
        <v>0.4</v>
      </c>
      <c r="F48" s="9">
        <v>0.15</v>
      </c>
      <c r="G48" s="10">
        <v>798592893.09769905</v>
      </c>
      <c r="H48" s="11">
        <v>0.90824721062091396</v>
      </c>
    </row>
    <row r="49" spans="1:8" s="14" customFormat="1" ht="13.5" customHeight="1" x14ac:dyDescent="0.25">
      <c r="A49" s="8">
        <f t="shared" si="0"/>
        <v>47</v>
      </c>
      <c r="B49" s="8">
        <v>44</v>
      </c>
      <c r="C49" s="8" t="s">
        <v>207</v>
      </c>
      <c r="D49" s="9">
        <v>0</v>
      </c>
      <c r="E49" s="9">
        <v>0.2</v>
      </c>
      <c r="F49" s="9">
        <v>0.15</v>
      </c>
      <c r="G49" s="10">
        <v>805859927.31309903</v>
      </c>
      <c r="H49" s="11">
        <v>0.93253210266514897</v>
      </c>
    </row>
    <row r="50" spans="1:8" s="14" customFormat="1" ht="13.5" customHeight="1" x14ac:dyDescent="0.25">
      <c r="A50" s="8">
        <f t="shared" si="0"/>
        <v>48</v>
      </c>
      <c r="B50" s="8">
        <v>40</v>
      </c>
      <c r="C50" s="8" t="s">
        <v>207</v>
      </c>
      <c r="D50" s="9">
        <v>0.5</v>
      </c>
      <c r="E50" s="9">
        <v>0.3</v>
      </c>
      <c r="F50" s="9">
        <v>0.15</v>
      </c>
      <c r="G50" s="10">
        <v>806799091.78989601</v>
      </c>
      <c r="H50" s="11">
        <v>0.91046232247518599</v>
      </c>
    </row>
    <row r="51" spans="1:8" s="14" customFormat="1" ht="13.5" customHeight="1" x14ac:dyDescent="0.25">
      <c r="A51" s="8">
        <f t="shared" si="0"/>
        <v>49</v>
      </c>
      <c r="B51" s="8">
        <v>53</v>
      </c>
      <c r="C51" s="8" t="s">
        <v>206</v>
      </c>
      <c r="D51" s="9">
        <v>0.9</v>
      </c>
      <c r="E51" s="9">
        <v>0.4</v>
      </c>
      <c r="F51" s="9">
        <v>0.15</v>
      </c>
      <c r="G51" s="10">
        <v>846136460.97405803</v>
      </c>
      <c r="H51" s="11">
        <v>1</v>
      </c>
    </row>
    <row r="52" spans="1:8" s="14" customFormat="1" ht="13.5" customHeight="1" x14ac:dyDescent="0.25">
      <c r="A52" s="8">
        <f t="shared" si="0"/>
        <v>50</v>
      </c>
      <c r="B52" s="8">
        <v>12</v>
      </c>
      <c r="C52" s="8" t="s">
        <v>207</v>
      </c>
      <c r="D52" s="9">
        <v>0.9</v>
      </c>
      <c r="E52" s="9">
        <v>0.2</v>
      </c>
      <c r="F52" s="9">
        <v>0.1</v>
      </c>
      <c r="G52" s="10">
        <v>846287995.65861905</v>
      </c>
      <c r="H52" s="11">
        <v>0.91039218527608801</v>
      </c>
    </row>
    <row r="53" spans="1:8" s="14" customFormat="1" ht="13.5" customHeight="1" x14ac:dyDescent="0.25">
      <c r="A53" s="8">
        <f t="shared" si="0"/>
        <v>51</v>
      </c>
      <c r="B53" s="8">
        <v>54</v>
      </c>
      <c r="C53" s="8" t="s">
        <v>207</v>
      </c>
      <c r="D53" s="9">
        <v>0.9</v>
      </c>
      <c r="E53" s="9">
        <v>0.4</v>
      </c>
      <c r="F53" s="9">
        <v>0.15</v>
      </c>
      <c r="G53" s="10">
        <v>863780236.87830496</v>
      </c>
      <c r="H53" s="11">
        <v>0.96362956052549098</v>
      </c>
    </row>
    <row r="54" spans="1:8" s="14" customFormat="1" ht="13.5" customHeight="1" x14ac:dyDescent="0.25">
      <c r="A54" s="8">
        <f t="shared" si="0"/>
        <v>52</v>
      </c>
      <c r="B54" s="8">
        <v>42</v>
      </c>
      <c r="C54" s="8" t="s">
        <v>207</v>
      </c>
      <c r="D54" s="9">
        <v>0.9</v>
      </c>
      <c r="E54" s="9">
        <v>0.3</v>
      </c>
      <c r="F54" s="9">
        <v>0.15</v>
      </c>
      <c r="G54" s="10">
        <v>877290789.64013195</v>
      </c>
      <c r="H54" s="11">
        <v>0.96464069969507404</v>
      </c>
    </row>
    <row r="55" spans="1:8" s="14" customFormat="1" ht="13.5" customHeight="1" x14ac:dyDescent="0.25">
      <c r="A55" s="8">
        <f t="shared" si="0"/>
        <v>53</v>
      </c>
      <c r="B55" s="8">
        <v>46</v>
      </c>
      <c r="C55" s="8" t="s">
        <v>207</v>
      </c>
      <c r="D55" s="9">
        <v>0.5</v>
      </c>
      <c r="E55" s="9">
        <v>0.2</v>
      </c>
      <c r="F55" s="9">
        <v>0.15</v>
      </c>
      <c r="G55" s="10">
        <v>895893333.66558194</v>
      </c>
      <c r="H55" s="11">
        <v>0.97334899128959895</v>
      </c>
    </row>
    <row r="56" spans="1:8" s="14" customFormat="1" ht="13.5" customHeight="1" x14ac:dyDescent="0.25">
      <c r="A56" s="15">
        <f t="shared" si="0"/>
        <v>54</v>
      </c>
      <c r="B56" s="15">
        <v>48</v>
      </c>
      <c r="C56" s="15" t="s">
        <v>207</v>
      </c>
      <c r="D56" s="16">
        <v>0.9</v>
      </c>
      <c r="E56" s="16">
        <v>0.2</v>
      </c>
      <c r="F56" s="16">
        <v>0.15</v>
      </c>
      <c r="G56" s="17">
        <v>947271828.94380295</v>
      </c>
      <c r="H56" s="18">
        <v>1</v>
      </c>
    </row>
  </sheetData>
  <mergeCells count="5">
    <mergeCell ref="C1:F1"/>
    <mergeCell ref="H1:H2"/>
    <mergeCell ref="G1:G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workbookViewId="0"/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topLeftCell="A16" zoomScaleNormal="100" workbookViewId="0">
      <selection sqref="A1:F36"/>
    </sheetView>
  </sheetViews>
  <sheetFormatPr defaultRowHeight="12.75" x14ac:dyDescent="0.2"/>
  <cols>
    <col min="1" max="1" width="2.7109375" style="29" customWidth="1"/>
    <col min="2" max="2" width="29.42578125" style="32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8" t="s">
        <v>211</v>
      </c>
      <c r="B1" s="31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9">
        <v>1</v>
      </c>
      <c r="B2" s="34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9">
        <v>2</v>
      </c>
      <c r="B3" s="34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9">
        <v>3</v>
      </c>
      <c r="B4" s="34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9">
        <v>4</v>
      </c>
      <c r="B5" s="34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9">
        <v>5</v>
      </c>
      <c r="B6" s="34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9">
        <v>6</v>
      </c>
      <c r="B7" s="34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9">
        <v>7</v>
      </c>
      <c r="B8" s="34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9">
        <v>8</v>
      </c>
      <c r="B9" s="34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9">
        <v>9</v>
      </c>
      <c r="B10" s="34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9">
        <v>10</v>
      </c>
      <c r="B11" s="34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9">
        <v>11</v>
      </c>
      <c r="B12" s="34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9">
        <v>12</v>
      </c>
      <c r="B13" s="34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9">
        <v>13</v>
      </c>
      <c r="B14" s="34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9">
        <v>14</v>
      </c>
      <c r="B15" s="34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9">
        <v>15</v>
      </c>
      <c r="B16" s="34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9">
        <v>16</v>
      </c>
      <c r="B17" s="34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9">
        <v>17</v>
      </c>
      <c r="B18" s="34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9">
        <v>18</v>
      </c>
      <c r="B19" s="34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9">
        <v>19</v>
      </c>
      <c r="B20" s="34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9">
        <v>20</v>
      </c>
      <c r="B21" s="34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9">
        <v>21</v>
      </c>
      <c r="B22" s="34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9">
        <v>22</v>
      </c>
      <c r="B23" s="34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9">
        <v>23</v>
      </c>
      <c r="B24" s="34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9">
        <v>24</v>
      </c>
      <c r="B25" s="34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9">
        <v>25</v>
      </c>
      <c r="B26" s="34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9">
        <v>26</v>
      </c>
      <c r="B27" s="34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9">
        <v>27</v>
      </c>
      <c r="B28" s="34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9">
        <v>28</v>
      </c>
      <c r="B29" s="34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9">
        <v>29</v>
      </c>
      <c r="B30" s="34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9">
        <v>30</v>
      </c>
      <c r="B31" s="34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9">
        <v>31</v>
      </c>
      <c r="B32" s="34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9">
        <v>32</v>
      </c>
      <c r="B33" s="34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9">
        <v>33</v>
      </c>
      <c r="B34" s="34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9">
        <v>34</v>
      </c>
      <c r="B35" s="34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30">
        <v>35</v>
      </c>
      <c r="B36" s="35" t="s">
        <v>103</v>
      </c>
      <c r="C36" s="26">
        <v>3.7583641481433801E-3</v>
      </c>
      <c r="D36" s="27">
        <v>0.12572540192363099</v>
      </c>
      <c r="E36" s="27">
        <v>0.12479147982252201</v>
      </c>
      <c r="F36" s="27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view="pageLayout" topLeftCell="A22" zoomScaleNormal="100" workbookViewId="0">
      <selection sqref="A1:F36"/>
    </sheetView>
  </sheetViews>
  <sheetFormatPr defaultRowHeight="12.75" x14ac:dyDescent="0.2"/>
  <cols>
    <col min="1" max="1" width="2.85546875" style="29" bestFit="1" customWidth="1"/>
    <col min="2" max="2" width="29.140625" style="20" customWidth="1"/>
    <col min="3" max="3" width="10.85546875" style="29" customWidth="1"/>
    <col min="4" max="4" width="13" style="29" customWidth="1"/>
    <col min="5" max="6" width="10.7109375" style="37" customWidth="1"/>
    <col min="7" max="7" width="18" style="20" customWidth="1"/>
    <col min="8" max="9" width="15" style="20" bestFit="1" customWidth="1"/>
    <col min="10" max="10" width="34.5703125" style="20" bestFit="1" customWidth="1"/>
    <col min="11" max="16384" width="9.140625" style="20"/>
  </cols>
  <sheetData>
    <row r="1" spans="1:10" x14ac:dyDescent="0.2">
      <c r="A1" s="38" t="s">
        <v>211</v>
      </c>
      <c r="B1" s="39" t="s">
        <v>195</v>
      </c>
      <c r="C1" s="40" t="s">
        <v>218</v>
      </c>
      <c r="D1" s="40" t="s">
        <v>219</v>
      </c>
      <c r="E1" s="41" t="s">
        <v>198</v>
      </c>
      <c r="F1" s="41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</row>
    <row r="2" spans="1:10" x14ac:dyDescent="0.2">
      <c r="A2" s="29">
        <v>1</v>
      </c>
      <c r="B2" s="20" t="str">
        <f>J2&amp;G2</f>
        <v>aReferencePopulation**</v>
      </c>
      <c r="C2" s="36">
        <v>1.3226983361602701E-7</v>
      </c>
      <c r="D2" s="36">
        <v>-5.6461858270089698</v>
      </c>
      <c r="E2" s="37">
        <v>58346.431103176998</v>
      </c>
      <c r="F2" s="37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</row>
    <row r="3" spans="1:10" x14ac:dyDescent="0.2">
      <c r="A3" s="29">
        <v>2</v>
      </c>
      <c r="B3" s="20" t="str">
        <f t="shared" ref="B3:B36" si="0">J3&amp;G3</f>
        <v>aSwitchForCapacityStrategy2**</v>
      </c>
      <c r="C3" s="36">
        <v>6.6123182309775301E-4</v>
      </c>
      <c r="D3" s="36">
        <v>3.5469926975150701</v>
      </c>
      <c r="E3" s="37">
        <v>1.58904441762066</v>
      </c>
      <c r="F3" s="37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</row>
    <row r="4" spans="1:10" x14ac:dyDescent="0.2">
      <c r="A4" s="29">
        <v>3</v>
      </c>
      <c r="B4" s="20" t="str">
        <f t="shared" si="0"/>
        <v>aNormalCapacityUtilization**</v>
      </c>
      <c r="C4" s="36">
        <v>3.1222431043542299E-3</v>
      </c>
      <c r="D4" s="36">
        <v>3.0312099348112902</v>
      </c>
      <c r="E4" s="37">
        <v>0.81303906753933697</v>
      </c>
      <c r="F4" s="37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</row>
    <row r="5" spans="1:10" x14ac:dyDescent="0.2">
      <c r="A5" s="29">
        <v>4</v>
      </c>
      <c r="B5" s="20" t="str">
        <f t="shared" si="0"/>
        <v>aSwitchForCapacityStrategy4**</v>
      </c>
      <c r="C5" s="36">
        <v>3.1810576841710598E-3</v>
      </c>
      <c r="D5" s="36">
        <v>3.0245086679384201</v>
      </c>
      <c r="E5" s="37">
        <v>1.56957507263463</v>
      </c>
      <c r="F5" s="37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</row>
    <row r="6" spans="1:10" x14ac:dyDescent="0.2">
      <c r="A6" s="29">
        <v>5</v>
      </c>
      <c r="B6" s="20" t="str">
        <f t="shared" si="0"/>
        <v>aDesiredMarketShare2*</v>
      </c>
      <c r="C6" s="36">
        <v>3.6529700672677599E-2</v>
      </c>
      <c r="D6" s="36">
        <v>-2.1243486684298998</v>
      </c>
      <c r="E6" s="37">
        <v>0.42780695964308302</v>
      </c>
      <c r="F6" s="37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</row>
    <row r="7" spans="1:10" x14ac:dyDescent="0.2">
      <c r="A7" s="29">
        <v>6</v>
      </c>
      <c r="B7" s="20" t="str">
        <f t="shared" si="0"/>
        <v>aVolumeReportingDelay*</v>
      </c>
      <c r="C7" s="36">
        <v>3.7498446344432002E-2</v>
      </c>
      <c r="D7" s="36">
        <v>-2.1149100299111199</v>
      </c>
      <c r="E7" s="37">
        <v>0.15150639851360601</v>
      </c>
      <c r="F7" s="37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</row>
    <row r="8" spans="1:10" x14ac:dyDescent="0.2">
      <c r="A8" s="29">
        <v>7</v>
      </c>
      <c r="B8" s="20" t="str">
        <f t="shared" si="0"/>
        <v>aSensOfAttractToPrice</v>
      </c>
      <c r="C8" s="36">
        <v>8.8810799403604895E-2</v>
      </c>
      <c r="D8" s="36">
        <v>-1.7246102031784001</v>
      </c>
      <c r="E8" s="37">
        <v>-8.1771983299050497</v>
      </c>
      <c r="F8" s="37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</row>
    <row r="9" spans="1:10" x14ac:dyDescent="0.2">
      <c r="A9" s="29">
        <v>8</v>
      </c>
      <c r="B9" s="20" t="str">
        <f t="shared" si="0"/>
        <v>aRatioOfFixedToVarCost</v>
      </c>
      <c r="C9" s="36">
        <v>0.15737292739388001</v>
      </c>
      <c r="D9" s="36">
        <v>-1.4274299123529699</v>
      </c>
      <c r="E9" s="37">
        <v>1.62005386864241</v>
      </c>
      <c r="F9" s="37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</row>
    <row r="10" spans="1:10" x14ac:dyDescent="0.2">
      <c r="A10" s="29">
        <v>9</v>
      </c>
      <c r="B10" s="20" t="str">
        <f t="shared" si="0"/>
        <v>aOrcamentoPeD4</v>
      </c>
      <c r="C10" s="36">
        <v>0.16231498219960999</v>
      </c>
      <c r="D10" s="36">
        <v>-1.4098244631153101</v>
      </c>
      <c r="E10" s="37">
        <v>9.8335995157460401E-2</v>
      </c>
      <c r="F10" s="37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</row>
    <row r="11" spans="1:10" x14ac:dyDescent="0.2">
      <c r="A11" s="29">
        <v>10</v>
      </c>
      <c r="B11" s="20" t="str">
        <f t="shared" si="0"/>
        <v>aOrcamentoPeD3</v>
      </c>
      <c r="C11" s="36">
        <v>0.17622389233869901</v>
      </c>
      <c r="D11" s="36">
        <v>1.36358841065081</v>
      </c>
      <c r="E11" s="37">
        <v>0.101603442757056</v>
      </c>
      <c r="F11" s="37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</row>
    <row r="12" spans="1:10" x14ac:dyDescent="0.2">
      <c r="A12" s="29">
        <v>11</v>
      </c>
      <c r="B12" s="20" t="str">
        <f t="shared" si="0"/>
        <v>aTempoMedioRealizacaoPeD</v>
      </c>
      <c r="C12" s="36">
        <v>0.213720212642104</v>
      </c>
      <c r="D12" s="36">
        <v>-1.2526062373201401</v>
      </c>
      <c r="E12" s="37">
        <v>2.4564455524522799</v>
      </c>
      <c r="F12" s="37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</row>
    <row r="13" spans="1:10" x14ac:dyDescent="0.2">
      <c r="A13" s="29">
        <v>12</v>
      </c>
      <c r="B13" s="20" t="str">
        <f t="shared" si="0"/>
        <v>aDesiredMarketShare4</v>
      </c>
      <c r="C13" s="36">
        <v>0.22527067470595499</v>
      </c>
      <c r="D13" s="36">
        <v>-1.22083438003154</v>
      </c>
      <c r="E13" s="37">
        <v>0.41613702461475299</v>
      </c>
      <c r="F13" s="37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</row>
    <row r="14" spans="1:10" x14ac:dyDescent="0.2">
      <c r="A14" s="29">
        <v>13</v>
      </c>
      <c r="B14" s="20" t="str">
        <f t="shared" si="0"/>
        <v>aTempoMedioAvaliacao</v>
      </c>
      <c r="C14" s="36">
        <v>0.22555481642825001</v>
      </c>
      <c r="D14" s="36">
        <v>-1.2210832320045999</v>
      </c>
      <c r="E14" s="37">
        <v>2.2278161620568602</v>
      </c>
      <c r="F14" s="37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</row>
    <row r="15" spans="1:10" x14ac:dyDescent="0.2">
      <c r="A15" s="29">
        <v>14</v>
      </c>
      <c r="B15" s="20" t="str">
        <f t="shared" si="0"/>
        <v>aFractionalDiscardRate</v>
      </c>
      <c r="C15" s="36">
        <v>0.27241834306303297</v>
      </c>
      <c r="D15" s="36">
        <v>-1.1050809668111601</v>
      </c>
      <c r="E15" s="37">
        <v>0.14866865445918201</v>
      </c>
      <c r="F15" s="37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</row>
    <row r="16" spans="1:10" x14ac:dyDescent="0.2">
      <c r="A16" s="29">
        <v>15</v>
      </c>
      <c r="B16" s="20" t="str">
        <f t="shared" si="0"/>
        <v>aCapacityAcquisitionDelay</v>
      </c>
      <c r="C16" s="36">
        <v>0.27397275125669002</v>
      </c>
      <c r="D16" s="36">
        <v>1.1015067454418099</v>
      </c>
      <c r="E16" s="37">
        <v>0.75661422418238</v>
      </c>
      <c r="F16" s="37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</row>
    <row r="17" spans="1:10" x14ac:dyDescent="0.2">
      <c r="A17" s="29">
        <v>16</v>
      </c>
      <c r="B17" s="20" t="str">
        <f t="shared" si="0"/>
        <v>aReferenceIndustryDemandElasticity</v>
      </c>
      <c r="C17" s="36">
        <v>0.29094806299884701</v>
      </c>
      <c r="D17" s="36">
        <v>1.06215902106027</v>
      </c>
      <c r="E17" s="37">
        <v>0.51174756066147997</v>
      </c>
      <c r="F17" s="37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</row>
    <row r="18" spans="1:10" x14ac:dyDescent="0.2">
      <c r="A18" s="29">
        <v>17</v>
      </c>
      <c r="B18" s="20" t="str">
        <f t="shared" si="0"/>
        <v>aDesiredMarketShare3</v>
      </c>
      <c r="C18" s="36">
        <v>0.30868744024439398</v>
      </c>
      <c r="D18" s="36">
        <v>1.0244850294813801</v>
      </c>
      <c r="E18" s="37">
        <v>0.22685975320806601</v>
      </c>
      <c r="F18" s="37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</row>
    <row r="19" spans="1:10" x14ac:dyDescent="0.2">
      <c r="A19" s="29">
        <v>18</v>
      </c>
      <c r="B19" s="20" t="str">
        <f t="shared" si="0"/>
        <v>aOrcamentoPeD2</v>
      </c>
      <c r="C19" s="36">
        <v>0.31317454782008902</v>
      </c>
      <c r="D19" s="36">
        <v>-1.01404303559366</v>
      </c>
      <c r="E19" s="37">
        <v>9.8878299452171206E-2</v>
      </c>
      <c r="F19" s="37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</row>
    <row r="20" spans="1:10" x14ac:dyDescent="0.2">
      <c r="A20" s="29">
        <v>19</v>
      </c>
      <c r="B20" s="20" t="str">
        <f t="shared" si="0"/>
        <v>aTempodeInutilizacaoPatente</v>
      </c>
      <c r="C20" s="36">
        <v>0.34542505146040398</v>
      </c>
      <c r="D20" s="36">
        <v>-0.94890857504941195</v>
      </c>
      <c r="E20" s="37">
        <v>9.88619204313013</v>
      </c>
      <c r="F20" s="37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</row>
    <row r="21" spans="1:10" x14ac:dyDescent="0.2">
      <c r="A21" s="29">
        <v>20</v>
      </c>
      <c r="B21" s="20" t="str">
        <f t="shared" si="0"/>
        <v>aInitialReorderShare</v>
      </c>
      <c r="C21" s="36">
        <v>0.40489162750562402</v>
      </c>
      <c r="D21" s="36">
        <v>-0.83689025515025095</v>
      </c>
      <c r="E21" s="37">
        <v>0.44331271479282702</v>
      </c>
      <c r="F21" s="37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</row>
    <row r="22" spans="1:10" x14ac:dyDescent="0.2">
      <c r="A22" s="29">
        <v>21</v>
      </c>
      <c r="B22" s="20" t="str">
        <f t="shared" si="0"/>
        <v>aPercPeDAberto3</v>
      </c>
      <c r="C22" s="36">
        <v>0.5919307017955</v>
      </c>
      <c r="D22" s="36">
        <v>0.537952487444606</v>
      </c>
      <c r="E22" s="37">
        <v>0.50622402374762998</v>
      </c>
      <c r="F22" s="37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</row>
    <row r="23" spans="1:10" x14ac:dyDescent="0.2">
      <c r="A23" s="29">
        <v>22</v>
      </c>
      <c r="B23" s="20" t="str">
        <f t="shared" si="0"/>
        <v>aSensOfPriceToCosts</v>
      </c>
      <c r="C23" s="36">
        <v>0.63757358848231305</v>
      </c>
      <c r="D23" s="36">
        <v>0.47290421117060799</v>
      </c>
      <c r="E23" s="37">
        <v>0.75291540621337905</v>
      </c>
      <c r="F23" s="37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</row>
    <row r="24" spans="1:10" x14ac:dyDescent="0.2">
      <c r="A24" s="29">
        <v>23</v>
      </c>
      <c r="B24" s="20" t="str">
        <f t="shared" si="0"/>
        <v>aCustoMedioPatente</v>
      </c>
      <c r="C24" s="36">
        <v>0.64311957014455101</v>
      </c>
      <c r="D24" s="36">
        <v>0.46503520384725</v>
      </c>
      <c r="E24" s="37">
        <v>2011218.25334153</v>
      </c>
      <c r="F24" s="37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</row>
    <row r="25" spans="1:10" x14ac:dyDescent="0.2">
      <c r="A25" s="29">
        <v>24</v>
      </c>
      <c r="B25" s="20" t="str">
        <f t="shared" si="0"/>
        <v>aSensOfAttractToPerformance</v>
      </c>
      <c r="C25" s="36">
        <v>0.65144088591708604</v>
      </c>
      <c r="D25" s="36">
        <v>-0.45314901099881699</v>
      </c>
      <c r="E25" s="37">
        <v>-8.0392381267778603</v>
      </c>
      <c r="F25" s="37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</row>
    <row r="26" spans="1:10" x14ac:dyDescent="0.2">
      <c r="A26" s="29">
        <v>25</v>
      </c>
      <c r="B26" s="20" t="str">
        <f t="shared" si="0"/>
        <v>aWOMStrength</v>
      </c>
      <c r="C26" s="36">
        <v>0.65778678461290296</v>
      </c>
      <c r="D26" s="36">
        <v>0.44458913111954801</v>
      </c>
      <c r="E26" s="37">
        <v>0.95608636529116997</v>
      </c>
      <c r="F26" s="37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</row>
    <row r="27" spans="1:10" x14ac:dyDescent="0.2">
      <c r="A27" s="29">
        <v>26</v>
      </c>
      <c r="B27" s="20" t="str">
        <f t="shared" si="0"/>
        <v>aPercPeDAberto2</v>
      </c>
      <c r="C27" s="36">
        <v>0.71175736274814905</v>
      </c>
      <c r="D27" s="36">
        <v>0.37070222175292999</v>
      </c>
      <c r="E27" s="37">
        <v>0.50423835092301805</v>
      </c>
      <c r="F27" s="37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</row>
    <row r="28" spans="1:10" x14ac:dyDescent="0.2">
      <c r="A28" s="29">
        <v>27</v>
      </c>
      <c r="B28" s="20" t="str">
        <f t="shared" si="0"/>
        <v>aInnovatorAdoptionFraction</v>
      </c>
      <c r="C28" s="36">
        <v>0.72314979972520499</v>
      </c>
      <c r="D28" s="36">
        <v>-0.35543713212330103</v>
      </c>
      <c r="E28" s="37">
        <v>5.4533833454364598E-3</v>
      </c>
      <c r="F28" s="37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</row>
    <row r="29" spans="1:10" x14ac:dyDescent="0.2">
      <c r="A29" s="29">
        <v>28</v>
      </c>
      <c r="B29" s="20" t="str">
        <f t="shared" si="0"/>
        <v>aPerfSlope</v>
      </c>
      <c r="C29" s="36">
        <v>0.72451253894693801</v>
      </c>
      <c r="D29" s="36">
        <v>0.35379466626588602</v>
      </c>
      <c r="E29" s="37">
        <v>2.4909107050426999E-2</v>
      </c>
      <c r="F29" s="37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</row>
    <row r="30" spans="1:10" x14ac:dyDescent="0.2">
      <c r="A30" s="29">
        <v>29</v>
      </c>
      <c r="B30" s="20" t="str">
        <f t="shared" si="0"/>
        <v>aSensOfAttractToAvailability</v>
      </c>
      <c r="C30" s="36">
        <v>0.72940079246415201</v>
      </c>
      <c r="D30" s="36">
        <v>-0.34711905216921801</v>
      </c>
      <c r="E30" s="37">
        <v>-4.0171005493166199</v>
      </c>
      <c r="F30" s="37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</row>
    <row r="31" spans="1:10" x14ac:dyDescent="0.2">
      <c r="A31" s="29">
        <v>30</v>
      </c>
      <c r="B31" s="20" t="str">
        <f t="shared" si="0"/>
        <v>aTaxaRejeicao</v>
      </c>
      <c r="C31" s="36">
        <v>0.75625376579364101</v>
      </c>
      <c r="D31" s="36">
        <v>-0.31137883321473597</v>
      </c>
      <c r="E31" s="37">
        <v>0.44894015931162301</v>
      </c>
      <c r="F31" s="37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</row>
    <row r="32" spans="1:10" x14ac:dyDescent="0.2">
      <c r="A32" s="29">
        <v>31</v>
      </c>
      <c r="B32" s="20" t="str">
        <f t="shared" si="0"/>
        <v>aSwitchForCapacityStrategy3</v>
      </c>
      <c r="C32" s="36">
        <v>0.79447105168935495</v>
      </c>
      <c r="D32" s="36">
        <v>-0.26127021164999897</v>
      </c>
      <c r="E32" s="37">
        <v>1.4994090590576099</v>
      </c>
      <c r="F32" s="37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</row>
    <row r="33" spans="1:10" x14ac:dyDescent="0.2">
      <c r="A33" s="29">
        <v>32</v>
      </c>
      <c r="B33" s="20" t="str">
        <f t="shared" si="0"/>
        <v>aLCStrength</v>
      </c>
      <c r="C33" s="36">
        <v>0.80222706744064798</v>
      </c>
      <c r="D33" s="36">
        <v>0.25124907543247299</v>
      </c>
      <c r="E33" s="37">
        <v>0.85090323033877202</v>
      </c>
      <c r="F33" s="37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</row>
    <row r="34" spans="1:10" x14ac:dyDescent="0.2">
      <c r="A34" s="29">
        <v>33</v>
      </c>
      <c r="B34" s="20" t="str">
        <f t="shared" si="0"/>
        <v>aPercPeDAberto4</v>
      </c>
      <c r="C34" s="36">
        <v>0.819873378067417</v>
      </c>
      <c r="D34" s="36">
        <v>0.228351405772062</v>
      </c>
      <c r="E34" s="37">
        <v>0.50257785979770897</v>
      </c>
      <c r="F34" s="37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</row>
    <row r="35" spans="1:10" x14ac:dyDescent="0.2">
      <c r="A35" s="29">
        <v>34</v>
      </c>
      <c r="B35" s="20" t="str">
        <f t="shared" si="0"/>
        <v>aSensOfPriceToShare</v>
      </c>
      <c r="C35" s="36">
        <v>0.83480211693236905</v>
      </c>
      <c r="D35" s="36">
        <v>-0.209242071689767</v>
      </c>
      <c r="E35" s="37">
        <v>-0.25128679227951201</v>
      </c>
      <c r="F35" s="37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</row>
    <row r="36" spans="1:10" x14ac:dyDescent="0.2">
      <c r="A36" s="30">
        <v>35</v>
      </c>
      <c r="B36" s="25" t="str">
        <f t="shared" si="0"/>
        <v>aSensOfPriceToDSBalance</v>
      </c>
      <c r="C36" s="42">
        <v>0.94027165749864905</v>
      </c>
      <c r="D36" s="42">
        <v>-7.5171076687715901E-2</v>
      </c>
      <c r="E36" s="43">
        <v>0.12479147982252201</v>
      </c>
      <c r="F36" s="43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view="pageLayout" zoomScaleNormal="100" workbookViewId="0">
      <selection activeCell="C36" sqref="A1:C36"/>
    </sheetView>
  </sheetViews>
  <sheetFormatPr defaultRowHeight="14.25" x14ac:dyDescent="0.2"/>
  <cols>
    <col min="1" max="1" width="3.28515625" style="1" bestFit="1" customWidth="1"/>
    <col min="2" max="2" width="34.5703125" style="2" bestFit="1" customWidth="1"/>
    <col min="3" max="3" width="20" style="44" customWidth="1"/>
    <col min="4" max="16384" width="9.140625" style="2"/>
  </cols>
  <sheetData>
    <row r="1" spans="1:3" ht="15" x14ac:dyDescent="0.25">
      <c r="A1" s="45" t="s">
        <v>221</v>
      </c>
      <c r="B1" s="46" t="s">
        <v>0</v>
      </c>
      <c r="C1" s="47" t="s">
        <v>200</v>
      </c>
    </row>
    <row r="2" spans="1:3" x14ac:dyDescent="0.2">
      <c r="A2" s="1">
        <v>1</v>
      </c>
      <c r="B2" s="2" t="s">
        <v>164</v>
      </c>
      <c r="C2" s="44">
        <v>6.8339570065970898</v>
      </c>
    </row>
    <row r="3" spans="1:3" x14ac:dyDescent="0.2">
      <c r="A3" s="1">
        <v>2</v>
      </c>
      <c r="B3" s="2" t="s">
        <v>54</v>
      </c>
      <c r="C3" s="44">
        <v>6.0234597831008001</v>
      </c>
    </row>
    <row r="4" spans="1:3" x14ac:dyDescent="0.2">
      <c r="A4" s="1">
        <v>3</v>
      </c>
      <c r="B4" s="2" t="s">
        <v>80</v>
      </c>
      <c r="C4" s="44">
        <v>4.1347067054697701</v>
      </c>
    </row>
    <row r="5" spans="1:3" x14ac:dyDescent="0.2">
      <c r="A5" s="1">
        <v>4</v>
      </c>
      <c r="B5" s="2" t="s">
        <v>124</v>
      </c>
      <c r="C5" s="44">
        <v>3.7252434659151898</v>
      </c>
    </row>
    <row r="6" spans="1:3" x14ac:dyDescent="0.2">
      <c r="A6" s="1">
        <v>5</v>
      </c>
      <c r="B6" s="2" t="s">
        <v>167</v>
      </c>
      <c r="C6" s="44">
        <v>3.4395380134651501</v>
      </c>
    </row>
    <row r="7" spans="1:3" x14ac:dyDescent="0.2">
      <c r="A7" s="1">
        <v>6</v>
      </c>
      <c r="B7" s="2" t="s">
        <v>68</v>
      </c>
      <c r="C7" s="44">
        <v>2.6743241497297601</v>
      </c>
    </row>
    <row r="8" spans="1:3" x14ac:dyDescent="0.2">
      <c r="A8" s="1">
        <v>7</v>
      </c>
      <c r="B8" s="2" t="s">
        <v>91</v>
      </c>
      <c r="C8" s="44">
        <v>2.4325415785039799</v>
      </c>
    </row>
    <row r="9" spans="1:3" x14ac:dyDescent="0.2">
      <c r="A9" s="1">
        <v>8</v>
      </c>
      <c r="B9" s="2" t="s">
        <v>72</v>
      </c>
      <c r="C9" s="44">
        <v>2.4265579241542801</v>
      </c>
    </row>
    <row r="10" spans="1:3" x14ac:dyDescent="0.2">
      <c r="A10" s="1">
        <v>9</v>
      </c>
      <c r="B10" s="2" t="s">
        <v>87</v>
      </c>
      <c r="C10" s="44">
        <v>2.2629501905001002</v>
      </c>
    </row>
    <row r="11" spans="1:3" x14ac:dyDescent="0.2">
      <c r="A11" s="1">
        <v>10</v>
      </c>
      <c r="B11" s="2" t="s">
        <v>111</v>
      </c>
      <c r="C11" s="44">
        <v>1.8687406448388799</v>
      </c>
    </row>
    <row r="12" spans="1:3" x14ac:dyDescent="0.2">
      <c r="A12" s="1">
        <v>11</v>
      </c>
      <c r="B12" s="2" t="s">
        <v>160</v>
      </c>
      <c r="C12" s="44">
        <v>1.81331965214988</v>
      </c>
    </row>
    <row r="13" spans="1:3" x14ac:dyDescent="0.2">
      <c r="A13" s="1">
        <v>12</v>
      </c>
      <c r="B13" s="2" t="s">
        <v>116</v>
      </c>
      <c r="C13" s="44">
        <v>1.7901665979630399</v>
      </c>
    </row>
    <row r="14" spans="1:3" x14ac:dyDescent="0.2">
      <c r="A14" s="1">
        <v>13</v>
      </c>
      <c r="B14" s="2" t="s">
        <v>162</v>
      </c>
      <c r="C14" s="44">
        <v>1.7770098045368199</v>
      </c>
    </row>
    <row r="15" spans="1:3" x14ac:dyDescent="0.2">
      <c r="A15" s="1">
        <v>14</v>
      </c>
      <c r="B15" s="2" t="s">
        <v>159</v>
      </c>
      <c r="C15" s="44">
        <v>1.7665237283286701</v>
      </c>
    </row>
    <row r="16" spans="1:3" x14ac:dyDescent="0.2">
      <c r="A16" s="1">
        <v>15</v>
      </c>
      <c r="B16" s="2" t="s">
        <v>103</v>
      </c>
      <c r="C16" s="44">
        <v>1.76463166115576</v>
      </c>
    </row>
    <row r="17" spans="1:3" x14ac:dyDescent="0.2">
      <c r="A17" s="1">
        <v>16</v>
      </c>
      <c r="B17" s="2" t="s">
        <v>35</v>
      </c>
      <c r="C17" s="44">
        <v>1.73338875669904</v>
      </c>
    </row>
    <row r="18" spans="1:3" x14ac:dyDescent="0.2">
      <c r="A18" s="1">
        <v>17</v>
      </c>
      <c r="B18" s="2" t="s">
        <v>50</v>
      </c>
      <c r="C18" s="44">
        <v>1.7316776882285601</v>
      </c>
    </row>
    <row r="19" spans="1:3" x14ac:dyDescent="0.2">
      <c r="A19" s="1">
        <v>18</v>
      </c>
      <c r="B19" s="2" t="s">
        <v>122</v>
      </c>
      <c r="C19" s="44">
        <v>1.7284907243997201</v>
      </c>
    </row>
    <row r="20" spans="1:3" x14ac:dyDescent="0.2">
      <c r="A20" s="1">
        <v>19</v>
      </c>
      <c r="B20" s="2" t="s">
        <v>138</v>
      </c>
      <c r="C20" s="44">
        <v>1.7275044643671</v>
      </c>
    </row>
    <row r="21" spans="1:3" x14ac:dyDescent="0.2">
      <c r="A21" s="1">
        <v>20</v>
      </c>
      <c r="B21" s="2" t="s">
        <v>131</v>
      </c>
      <c r="C21" s="44">
        <v>1.68061312282124</v>
      </c>
    </row>
    <row r="22" spans="1:3" x14ac:dyDescent="0.2">
      <c r="A22" s="1">
        <v>21</v>
      </c>
      <c r="B22" s="2" t="s">
        <v>101</v>
      </c>
      <c r="C22" s="44">
        <v>1.6725684469289299</v>
      </c>
    </row>
    <row r="23" spans="1:3" x14ac:dyDescent="0.2">
      <c r="A23" s="1">
        <v>22</v>
      </c>
      <c r="B23" s="2" t="s">
        <v>163</v>
      </c>
      <c r="C23" s="44">
        <v>1.66036205983412</v>
      </c>
    </row>
    <row r="24" spans="1:3" x14ac:dyDescent="0.2">
      <c r="A24" s="1">
        <v>23</v>
      </c>
      <c r="B24" s="2" t="s">
        <v>158</v>
      </c>
      <c r="C24" s="44">
        <v>1.64234589474955</v>
      </c>
    </row>
    <row r="25" spans="1:3" x14ac:dyDescent="0.2">
      <c r="A25" s="1">
        <v>24</v>
      </c>
      <c r="B25" s="2" t="s">
        <v>105</v>
      </c>
      <c r="C25" s="44">
        <v>1.5969804764854301</v>
      </c>
    </row>
    <row r="26" spans="1:3" x14ac:dyDescent="0.2">
      <c r="A26" s="1">
        <v>25</v>
      </c>
      <c r="B26" s="2" t="s">
        <v>150</v>
      </c>
      <c r="C26" s="44">
        <v>1.58160103578181</v>
      </c>
    </row>
    <row r="27" spans="1:3" x14ac:dyDescent="0.2">
      <c r="A27" s="1">
        <v>26</v>
      </c>
      <c r="B27" s="2" t="s">
        <v>78</v>
      </c>
      <c r="C27" s="44">
        <v>1.5032365152634899</v>
      </c>
    </row>
    <row r="28" spans="1:3" x14ac:dyDescent="0.2">
      <c r="A28" s="1">
        <v>27</v>
      </c>
      <c r="B28" s="2" t="s">
        <v>154</v>
      </c>
      <c r="C28" s="44">
        <v>1.4894908561015101</v>
      </c>
    </row>
    <row r="29" spans="1:3" x14ac:dyDescent="0.2">
      <c r="A29" s="1">
        <v>28</v>
      </c>
      <c r="B29" s="2" t="s">
        <v>58</v>
      </c>
      <c r="C29" s="44">
        <v>1.46157558683504</v>
      </c>
    </row>
    <row r="30" spans="1:3" x14ac:dyDescent="0.2">
      <c r="A30" s="1">
        <v>29</v>
      </c>
      <c r="B30" s="2" t="s">
        <v>113</v>
      </c>
      <c r="C30" s="44">
        <v>1.40143099803079</v>
      </c>
    </row>
    <row r="31" spans="1:3" x14ac:dyDescent="0.2">
      <c r="A31" s="1">
        <v>30</v>
      </c>
      <c r="B31" s="2" t="s">
        <v>82</v>
      </c>
      <c r="C31" s="44">
        <v>1.3738208127156399</v>
      </c>
    </row>
    <row r="32" spans="1:3" x14ac:dyDescent="0.2">
      <c r="A32" s="1">
        <v>31</v>
      </c>
      <c r="B32" s="2" t="s">
        <v>152</v>
      </c>
      <c r="C32" s="44">
        <v>1.2836440865684899</v>
      </c>
    </row>
    <row r="33" spans="1:3" x14ac:dyDescent="0.2">
      <c r="A33" s="1">
        <v>32</v>
      </c>
      <c r="B33" s="2" t="s">
        <v>61</v>
      </c>
      <c r="C33" s="44">
        <v>1.21225739319366</v>
      </c>
    </row>
    <row r="34" spans="1:3" x14ac:dyDescent="0.2">
      <c r="A34" s="1">
        <v>33</v>
      </c>
      <c r="B34" s="2" t="s">
        <v>166</v>
      </c>
      <c r="C34" s="44">
        <v>1.1882711025281301</v>
      </c>
    </row>
    <row r="35" spans="1:3" x14ac:dyDescent="0.2">
      <c r="A35" s="1">
        <v>34</v>
      </c>
      <c r="B35" s="2" t="s">
        <v>153</v>
      </c>
      <c r="C35" s="44">
        <v>1.1855282301641199</v>
      </c>
    </row>
    <row r="36" spans="1:3" x14ac:dyDescent="0.2">
      <c r="A36" s="48">
        <v>35</v>
      </c>
      <c r="B36" s="49" t="s">
        <v>118</v>
      </c>
      <c r="C36" s="50">
        <v>1.1812208418944701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ParametrosCalibracao</vt:lpstr>
      <vt:lpstr>CalibracaoErroCalculado</vt:lpstr>
      <vt:lpstr>ParametrosCenarioMenorErro</vt:lpstr>
      <vt:lpstr>EstratégiasTestadas</vt:lpstr>
      <vt:lpstr>RankingEstrategias</vt:lpstr>
      <vt:lpstr>DataFraneVulnerabilidade</vt:lpstr>
      <vt:lpstr>RankingVariaveisMedia</vt:lpstr>
      <vt:lpstr>RankingVariaveisMediaTesteT</vt:lpstr>
      <vt:lpstr>RankingVariaveisRandomForest</vt:lpstr>
      <vt:lpstr>RankingVariaveisBoruta</vt:lpstr>
      <vt:lpstr>RankingGeral</vt:lpstr>
      <vt:lpstr>RankingGeral_Modo2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2018-01-18T22:55:14Z</dcterms:modified>
</cp:coreProperties>
</file>