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<sst xmlns="http://schemas.openxmlformats.org/spreadsheetml/2006/main" count="104" uniqueCount="28">
  <si>
    <t xml:space="preserve">Fatores</t>
  </si>
  <si>
    <t xml:space="preserve">Variáveis de Resposta</t>
  </si>
  <si>
    <t xml:space="preserve">A (Alocação)</t>
  </si>
  <si>
    <t xml:space="preserve">B(Otimização)</t>
  </si>
  <si>
    <t xml:space="preserve">Tempo de Resposta</t>
  </si>
  <si>
    <t xml:space="preserve">Branch-instructions</t>
  </si>
  <si>
    <t xml:space="preserve">Branch-misses</t>
  </si>
  <si>
    <t xml:space="preserve">0(E)</t>
  </si>
  <si>
    <t xml:space="preserve">0(N)</t>
  </si>
  <si>
    <t xml:space="preserve">1(U)</t>
  </si>
  <si>
    <t xml:space="preserve">1(LU)</t>
  </si>
  <si>
    <t xml:space="preserve">q0</t>
  </si>
  <si>
    <t xml:space="preserve">qA</t>
  </si>
  <si>
    <t xml:space="preserve">qB</t>
  </si>
  <si>
    <t xml:space="preserve">qAB</t>
  </si>
  <si>
    <t xml:space="preserve">SST</t>
  </si>
  <si>
    <t xml:space="preserve">SSA</t>
  </si>
  <si>
    <t xml:space="preserve">SSB</t>
  </si>
  <si>
    <t xml:space="preserve">SSAB</t>
  </si>
  <si>
    <t xml:space="preserve">A (Alocação Dinâmica Unidimensional)</t>
  </si>
  <si>
    <t xml:space="preserve">B (Otimização loop unrolling)</t>
  </si>
  <si>
    <t xml:space="preserve">AB</t>
  </si>
  <si>
    <t xml:space="preserve">1(B)</t>
  </si>
  <si>
    <t xml:space="preserve">A (Alocação Dinâmica Bidimensional)</t>
  </si>
  <si>
    <t xml:space="preserve">L1-dcache-loads</t>
  </si>
  <si>
    <t xml:space="preserve">L1-dcache-load-misses</t>
  </si>
  <si>
    <t xml:space="preserve">1(LI)</t>
  </si>
  <si>
    <t xml:space="preserve">B (Otimização loop interchange)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</si>
</sst>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00"/>
    <numFmt numFmtId="167" formatCode="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2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E131" activeCellId="0" sqref="E1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33.43"/>
    <col collapsed="false" customWidth="true" hidden="false" outlineLevel="0" max="3" min="3" style="0" width="24.57"/>
    <col collapsed="false" customWidth="true" hidden="false" outlineLevel="0" max="4" min="4" style="0" width="28.29"/>
    <col collapsed="false" customWidth="true" hidden="false" outlineLevel="0" max="5" min="5" style="0" width="30.15"/>
  </cols>
  <sheetData>
    <row r="1" customFormat="false" ht="63" hidden="false" customHeight="true" outlineLevel="0" collapsed="false">
      <c r="A1" s="1" t="s">
        <v>0</v>
      </c>
      <c r="B1" s="1"/>
      <c r="C1" s="2" t="s">
        <v>1</v>
      </c>
      <c r="D1" s="2"/>
      <c r="E1" s="2"/>
    </row>
    <row r="2" customFormat="false" ht="95.25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</row>
    <row r="3" customFormat="false" ht="32.25" hidden="false" customHeight="false" outlineLevel="0" collapsed="false">
      <c r="A3" s="6" t="s">
        <v>7</v>
      </c>
      <c r="B3" s="7" t="s">
        <v>8</v>
      </c>
      <c r="C3" s="7" t="n">
        <v>477.15</v>
      </c>
      <c r="D3" s="7" t="n">
        <v>146520549.2</v>
      </c>
      <c r="E3" s="8" t="n">
        <v>294943.47</v>
      </c>
    </row>
    <row r="4" customFormat="false" ht="32.25" hidden="false" customHeight="false" outlineLevel="0" collapsed="false">
      <c r="A4" s="6" t="s">
        <v>9</v>
      </c>
      <c r="B4" s="7" t="s">
        <v>8</v>
      </c>
      <c r="C4" s="7" t="n">
        <v>584.82</v>
      </c>
      <c r="D4" s="7" t="n">
        <v>146017227.93</v>
      </c>
      <c r="E4" s="8" t="n">
        <v>295747.93</v>
      </c>
    </row>
    <row r="5" customFormat="false" ht="32.25" hidden="false" customHeight="false" outlineLevel="0" collapsed="false">
      <c r="A5" s="6" t="s">
        <v>7</v>
      </c>
      <c r="B5" s="7" t="s">
        <v>10</v>
      </c>
      <c r="C5" s="7" t="n">
        <v>423.18</v>
      </c>
      <c r="D5" s="7" t="n">
        <v>45897929.6</v>
      </c>
      <c r="E5" s="8" t="n">
        <v>296709.87</v>
      </c>
    </row>
    <row r="6" customFormat="false" ht="32.25" hidden="false" customHeight="false" outlineLevel="0" collapsed="false">
      <c r="A6" s="9" t="s">
        <v>9</v>
      </c>
      <c r="B6" s="10" t="s">
        <v>10</v>
      </c>
      <c r="C6" s="10" t="n">
        <v>580.75</v>
      </c>
      <c r="D6" s="10" t="n">
        <v>45380074.13</v>
      </c>
      <c r="E6" s="11" t="n">
        <v>296889.33</v>
      </c>
    </row>
    <row r="7" customFormat="false" ht="15.75" hidden="false" customHeight="false" outlineLevel="0" collapsed="false"/>
    <row r="10" customFormat="false" ht="15" hidden="false" customHeight="false" outlineLevel="0" collapsed="false">
      <c r="B10" s="0" t="s">
        <v>11</v>
      </c>
      <c r="C10" s="12" t="n">
        <f aca="false">(C3+C4+C5+C6)/4</f>
        <v>516.475</v>
      </c>
      <c r="D10" s="0" t="n">
        <f aca="false">SUM(D3:D6)/4</f>
        <v>95953945.215</v>
      </c>
      <c r="E10" s="0" t="n">
        <f aca="false">SUM(E3:E6)/4</f>
        <v>296072.65</v>
      </c>
    </row>
    <row r="11" customFormat="false" ht="15" hidden="false" customHeight="false" outlineLevel="0" collapsed="false">
      <c r="B11" s="0" t="s">
        <v>12</v>
      </c>
      <c r="C11" s="12" t="n">
        <f aca="false">(-C3+C4-C5+C6)/4</f>
        <v>66.31</v>
      </c>
      <c r="D11" s="0" t="n">
        <f aca="false">(-D3+D4-D5+D6)/4</f>
        <v>-255294.184999995</v>
      </c>
      <c r="E11" s="0" t="n">
        <f aca="false">(-E3+E4-E5+E6)/4</f>
        <v>245.98000000001</v>
      </c>
    </row>
    <row r="12" customFormat="false" ht="15" hidden="false" customHeight="false" outlineLevel="0" collapsed="false">
      <c r="B12" s="0" t="s">
        <v>13</v>
      </c>
      <c r="C12" s="12" t="n">
        <f aca="false">(-C3-C4+C5+C6)/4</f>
        <v>-14.51</v>
      </c>
      <c r="D12" s="0" t="n">
        <f aca="false">(-D3-D4+D5+D6)/4</f>
        <v>-50314943.35</v>
      </c>
      <c r="E12" s="0" t="n">
        <f aca="false">(-E3-E4+E5+E6)/4</f>
        <v>726.950000000026</v>
      </c>
    </row>
    <row r="13" customFormat="false" ht="15" hidden="false" customHeight="false" outlineLevel="0" collapsed="false">
      <c r="B13" s="0" t="s">
        <v>14</v>
      </c>
      <c r="C13" s="12" t="n">
        <f aca="false">(C3-C4-C5+C6)/4</f>
        <v>12.475</v>
      </c>
      <c r="D13" s="0" t="n">
        <f aca="false">(D3-D4-D5+D6)/4</f>
        <v>-3633.55000000447</v>
      </c>
      <c r="E13" s="0" t="n">
        <f aca="false">(E3-E4-E5+E6)/4</f>
        <v>-156.25</v>
      </c>
    </row>
    <row r="15" customFormat="false" ht="15" hidden="false" customHeight="false" outlineLevel="0" collapsed="false">
      <c r="B15" s="0" t="s">
        <v>15</v>
      </c>
      <c r="C15" s="13" t="n">
        <f aca="false">C16+C17+C18</f>
        <v>19052.7273</v>
      </c>
      <c r="D15" s="0" t="n">
        <f aca="false">D16+D17+D18</f>
        <v>10126634850549200</v>
      </c>
      <c r="E15" s="13" t="n">
        <f aca="false">E16+E17+E18</f>
        <v>2453506.10160017</v>
      </c>
    </row>
    <row r="16" customFormat="false" ht="15" hidden="false" customHeight="false" outlineLevel="0" collapsed="false">
      <c r="B16" s="0" t="s">
        <v>16</v>
      </c>
      <c r="C16" s="13" t="n">
        <f aca="false">4*C11*C11</f>
        <v>17588.0644</v>
      </c>
      <c r="D16" s="0" t="n">
        <f aca="false">4*D11*D11</f>
        <v>260700483579.247</v>
      </c>
      <c r="E16" s="13" t="n">
        <f aca="false">4*E11*E11</f>
        <v>242024.641600021</v>
      </c>
    </row>
    <row r="17" customFormat="false" ht="15" hidden="false" customHeight="false" outlineLevel="0" collapsed="false">
      <c r="B17" s="0" t="s">
        <v>17</v>
      </c>
      <c r="C17" s="13" t="n">
        <f aca="false">4*C12*C12</f>
        <v>842.160399999999</v>
      </c>
      <c r="D17" s="0" t="n">
        <f aca="false">4*D12*D12</f>
        <v>10126374097254800</v>
      </c>
      <c r="E17" s="13" t="n">
        <f aca="false">4*E12*E12</f>
        <v>2113825.21000015</v>
      </c>
    </row>
    <row r="18" customFormat="false" ht="15" hidden="false" customHeight="false" outlineLevel="0" collapsed="false">
      <c r="B18" s="0" t="s">
        <v>18</v>
      </c>
      <c r="C18" s="13" t="n">
        <f aca="false">4*C13*C13</f>
        <v>622.502499999997</v>
      </c>
      <c r="D18" s="0" t="n">
        <f aca="false">4*D13*D13</f>
        <v>52810742.41013</v>
      </c>
      <c r="E18" s="13" t="n">
        <f aca="false">4*E13*E13</f>
        <v>97656.25</v>
      </c>
    </row>
    <row r="19" customFormat="false" ht="15" hidden="false" customHeight="false" outlineLevel="0" collapsed="false">
      <c r="E19" s="13"/>
    </row>
    <row r="20" customFormat="false" ht="15" hidden="false" customHeight="false" outlineLevel="0" collapsed="false">
      <c r="B20" s="0" t="s">
        <v>19</v>
      </c>
      <c r="C20" s="13" t="n">
        <f aca="false">C16/C15</f>
        <v>0.923125814119011</v>
      </c>
      <c r="D20" s="0" t="n">
        <f aca="false">D16/D15</f>
        <v>2.57440391034845E-005</v>
      </c>
      <c r="E20" s="13" t="n">
        <f aca="false">E16/E15</f>
        <v>0.0986444017572129</v>
      </c>
    </row>
    <row r="21" customFormat="false" ht="15" hidden="false" customHeight="false" outlineLevel="0" collapsed="false">
      <c r="B21" s="0" t="s">
        <v>20</v>
      </c>
      <c r="C21" s="13" t="n">
        <f aca="false">C17/C15</f>
        <v>0.0442015668801389</v>
      </c>
      <c r="D21" s="0" t="n">
        <f aca="false">D17/D15</f>
        <v>0.999974250745863</v>
      </c>
      <c r="E21" s="13" t="n">
        <f aca="false">E17/E15</f>
        <v>0.861552864540063</v>
      </c>
    </row>
    <row r="22" customFormat="false" ht="15" hidden="false" customHeight="false" outlineLevel="0" collapsed="false">
      <c r="B22" s="0" t="s">
        <v>21</v>
      </c>
      <c r="C22" s="13" t="n">
        <f aca="false">C18/C15</f>
        <v>0.0326726190008502</v>
      </c>
      <c r="D22" s="0" t="n">
        <f aca="false">D18/D15</f>
        <v>5.21503373919581E-009</v>
      </c>
      <c r="E22" s="13" t="n">
        <f aca="false">E18/E15</f>
        <v>0.0398027337027239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A41" s="14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29.85" hidden="false" customHeight="true" outlineLevel="0" collapsed="false">
      <c r="A45" s="1" t="s">
        <v>0</v>
      </c>
      <c r="B45" s="1"/>
      <c r="C45" s="2" t="s">
        <v>1</v>
      </c>
      <c r="D45" s="2"/>
      <c r="E45" s="2"/>
    </row>
    <row r="46" customFormat="false" ht="58.2" hidden="false" customHeight="false" outlineLevel="0" collapsed="false">
      <c r="A46" s="3" t="s">
        <v>2</v>
      </c>
      <c r="B46" s="4" t="s">
        <v>3</v>
      </c>
      <c r="C46" s="4" t="s">
        <v>4</v>
      </c>
      <c r="D46" s="4" t="s">
        <v>5</v>
      </c>
      <c r="E46" s="5" t="s">
        <v>6</v>
      </c>
    </row>
    <row r="47" customFormat="false" ht="29.85" hidden="false" customHeight="false" outlineLevel="0" collapsed="false">
      <c r="A47" s="6" t="s">
        <v>7</v>
      </c>
      <c r="B47" s="7" t="s">
        <v>8</v>
      </c>
      <c r="C47" s="7" t="n">
        <v>477.15</v>
      </c>
      <c r="D47" s="7" t="n">
        <v>146520549.2</v>
      </c>
      <c r="E47" s="8" t="n">
        <v>294943.47</v>
      </c>
    </row>
    <row r="48" customFormat="false" ht="29.85" hidden="false" customHeight="false" outlineLevel="0" collapsed="false">
      <c r="A48" s="6" t="s">
        <v>22</v>
      </c>
      <c r="B48" s="7" t="s">
        <v>8</v>
      </c>
      <c r="C48" s="7" t="n">
        <v>520.72</v>
      </c>
      <c r="D48" s="7" t="n">
        <v>146067490.2</v>
      </c>
      <c r="E48" s="8" t="n">
        <v>294831.87</v>
      </c>
    </row>
    <row r="49" customFormat="false" ht="29.85" hidden="false" customHeight="false" outlineLevel="0" collapsed="false">
      <c r="A49" s="6" t="s">
        <v>7</v>
      </c>
      <c r="B49" s="7" t="s">
        <v>10</v>
      </c>
      <c r="C49" s="7" t="n">
        <v>423.18</v>
      </c>
      <c r="D49" s="7" t="n">
        <v>45897929.6</v>
      </c>
      <c r="E49" s="8" t="n">
        <v>296709.87</v>
      </c>
    </row>
    <row r="50" customFormat="false" ht="29.85" hidden="false" customHeight="false" outlineLevel="0" collapsed="false">
      <c r="A50" s="9" t="s">
        <v>22</v>
      </c>
      <c r="B50" s="10" t="s">
        <v>10</v>
      </c>
      <c r="C50" s="10" t="n">
        <v>480.43</v>
      </c>
      <c r="D50" s="10" t="n">
        <v>45381980.33</v>
      </c>
      <c r="E50" s="11" t="n">
        <v>293827.67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>
      <c r="B54" s="0" t="s">
        <v>11</v>
      </c>
      <c r="C54" s="12" t="n">
        <f aca="false">(C47+C48+C49+C50)/4</f>
        <v>475.37</v>
      </c>
      <c r="D54" s="0" t="n">
        <f aca="false">SUM(D47:D50)/4</f>
        <v>95966987.3325</v>
      </c>
      <c r="E54" s="0" t="n">
        <f aca="false">SUM(E47:E50)/4</f>
        <v>295078.22</v>
      </c>
    </row>
    <row r="55" customFormat="false" ht="13.8" hidden="false" customHeight="false" outlineLevel="0" collapsed="false">
      <c r="B55" s="0" t="s">
        <v>12</v>
      </c>
      <c r="C55" s="12" t="n">
        <f aca="false">(-C47+C48-C49+C50)/4</f>
        <v>25.205</v>
      </c>
      <c r="D55" s="0" t="n">
        <f aca="false">(-D47+D48-D49+D50)/4</f>
        <v>-242252.067500001</v>
      </c>
      <c r="E55" s="0" t="n">
        <f aca="false">(-E47+E48-E49+E50)/4</f>
        <v>-748.449999999997</v>
      </c>
    </row>
    <row r="56" customFormat="false" ht="13.8" hidden="false" customHeight="false" outlineLevel="0" collapsed="false">
      <c r="B56" s="0" t="s">
        <v>13</v>
      </c>
      <c r="C56" s="12" t="n">
        <f aca="false">(-C47-C48+C49+C50)/4</f>
        <v>-23.565</v>
      </c>
      <c r="D56" s="0" t="n">
        <f aca="false">(-D47-D48+D49+D50)/4</f>
        <v>-50327032.3675</v>
      </c>
      <c r="E56" s="0" t="n">
        <f aca="false">(-E47-E48+E49+E50)/4</f>
        <v>190.550000000003</v>
      </c>
    </row>
    <row r="57" customFormat="false" ht="13.8" hidden="false" customHeight="false" outlineLevel="0" collapsed="false">
      <c r="B57" s="0" t="s">
        <v>14</v>
      </c>
      <c r="C57" s="12" t="n">
        <f aca="false">(C47-C48-C49+C50)/4</f>
        <v>3.41999999999999</v>
      </c>
      <c r="D57" s="0" t="n">
        <f aca="false">(D47-D48-D49+D50)/4</f>
        <v>-15722.5675000008</v>
      </c>
      <c r="E57" s="0" t="n">
        <f aca="false">(E47-E48-E49+E50)/4</f>
        <v>-692.650000000009</v>
      </c>
    </row>
    <row r="58" customFormat="false" ht="13.8" hidden="false" customHeight="false" outlineLevel="0" collapsed="false"/>
    <row r="59" customFormat="false" ht="13.8" hidden="false" customHeight="false" outlineLevel="0" collapsed="false">
      <c r="B59" s="0" t="s">
        <v>15</v>
      </c>
      <c r="C59" s="13" t="n">
        <f aca="false">C60+C61+C62</f>
        <v>4809.1906</v>
      </c>
      <c r="D59" s="0" t="n">
        <f aca="false">D60+D61+D62</f>
        <v>10131476480730900</v>
      </c>
      <c r="E59" s="13" t="n">
        <f aca="false">E60+E61+E62</f>
        <v>4305002.91000004</v>
      </c>
    </row>
    <row r="60" customFormat="false" ht="13.8" hidden="false" customHeight="false" outlineLevel="0" collapsed="false">
      <c r="B60" s="0" t="s">
        <v>16</v>
      </c>
      <c r="C60" s="13" t="n">
        <f aca="false">4*C55*C55</f>
        <v>2541.1681</v>
      </c>
      <c r="D60" s="0" t="n">
        <f aca="false">4*D55*D55</f>
        <v>234744256832.1</v>
      </c>
      <c r="E60" s="13" t="n">
        <f aca="false">4*E55*E55</f>
        <v>2240709.60999998</v>
      </c>
    </row>
    <row r="61" customFormat="false" ht="13.8" hidden="false" customHeight="false" outlineLevel="0" collapsed="false">
      <c r="B61" s="0" t="s">
        <v>17</v>
      </c>
      <c r="C61" s="13" t="n">
        <f aca="false">4*C56*C56</f>
        <v>2221.2369</v>
      </c>
      <c r="D61" s="0" t="n">
        <f aca="false">4*D56*D56</f>
        <v>10131240747677600</v>
      </c>
      <c r="E61" s="13" t="n">
        <f aca="false">4*E56*E56</f>
        <v>145237.210000004</v>
      </c>
    </row>
    <row r="62" customFormat="false" ht="13.8" hidden="false" customHeight="false" outlineLevel="0" collapsed="false">
      <c r="B62" s="0" t="s">
        <v>18</v>
      </c>
      <c r="C62" s="13" t="n">
        <f aca="false">4*C57*C57</f>
        <v>46.7855999999997</v>
      </c>
      <c r="D62" s="0" t="n">
        <f aca="false">4*D57*D57</f>
        <v>988796515.168328</v>
      </c>
      <c r="E62" s="13" t="n">
        <f aca="false">4*E57*E57</f>
        <v>1919056.09000005</v>
      </c>
    </row>
    <row r="63" customFormat="false" ht="13.8" hidden="false" customHeight="false" outlineLevel="0" collapsed="false">
      <c r="E63" s="13"/>
    </row>
    <row r="64" customFormat="false" ht="13.8" hidden="false" customHeight="false" outlineLevel="0" collapsed="false">
      <c r="B64" s="0" t="s">
        <v>23</v>
      </c>
      <c r="C64" s="13" t="n">
        <f aca="false">C60/C59</f>
        <v>0.528398292219901</v>
      </c>
      <c r="D64" s="0" t="n">
        <f aca="false">D60/D59</f>
        <v>2.31697973418347E-005</v>
      </c>
      <c r="E64" s="13" t="n">
        <f aca="false">E60/E59</f>
        <v>0.520489685336813</v>
      </c>
    </row>
    <row r="65" customFormat="false" ht="13.8" hidden="false" customHeight="false" outlineLevel="0" collapsed="false">
      <c r="B65" s="0" t="s">
        <v>20</v>
      </c>
      <c r="C65" s="13" t="n">
        <f aca="false">C61/C59</f>
        <v>0.461873334776958</v>
      </c>
      <c r="D65" s="0" t="n">
        <f aca="false">D61/D59</f>
        <v>0.999976732606171</v>
      </c>
      <c r="E65" s="13" t="n">
        <f aca="false">E61/E59</f>
        <v>0.0337368436296837</v>
      </c>
    </row>
    <row r="66" customFormat="false" ht="13.8" hidden="false" customHeight="false" outlineLevel="0" collapsed="false">
      <c r="B66" s="0" t="s">
        <v>21</v>
      </c>
      <c r="C66" s="13" t="n">
        <f aca="false">C62/C59</f>
        <v>0.00972837300314103</v>
      </c>
      <c r="D66" s="0" t="n">
        <f aca="false">D62/D59</f>
        <v>9.75964872493089E-008</v>
      </c>
      <c r="E66" s="13" t="n">
        <f aca="false">E62/E59</f>
        <v>0.445773471033503</v>
      </c>
    </row>
    <row r="76" customFormat="false" ht="29.85" hidden="false" customHeight="true" outlineLevel="0" collapsed="false">
      <c r="A76" s="1" t="s">
        <v>0</v>
      </c>
      <c r="B76" s="1"/>
      <c r="C76" s="2" t="s">
        <v>1</v>
      </c>
      <c r="D76" s="2"/>
      <c r="E76" s="2"/>
    </row>
    <row r="77" customFormat="false" ht="86.55" hidden="false" customHeight="false" outlineLevel="0" collapsed="false">
      <c r="A77" s="3" t="s">
        <v>2</v>
      </c>
      <c r="B77" s="4" t="s">
        <v>3</v>
      </c>
      <c r="C77" s="4" t="s">
        <v>4</v>
      </c>
      <c r="D77" s="4" t="s">
        <v>24</v>
      </c>
      <c r="E77" s="5" t="s">
        <v>25</v>
      </c>
    </row>
    <row r="78" customFormat="false" ht="29.85" hidden="false" customHeight="false" outlineLevel="0" collapsed="false">
      <c r="A78" s="6" t="s">
        <v>7</v>
      </c>
      <c r="B78" s="7" t="s">
        <v>8</v>
      </c>
      <c r="C78" s="7" t="n">
        <v>477.15</v>
      </c>
      <c r="D78" s="7" t="n">
        <v>1760537774.93</v>
      </c>
      <c r="E78" s="8" t="n">
        <v>134735233.73</v>
      </c>
    </row>
    <row r="79" customFormat="false" ht="29.85" hidden="false" customHeight="false" outlineLevel="0" collapsed="false">
      <c r="A79" s="6" t="s">
        <v>9</v>
      </c>
      <c r="B79" s="7" t="s">
        <v>8</v>
      </c>
      <c r="C79" s="7" t="n">
        <v>584.82</v>
      </c>
      <c r="D79" s="7" t="n">
        <v>2296695850.6</v>
      </c>
      <c r="E79" s="8" t="n">
        <v>134487381</v>
      </c>
    </row>
    <row r="80" customFormat="false" ht="29.85" hidden="false" customHeight="false" outlineLevel="0" collapsed="false">
      <c r="A80" s="6" t="s">
        <v>7</v>
      </c>
      <c r="B80" s="7" t="s">
        <v>26</v>
      </c>
      <c r="C80" s="7" t="n">
        <v>313.42</v>
      </c>
      <c r="D80" s="7" t="n">
        <v>1760433644.53</v>
      </c>
      <c r="E80" s="8" t="n">
        <v>8565159.87</v>
      </c>
    </row>
    <row r="81" customFormat="false" ht="29.85" hidden="false" customHeight="false" outlineLevel="0" collapsed="false">
      <c r="A81" s="9" t="s">
        <v>9</v>
      </c>
      <c r="B81" s="10" t="s">
        <v>26</v>
      </c>
      <c r="C81" s="10" t="n">
        <v>416.3</v>
      </c>
      <c r="D81" s="10" t="n">
        <v>2296642585.33</v>
      </c>
      <c r="E81" s="11" t="n">
        <v>8565902.47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>
      <c r="B85" s="0" t="s">
        <v>11</v>
      </c>
      <c r="C85" s="12" t="n">
        <f aca="false">(C78+C79+C80+C81)/4</f>
        <v>447.9225</v>
      </c>
      <c r="D85" s="0" t="n">
        <f aca="false">SUM(D78:D81)/4</f>
        <v>2028577463.8475</v>
      </c>
      <c r="E85" s="0" t="n">
        <f aca="false">SUM(E78:E81)/4</f>
        <v>71588419.2675</v>
      </c>
    </row>
    <row r="86" customFormat="false" ht="13.8" hidden="false" customHeight="false" outlineLevel="0" collapsed="false">
      <c r="B86" s="0" t="s">
        <v>12</v>
      </c>
      <c r="C86" s="12" t="n">
        <f aca="false">(-C78+C79-C80+C81)/4</f>
        <v>52.6375</v>
      </c>
      <c r="D86" s="0" t="n">
        <f aca="false">(-D78+D79-D80+D81)/4</f>
        <v>268091754.1175</v>
      </c>
      <c r="E86" s="0" t="n">
        <f aca="false">(-E78+E79-E80+E81)/4</f>
        <v>-61777.5324999969</v>
      </c>
    </row>
    <row r="87" customFormat="false" ht="13.8" hidden="false" customHeight="false" outlineLevel="0" collapsed="false">
      <c r="B87" s="0" t="s">
        <v>13</v>
      </c>
      <c r="C87" s="12" t="n">
        <f aca="false">(-C78-C79+C80+C81)/4</f>
        <v>-83.0625</v>
      </c>
      <c r="D87" s="0" t="n">
        <f aca="false">(-D78-D79+D80+D81)/4</f>
        <v>-39348.9175000191</v>
      </c>
      <c r="E87" s="0" t="n">
        <f aca="false">(-E78-E79+E80+E81)/4</f>
        <v>-63022888.0975</v>
      </c>
    </row>
    <row r="88" customFormat="false" ht="13.8" hidden="false" customHeight="false" outlineLevel="0" collapsed="false">
      <c r="B88" s="0" t="s">
        <v>14</v>
      </c>
      <c r="C88" s="12" t="n">
        <f aca="false">(C78-C79-C80+C81)/4</f>
        <v>-1.19750000000002</v>
      </c>
      <c r="D88" s="0" t="n">
        <f aca="false">(D78-D79-D80+D81)/4</f>
        <v>12716.2825000286</v>
      </c>
      <c r="E88" s="0" t="n">
        <f aca="false">(E78-E79-E80+E81)/4</f>
        <v>62148.8324999977</v>
      </c>
    </row>
    <row r="89" customFormat="false" ht="13.8" hidden="false" customHeight="false" outlineLevel="0" collapsed="false"/>
    <row r="90" customFormat="false" ht="13.8" hidden="false" customHeight="false" outlineLevel="0" collapsed="false">
      <c r="B90" s="0" t="s">
        <v>15</v>
      </c>
      <c r="C90" s="13" t="n">
        <f aca="false">C91+C92+C93</f>
        <v>38686.077275</v>
      </c>
      <c r="D90" s="0" t="n">
        <f aca="false">D91+D92+D93</f>
        <v>2.87492761343357E+017</v>
      </c>
      <c r="E90" s="13" t="n">
        <f aca="false">E91+E92+E93</f>
        <v>15887568412363600</v>
      </c>
    </row>
    <row r="91" customFormat="false" ht="13.8" hidden="false" customHeight="false" outlineLevel="0" collapsed="false">
      <c r="B91" s="0" t="s">
        <v>16</v>
      </c>
      <c r="C91" s="13" t="n">
        <f aca="false">4*C86*C86</f>
        <v>11082.825625</v>
      </c>
      <c r="D91" s="0" t="n">
        <f aca="false">4*D86*D86</f>
        <v>2.87492754503192E+017</v>
      </c>
      <c r="E91" s="13" t="n">
        <f aca="false">4*E86*E86</f>
        <v>15265854087.1527</v>
      </c>
    </row>
    <row r="92" customFormat="false" ht="13.8" hidden="false" customHeight="false" outlineLevel="0" collapsed="false">
      <c r="B92" s="0" t="s">
        <v>17</v>
      </c>
      <c r="C92" s="13" t="n">
        <f aca="false">4*C87*C87</f>
        <v>27597.515625</v>
      </c>
      <c r="D92" s="0" t="n">
        <f aca="false">4*D87*D87</f>
        <v>6193349233.69323</v>
      </c>
      <c r="E92" s="13" t="n">
        <f aca="false">4*E87*E87</f>
        <v>15887537696600000</v>
      </c>
    </row>
    <row r="93" customFormat="false" ht="13.8" hidden="false" customHeight="false" outlineLevel="0" collapsed="false">
      <c r="B93" s="0" t="s">
        <v>18</v>
      </c>
      <c r="C93" s="13" t="n">
        <f aca="false">4*C88*C88</f>
        <v>5.73602500000019</v>
      </c>
      <c r="D93" s="0" t="n">
        <f aca="false">4*D88*D88</f>
        <v>646815362.482136</v>
      </c>
      <c r="E93" s="13" t="n">
        <f aca="false">4*E88*E88</f>
        <v>15449909524.4511</v>
      </c>
    </row>
    <row r="94" customFormat="false" ht="13.8" hidden="false" customHeight="false" outlineLevel="0" collapsed="false">
      <c r="E94" s="13"/>
    </row>
    <row r="95" customFormat="false" ht="13.8" hidden="false" customHeight="false" outlineLevel="0" collapsed="false">
      <c r="B95" s="0" t="s">
        <v>19</v>
      </c>
      <c r="C95" s="13" t="n">
        <f aca="false">C91/C90</f>
        <v>0.286480987622956</v>
      </c>
      <c r="D95" s="0" t="n">
        <f aca="false">D91/D90</f>
        <v>0.999999976207524</v>
      </c>
      <c r="E95" s="13" t="n">
        <f aca="false">E91/E90</f>
        <v>9.60867874235109E-007</v>
      </c>
    </row>
    <row r="96" customFormat="false" ht="13.8" hidden="false" customHeight="false" outlineLevel="0" collapsed="false">
      <c r="B96" s="0" t="s">
        <v>27</v>
      </c>
      <c r="C96" s="13" t="n">
        <f aca="false">C92/C90</f>
        <v>0.713370741334745</v>
      </c>
      <c r="D96" s="0" t="n">
        <f aca="false">D92/D90</f>
        <v>2.15426266899862E-008</v>
      </c>
      <c r="E96" s="13" t="n">
        <f aca="false">E92/E90</f>
        <v>0.99999806667938</v>
      </c>
    </row>
    <row r="97" customFormat="false" ht="13.8" hidden="false" customHeight="false" outlineLevel="0" collapsed="false">
      <c r="B97" s="0" t="s">
        <v>21</v>
      </c>
      <c r="C97" s="13" t="n">
        <f aca="false">C93/C90</f>
        <v>0.000148271042298387</v>
      </c>
      <c r="D97" s="0" t="n">
        <f aca="false">D93/D90</f>
        <v>2.24984921171505E-009</v>
      </c>
      <c r="E97" s="13" t="n">
        <f aca="false">E93/E90</f>
        <v>9.7245274565918E-007</v>
      </c>
    </row>
    <row r="110" customFormat="false" ht="29.85" hidden="false" customHeight="true" outlineLevel="0" collapsed="false">
      <c r="A110" s="1" t="s">
        <v>0</v>
      </c>
      <c r="B110" s="1"/>
      <c r="C110" s="2" t="s">
        <v>1</v>
      </c>
      <c r="D110" s="2"/>
      <c r="E110" s="2"/>
    </row>
    <row r="111" customFormat="false" ht="58.2" hidden="false" customHeight="false" outlineLevel="0" collapsed="false">
      <c r="A111" s="3" t="s">
        <v>2</v>
      </c>
      <c r="B111" s="4" t="s">
        <v>3</v>
      </c>
      <c r="C111" s="4" t="s">
        <v>4</v>
      </c>
      <c r="D111" s="4" t="s">
        <v>24</v>
      </c>
      <c r="E111" s="5" t="s">
        <v>25</v>
      </c>
    </row>
    <row r="112" customFormat="false" ht="29.85" hidden="false" customHeight="false" outlineLevel="0" collapsed="false">
      <c r="A112" s="6" t="s">
        <v>7</v>
      </c>
      <c r="B112" s="7" t="s">
        <v>8</v>
      </c>
      <c r="C112" s="7" t="n">
        <v>477.15</v>
      </c>
      <c r="D112" s="7" t="n">
        <v>1760537774.93</v>
      </c>
      <c r="E112" s="8" t="n">
        <v>134735233.73</v>
      </c>
    </row>
    <row r="113" customFormat="false" ht="29.85" hidden="false" customHeight="false" outlineLevel="0" collapsed="false">
      <c r="A113" s="6" t="s">
        <v>22</v>
      </c>
      <c r="B113" s="7" t="s">
        <v>8</v>
      </c>
      <c r="C113" s="7" t="n">
        <v>520.72</v>
      </c>
      <c r="D113" s="7" t="n">
        <v>2834141624.07</v>
      </c>
      <c r="E113" s="8" t="n">
        <v>151064002.2</v>
      </c>
    </row>
    <row r="114" customFormat="false" ht="29.85" hidden="false" customHeight="false" outlineLevel="0" collapsed="false">
      <c r="A114" s="6" t="s">
        <v>7</v>
      </c>
      <c r="B114" s="7" t="s">
        <v>26</v>
      </c>
      <c r="C114" s="7" t="n">
        <v>313.42</v>
      </c>
      <c r="D114" s="7" t="n">
        <v>1760433644.53</v>
      </c>
      <c r="E114" s="8" t="n">
        <v>8565159.87</v>
      </c>
    </row>
    <row r="115" customFormat="false" ht="29.85" hidden="false" customHeight="false" outlineLevel="0" collapsed="false">
      <c r="A115" s="9" t="s">
        <v>22</v>
      </c>
      <c r="B115" s="10" t="s">
        <v>26</v>
      </c>
      <c r="C115" s="10" t="n">
        <v>416.99</v>
      </c>
      <c r="D115" s="10" t="n">
        <v>2834094833.4</v>
      </c>
      <c r="E115" s="11" t="n">
        <v>8636143.73</v>
      </c>
    </row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>
      <c r="B119" s="0" t="s">
        <v>11</v>
      </c>
      <c r="C119" s="12" t="n">
        <f aca="false">(C112+C113+C114+C115)/4</f>
        <v>432.07</v>
      </c>
      <c r="D119" s="0" t="n">
        <f aca="false">SUM(D112:D115)/4</f>
        <v>2297301969.2325</v>
      </c>
      <c r="E119" s="0" t="n">
        <f aca="false">SUM(E112:E115)/4</f>
        <v>75750134.8825</v>
      </c>
    </row>
    <row r="120" customFormat="false" ht="13.8" hidden="false" customHeight="false" outlineLevel="0" collapsed="false">
      <c r="B120" s="0" t="s">
        <v>12</v>
      </c>
      <c r="C120" s="12" t="n">
        <f aca="false">(-C112+C113-C114+C115)/4</f>
        <v>36.785</v>
      </c>
      <c r="D120" s="0" t="n">
        <f aca="false">(-D112+D113-D114+D115)/4</f>
        <v>536816259.5025</v>
      </c>
      <c r="E120" s="0" t="n">
        <f aca="false">(-E112+E113-E114+E115)/4</f>
        <v>4099938.0825</v>
      </c>
    </row>
    <row r="121" customFormat="false" ht="13.8" hidden="false" customHeight="false" outlineLevel="0" collapsed="false">
      <c r="B121" s="0" t="s">
        <v>13</v>
      </c>
      <c r="C121" s="12" t="n">
        <f aca="false">(-C112-C113+C114+C115)/4</f>
        <v>-66.865</v>
      </c>
      <c r="D121" s="0" t="n">
        <f aca="false">(-D112-D113+D114+D115)/4</f>
        <v>-37730.2675000429</v>
      </c>
      <c r="E121" s="0" t="n">
        <f aca="false">(-E112-E113+E114+E115)/4</f>
        <v>-67149483.0825</v>
      </c>
    </row>
    <row r="122" customFormat="false" ht="13.8" hidden="false" customHeight="false" outlineLevel="0" collapsed="false">
      <c r="B122" s="0" t="s">
        <v>14</v>
      </c>
      <c r="C122" s="12" t="n">
        <f aca="false">(C112-C113-C114+C115)/4</f>
        <v>15</v>
      </c>
      <c r="D122" s="0" t="n">
        <f aca="false">(D112-D113-D114+D115)/4</f>
        <v>14334.9325000048</v>
      </c>
      <c r="E122" s="0" t="n">
        <f aca="false">(E112-E113-E114+E115)/4</f>
        <v>-4064446.1525</v>
      </c>
    </row>
    <row r="123" customFormat="false" ht="13.8" hidden="false" customHeight="false" outlineLevel="0" collapsed="false"/>
    <row r="124" customFormat="false" ht="13.8" hidden="false" customHeight="false" outlineLevel="0" collapsed="false">
      <c r="B124" s="0" t="s">
        <v>15</v>
      </c>
      <c r="C124" s="13" t="n">
        <f aca="false">C125+C126+C127</f>
        <v>24196.2578</v>
      </c>
      <c r="D124" s="0" t="n">
        <f aca="false">D125+D126+D127</f>
        <v>1.15268679238128E+018</v>
      </c>
      <c r="E124" s="13" t="n">
        <f aca="false">E125+E126+E127</f>
        <v>18169529172215400</v>
      </c>
    </row>
    <row r="125" customFormat="false" ht="13.8" hidden="false" customHeight="false" outlineLevel="0" collapsed="false">
      <c r="B125" s="0" t="s">
        <v>16</v>
      </c>
      <c r="C125" s="13" t="n">
        <f aca="false">4*C120*C120</f>
        <v>5412.5449</v>
      </c>
      <c r="D125" s="0" t="n">
        <f aca="false">4*D120*D120</f>
        <v>1.15268678586502E+018</v>
      </c>
      <c r="E125" s="13" t="n">
        <f aca="false">4*E120*E120</f>
        <v>67237969121335.1</v>
      </c>
    </row>
    <row r="126" customFormat="false" ht="13.8" hidden="false" customHeight="false" outlineLevel="0" collapsed="false">
      <c r="B126" s="0" t="s">
        <v>17</v>
      </c>
      <c r="C126" s="13" t="n">
        <f aca="false">4*C121*C121</f>
        <v>17883.7129</v>
      </c>
      <c r="D126" s="0" t="n">
        <f aca="false">4*D121*D121</f>
        <v>5694292342.49918</v>
      </c>
      <c r="E126" s="13" t="n">
        <f aca="false">4*E121*E121</f>
        <v>18036212312987800</v>
      </c>
    </row>
    <row r="127" customFormat="false" ht="13.8" hidden="false" customHeight="false" outlineLevel="0" collapsed="false">
      <c r="B127" s="0" t="s">
        <v>18</v>
      </c>
      <c r="C127" s="13" t="n">
        <f aca="false">4*C122*C122</f>
        <v>899.999999999998</v>
      </c>
      <c r="D127" s="0" t="n">
        <f aca="false">4*D122*D122</f>
        <v>821961159.118772</v>
      </c>
      <c r="E127" s="13" t="n">
        <f aca="false">4*E122*E122</f>
        <v>66078890106288.2</v>
      </c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B129" s="0" t="s">
        <v>23</v>
      </c>
      <c r="C129" s="13" t="n">
        <f aca="false">C125/C124</f>
        <v>0.223693471310262</v>
      </c>
      <c r="D129" s="0" t="n">
        <f aca="false">D125/D124</f>
        <v>0.9999999943469</v>
      </c>
      <c r="E129" s="13" t="n">
        <f aca="false">E125/E124</f>
        <v>0.00370058951357718</v>
      </c>
    </row>
    <row r="130" customFormat="false" ht="13.8" hidden="false" customHeight="false" outlineLevel="0" collapsed="false">
      <c r="B130" s="0" t="s">
        <v>27</v>
      </c>
      <c r="C130" s="13" t="n">
        <f aca="false">C126/C124</f>
        <v>0.739110694216525</v>
      </c>
      <c r="D130" s="0" t="n">
        <f aca="false">D126/D124</f>
        <v>4.94001699345894E-009</v>
      </c>
      <c r="E130" s="13" t="n">
        <f aca="false">E126/E124</f>
        <v>0.992662613435714</v>
      </c>
    </row>
    <row r="131" customFormat="false" ht="13.8" hidden="false" customHeight="false" outlineLevel="0" collapsed="false">
      <c r="B131" s="0" t="s">
        <v>21</v>
      </c>
      <c r="C131" s="13" t="n">
        <f aca="false">C127/C124</f>
        <v>0.0371958344732134</v>
      </c>
      <c r="D131" s="0" t="n">
        <f aca="false">D127/D124</f>
        <v>7.13082829222607E-010</v>
      </c>
      <c r="E131" s="13" t="n">
        <f aca="false">E127/E124</f>
        <v>0.00363679705070922</v>
      </c>
    </row>
  </sheetData>
  <mergeCells count="8">
    <mergeCell ref="A1:B1"/>
    <mergeCell ref="C1:E1"/>
    <mergeCell ref="A45:B45"/>
    <mergeCell ref="C45:E45"/>
    <mergeCell ref="A76:B76"/>
    <mergeCell ref="C76:E76"/>
    <mergeCell ref="A110:B110"/>
    <mergeCell ref="C110:E1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2017-08-29T18:53:00Z</dcterms:created>
  <dc:creator>Sarita Bruschi</dc:creator>
  <dc:description/>
  <dc:language>en-US</dc:language>
  <cp:lastModifiedBy/>
  <dcterms:modified xsi:type="dcterms:W3CDTF">2023-09-18T22:31:22Z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