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B21FF1A0-5026-43A6-B1F4-0875020F0069}" xr6:coauthVersionLast="47" xr6:coauthVersionMax="47" xr10:uidLastSave="{00000000-0000-0000-0000-000000000000}"/>
  <bookViews>
    <workbookView xWindow="-120" yWindow="-120" windowWidth="29040" windowHeight="15720" xr2:uid="{7C17BF3B-BD74-4820-A650-3A71D2AD1760}"/>
  </bookViews>
  <sheets>
    <sheet name="Sheet1" sheetId="2" r:id="rId1"/>
  </sheets>
  <definedNames>
    <definedName name="DadosExternos_1" localSheetId="0" hidden="1">Sheet1!$B$1:$C$41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2" l="1"/>
  <c r="D93" i="2" s="1"/>
  <c r="C92" i="2"/>
  <c r="D2" i="2"/>
  <c r="E2" i="2" s="1"/>
  <c r="D3" i="2"/>
  <c r="D4" i="2"/>
  <c r="E4" i="2" s="1"/>
  <c r="D5" i="2"/>
  <c r="D6" i="2"/>
  <c r="D7" i="2"/>
  <c r="D8" i="2"/>
  <c r="D9" i="2"/>
  <c r="E9" i="2" s="1"/>
  <c r="D10" i="2"/>
  <c r="E10" i="2" s="1"/>
  <c r="D11" i="2"/>
  <c r="D12" i="2"/>
  <c r="D13" i="2"/>
  <c r="E13" i="2" s="1"/>
  <c r="D14" i="2"/>
  <c r="D15" i="2"/>
  <c r="E15" i="2" s="1"/>
  <c r="D16" i="2"/>
  <c r="E16" i="2" s="1"/>
  <c r="D17" i="2"/>
  <c r="D18" i="2"/>
  <c r="D19" i="2"/>
  <c r="D20" i="2"/>
  <c r="D21" i="2"/>
  <c r="D22" i="2"/>
  <c r="E22" i="2" s="1"/>
  <c r="D23" i="2"/>
  <c r="D24" i="2"/>
  <c r="D25" i="2"/>
  <c r="E25" i="2" s="1"/>
  <c r="D26" i="2"/>
  <c r="D27" i="2"/>
  <c r="D28" i="2"/>
  <c r="D29" i="2"/>
  <c r="D30" i="2"/>
  <c r="D31" i="2"/>
  <c r="D32" i="2"/>
  <c r="D33" i="2"/>
  <c r="E33" i="2" s="1"/>
  <c r="D34" i="2"/>
  <c r="E34" i="2" s="1"/>
  <c r="D35" i="2"/>
  <c r="D36" i="2"/>
  <c r="D37" i="2"/>
  <c r="E37" i="2" s="1"/>
  <c r="D38" i="2"/>
  <c r="D39" i="2"/>
  <c r="D40" i="2"/>
  <c r="D41" i="2"/>
  <c r="E8" i="2"/>
  <c r="E20" i="2"/>
  <c r="E21" i="2"/>
  <c r="E28" i="2"/>
  <c r="E40" i="2"/>
  <c r="D46" i="2"/>
  <c r="D47" i="2"/>
  <c r="D48" i="2"/>
  <c r="D49" i="2"/>
  <c r="D50" i="2"/>
  <c r="D51" i="2"/>
  <c r="D52" i="2"/>
  <c r="D53" i="2"/>
  <c r="E53" i="2" s="1"/>
  <c r="D54" i="2"/>
  <c r="E54" i="2" s="1"/>
  <c r="D55" i="2"/>
  <c r="E55" i="2" s="1"/>
  <c r="D56" i="2"/>
  <c r="E56" i="2" s="1"/>
  <c r="D57" i="2"/>
  <c r="E57" i="2" s="1"/>
  <c r="D58" i="2"/>
  <c r="D59" i="2"/>
  <c r="D60" i="2"/>
  <c r="D61" i="2"/>
  <c r="D62" i="2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D71" i="2"/>
  <c r="D72" i="2"/>
  <c r="D73" i="2"/>
  <c r="E73" i="2" s="1"/>
  <c r="D74" i="2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D83" i="2"/>
  <c r="D84" i="2"/>
  <c r="D85" i="2"/>
  <c r="E85" i="2" s="1"/>
  <c r="E3" i="2"/>
  <c r="E7" i="2"/>
  <c r="E11" i="2"/>
  <c r="E12" i="2"/>
  <c r="E14" i="2"/>
  <c r="E19" i="2"/>
  <c r="E26" i="2"/>
  <c r="E27" i="2"/>
  <c r="E32" i="2"/>
  <c r="E39" i="2"/>
  <c r="C86" i="2"/>
  <c r="B87" i="2"/>
  <c r="B86" i="2"/>
  <c r="C87" i="2"/>
  <c r="E46" i="2"/>
  <c r="E47" i="2"/>
  <c r="E48" i="2"/>
  <c r="E49" i="2"/>
  <c r="E50" i="2"/>
  <c r="E51" i="2"/>
  <c r="E58" i="2"/>
  <c r="E59" i="2"/>
  <c r="E60" i="2"/>
  <c r="E61" i="2"/>
  <c r="E62" i="2"/>
  <c r="E70" i="2"/>
  <c r="E71" i="2"/>
  <c r="E72" i="2"/>
  <c r="E74" i="2"/>
  <c r="E82" i="2"/>
  <c r="E83" i="2"/>
  <c r="E84" i="2"/>
  <c r="B43" i="2"/>
  <c r="B42" i="2"/>
  <c r="C43" i="2"/>
  <c r="C42" i="2"/>
  <c r="E23" i="2"/>
  <c r="E24" i="2"/>
  <c r="E35" i="2"/>
  <c r="E36" i="2"/>
  <c r="E38" i="2"/>
  <c r="C93" i="2" l="1"/>
  <c r="D86" i="2" a="1"/>
  <c r="D86" i="2" s="1"/>
  <c r="E52" i="2"/>
  <c r="D42" i="2" a="1"/>
  <c r="D42" i="2" s="1"/>
  <c r="E87" i="2"/>
  <c r="E86" i="2"/>
  <c r="D91" i="2" s="1"/>
  <c r="D87" i="2"/>
  <c r="E5" i="2"/>
  <c r="E30" i="2"/>
  <c r="E41" i="2"/>
  <c r="E6" i="2"/>
  <c r="E17" i="2"/>
  <c r="E18" i="2"/>
  <c r="E31" i="2"/>
  <c r="E29" i="2"/>
  <c r="D43" i="2"/>
  <c r="E43" i="2" l="1"/>
  <c r="E42" i="2"/>
  <c r="C91" i="2" s="1"/>
  <c r="C90" i="2"/>
  <c r="D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1D72F-91A8-45C7-AB0D-50A5B891DBE3}" keepAlive="1" name="Consulta - Dado Real Modelo 1 Modelo 2 (3)" description="Ligação à consulta 'Dado Real Modelo 1 Modelo 2 (3)' no livro." type="5" refreshedVersion="8" background="1" saveData="1">
    <dbPr connection="Provider=Microsoft.Mashup.OleDb.1;Data Source=$Workbook$;Location=&quot;Dado Real Modelo 1 Modelo 2 (3)&quot;;Extended Properties=&quot;&quot;" command="SELECT * FROM [Dado Real Modelo 1 Modelo 2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<sst xmlns="http://schemas.openxmlformats.org/spreadsheetml/2006/main" count="18" uniqueCount="15">
  <si>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Modelo 2</t>
  </si>
  <si>
    <t>Modelo 1</t>
  </si>
  <si>
    <t>Dado Real</t>
  </si>
  <si>
    <t>Modelo 1 Erro</t>
  </si>
  <si>
    <t>AVERAGE</t>
  </si>
  <si>
    <t>SUM</t>
  </si>
  <si>
    <t>Modelo 1 Erro ao Quadrado</t>
  </si>
  <si>
    <t>Modelo 2 Erro</t>
  </si>
  <si>
    <t>Modelo 2 Erro ao Quadrado</t>
  </si>
  <si>
    <t>Erro absoluto médio</t>
  </si>
  <si>
    <t>Raiz do erro quadrático médio</t>
  </si>
  <si>
    <t>Variância dos erros</t>
  </si>
  <si>
    <t>Desvio padrão dos erros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</si>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</sst>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1" xfId="0" applyBorder="1"/>
    <xf numFmtId="0" fontId="2" fillId="0" borderId="2" xfId="0" applyFont="1" applyBorder="1"/>
    <xf numFmtId="0" fontId="0" fillId="0" borderId="4" xfId="0" applyBorder="1"/>
    <xf numFmtId="0" fontId="0" fillId="2" borderId="0" xfId="0" applyFill="1"/>
  </cellXfs>
  <cellStyles count="1">
    <cellStyle name="Normal" xfId="0" builtinId="0"/>
  </cellStyles>
  <dxfs count="21"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8F7B5C-E03E-4912-84F9-E4D944BC8880}" autoFormatId="16" applyNumberFormats="0" applyBorderFormats="0" applyFontFormats="0" applyPatternFormats="0" applyAlignmentFormats="0" applyWidthHeightFormats="0">
  <queryTableRefresh nextId="22" unboundColumnsRight="2">
    <queryTableFields count="4">
      <queryTableField id="1" name="Column1" tableColumnId="1"/>
      <queryTableField id="2" name="Column2" tableColumnId="2"/>
      <queryTableField id="19" dataBound="0" tableColumnId="15"/>
      <queryTableField id="20" dataBound="0" tableColumnId="16"/>
    </queryTableFields>
    <queryTableDeletedFields count="4">
      <deletedField name="Column4"/>
      <deletedField name="Column6"/>
      <deletedField name="Column5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74899-549D-4C0E-9F04-05728D9DB3C7}" name="Dado_Real_Modelo_1_Modelo_2__26" displayName="Dado_Real_Modelo_1_Modelo_2__26" ref="B1:E42" tableType="queryTable" totalsRowCount="1" headerRowDxfId="20">
  <autoFilter ref="B1:E41" xr:uid="{9F3B1042-FA16-4DF3-AF2C-31628D16E94E}"/>
  <tableColumns count="4">
    <tableColumn id="1" xr3:uid="{D8D07E58-E5BB-493E-B996-ECADFB6E397C}" uniqueName="1" name="Dado Real" totalsRowFunction="custom" queryTableFieldId="1" dataDxfId="19" totalsRowDxfId="18">
      <totalsRowFormula>AVERAGE(Dado_Real_Modelo_1_Modelo_2__26[Dado Real])</totalsRowFormula>
    </tableColumn>
    <tableColumn id="2" xr3:uid="{570C04FA-05D9-4384-A874-FD026C1CFCDA}" uniqueName="2" name="Modelo 1" totalsRowFunction="custom" queryTableFieldId="2" dataDxfId="17" totalsRowDxfId="16">
      <totalsRowFormula>AVERAGE(Dado_Real_Modelo_1_Modelo_2__26[Modelo 1])</totalsRowFormula>
    </tableColumn>
    <tableColumn id="15" xr3:uid="{E7E9FD55-9569-4AD3-8F05-4BFB5DD58153}" uniqueName="15" name="Modelo 1 Erro" totalsRowFunction="custom" queryTableFieldId="19" dataDxfId="15" totalsRowDxfId="14">
      <calculatedColumnFormula>Dado_Real_Modelo_1_Modelo_2__26[[#This Row],[Modelo 1]]-Dado_Real_Modelo_1_Modelo_2__26[[#This Row],[Dado Real]]</calculatedColumnFormula>
      <totalsRowFormula array="1">AVERAGE(ABS(Dado_Real_Modelo_1_Modelo_2__26[Modelo 1 Erro]))</totalsRowFormula>
    </tableColumn>
    <tableColumn id="16" xr3:uid="{34CA548A-DAA2-4717-BCCD-76C5BB0382D3}" uniqueName="16" name="Modelo 1 Erro ao Quadrado" totalsRowFunction="custom" queryTableFieldId="20" dataDxfId="13" totalsRowDxfId="12">
      <calculatedColumnFormula>Dado_Real_Modelo_1_Modelo_2__26[[#This Row],[Modelo 1 Erro]]*Dado_Real_Modelo_1_Modelo_2__26[[#This Row],[Modelo 1 Erro]]</calculatedColumnFormula>
      <totalsRowFormula>AVERAGE(Dado_Real_Modelo_1_Modelo_2__26[Modelo 1 Erro ao Quadrado])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85D9F-E2F0-4067-B6F6-58821FE24378}" name="Table2" displayName="Table2" ref="B45:E86" totalsRowCount="1" headerRowDxfId="11" headerRowBorderDxfId="10" tableBorderDxfId="9" totalsRowBorderDxfId="8">
  <autoFilter ref="B45:E85" xr:uid="{E6A85D9F-E2F0-4067-B6F6-58821FE24378}"/>
  <tableColumns count="4">
    <tableColumn id="1" xr3:uid="{AD2E015B-83E3-4D34-B10E-3D3A19FBF26E}" name="Dado Real" totalsRowFunction="custom" dataDxfId="7" totalsRowDxfId="6">
      <totalsRowFormula>AVERAGE(Table2[Dado Real])</totalsRowFormula>
    </tableColumn>
    <tableColumn id="2" xr3:uid="{11B56464-81F0-4271-9CFA-202A2F0490D6}" name="Modelo 2" totalsRowFunction="custom" dataDxfId="5" totalsRowDxfId="4">
      <totalsRowFormula>AVERAGE(Table2[Modelo 2])</totalsRowFormula>
    </tableColumn>
    <tableColumn id="3" xr3:uid="{575100EB-EE94-497A-96EE-C09B30842E6B}" name="Modelo 2 Erro" totalsRowFunction="custom" dataDxfId="3" totalsRowDxfId="2">
      <calculatedColumnFormula>Table2[[#This Row],[Modelo 2]]-Table2[[#This Row],[Dado Real]]</calculatedColumnFormula>
      <totalsRowFormula array="1">AVERAGE(ABS(Table2[Modelo 2 Erro]))</totalsRowFormula>
    </tableColumn>
    <tableColumn id="4" xr3:uid="{7E7FF0EC-A78B-4D4B-A6DC-CA78CB88AEE2}" name="Modelo 2 Erro ao Quadrado" totalsRowFunction="custom" dataDxfId="1" totalsRowDxfId="0">
      <calculatedColumnFormula>Table2[[#This Row],[Modelo 2 Erro]]*Table2[[#This Row],[Modelo 2 Erro]]</calculatedColumnFormula>
      <totalsRowFormula>AVERAGE(Table2[Modelo 2 Erro ao Quadrado])</totalsRow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CDDA-1B42-4C32-8ED2-4A3C5299EFF9}">
  <dimension ref="A1:E93"/>
  <sheetViews>
    <sheetView tabSelected="1" zoomScale="130" zoomScaleNormal="130" workbookViewId="0">
      <selection activeCell="D92" sqref="D92"/>
    </sheetView>
  </sheetViews>
  <sheetFormatPr defaultRowHeight="15" x14ac:dyDescent="0.25"/>
  <cols>
    <col min="2" max="2" width="18.5703125" customWidth="1"/>
    <col min="3" max="3" width="35" customWidth="1"/>
    <col min="4" max="4" width="26.85546875" customWidth="1"/>
    <col min="5" max="5" width="40.5703125" customWidth="1"/>
    <col min="6" max="6" width="26.42578125" customWidth="1"/>
  </cols>
  <sheetData>
    <row r="1" spans="2:5" x14ac:dyDescent="0.25">
      <c r="B1" t="s">
        <v>2</v>
      </c>
      <c r="C1" t="s">
        <v>1</v>
      </c>
      <c r="D1" t="s">
        <v>3</v>
      </c>
      <c r="E1" t="s">
        <v>6</v>
      </c>
    </row>
    <row r="2" spans="2:5" x14ac:dyDescent="0.25">
      <c r="B2">
        <v>1.6919999999999999</v>
      </c>
      <c r="C2">
        <v>5.0389999999999997</v>
      </c>
      <c r="D2">
        <f>Dado_Real_Modelo_1_Modelo_2__26[[#This Row],[Modelo 1]]-Dado_Real_Modelo_1_Modelo_2__26[[#This Row],[Dado Real]]</f>
        <v>3.3469999999999995</v>
      </c>
      <c r="E2">
        <f>Dado_Real_Modelo_1_Modelo_2__26[[#This Row],[Modelo 1 Erro]]*Dado_Real_Modelo_1_Modelo_2__26[[#This Row],[Modelo 1 Erro]]</f>
        <v>11.202408999999998</v>
      </c>
    </row>
    <row r="3" spans="2:5" x14ac:dyDescent="0.25">
      <c r="B3">
        <v>2.9329999999999998</v>
      </c>
      <c r="C3">
        <v>5.4660000000000002</v>
      </c>
      <c r="D3">
        <f>Dado_Real_Modelo_1_Modelo_2__26[[#This Row],[Modelo 1]]-Dado_Real_Modelo_1_Modelo_2__26[[#This Row],[Dado Real]]</f>
        <v>2.5330000000000004</v>
      </c>
      <c r="E3">
        <f>Dado_Real_Modelo_1_Modelo_2__26[[#This Row],[Modelo 1 Erro]]*Dado_Real_Modelo_1_Modelo_2__26[[#This Row],[Modelo 1 Erro]]</f>
        <v>6.4160890000000022</v>
      </c>
    </row>
    <row r="4" spans="2:5" x14ac:dyDescent="0.25">
      <c r="B4">
        <v>3.343</v>
      </c>
      <c r="C4">
        <v>6.5140000000000002</v>
      </c>
      <c r="D4">
        <f>Dado_Real_Modelo_1_Modelo_2__26[[#This Row],[Modelo 1]]-Dado_Real_Modelo_1_Modelo_2__26[[#This Row],[Dado Real]]</f>
        <v>3.1710000000000003</v>
      </c>
      <c r="E4">
        <f>Dado_Real_Modelo_1_Modelo_2__26[[#This Row],[Modelo 1 Erro]]*Dado_Real_Modelo_1_Modelo_2__26[[#This Row],[Modelo 1 Erro]]</f>
        <v>10.055241000000002</v>
      </c>
    </row>
    <row r="5" spans="2:5" x14ac:dyDescent="0.25">
      <c r="B5">
        <v>4.069</v>
      </c>
      <c r="C5">
        <v>6.0339999999999998</v>
      </c>
      <c r="D5">
        <f>Dado_Real_Modelo_1_Modelo_2__26[[#This Row],[Modelo 1]]-Dado_Real_Modelo_1_Modelo_2__26[[#This Row],[Dado Real]]</f>
        <v>1.9649999999999999</v>
      </c>
      <c r="E5">
        <f>Dado_Real_Modelo_1_Modelo_2__26[[#This Row],[Modelo 1 Erro]]*Dado_Real_Modelo_1_Modelo_2__26[[#This Row],[Modelo 1 Erro]]</f>
        <v>3.8612249999999992</v>
      </c>
    </row>
    <row r="6" spans="2:5" x14ac:dyDescent="0.25">
      <c r="B6">
        <v>5.9459999999999997</v>
      </c>
      <c r="C6">
        <v>8.4190000000000005</v>
      </c>
      <c r="D6">
        <f>Dado_Real_Modelo_1_Modelo_2__26[[#This Row],[Modelo 1]]-Dado_Real_Modelo_1_Modelo_2__26[[#This Row],[Dado Real]]</f>
        <v>2.4730000000000008</v>
      </c>
      <c r="E6">
        <f>Dado_Real_Modelo_1_Modelo_2__26[[#This Row],[Modelo 1 Erro]]*Dado_Real_Modelo_1_Modelo_2__26[[#This Row],[Modelo 1 Erro]]</f>
        <v>6.1157290000000035</v>
      </c>
    </row>
    <row r="7" spans="2:5" x14ac:dyDescent="0.25">
      <c r="B7">
        <v>6.2439999999999998</v>
      </c>
      <c r="C7">
        <v>8.1219999999999999</v>
      </c>
      <c r="D7">
        <f>Dado_Real_Modelo_1_Modelo_2__26[[#This Row],[Modelo 1]]-Dado_Real_Modelo_1_Modelo_2__26[[#This Row],[Dado Real]]</f>
        <v>1.8780000000000001</v>
      </c>
      <c r="E7">
        <f>Dado_Real_Modelo_1_Modelo_2__26[[#This Row],[Modelo 1 Erro]]*Dado_Real_Modelo_1_Modelo_2__26[[#This Row],[Modelo 1 Erro]]</f>
        <v>3.5268840000000004</v>
      </c>
    </row>
    <row r="8" spans="2:5" x14ac:dyDescent="0.25">
      <c r="B8">
        <v>7.2489999999999997</v>
      </c>
      <c r="C8">
        <v>10.374000000000001</v>
      </c>
      <c r="D8">
        <f>Dado_Real_Modelo_1_Modelo_2__26[[#This Row],[Modelo 1]]-Dado_Real_Modelo_1_Modelo_2__26[[#This Row],[Dado Real]]</f>
        <v>3.1250000000000009</v>
      </c>
      <c r="E8">
        <f>Dado_Real_Modelo_1_Modelo_2__26[[#This Row],[Modelo 1 Erro]]*Dado_Real_Modelo_1_Modelo_2__26[[#This Row],[Modelo 1 Erro]]</f>
        <v>9.7656250000000053</v>
      </c>
    </row>
    <row r="9" spans="2:5" x14ac:dyDescent="0.25">
      <c r="B9">
        <v>8.7919999999999998</v>
      </c>
      <c r="C9">
        <v>11.396000000000001</v>
      </c>
      <c r="D9">
        <f>Dado_Real_Modelo_1_Modelo_2__26[[#This Row],[Modelo 1]]-Dado_Real_Modelo_1_Modelo_2__26[[#This Row],[Dado Real]]</f>
        <v>2.604000000000001</v>
      </c>
      <c r="E9">
        <f>Dado_Real_Modelo_1_Modelo_2__26[[#This Row],[Modelo 1 Erro]]*Dado_Real_Modelo_1_Modelo_2__26[[#This Row],[Modelo 1 Erro]]</f>
        <v>6.7808160000000051</v>
      </c>
    </row>
    <row r="10" spans="2:5" x14ac:dyDescent="0.25">
      <c r="B10">
        <v>9.1110000000000007</v>
      </c>
      <c r="C10">
        <v>12.167</v>
      </c>
      <c r="D10">
        <f>Dado_Real_Modelo_1_Modelo_2__26[[#This Row],[Modelo 1]]-Dado_Real_Modelo_1_Modelo_2__26[[#This Row],[Dado Real]]</f>
        <v>3.0559999999999992</v>
      </c>
      <c r="E10">
        <f>Dado_Real_Modelo_1_Modelo_2__26[[#This Row],[Modelo 1 Erro]]*Dado_Real_Modelo_1_Modelo_2__26[[#This Row],[Modelo 1 Erro]]</f>
        <v>9.3391359999999946</v>
      </c>
    </row>
    <row r="11" spans="2:5" x14ac:dyDescent="0.25">
      <c r="B11">
        <v>10.849</v>
      </c>
      <c r="C11">
        <v>13.425000000000001</v>
      </c>
      <c r="D11">
        <f>Dado_Real_Modelo_1_Modelo_2__26[[#This Row],[Modelo 1]]-Dado_Real_Modelo_1_Modelo_2__26[[#This Row],[Dado Real]]</f>
        <v>2.5760000000000005</v>
      </c>
      <c r="E11">
        <f>Dado_Real_Modelo_1_Modelo_2__26[[#This Row],[Modelo 1 Erro]]*Dado_Real_Modelo_1_Modelo_2__26[[#This Row],[Modelo 1 Erro]]</f>
        <v>6.6357760000000026</v>
      </c>
    </row>
    <row r="12" spans="2:5" x14ac:dyDescent="0.25">
      <c r="B12">
        <v>11.833</v>
      </c>
      <c r="C12">
        <v>15.25</v>
      </c>
      <c r="D12">
        <f>Dado_Real_Modelo_1_Modelo_2__26[[#This Row],[Modelo 1]]-Dado_Real_Modelo_1_Modelo_2__26[[#This Row],[Dado Real]]</f>
        <v>3.4169999999999998</v>
      </c>
      <c r="E12">
        <f>Dado_Real_Modelo_1_Modelo_2__26[[#This Row],[Modelo 1 Erro]]*Dado_Real_Modelo_1_Modelo_2__26[[#This Row],[Modelo 1 Erro]]</f>
        <v>11.675888999999998</v>
      </c>
    </row>
    <row r="13" spans="2:5" x14ac:dyDescent="0.25">
      <c r="B13">
        <v>12.375999999999999</v>
      </c>
      <c r="C13">
        <v>15.188000000000001</v>
      </c>
      <c r="D13">
        <f>Dado_Real_Modelo_1_Modelo_2__26[[#This Row],[Modelo 1]]-Dado_Real_Modelo_1_Modelo_2__26[[#This Row],[Dado Real]]</f>
        <v>2.8120000000000012</v>
      </c>
      <c r="E13">
        <f>Dado_Real_Modelo_1_Modelo_2__26[[#This Row],[Modelo 1 Erro]]*Dado_Real_Modelo_1_Modelo_2__26[[#This Row],[Modelo 1 Erro]]</f>
        <v>7.9073440000000064</v>
      </c>
    </row>
    <row r="14" spans="2:5" x14ac:dyDescent="0.25">
      <c r="B14">
        <v>13.555</v>
      </c>
      <c r="C14">
        <v>16.832999999999998</v>
      </c>
      <c r="D14">
        <f>Dado_Real_Modelo_1_Modelo_2__26[[#This Row],[Modelo 1]]-Dado_Real_Modelo_1_Modelo_2__26[[#This Row],[Dado Real]]</f>
        <v>3.2779999999999987</v>
      </c>
      <c r="E14">
        <f>Dado_Real_Modelo_1_Modelo_2__26[[#This Row],[Modelo 1 Erro]]*Dado_Real_Modelo_1_Modelo_2__26[[#This Row],[Modelo 1 Erro]]</f>
        <v>10.745283999999991</v>
      </c>
    </row>
    <row r="15" spans="2:5" x14ac:dyDescent="0.25">
      <c r="B15">
        <v>14.423</v>
      </c>
      <c r="C15">
        <v>16.210999999999999</v>
      </c>
      <c r="D15">
        <f>Dado_Real_Modelo_1_Modelo_2__26[[#This Row],[Modelo 1]]-Dado_Real_Modelo_1_Modelo_2__26[[#This Row],[Dado Real]]</f>
        <v>1.7879999999999985</v>
      </c>
      <c r="E15">
        <f>Dado_Real_Modelo_1_Modelo_2__26[[#This Row],[Modelo 1 Erro]]*Dado_Real_Modelo_1_Modelo_2__26[[#This Row],[Modelo 1 Erro]]</f>
        <v>3.1969439999999945</v>
      </c>
    </row>
    <row r="16" spans="2:5" x14ac:dyDescent="0.25">
      <c r="B16">
        <v>15.148</v>
      </c>
      <c r="C16">
        <v>18.222000000000001</v>
      </c>
      <c r="D16">
        <f>Dado_Real_Modelo_1_Modelo_2__26[[#This Row],[Modelo 1]]-Dado_Real_Modelo_1_Modelo_2__26[[#This Row],[Dado Real]]</f>
        <v>3.0740000000000016</v>
      </c>
      <c r="E16">
        <f>Dado_Real_Modelo_1_Modelo_2__26[[#This Row],[Modelo 1 Erro]]*Dado_Real_Modelo_1_Modelo_2__26[[#This Row],[Modelo 1 Erro]]</f>
        <v>9.4494760000000095</v>
      </c>
    </row>
    <row r="17" spans="2:5" x14ac:dyDescent="0.25">
      <c r="B17">
        <v>16.811</v>
      </c>
      <c r="C17">
        <v>19.405999999999999</v>
      </c>
      <c r="D17">
        <f>Dado_Real_Modelo_1_Modelo_2__26[[#This Row],[Modelo 1]]-Dado_Real_Modelo_1_Modelo_2__26[[#This Row],[Dado Real]]</f>
        <v>2.5949999999999989</v>
      </c>
      <c r="E17">
        <f>Dado_Real_Modelo_1_Modelo_2__26[[#This Row],[Modelo 1 Erro]]*Dado_Real_Modelo_1_Modelo_2__26[[#This Row],[Modelo 1 Erro]]</f>
        <v>6.7340249999999937</v>
      </c>
    </row>
    <row r="18" spans="2:5" x14ac:dyDescent="0.25">
      <c r="B18">
        <v>17.536999999999999</v>
      </c>
      <c r="C18">
        <v>20.805</v>
      </c>
      <c r="D18">
        <f>Dado_Real_Modelo_1_Modelo_2__26[[#This Row],[Modelo 1]]-Dado_Real_Modelo_1_Modelo_2__26[[#This Row],[Dado Real]]</f>
        <v>3.2680000000000007</v>
      </c>
      <c r="E18">
        <f>Dado_Real_Modelo_1_Modelo_2__26[[#This Row],[Modelo 1 Erro]]*Dado_Real_Modelo_1_Modelo_2__26[[#This Row],[Modelo 1 Erro]]</f>
        <v>10.679824000000005</v>
      </c>
    </row>
    <row r="19" spans="2:5" x14ac:dyDescent="0.25">
      <c r="B19">
        <v>18.582999999999998</v>
      </c>
      <c r="C19">
        <v>21.291</v>
      </c>
      <c r="D19">
        <f>Dado_Real_Modelo_1_Modelo_2__26[[#This Row],[Modelo 1]]-Dado_Real_Modelo_1_Modelo_2__26[[#This Row],[Dado Real]]</f>
        <v>2.708000000000002</v>
      </c>
      <c r="E19">
        <f>Dado_Real_Modelo_1_Modelo_2__26[[#This Row],[Modelo 1 Erro]]*Dado_Real_Modelo_1_Modelo_2__26[[#This Row],[Modelo 1 Erro]]</f>
        <v>7.3332640000000104</v>
      </c>
    </row>
    <row r="20" spans="2:5" x14ac:dyDescent="0.25">
      <c r="B20">
        <v>19.385000000000002</v>
      </c>
      <c r="C20">
        <v>21.577000000000002</v>
      </c>
      <c r="D20">
        <f>Dado_Real_Modelo_1_Modelo_2__26[[#This Row],[Modelo 1]]-Dado_Real_Modelo_1_Modelo_2__26[[#This Row],[Dado Real]]</f>
        <v>2.1920000000000002</v>
      </c>
      <c r="E20">
        <f>Dado_Real_Modelo_1_Modelo_2__26[[#This Row],[Modelo 1 Erro]]*Dado_Real_Modelo_1_Modelo_2__26[[#This Row],[Modelo 1 Erro]]</f>
        <v>4.8048640000000011</v>
      </c>
    </row>
    <row r="21" spans="2:5" x14ac:dyDescent="0.25">
      <c r="B21">
        <v>20.102</v>
      </c>
      <c r="C21">
        <v>22.050999999999998</v>
      </c>
      <c r="D21">
        <f>Dado_Real_Modelo_1_Modelo_2__26[[#This Row],[Modelo 1]]-Dado_Real_Modelo_1_Modelo_2__26[[#This Row],[Dado Real]]</f>
        <v>1.9489999999999981</v>
      </c>
      <c r="E21">
        <f>Dado_Real_Modelo_1_Modelo_2__26[[#This Row],[Modelo 1 Erro]]*Dado_Real_Modelo_1_Modelo_2__26[[#This Row],[Modelo 1 Erro]]</f>
        <v>3.7986009999999926</v>
      </c>
    </row>
    <row r="22" spans="2:5" x14ac:dyDescent="0.25">
      <c r="B22">
        <v>21.526</v>
      </c>
      <c r="C22">
        <v>23.788</v>
      </c>
      <c r="D22">
        <f>Dado_Real_Modelo_1_Modelo_2__26[[#This Row],[Modelo 1]]-Dado_Real_Modelo_1_Modelo_2__26[[#This Row],[Dado Real]]</f>
        <v>2.2620000000000005</v>
      </c>
      <c r="E22">
        <f>Dado_Real_Modelo_1_Modelo_2__26[[#This Row],[Modelo 1 Erro]]*Dado_Real_Modelo_1_Modelo_2__26[[#This Row],[Modelo 1 Erro]]</f>
        <v>5.1166440000000017</v>
      </c>
    </row>
    <row r="23" spans="2:5" x14ac:dyDescent="0.25">
      <c r="B23">
        <v>22.81</v>
      </c>
      <c r="C23">
        <v>24.405000000000001</v>
      </c>
      <c r="D23">
        <f>Dado_Real_Modelo_1_Modelo_2__26[[#This Row],[Modelo 1]]-Dado_Real_Modelo_1_Modelo_2__26[[#This Row],[Dado Real]]</f>
        <v>1.5950000000000024</v>
      </c>
      <c r="E23">
        <f>Dado_Real_Modelo_1_Modelo_2__26[[#This Row],[Modelo 1 Erro]]*Dado_Real_Modelo_1_Modelo_2__26[[#This Row],[Modelo 1 Erro]]</f>
        <v>2.5440250000000075</v>
      </c>
    </row>
    <row r="24" spans="2:5" x14ac:dyDescent="0.25">
      <c r="B24">
        <v>23.326000000000001</v>
      </c>
      <c r="C24">
        <v>25.489000000000001</v>
      </c>
      <c r="D24">
        <f>Dado_Real_Modelo_1_Modelo_2__26[[#This Row],[Modelo 1]]-Dado_Real_Modelo_1_Modelo_2__26[[#This Row],[Dado Real]]</f>
        <v>2.1630000000000003</v>
      </c>
      <c r="E24">
        <f>Dado_Real_Modelo_1_Modelo_2__26[[#This Row],[Modelo 1 Erro]]*Dado_Real_Modelo_1_Modelo_2__26[[#This Row],[Modelo 1 Erro]]</f>
        <v>4.6785690000000013</v>
      </c>
    </row>
    <row r="25" spans="2:5" x14ac:dyDescent="0.25">
      <c r="B25">
        <v>24.898</v>
      </c>
      <c r="C25">
        <v>26.449000000000002</v>
      </c>
      <c r="D25">
        <f>Dado_Real_Modelo_1_Modelo_2__26[[#This Row],[Modelo 1]]-Dado_Real_Modelo_1_Modelo_2__26[[#This Row],[Dado Real]]</f>
        <v>1.5510000000000019</v>
      </c>
      <c r="E25">
        <f>Dado_Real_Modelo_1_Modelo_2__26[[#This Row],[Modelo 1 Erro]]*Dado_Real_Modelo_1_Modelo_2__26[[#This Row],[Modelo 1 Erro]]</f>
        <v>2.4056010000000061</v>
      </c>
    </row>
    <row r="26" spans="2:5" x14ac:dyDescent="0.25">
      <c r="B26">
        <v>25.82</v>
      </c>
      <c r="C26">
        <v>29.231000000000002</v>
      </c>
      <c r="D26">
        <f>Dado_Real_Modelo_1_Modelo_2__26[[#This Row],[Modelo 1]]-Dado_Real_Modelo_1_Modelo_2__26[[#This Row],[Dado Real]]</f>
        <v>3.4110000000000014</v>
      </c>
      <c r="E26">
        <f>Dado_Real_Modelo_1_Modelo_2__26[[#This Row],[Modelo 1 Erro]]*Dado_Real_Modelo_1_Modelo_2__26[[#This Row],[Modelo 1 Erro]]</f>
        <v>11.634921000000009</v>
      </c>
    </row>
    <row r="27" spans="2:5" x14ac:dyDescent="0.25">
      <c r="B27">
        <v>26.588999999999999</v>
      </c>
      <c r="C27">
        <v>29.295000000000002</v>
      </c>
      <c r="D27">
        <f>Dado_Real_Modelo_1_Modelo_2__26[[#This Row],[Modelo 1]]-Dado_Real_Modelo_1_Modelo_2__26[[#This Row],[Dado Real]]</f>
        <v>2.7060000000000031</v>
      </c>
      <c r="E27">
        <f>Dado_Real_Modelo_1_Modelo_2__26[[#This Row],[Modelo 1 Erro]]*Dado_Real_Modelo_1_Modelo_2__26[[#This Row],[Modelo 1 Erro]]</f>
        <v>7.3224360000000166</v>
      </c>
    </row>
    <row r="28" spans="2:5" x14ac:dyDescent="0.25">
      <c r="B28">
        <v>27.152000000000001</v>
      </c>
      <c r="C28">
        <v>30.228000000000002</v>
      </c>
      <c r="D28">
        <f>Dado_Real_Modelo_1_Modelo_2__26[[#This Row],[Modelo 1]]-Dado_Real_Modelo_1_Modelo_2__26[[#This Row],[Dado Real]]</f>
        <v>3.0760000000000005</v>
      </c>
      <c r="E28">
        <f>Dado_Real_Modelo_1_Modelo_2__26[[#This Row],[Modelo 1 Erro]]*Dado_Real_Modelo_1_Modelo_2__26[[#This Row],[Modelo 1 Erro]]</f>
        <v>9.461776000000004</v>
      </c>
    </row>
    <row r="29" spans="2:5" x14ac:dyDescent="0.25">
      <c r="B29">
        <v>28.704999999999998</v>
      </c>
      <c r="C29">
        <v>30.353000000000002</v>
      </c>
      <c r="D29">
        <f>Dado_Real_Modelo_1_Modelo_2__26[[#This Row],[Modelo 1]]-Dado_Real_Modelo_1_Modelo_2__26[[#This Row],[Dado Real]]</f>
        <v>1.6480000000000032</v>
      </c>
      <c r="E29">
        <f>Dado_Real_Modelo_1_Modelo_2__26[[#This Row],[Modelo 1 Erro]]*Dado_Real_Modelo_1_Modelo_2__26[[#This Row],[Modelo 1 Erro]]</f>
        <v>2.7159040000000108</v>
      </c>
    </row>
    <row r="30" spans="2:5" x14ac:dyDescent="0.25">
      <c r="B30">
        <v>29.613</v>
      </c>
      <c r="C30">
        <v>32.92</v>
      </c>
      <c r="D30">
        <f>Dado_Real_Modelo_1_Modelo_2__26[[#This Row],[Modelo 1]]-Dado_Real_Modelo_1_Modelo_2__26[[#This Row],[Dado Real]]</f>
        <v>3.3070000000000022</v>
      </c>
      <c r="E30">
        <f>Dado_Real_Modelo_1_Modelo_2__26[[#This Row],[Modelo 1 Erro]]*Dado_Real_Modelo_1_Modelo_2__26[[#This Row],[Modelo 1 Erro]]</f>
        <v>10.936249000000014</v>
      </c>
    </row>
    <row r="31" spans="2:5" x14ac:dyDescent="0.25">
      <c r="B31">
        <v>30.39</v>
      </c>
      <c r="C31">
        <v>33.195</v>
      </c>
      <c r="D31">
        <f>Dado_Real_Modelo_1_Modelo_2__26[[#This Row],[Modelo 1]]-Dado_Real_Modelo_1_Modelo_2__26[[#This Row],[Dado Real]]</f>
        <v>2.8049999999999997</v>
      </c>
      <c r="E31">
        <f>Dado_Real_Modelo_1_Modelo_2__26[[#This Row],[Modelo 1 Erro]]*Dado_Real_Modelo_1_Modelo_2__26[[#This Row],[Modelo 1 Erro]]</f>
        <v>7.8680249999999985</v>
      </c>
    </row>
    <row r="32" spans="2:5" x14ac:dyDescent="0.25">
      <c r="B32">
        <v>31.103999999999999</v>
      </c>
      <c r="C32">
        <v>34.155000000000001</v>
      </c>
      <c r="D32">
        <f>Dado_Real_Modelo_1_Modelo_2__26[[#This Row],[Modelo 1]]-Dado_Real_Modelo_1_Modelo_2__26[[#This Row],[Dado Real]]</f>
        <v>3.0510000000000019</v>
      </c>
      <c r="E32">
        <f>Dado_Real_Modelo_1_Modelo_2__26[[#This Row],[Modelo 1 Erro]]*Dado_Real_Modelo_1_Modelo_2__26[[#This Row],[Modelo 1 Erro]]</f>
        <v>9.3086010000000119</v>
      </c>
    </row>
    <row r="33" spans="1:5" x14ac:dyDescent="0.25">
      <c r="B33">
        <v>32.729999999999997</v>
      </c>
      <c r="C33">
        <v>35.365000000000002</v>
      </c>
      <c r="D33">
        <f>Dado_Real_Modelo_1_Modelo_2__26[[#This Row],[Modelo 1]]-Dado_Real_Modelo_1_Modelo_2__26[[#This Row],[Dado Real]]</f>
        <v>2.6350000000000051</v>
      </c>
      <c r="E33">
        <f>Dado_Real_Modelo_1_Modelo_2__26[[#This Row],[Modelo 1 Erro]]*Dado_Real_Modelo_1_Modelo_2__26[[#This Row],[Modelo 1 Erro]]</f>
        <v>6.9432250000000266</v>
      </c>
    </row>
    <row r="34" spans="1:5" x14ac:dyDescent="0.25">
      <c r="B34">
        <v>33.481000000000002</v>
      </c>
      <c r="C34">
        <v>35.722000000000001</v>
      </c>
      <c r="D34">
        <f>Dado_Real_Modelo_1_Modelo_2__26[[#This Row],[Modelo 1]]-Dado_Real_Modelo_1_Modelo_2__26[[#This Row],[Dado Real]]</f>
        <v>2.2409999999999997</v>
      </c>
      <c r="E34">
        <f>Dado_Real_Modelo_1_Modelo_2__26[[#This Row],[Modelo 1 Erro]]*Dado_Real_Modelo_1_Modelo_2__26[[#This Row],[Modelo 1 Erro]]</f>
        <v>5.0220809999999982</v>
      </c>
    </row>
    <row r="35" spans="1:5" x14ac:dyDescent="0.25">
      <c r="B35">
        <v>34.011000000000003</v>
      </c>
      <c r="C35">
        <v>37.005000000000003</v>
      </c>
      <c r="D35">
        <f>Dado_Real_Modelo_1_Modelo_2__26[[#This Row],[Modelo 1]]-Dado_Real_Modelo_1_Modelo_2__26[[#This Row],[Dado Real]]</f>
        <v>2.9939999999999998</v>
      </c>
      <c r="E35">
        <f>Dado_Real_Modelo_1_Modelo_2__26[[#This Row],[Modelo 1 Erro]]*Dado_Real_Modelo_1_Modelo_2__26[[#This Row],[Modelo 1 Erro]]</f>
        <v>8.9640359999999983</v>
      </c>
    </row>
    <row r="36" spans="1:5" x14ac:dyDescent="0.25">
      <c r="B36">
        <v>35.286999999999999</v>
      </c>
      <c r="C36">
        <v>38.43</v>
      </c>
      <c r="D36">
        <f>Dado_Real_Modelo_1_Modelo_2__26[[#This Row],[Modelo 1]]-Dado_Real_Modelo_1_Modelo_2__26[[#This Row],[Dado Real]]</f>
        <v>3.1430000000000007</v>
      </c>
      <c r="E36">
        <f>Dado_Real_Modelo_1_Modelo_2__26[[#This Row],[Modelo 1 Erro]]*Dado_Real_Modelo_1_Modelo_2__26[[#This Row],[Modelo 1 Erro]]</f>
        <v>9.8784490000000051</v>
      </c>
    </row>
    <row r="37" spans="1:5" x14ac:dyDescent="0.25">
      <c r="B37">
        <v>36.951999999999998</v>
      </c>
      <c r="C37">
        <v>39.475999999999999</v>
      </c>
      <c r="D37">
        <f>Dado_Real_Modelo_1_Modelo_2__26[[#This Row],[Modelo 1]]-Dado_Real_Modelo_1_Modelo_2__26[[#This Row],[Dado Real]]</f>
        <v>2.5240000000000009</v>
      </c>
      <c r="E37">
        <f>Dado_Real_Modelo_1_Modelo_2__26[[#This Row],[Modelo 1 Erro]]*Dado_Real_Modelo_1_Modelo_2__26[[#This Row],[Modelo 1 Erro]]</f>
        <v>6.3705760000000042</v>
      </c>
    </row>
    <row r="38" spans="1:5" x14ac:dyDescent="0.25">
      <c r="B38">
        <v>37.506999999999998</v>
      </c>
      <c r="C38">
        <v>39.76</v>
      </c>
      <c r="D38">
        <f>Dado_Real_Modelo_1_Modelo_2__26[[#This Row],[Modelo 1]]-Dado_Real_Modelo_1_Modelo_2__26[[#This Row],[Dado Real]]</f>
        <v>2.2530000000000001</v>
      </c>
      <c r="E38">
        <f>Dado_Real_Modelo_1_Modelo_2__26[[#This Row],[Modelo 1 Erro]]*Dado_Real_Modelo_1_Modelo_2__26[[#This Row],[Modelo 1 Erro]]</f>
        <v>5.0760090000000009</v>
      </c>
    </row>
    <row r="39" spans="1:5" x14ac:dyDescent="0.25">
      <c r="B39">
        <v>38.549999999999997</v>
      </c>
      <c r="C39">
        <v>40.274999999999999</v>
      </c>
      <c r="D39">
        <f>Dado_Real_Modelo_1_Modelo_2__26[[#This Row],[Modelo 1]]-Dado_Real_Modelo_1_Modelo_2__26[[#This Row],[Dado Real]]</f>
        <v>1.7250000000000014</v>
      </c>
      <c r="E39">
        <f>Dado_Real_Modelo_1_Modelo_2__26[[#This Row],[Modelo 1 Erro]]*Dado_Real_Modelo_1_Modelo_2__26[[#This Row],[Modelo 1 Erro]]</f>
        <v>2.9756250000000048</v>
      </c>
    </row>
    <row r="40" spans="1:5" x14ac:dyDescent="0.25">
      <c r="B40">
        <v>39.113</v>
      </c>
      <c r="C40">
        <v>42.17</v>
      </c>
      <c r="D40">
        <f>Dado_Real_Modelo_1_Modelo_2__26[[#This Row],[Modelo 1]]-Dado_Real_Modelo_1_Modelo_2__26[[#This Row],[Dado Real]]</f>
        <v>3.0570000000000022</v>
      </c>
      <c r="E40">
        <f>Dado_Real_Modelo_1_Modelo_2__26[[#This Row],[Modelo 1 Erro]]*Dado_Real_Modelo_1_Modelo_2__26[[#This Row],[Modelo 1 Erro]]</f>
        <v>9.3452490000000132</v>
      </c>
    </row>
    <row r="41" spans="1:5" x14ac:dyDescent="0.25">
      <c r="B41">
        <v>40.064999999999998</v>
      </c>
      <c r="C41">
        <v>42.033000000000001</v>
      </c>
      <c r="D41">
        <f>Dado_Real_Modelo_1_Modelo_2__26[[#This Row],[Modelo 1]]-Dado_Real_Modelo_1_Modelo_2__26[[#This Row],[Dado Real]]</f>
        <v>1.9680000000000035</v>
      </c>
      <c r="E41">
        <f>Dado_Real_Modelo_1_Modelo_2__26[[#This Row],[Modelo 1 Erro]]*Dado_Real_Modelo_1_Modelo_2__26[[#This Row],[Modelo 1 Erro]]</f>
        <v>3.8730240000000138</v>
      </c>
    </row>
    <row r="42" spans="1:5" x14ac:dyDescent="0.25">
      <c r="A42" t="s">
        <v>4</v>
      </c>
      <c r="B42">
        <f>AVERAGE(Dado_Real_Modelo_1_Modelo_2__26[Dado Real])</f>
        <v>20.990249999999996</v>
      </c>
      <c r="C42">
        <f>AVERAGE(Dado_Real_Modelo_1_Modelo_2__26[Modelo 1])</f>
        <v>23.588349999999998</v>
      </c>
      <c r="D42" cm="1">
        <f t="array" ref="D42">AVERAGE(ABS(Dado_Real_Modelo_1_Modelo_2__26[Modelo 1 Erro]))</f>
        <v>2.5981000000000001</v>
      </c>
      <c r="E42">
        <f>AVERAGE(Dado_Real_Modelo_1_Modelo_2__26[Modelo 1 Erro ao Quadrado])</f>
        <v>7.0616367500000035</v>
      </c>
    </row>
    <row r="43" spans="1:5" x14ac:dyDescent="0.25">
      <c r="A43" t="s">
        <v>5</v>
      </c>
      <c r="B43">
        <f>SUM(Dado_Real_Modelo_1_Modelo_2__26[Dado Real])</f>
        <v>839.6099999999999</v>
      </c>
      <c r="C43">
        <f>SUM(Dado_Real_Modelo_1_Modelo_2__26[Modelo 1])</f>
        <v>943.53399999999999</v>
      </c>
      <c r="D43">
        <f>SUM(Dado_Real_Modelo_1_Modelo_2__26[Modelo 1 Erro])</f>
        <v>103.92400000000001</v>
      </c>
      <c r="E43">
        <f>SUM(Dado_Real_Modelo_1_Modelo_2__26[Modelo 1 Erro ao Quadrado])</f>
        <v>282.46547000000015</v>
      </c>
    </row>
    <row r="45" spans="1:5" x14ac:dyDescent="0.25">
      <c r="B45" s="3" t="s">
        <v>2</v>
      </c>
      <c r="C45" s="3" t="s">
        <v>0</v>
      </c>
      <c r="D45" s="3" t="s">
        <v>7</v>
      </c>
      <c r="E45" s="3" t="s">
        <v>8</v>
      </c>
    </row>
    <row r="46" spans="1:5" x14ac:dyDescent="0.25">
      <c r="B46" s="2">
        <v>1.6919999999999999</v>
      </c>
      <c r="C46">
        <v>8.27</v>
      </c>
      <c r="D46">
        <f>Table2[[#This Row],[Modelo 2]]-Table2[[#This Row],[Dado Real]]</f>
        <v>6.5779999999999994</v>
      </c>
      <c r="E46">
        <f>Table2[[#This Row],[Modelo 2 Erro]]*Table2[[#This Row],[Modelo 2 Erro]]</f>
        <v>43.27008399999999</v>
      </c>
    </row>
    <row r="47" spans="1:5" x14ac:dyDescent="0.25">
      <c r="B47" s="2">
        <v>2.9329999999999998</v>
      </c>
      <c r="C47">
        <v>5.9290000000000003</v>
      </c>
      <c r="D47">
        <f>Table2[[#This Row],[Modelo 2]]-Table2[[#This Row],[Dado Real]]</f>
        <v>2.9960000000000004</v>
      </c>
      <c r="E47">
        <f>Table2[[#This Row],[Modelo 2 Erro]]*Table2[[#This Row],[Modelo 2 Erro]]</f>
        <v>8.9760160000000031</v>
      </c>
    </row>
    <row r="48" spans="1:5" x14ac:dyDescent="0.25">
      <c r="B48" s="2">
        <v>3.343</v>
      </c>
      <c r="C48">
        <v>6.5979999999999999</v>
      </c>
      <c r="D48">
        <f>Table2[[#This Row],[Modelo 2]]-Table2[[#This Row],[Dado Real]]</f>
        <v>3.2549999999999999</v>
      </c>
      <c r="E48">
        <f>Table2[[#This Row],[Modelo 2 Erro]]*Table2[[#This Row],[Modelo 2 Erro]]</f>
        <v>10.595025</v>
      </c>
    </row>
    <row r="49" spans="2:5" x14ac:dyDescent="0.25">
      <c r="B49" s="2">
        <v>4.069</v>
      </c>
      <c r="C49">
        <v>3.4180000000000001</v>
      </c>
      <c r="D49">
        <f>Table2[[#This Row],[Modelo 2]]-Table2[[#This Row],[Dado Real]]</f>
        <v>-0.6509999999999998</v>
      </c>
      <c r="E49">
        <f>Table2[[#This Row],[Modelo 2 Erro]]*Table2[[#This Row],[Modelo 2 Erro]]</f>
        <v>0.42380099999999976</v>
      </c>
    </row>
    <row r="50" spans="2:5" x14ac:dyDescent="0.25">
      <c r="B50" s="2">
        <v>5.9459999999999997</v>
      </c>
      <c r="C50">
        <v>14.936</v>
      </c>
      <c r="D50">
        <f>Table2[[#This Row],[Modelo 2]]-Table2[[#This Row],[Dado Real]]</f>
        <v>8.99</v>
      </c>
      <c r="E50">
        <f>Table2[[#This Row],[Modelo 2 Erro]]*Table2[[#This Row],[Modelo 2 Erro]]</f>
        <v>80.820100000000011</v>
      </c>
    </row>
    <row r="51" spans="2:5" x14ac:dyDescent="0.25">
      <c r="B51" s="2">
        <v>6.2439999999999998</v>
      </c>
      <c r="C51">
        <v>3.9289999999999998</v>
      </c>
      <c r="D51">
        <f>Table2[[#This Row],[Modelo 2]]-Table2[[#This Row],[Dado Real]]</f>
        <v>-2.3149999999999999</v>
      </c>
      <c r="E51">
        <f>Table2[[#This Row],[Modelo 2 Erro]]*Table2[[#This Row],[Modelo 2 Erro]]</f>
        <v>5.3592249999999995</v>
      </c>
    </row>
    <row r="52" spans="2:5" x14ac:dyDescent="0.25">
      <c r="B52" s="2">
        <v>7.2489999999999997</v>
      </c>
      <c r="C52">
        <v>9.6199999999999992</v>
      </c>
      <c r="D52">
        <f>Table2[[#This Row],[Modelo 2]]-Table2[[#This Row],[Dado Real]]</f>
        <v>2.3709999999999996</v>
      </c>
      <c r="E52">
        <f>Table2[[#This Row],[Modelo 2 Erro]]*Table2[[#This Row],[Modelo 2 Erro]]</f>
        <v>5.6216409999999977</v>
      </c>
    </row>
    <row r="53" spans="2:5" x14ac:dyDescent="0.25">
      <c r="B53" s="2">
        <v>8.7919999999999998</v>
      </c>
      <c r="C53">
        <v>1.2669999999999999</v>
      </c>
      <c r="D53">
        <f>Table2[[#This Row],[Modelo 2]]-Table2[[#This Row],[Dado Real]]</f>
        <v>-7.5250000000000004</v>
      </c>
      <c r="E53">
        <f>Table2[[#This Row],[Modelo 2 Erro]]*Table2[[#This Row],[Modelo 2 Erro]]</f>
        <v>56.625625000000007</v>
      </c>
    </row>
    <row r="54" spans="2:5" x14ac:dyDescent="0.25">
      <c r="B54" s="2">
        <v>9.1110000000000007</v>
      </c>
      <c r="C54">
        <v>10.166</v>
      </c>
      <c r="D54">
        <f>Table2[[#This Row],[Modelo 2]]-Table2[[#This Row],[Dado Real]]</f>
        <v>1.0549999999999997</v>
      </c>
      <c r="E54">
        <f>Table2[[#This Row],[Modelo 2 Erro]]*Table2[[#This Row],[Modelo 2 Erro]]</f>
        <v>1.1130249999999995</v>
      </c>
    </row>
    <row r="55" spans="2:5" x14ac:dyDescent="0.25">
      <c r="B55" s="2">
        <v>10.849</v>
      </c>
      <c r="C55">
        <v>2.782</v>
      </c>
      <c r="D55">
        <f>Table2[[#This Row],[Modelo 2]]-Table2[[#This Row],[Dado Real]]</f>
        <v>-8.0670000000000002</v>
      </c>
      <c r="E55">
        <f>Table2[[#This Row],[Modelo 2 Erro]]*Table2[[#This Row],[Modelo 2 Erro]]</f>
        <v>65.076489000000009</v>
      </c>
    </row>
    <row r="56" spans="2:5" x14ac:dyDescent="0.25">
      <c r="B56" s="2">
        <v>11.833</v>
      </c>
      <c r="C56">
        <v>19.751000000000001</v>
      </c>
      <c r="D56">
        <f>Table2[[#This Row],[Modelo 2]]-Table2[[#This Row],[Dado Real]]</f>
        <v>7.918000000000001</v>
      </c>
      <c r="E56">
        <f>Table2[[#This Row],[Modelo 2 Erro]]*Table2[[#This Row],[Modelo 2 Erro]]</f>
        <v>62.694724000000015</v>
      </c>
    </row>
    <row r="57" spans="2:5" x14ac:dyDescent="0.25">
      <c r="B57" s="2">
        <v>12.375999999999999</v>
      </c>
      <c r="C57">
        <v>8.8019999999999996</v>
      </c>
      <c r="D57">
        <f>Table2[[#This Row],[Modelo 2]]-Table2[[#This Row],[Dado Real]]</f>
        <v>-3.5739999999999998</v>
      </c>
      <c r="E57">
        <f>Table2[[#This Row],[Modelo 2 Erro]]*Table2[[#This Row],[Modelo 2 Erro]]</f>
        <v>12.773475999999999</v>
      </c>
    </row>
    <row r="58" spans="2:5" x14ac:dyDescent="0.25">
      <c r="B58" s="2">
        <v>13.555</v>
      </c>
      <c r="C58">
        <v>18.829999999999998</v>
      </c>
      <c r="D58">
        <f>Table2[[#This Row],[Modelo 2]]-Table2[[#This Row],[Dado Real]]</f>
        <v>5.2749999999999986</v>
      </c>
      <c r="E58">
        <f>Table2[[#This Row],[Modelo 2 Erro]]*Table2[[#This Row],[Modelo 2 Erro]]</f>
        <v>27.825624999999985</v>
      </c>
    </row>
    <row r="59" spans="2:5" x14ac:dyDescent="0.25">
      <c r="B59" s="2">
        <v>14.423</v>
      </c>
      <c r="C59">
        <v>10.406000000000001</v>
      </c>
      <c r="D59">
        <f>Table2[[#This Row],[Modelo 2]]-Table2[[#This Row],[Dado Real]]</f>
        <v>-4.0169999999999995</v>
      </c>
      <c r="E59">
        <f>Table2[[#This Row],[Modelo 2 Erro]]*Table2[[#This Row],[Modelo 2 Erro]]</f>
        <v>16.136288999999994</v>
      </c>
    </row>
    <row r="60" spans="2:5" x14ac:dyDescent="0.25">
      <c r="B60" s="2">
        <v>15.148</v>
      </c>
      <c r="C60">
        <v>16.556999999999999</v>
      </c>
      <c r="D60">
        <f>Table2[[#This Row],[Modelo 2]]-Table2[[#This Row],[Dado Real]]</f>
        <v>1.4089999999999989</v>
      </c>
      <c r="E60">
        <f>Table2[[#This Row],[Modelo 2 Erro]]*Table2[[#This Row],[Modelo 2 Erro]]</f>
        <v>1.985280999999997</v>
      </c>
    </row>
    <row r="61" spans="2:5" x14ac:dyDescent="0.25">
      <c r="B61" s="2">
        <v>16.811</v>
      </c>
      <c r="C61">
        <v>9.1059999999999999</v>
      </c>
      <c r="D61">
        <f>Table2[[#This Row],[Modelo 2]]-Table2[[#This Row],[Dado Real]]</f>
        <v>-7.7050000000000001</v>
      </c>
      <c r="E61">
        <f>Table2[[#This Row],[Modelo 2 Erro]]*Table2[[#This Row],[Modelo 2 Erro]]</f>
        <v>59.367024999999998</v>
      </c>
    </row>
    <row r="62" spans="2:5" x14ac:dyDescent="0.25">
      <c r="B62" s="2">
        <v>17.536999999999999</v>
      </c>
      <c r="C62">
        <v>22.635000000000002</v>
      </c>
      <c r="D62">
        <f>Table2[[#This Row],[Modelo 2]]-Table2[[#This Row],[Dado Real]]</f>
        <v>5.0980000000000025</v>
      </c>
      <c r="E62">
        <f>Table2[[#This Row],[Modelo 2 Erro]]*Table2[[#This Row],[Modelo 2 Erro]]</f>
        <v>25.989604000000025</v>
      </c>
    </row>
    <row r="63" spans="2:5" x14ac:dyDescent="0.25">
      <c r="B63" s="2">
        <v>18.582999999999998</v>
      </c>
      <c r="C63">
        <v>13.047000000000001</v>
      </c>
      <c r="D63">
        <f>Table2[[#This Row],[Modelo 2]]-Table2[[#This Row],[Dado Real]]</f>
        <v>-5.5359999999999978</v>
      </c>
      <c r="E63">
        <f>Table2[[#This Row],[Modelo 2 Erro]]*Table2[[#This Row],[Modelo 2 Erro]]</f>
        <v>30.647295999999976</v>
      </c>
    </row>
    <row r="64" spans="2:5" x14ac:dyDescent="0.25">
      <c r="B64" s="2">
        <v>19.385000000000002</v>
      </c>
      <c r="C64">
        <v>23.038</v>
      </c>
      <c r="D64">
        <f>Table2[[#This Row],[Modelo 2]]-Table2[[#This Row],[Dado Real]]</f>
        <v>3.6529999999999987</v>
      </c>
      <c r="E64">
        <f>Table2[[#This Row],[Modelo 2 Erro]]*Table2[[#This Row],[Modelo 2 Erro]]</f>
        <v>13.34440899999999</v>
      </c>
    </row>
    <row r="65" spans="2:5" x14ac:dyDescent="0.25">
      <c r="B65" s="2">
        <v>20.102</v>
      </c>
      <c r="C65">
        <v>19.135999999999999</v>
      </c>
      <c r="D65">
        <f>Table2[[#This Row],[Modelo 2]]-Table2[[#This Row],[Dado Real]]</f>
        <v>-0.96600000000000108</v>
      </c>
      <c r="E65">
        <f>Table2[[#This Row],[Modelo 2 Erro]]*Table2[[#This Row],[Modelo 2 Erro]]</f>
        <v>0.93315600000000209</v>
      </c>
    </row>
    <row r="66" spans="2:5" x14ac:dyDescent="0.25">
      <c r="B66" s="2">
        <v>21.526</v>
      </c>
      <c r="C66">
        <v>26.518999999999998</v>
      </c>
      <c r="D66">
        <f>Table2[[#This Row],[Modelo 2]]-Table2[[#This Row],[Dado Real]]</f>
        <v>4.9929999999999986</v>
      </c>
      <c r="E66">
        <f>Table2[[#This Row],[Modelo 2 Erro]]*Table2[[#This Row],[Modelo 2 Erro]]</f>
        <v>24.930048999999986</v>
      </c>
    </row>
    <row r="67" spans="2:5" x14ac:dyDescent="0.25">
      <c r="B67" s="2">
        <v>22.81</v>
      </c>
      <c r="C67">
        <v>15.113</v>
      </c>
      <c r="D67">
        <f>Table2[[#This Row],[Modelo 2]]-Table2[[#This Row],[Dado Real]]</f>
        <v>-7.6969999999999992</v>
      </c>
      <c r="E67">
        <f>Table2[[#This Row],[Modelo 2 Erro]]*Table2[[#This Row],[Modelo 2 Erro]]</f>
        <v>59.243808999999985</v>
      </c>
    </row>
    <row r="68" spans="2:5" x14ac:dyDescent="0.25">
      <c r="B68" s="2">
        <v>23.326000000000001</v>
      </c>
      <c r="C68">
        <v>26.422000000000001</v>
      </c>
      <c r="D68">
        <f>Table2[[#This Row],[Modelo 2]]-Table2[[#This Row],[Dado Real]]</f>
        <v>3.0960000000000001</v>
      </c>
      <c r="E68">
        <f>Table2[[#This Row],[Modelo 2 Erro]]*Table2[[#This Row],[Modelo 2 Erro]]</f>
        <v>9.5852160000000008</v>
      </c>
    </row>
    <row r="69" spans="2:5" x14ac:dyDescent="0.25">
      <c r="B69" s="2">
        <v>24.898</v>
      </c>
      <c r="C69">
        <v>16.37</v>
      </c>
      <c r="D69">
        <f>Table2[[#This Row],[Modelo 2]]-Table2[[#This Row],[Dado Real]]</f>
        <v>-8.5279999999999987</v>
      </c>
      <c r="E69">
        <f>Table2[[#This Row],[Modelo 2 Erro]]*Table2[[#This Row],[Modelo 2 Erro]]</f>
        <v>72.726783999999981</v>
      </c>
    </row>
    <row r="70" spans="2:5" x14ac:dyDescent="0.25">
      <c r="B70" s="2">
        <v>25.82</v>
      </c>
      <c r="C70">
        <v>33.615000000000002</v>
      </c>
      <c r="D70">
        <f>Table2[[#This Row],[Modelo 2]]-Table2[[#This Row],[Dado Real]]</f>
        <v>7.7950000000000017</v>
      </c>
      <c r="E70">
        <f>Table2[[#This Row],[Modelo 2 Erro]]*Table2[[#This Row],[Modelo 2 Erro]]</f>
        <v>60.76202500000003</v>
      </c>
    </row>
    <row r="71" spans="2:5" x14ac:dyDescent="0.25">
      <c r="B71" s="2">
        <v>26.588999999999999</v>
      </c>
      <c r="C71">
        <v>20.99</v>
      </c>
      <c r="D71">
        <f>Table2[[#This Row],[Modelo 2]]-Table2[[#This Row],[Dado Real]]</f>
        <v>-5.5990000000000002</v>
      </c>
      <c r="E71">
        <f>Table2[[#This Row],[Modelo 2 Erro]]*Table2[[#This Row],[Modelo 2 Erro]]</f>
        <v>31.348801000000002</v>
      </c>
    </row>
    <row r="72" spans="2:5" x14ac:dyDescent="0.25">
      <c r="B72" s="2">
        <v>27.152000000000001</v>
      </c>
      <c r="C72">
        <v>28.594999999999999</v>
      </c>
      <c r="D72">
        <f>Table2[[#This Row],[Modelo 2]]-Table2[[#This Row],[Dado Real]]</f>
        <v>1.4429999999999978</v>
      </c>
      <c r="E72">
        <f>Table2[[#This Row],[Modelo 2 Erro]]*Table2[[#This Row],[Modelo 2 Erro]]</f>
        <v>2.0822489999999938</v>
      </c>
    </row>
    <row r="73" spans="2:5" x14ac:dyDescent="0.25">
      <c r="B73" s="2">
        <v>28.704999999999998</v>
      </c>
      <c r="C73">
        <v>22.004999999999999</v>
      </c>
      <c r="D73">
        <f>Table2[[#This Row],[Modelo 2]]-Table2[[#This Row],[Dado Real]]</f>
        <v>-6.6999999999999993</v>
      </c>
      <c r="E73">
        <f>Table2[[#This Row],[Modelo 2 Erro]]*Table2[[#This Row],[Modelo 2 Erro]]</f>
        <v>44.889999999999993</v>
      </c>
    </row>
    <row r="74" spans="2:5" x14ac:dyDescent="0.25">
      <c r="B74" s="2">
        <v>29.613</v>
      </c>
      <c r="C74">
        <v>35.436999999999998</v>
      </c>
      <c r="D74">
        <f>Table2[[#This Row],[Modelo 2]]-Table2[[#This Row],[Dado Real]]</f>
        <v>5.8239999999999981</v>
      </c>
      <c r="E74">
        <f>Table2[[#This Row],[Modelo 2 Erro]]*Table2[[#This Row],[Modelo 2 Erro]]</f>
        <v>33.918975999999979</v>
      </c>
    </row>
    <row r="75" spans="2:5" x14ac:dyDescent="0.25">
      <c r="B75" s="2">
        <v>30.39</v>
      </c>
      <c r="C75">
        <v>26.684999999999999</v>
      </c>
      <c r="D75">
        <f>Table2[[#This Row],[Modelo 2]]-Table2[[#This Row],[Dado Real]]</f>
        <v>-3.7050000000000018</v>
      </c>
      <c r="E75">
        <f>Table2[[#This Row],[Modelo 2 Erro]]*Table2[[#This Row],[Modelo 2 Erro]]</f>
        <v>13.727025000000014</v>
      </c>
    </row>
    <row r="76" spans="2:5" x14ac:dyDescent="0.25">
      <c r="B76" s="2">
        <v>31.103999999999999</v>
      </c>
      <c r="C76">
        <v>32.088000000000001</v>
      </c>
      <c r="D76">
        <f>Table2[[#This Row],[Modelo 2]]-Table2[[#This Row],[Dado Real]]</f>
        <v>0.98400000000000176</v>
      </c>
      <c r="E76">
        <f>Table2[[#This Row],[Modelo 2 Erro]]*Table2[[#This Row],[Modelo 2 Erro]]</f>
        <v>0.96825600000000345</v>
      </c>
    </row>
    <row r="77" spans="2:5" x14ac:dyDescent="0.25">
      <c r="B77" s="2">
        <v>32.729999999999997</v>
      </c>
      <c r="C77">
        <v>25.795999999999999</v>
      </c>
      <c r="D77">
        <f>Table2[[#This Row],[Modelo 2]]-Table2[[#This Row],[Dado Real]]</f>
        <v>-6.9339999999999975</v>
      </c>
      <c r="E77">
        <f>Table2[[#This Row],[Modelo 2 Erro]]*Table2[[#This Row],[Modelo 2 Erro]]</f>
        <v>48.080355999999966</v>
      </c>
    </row>
    <row r="78" spans="2:5" x14ac:dyDescent="0.25">
      <c r="B78" s="2">
        <v>33.481000000000002</v>
      </c>
      <c r="C78">
        <v>38.055</v>
      </c>
      <c r="D78">
        <f>Table2[[#This Row],[Modelo 2]]-Table2[[#This Row],[Dado Real]]</f>
        <v>4.5739999999999981</v>
      </c>
      <c r="E78">
        <f>Table2[[#This Row],[Modelo 2 Erro]]*Table2[[#This Row],[Modelo 2 Erro]]</f>
        <v>20.921475999999981</v>
      </c>
    </row>
    <row r="79" spans="2:5" x14ac:dyDescent="0.25">
      <c r="B79" s="2">
        <v>34.011000000000003</v>
      </c>
      <c r="C79">
        <v>33.908999999999999</v>
      </c>
      <c r="D79">
        <f>Table2[[#This Row],[Modelo 2]]-Table2[[#This Row],[Dado Real]]</f>
        <v>-0.10200000000000387</v>
      </c>
      <c r="E79">
        <f>Table2[[#This Row],[Modelo 2 Erro]]*Table2[[#This Row],[Modelo 2 Erro]]</f>
        <v>1.0404000000000789E-2</v>
      </c>
    </row>
    <row r="80" spans="2:5" x14ac:dyDescent="0.25">
      <c r="B80" s="2">
        <v>35.286999999999999</v>
      </c>
      <c r="C80">
        <v>38.012</v>
      </c>
      <c r="D80">
        <f>Table2[[#This Row],[Modelo 2]]-Table2[[#This Row],[Dado Real]]</f>
        <v>2.7250000000000014</v>
      </c>
      <c r="E80">
        <f>Table2[[#This Row],[Modelo 2 Erro]]*Table2[[#This Row],[Modelo 2 Erro]]</f>
        <v>7.4256250000000081</v>
      </c>
    </row>
    <row r="81" spans="1:5" x14ac:dyDescent="0.25">
      <c r="B81" s="2">
        <v>36.951999999999998</v>
      </c>
      <c r="C81">
        <v>27.911999999999999</v>
      </c>
      <c r="D81">
        <f>Table2[[#This Row],[Modelo 2]]-Table2[[#This Row],[Dado Real]]</f>
        <v>-9.0399999999999991</v>
      </c>
      <c r="E81">
        <f>Table2[[#This Row],[Modelo 2 Erro]]*Table2[[#This Row],[Modelo 2 Erro]]</f>
        <v>81.721599999999981</v>
      </c>
    </row>
    <row r="82" spans="1:5" x14ac:dyDescent="0.25">
      <c r="B82" s="2">
        <v>37.506999999999998</v>
      </c>
      <c r="C82">
        <v>42.32</v>
      </c>
      <c r="D82">
        <f>Table2[[#This Row],[Modelo 2]]-Table2[[#This Row],[Dado Real]]</f>
        <v>4.8130000000000024</v>
      </c>
      <c r="E82">
        <f>Table2[[#This Row],[Modelo 2 Erro]]*Table2[[#This Row],[Modelo 2 Erro]]</f>
        <v>23.164969000000024</v>
      </c>
    </row>
    <row r="83" spans="1:5" x14ac:dyDescent="0.25">
      <c r="B83" s="2">
        <v>38.549999999999997</v>
      </c>
      <c r="C83">
        <v>33.323999999999998</v>
      </c>
      <c r="D83">
        <f>Table2[[#This Row],[Modelo 2]]-Table2[[#This Row],[Dado Real]]</f>
        <v>-5.2259999999999991</v>
      </c>
      <c r="E83">
        <f>Table2[[#This Row],[Modelo 2 Erro]]*Table2[[#This Row],[Modelo 2 Erro]]</f>
        <v>27.311075999999989</v>
      </c>
    </row>
    <row r="84" spans="1:5" x14ac:dyDescent="0.25">
      <c r="B84" s="2">
        <v>39.113</v>
      </c>
      <c r="C84">
        <v>40.186999999999998</v>
      </c>
      <c r="D84">
        <f>Table2[[#This Row],[Modelo 2]]-Table2[[#This Row],[Dado Real]]</f>
        <v>1.0739999999999981</v>
      </c>
      <c r="E84">
        <f>Table2[[#This Row],[Modelo 2 Erro]]*Table2[[#This Row],[Modelo 2 Erro]]</f>
        <v>1.1534759999999959</v>
      </c>
    </row>
    <row r="85" spans="1:5" x14ac:dyDescent="0.25">
      <c r="B85" s="2">
        <v>40.064999999999998</v>
      </c>
      <c r="C85">
        <v>39.445999999999998</v>
      </c>
      <c r="D85">
        <f>Table2[[#This Row],[Modelo 2]]-Table2[[#This Row],[Dado Real]]</f>
        <v>-0.61899999999999977</v>
      </c>
      <c r="E85">
        <f>Table2[[#This Row],[Modelo 2 Erro]]*Table2[[#This Row],[Modelo 2 Erro]]</f>
        <v>0.3831609999999997</v>
      </c>
    </row>
    <row r="86" spans="1:5" x14ac:dyDescent="0.25">
      <c r="B86" s="1">
        <f>AVERAGE(Table2[Dado Real])</f>
        <v>20.990249999999996</v>
      </c>
      <c r="C86">
        <f>AVERAGE(Table2[Modelo 2])</f>
        <v>20.775575000000003</v>
      </c>
      <c r="D86" cm="1">
        <f t="array" ref="D86">AVERAGE(ABS(Table2[Modelo 2 Erro]))</f>
        <v>4.5106249999999992</v>
      </c>
      <c r="E86">
        <f>AVERAGE(Table2[Modelo 2 Erro ao Quadrado])</f>
        <v>27.348331224999988</v>
      </c>
    </row>
    <row r="87" spans="1:5" x14ac:dyDescent="0.25">
      <c r="B87">
        <f>SUM(Table2[Dado Real])</f>
        <v>839.6099999999999</v>
      </c>
      <c r="C87">
        <f>SUM(Table2[Modelo 2])</f>
        <v>831.02300000000014</v>
      </c>
      <c r="D87">
        <f>SUM(Table2[Modelo 2 Erro])</f>
        <v>-8.5870000000000015</v>
      </c>
      <c r="E87">
        <f>SUM(Table2[Modelo 2 Erro ao Quadrado])</f>
        <v>1093.9332489999995</v>
      </c>
    </row>
    <row r="89" spans="1:5" x14ac:dyDescent="0.25">
      <c r="B89" s="4"/>
      <c r="C89" s="4" t="s">
        <v>1</v>
      </c>
      <c r="D89" s="4" t="s">
        <v>0</v>
      </c>
    </row>
    <row r="90" spans="1:5" x14ac:dyDescent="0.25">
      <c r="A90" t="s">
        <v>13</v>
      </c>
      <c r="B90" t="s">
        <v>9</v>
      </c>
      <c r="C90" s="5">
        <f>Dado_Real_Modelo_1_Modelo_2__26[[#Totals],[Modelo 1 Erro]]</f>
        <v>2.5981000000000001</v>
      </c>
      <c r="D90">
        <f>Table2[[#Totals],[Modelo 2 Erro]]</f>
        <v>4.5106249999999992</v>
      </c>
    </row>
    <row r="91" spans="1:5" x14ac:dyDescent="0.25">
      <c r="A91" t="s">
        <v>14</v>
      </c>
      <c r="B91" t="s">
        <v>10</v>
      </c>
      <c r="C91" s="5">
        <f>SQRT(Dado_Real_Modelo_1_Modelo_2__26[[#Totals],[Modelo 1 Erro ao Quadrado]])</f>
        <v>2.6573740327624193</v>
      </c>
      <c r="D91">
        <f>SQRT(Table2[[#Totals],[Modelo 2 Erro ao Quadrado]])</f>
        <v>5.229563196386481</v>
      </c>
    </row>
    <row r="92" spans="1:5" x14ac:dyDescent="0.25">
      <c r="B92" t="s">
        <v>11</v>
      </c>
      <c r="C92" s="5">
        <f>_xlfn.VAR.S(Dado_Real_Modelo_1_Modelo_2__26[Modelo 1 Erro])</f>
        <v>0.31950065641026032</v>
      </c>
      <c r="D92">
        <f>_xlfn.VAR.S(Table2[Modelo 2 Erro])</f>
        <v>28.002303455769216</v>
      </c>
    </row>
    <row r="93" spans="1:5" x14ac:dyDescent="0.25">
      <c r="B93" t="s">
        <v>12</v>
      </c>
      <c r="C93" s="5">
        <f>SQRT(C92)</f>
        <v>0.56524389108619322</v>
      </c>
      <c r="D93">
        <f>SQRT(D92)</f>
        <v>5.2917202737644038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B7BCC-4645-476E-8A93-238070250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Souza</dc:creator>
  <cp:lastModifiedBy>PEDRO CALADO</cp:lastModifiedBy>
  <dcterms:created xsi:type="dcterms:W3CDTF">2025-03-21T15:11:53Z</dcterms:created>
  <dcterms:modified xsi:type="dcterms:W3CDTF">2025-03-21T22:06:20Z</dcterms:modified>
</cp:coreProperties>
</file>