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4f33f6df92739a7/Ambiente de Trabalho/"/>
    </mc:Choice>
  </mc:AlternateContent>
  <xr:revisionPtr revIDLastSave="151" documentId="13_ncr:1_{D31FB1E6-BC65-D341-A69C-58DB17FF1878}" xr6:coauthVersionLast="47" xr6:coauthVersionMax="47" xr10:uidLastSave="{B701F874-F306-4FA9-A809-07609F2370A6}"/>
  <bookViews>
    <workbookView minimized="1" xWindow="732" yWindow="732" windowWidth="17280" windowHeight="8880" xr2:uid="{55DAB001-4947-4B00-9B68-7980B90EB4DF}"/>
  </bookViews>
  <sheets>
    <sheet name="Folha1" sheetId="1" r:id="rId1"/>
    <sheet name="Fo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J2" i="2"/>
  <c r="B18" i="1"/>
  <c r="B16" i="1" s="1"/>
  <c r="B17" i="1" s="1"/>
  <c r="C17" i="1" s="1"/>
  <c r="H2" i="2"/>
  <c r="I2" i="2"/>
  <c r="C3" i="1"/>
  <c r="C4" i="1"/>
  <c r="C5" i="1"/>
  <c r="C6" i="1"/>
  <c r="C7" i="1"/>
  <c r="C8" i="1"/>
  <c r="C9" i="1"/>
  <c r="C10" i="1"/>
  <c r="C11" i="1"/>
  <c r="C12" i="1"/>
  <c r="F24" i="2"/>
  <c r="G24" i="2" s="1"/>
  <c r="F23" i="2"/>
  <c r="G23" i="2" s="1"/>
  <c r="F22" i="2"/>
  <c r="G22" i="2" s="1"/>
  <c r="F21" i="2"/>
  <c r="G21" i="2" s="1"/>
  <c r="F20" i="2"/>
  <c r="G20" i="2" s="1"/>
  <c r="F19" i="2"/>
  <c r="G19" i="2" s="1"/>
  <c r="F18" i="2"/>
  <c r="G18" i="2" s="1"/>
  <c r="F17" i="2"/>
  <c r="G17" i="2" s="1"/>
  <c r="F16" i="2"/>
  <c r="G16" i="2" s="1"/>
  <c r="F15" i="2"/>
  <c r="G15" i="2" s="1"/>
  <c r="F14" i="2"/>
  <c r="G14" i="2" s="1"/>
  <c r="F13" i="2"/>
  <c r="G13" i="2" s="1"/>
  <c r="F12" i="2"/>
  <c r="G12" i="2" s="1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F5" i="2"/>
  <c r="G5" i="2" s="1"/>
  <c r="F4" i="2"/>
  <c r="G4" i="2" s="1"/>
  <c r="F3" i="2"/>
  <c r="G3" i="2" s="1"/>
  <c r="F2" i="2"/>
  <c r="G2" i="2" s="1"/>
  <c r="F25" i="2"/>
  <c r="G25" i="2" s="1"/>
  <c r="K2" i="2" l="1"/>
  <c r="L2" i="2"/>
</calcChain>
</file>

<file path=xl/sharedStrings.xml><?xml version="1.0" encoding="utf-8"?>
<sst xmlns="http://schemas.openxmlformats.org/spreadsheetml/2006/main" count="22" uniqueCount="21">
  <si>
    <t>Is</t>
  </si>
  <si>
    <t>Vh</t>
  </si>
  <si>
    <t>X(cm)</t>
  </si>
  <si>
    <t>A</t>
  </si>
  <si>
    <t>B</t>
  </si>
  <si>
    <t>A+B(LIGAÇAO SERIE)</t>
  </si>
  <si>
    <t>A+B(INVERTIDO)</t>
  </si>
  <si>
    <t>A+B</t>
  </si>
  <si>
    <t>Desvio Relativo</t>
  </si>
  <si>
    <t>mVh</t>
  </si>
  <si>
    <t>B1</t>
  </si>
  <si>
    <t>CC</t>
  </si>
  <si>
    <t>VH</t>
  </si>
  <si>
    <t>B/B1</t>
  </si>
  <si>
    <t xml:space="preserve">𝛥Vh = 0.05mV = 0.00005V </t>
  </si>
  <si>
    <t>𝛥X = 0.05cm</t>
  </si>
  <si>
    <t>𝛥Is = 0.005A</t>
  </si>
  <si>
    <t xml:space="preserve">𝛥Cc = </t>
  </si>
  <si>
    <t xml:space="preserve">𝛥m = </t>
  </si>
  <si>
    <t>Vh = 0.00005V</t>
  </si>
  <si>
    <t>R=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</si>
</sst>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0" fillId="0" borderId="0" xfId="1" applyNumberFormat="1" applyFont="1"/>
    <xf numFmtId="0" fontId="3" fillId="0" borderId="0" xfId="0" applyFont="1"/>
    <xf numFmtId="9" fontId="0" fillId="0" borderId="0" xfId="1" applyFont="1"/>
    <xf numFmtId="9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Gráfico</a:t>
            </a:r>
            <a:r>
              <a:rPr lang="en-US" baseline="0"/>
              <a:t> V</a:t>
            </a:r>
            <a:r>
              <a:rPr lang="en-US" sz="1050" baseline="0"/>
              <a:t>H</a:t>
            </a:r>
            <a:r>
              <a:rPr lang="en-US" sz="1100" baseline="0"/>
              <a:t> </a:t>
            </a:r>
            <a:r>
              <a:rPr lang="en-US" sz="1400" baseline="0"/>
              <a:t>= f(I</a:t>
            </a:r>
            <a:r>
              <a:rPr lang="en-US" sz="1050" baseline="0"/>
              <a:t>s</a:t>
            </a:r>
            <a:r>
              <a:rPr lang="en-US" sz="1400" baseline="0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525990801090445E-2"/>
          <c:y val="0.12276433585123393"/>
          <c:w val="0.89904391334385503"/>
          <c:h val="0.72679036006489994"/>
        </c:manualLayout>
      </c:layout>
      <c:scatterChart>
        <c:scatterStyle val="lineMarker"/>
        <c:varyColors val="0"/>
        <c:ser>
          <c:idx val="0"/>
          <c:order val="0"/>
          <c:tx>
            <c:v>Valores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Folha1!$B$3:$B$12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Folha1!$C$2:$C$12</c:f>
              <c:numCache>
                <c:formatCode>General</c:formatCode>
                <c:ptCount val="11"/>
                <c:pt idx="0">
                  <c:v>0</c:v>
                </c:pt>
                <c:pt idx="1">
                  <c:v>9.1999999999999998E-3</c:v>
                </c:pt>
                <c:pt idx="2">
                  <c:v>1.78E-2</c:v>
                </c:pt>
                <c:pt idx="3">
                  <c:v>2.4799999999999999E-2</c:v>
                </c:pt>
                <c:pt idx="4">
                  <c:v>3.2600000000000004E-2</c:v>
                </c:pt>
                <c:pt idx="5">
                  <c:v>0.04</c:v>
                </c:pt>
                <c:pt idx="6">
                  <c:v>4.7899999999999998E-2</c:v>
                </c:pt>
                <c:pt idx="7">
                  <c:v>5.5399999999999998E-2</c:v>
                </c:pt>
                <c:pt idx="8">
                  <c:v>6.3799999999999996E-2</c:v>
                </c:pt>
                <c:pt idx="9">
                  <c:v>7.0400000000000004E-2</c:v>
                </c:pt>
                <c:pt idx="10">
                  <c:v>7.9400000000000012E-2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62-4A77-8B0D-5FAC3A99B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47487"/>
        <c:axId val="78329807"/>
      </c:scatterChart>
      <c:valAx>
        <c:axId val="74347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29807"/>
        <c:crosses val="autoZero"/>
        <c:crossBetween val="midCat"/>
      </c:valAx>
      <c:valAx>
        <c:axId val="7832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47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Simulação</a:t>
            </a:r>
            <a:r>
              <a:rPr lang="en-US" baseline="0"/>
              <a:t>  bobinas de Helmholtz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78937007874021E-2"/>
          <c:y val="0.30235501811762183"/>
          <c:w val="0.90568956692913383"/>
          <c:h val="0.67228031133583144"/>
        </c:manualLayout>
      </c:layout>
      <c:lineChart>
        <c:grouping val="standard"/>
        <c:varyColors val="0"/>
        <c:ser>
          <c:idx val="0"/>
          <c:order val="0"/>
          <c:tx>
            <c:v>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Folha2!$A$2:$A$25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Folha2!$B$2:$B$25</c:f>
              <c:numCache>
                <c:formatCode>General</c:formatCode>
                <c:ptCount val="24"/>
                <c:pt idx="0">
                  <c:v>0.4</c:v>
                </c:pt>
                <c:pt idx="1">
                  <c:v>0.5</c:v>
                </c:pt>
                <c:pt idx="2">
                  <c:v>0.7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2.4</c:v>
                </c:pt>
                <c:pt idx="8">
                  <c:v>2.8</c:v>
                </c:pt>
                <c:pt idx="9">
                  <c:v>4</c:v>
                </c:pt>
                <c:pt idx="10">
                  <c:v>5</c:v>
                </c:pt>
                <c:pt idx="11">
                  <c:v>6.4</c:v>
                </c:pt>
                <c:pt idx="12">
                  <c:v>8.1</c:v>
                </c:pt>
                <c:pt idx="13">
                  <c:v>10.199999999999999</c:v>
                </c:pt>
                <c:pt idx="14">
                  <c:v>12.3</c:v>
                </c:pt>
                <c:pt idx="15">
                  <c:v>14.5</c:v>
                </c:pt>
                <c:pt idx="16">
                  <c:v>16</c:v>
                </c:pt>
                <c:pt idx="17">
                  <c:v>16.600000000000001</c:v>
                </c:pt>
                <c:pt idx="18">
                  <c:v>16.2</c:v>
                </c:pt>
                <c:pt idx="19">
                  <c:v>14.8</c:v>
                </c:pt>
                <c:pt idx="20">
                  <c:v>12.8</c:v>
                </c:pt>
                <c:pt idx="21">
                  <c:v>10.6</c:v>
                </c:pt>
                <c:pt idx="22">
                  <c:v>8.6999999999999993</c:v>
                </c:pt>
                <c:pt idx="23">
                  <c:v>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E1-49D8-807F-344F9E76D138}"/>
            </c:ext>
          </c:extLst>
        </c:ser>
        <c:ser>
          <c:idx val="1"/>
          <c:order val="1"/>
          <c:tx>
            <c:v>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Folha2!$A$2:$A$25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Folha2!$C$2:$C$25</c:f>
              <c:numCache>
                <c:formatCode>General</c:formatCode>
                <c:ptCount val="24"/>
                <c:pt idx="0">
                  <c:v>2.1</c:v>
                </c:pt>
                <c:pt idx="1">
                  <c:v>2.8</c:v>
                </c:pt>
                <c:pt idx="2">
                  <c:v>3.7</c:v>
                </c:pt>
                <c:pt idx="3">
                  <c:v>4.7</c:v>
                </c:pt>
                <c:pt idx="4">
                  <c:v>6</c:v>
                </c:pt>
                <c:pt idx="5">
                  <c:v>7.6</c:v>
                </c:pt>
                <c:pt idx="6">
                  <c:v>9.6</c:v>
                </c:pt>
                <c:pt idx="7">
                  <c:v>11.8</c:v>
                </c:pt>
                <c:pt idx="8">
                  <c:v>13.9</c:v>
                </c:pt>
                <c:pt idx="9">
                  <c:v>15.5</c:v>
                </c:pt>
                <c:pt idx="10">
                  <c:v>16.5</c:v>
                </c:pt>
                <c:pt idx="11">
                  <c:v>16.3</c:v>
                </c:pt>
                <c:pt idx="12">
                  <c:v>15.2</c:v>
                </c:pt>
                <c:pt idx="13">
                  <c:v>13.2</c:v>
                </c:pt>
                <c:pt idx="14">
                  <c:v>11</c:v>
                </c:pt>
                <c:pt idx="15">
                  <c:v>9</c:v>
                </c:pt>
                <c:pt idx="16">
                  <c:v>6.9</c:v>
                </c:pt>
                <c:pt idx="17">
                  <c:v>5.4</c:v>
                </c:pt>
                <c:pt idx="18">
                  <c:v>4.3</c:v>
                </c:pt>
                <c:pt idx="19">
                  <c:v>3.4</c:v>
                </c:pt>
                <c:pt idx="20">
                  <c:v>2.6</c:v>
                </c:pt>
                <c:pt idx="21">
                  <c:v>2</c:v>
                </c:pt>
                <c:pt idx="22">
                  <c:v>1.6</c:v>
                </c:pt>
                <c:pt idx="23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E1-49D8-807F-344F9E76D138}"/>
            </c:ext>
          </c:extLst>
        </c:ser>
        <c:ser>
          <c:idx val="2"/>
          <c:order val="2"/>
          <c:tx>
            <c:v>Ligação em Série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Folha2!$A$2:$A$25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Folha2!$D$2:$D$25</c:f>
              <c:numCache>
                <c:formatCode>General</c:formatCode>
                <c:ptCount val="24"/>
                <c:pt idx="0">
                  <c:v>2.9</c:v>
                </c:pt>
                <c:pt idx="1">
                  <c:v>3.7</c:v>
                </c:pt>
                <c:pt idx="2">
                  <c:v>4.5999999999999996</c:v>
                </c:pt>
                <c:pt idx="3">
                  <c:v>5.9</c:v>
                </c:pt>
                <c:pt idx="4">
                  <c:v>7.5</c:v>
                </c:pt>
                <c:pt idx="5">
                  <c:v>9.5</c:v>
                </c:pt>
                <c:pt idx="6">
                  <c:v>11.6</c:v>
                </c:pt>
                <c:pt idx="7">
                  <c:v>14.3</c:v>
                </c:pt>
                <c:pt idx="8">
                  <c:v>17</c:v>
                </c:pt>
                <c:pt idx="9">
                  <c:v>19.5</c:v>
                </c:pt>
                <c:pt idx="10">
                  <c:v>21.5</c:v>
                </c:pt>
                <c:pt idx="11">
                  <c:v>22.7</c:v>
                </c:pt>
                <c:pt idx="12">
                  <c:v>23.3</c:v>
                </c:pt>
                <c:pt idx="13">
                  <c:v>23.4</c:v>
                </c:pt>
                <c:pt idx="14">
                  <c:v>23.4</c:v>
                </c:pt>
                <c:pt idx="15">
                  <c:v>23.3</c:v>
                </c:pt>
                <c:pt idx="16">
                  <c:v>23</c:v>
                </c:pt>
                <c:pt idx="17">
                  <c:v>22.2</c:v>
                </c:pt>
                <c:pt idx="18">
                  <c:v>20.5</c:v>
                </c:pt>
                <c:pt idx="19">
                  <c:v>18.2</c:v>
                </c:pt>
                <c:pt idx="20">
                  <c:v>15.5</c:v>
                </c:pt>
                <c:pt idx="21">
                  <c:v>13</c:v>
                </c:pt>
                <c:pt idx="22">
                  <c:v>10.5</c:v>
                </c:pt>
                <c:pt idx="23">
                  <c:v>8.3000000000000007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E1-49D8-807F-344F9E76D138}"/>
            </c:ext>
          </c:extLst>
        </c:ser>
        <c:ser>
          <c:idx val="3"/>
          <c:order val="3"/>
          <c:tx>
            <c:v>Invertido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Folha2!$A$2:$A$25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Folha2!$E$2:$E$25</c:f>
              <c:numCache>
                <c:formatCode>General</c:formatCode>
                <c:ptCount val="24"/>
                <c:pt idx="0">
                  <c:v>1.3</c:v>
                </c:pt>
                <c:pt idx="1">
                  <c:v>1.8</c:v>
                </c:pt>
                <c:pt idx="2">
                  <c:v>2.5</c:v>
                </c:pt>
                <c:pt idx="3">
                  <c:v>3.3</c:v>
                </c:pt>
                <c:pt idx="4">
                  <c:v>4.3</c:v>
                </c:pt>
                <c:pt idx="5">
                  <c:v>5.7</c:v>
                </c:pt>
                <c:pt idx="6">
                  <c:v>7.3</c:v>
                </c:pt>
                <c:pt idx="7">
                  <c:v>9</c:v>
                </c:pt>
                <c:pt idx="8">
                  <c:v>10.5</c:v>
                </c:pt>
                <c:pt idx="9">
                  <c:v>11.4</c:v>
                </c:pt>
                <c:pt idx="10">
                  <c:v>11.1</c:v>
                </c:pt>
                <c:pt idx="11">
                  <c:v>9.5</c:v>
                </c:pt>
                <c:pt idx="12">
                  <c:v>6.5</c:v>
                </c:pt>
                <c:pt idx="13">
                  <c:v>2.6</c:v>
                </c:pt>
                <c:pt idx="14">
                  <c:v>-1.3</c:v>
                </c:pt>
                <c:pt idx="15">
                  <c:v>-5.8</c:v>
                </c:pt>
                <c:pt idx="16">
                  <c:v>-9.1</c:v>
                </c:pt>
                <c:pt idx="17">
                  <c:v>-11.2</c:v>
                </c:pt>
                <c:pt idx="18">
                  <c:v>-12.1</c:v>
                </c:pt>
                <c:pt idx="19">
                  <c:v>-11.7</c:v>
                </c:pt>
                <c:pt idx="20">
                  <c:v>-10.199999999999999</c:v>
                </c:pt>
                <c:pt idx="21">
                  <c:v>-8.8000000000000007</c:v>
                </c:pt>
                <c:pt idx="22">
                  <c:v>-7.1</c:v>
                </c:pt>
                <c:pt idx="23">
                  <c:v>-5.7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E1-49D8-807F-344F9E76D138}"/>
            </c:ext>
          </c:extLst>
        </c:ser>
        <c:ser>
          <c:idx val="4"/>
          <c:order val="4"/>
          <c:tx>
            <c:v>A+B</c:v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5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Folha2!$A$2:$A$25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Folha2!$F$2:$F$25</c:f>
              <c:numCache>
                <c:formatCode>General</c:formatCode>
                <c:ptCount val="24"/>
                <c:pt idx="0">
                  <c:v>2.5</c:v>
                </c:pt>
                <c:pt idx="1">
                  <c:v>3.3</c:v>
                </c:pt>
                <c:pt idx="2">
                  <c:v>4.4000000000000004</c:v>
                </c:pt>
                <c:pt idx="3">
                  <c:v>5.6000000000000005</c:v>
                </c:pt>
                <c:pt idx="4">
                  <c:v>7.2</c:v>
                </c:pt>
                <c:pt idx="5">
                  <c:v>9.1</c:v>
                </c:pt>
                <c:pt idx="6">
                  <c:v>11.4</c:v>
                </c:pt>
                <c:pt idx="7">
                  <c:v>14.200000000000001</c:v>
                </c:pt>
                <c:pt idx="8">
                  <c:v>16.7</c:v>
                </c:pt>
                <c:pt idx="9">
                  <c:v>19.5</c:v>
                </c:pt>
                <c:pt idx="10">
                  <c:v>21.5</c:v>
                </c:pt>
                <c:pt idx="11">
                  <c:v>22.700000000000003</c:v>
                </c:pt>
                <c:pt idx="12">
                  <c:v>23.299999999999997</c:v>
                </c:pt>
                <c:pt idx="13">
                  <c:v>23.4</c:v>
                </c:pt>
                <c:pt idx="14">
                  <c:v>23.3</c:v>
                </c:pt>
                <c:pt idx="15">
                  <c:v>23.5</c:v>
                </c:pt>
                <c:pt idx="16">
                  <c:v>22.9</c:v>
                </c:pt>
                <c:pt idx="17">
                  <c:v>22</c:v>
                </c:pt>
                <c:pt idx="18">
                  <c:v>20.5</c:v>
                </c:pt>
                <c:pt idx="19">
                  <c:v>18.2</c:v>
                </c:pt>
                <c:pt idx="20">
                  <c:v>15.4</c:v>
                </c:pt>
                <c:pt idx="21">
                  <c:v>12.6</c:v>
                </c:pt>
                <c:pt idx="22">
                  <c:v>10.299999999999999</c:v>
                </c:pt>
                <c:pt idx="23">
                  <c:v>8.2000000000000011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E5-47DC-9795-F0D36DDF7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0882352"/>
        <c:axId val="2099044224"/>
      </c:lineChart>
      <c:catAx>
        <c:axId val="210088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044224"/>
        <c:crosses val="autoZero"/>
        <c:auto val="1"/>
        <c:lblAlgn val="ctr"/>
        <c:lblOffset val="100"/>
        <c:noMultiLvlLbl val="0"/>
      </c:catAx>
      <c:valAx>
        <c:axId val="209904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88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44767</xdr:rowOff>
    </xdr:from>
    <xdr:to>
      <xdr:col>11</xdr:col>
      <xdr:colOff>295275</xdr:colOff>
      <xdr:row>15</xdr:row>
      <xdr:rowOff>120967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7C55A2-21F9-2C26-E471-3E172C062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318686</xdr:colOff>
      <xdr:row>4</xdr:row>
      <xdr:rowOff>160811</xdr:rowOff>
    </xdr:from>
    <xdr:to>
      <xdr:col>14</xdr:col>
      <xdr:colOff>204386</xdr:colOff>
      <xdr:row>19</xdr:row>
      <xdr:rowOff>53396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3D640E-F374-9F92-92B2-5655897D0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5331</xdr:colOff>
      <xdr:row>15</xdr:row>
      <xdr:rowOff>107245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BCEF06C-0C0C-67EC-A3A7-AC1790751FC0}"/>
            </a:ext>
          </a:extLst>
        </xdr:cNvPr>
        <xdr:cNvSpPr txBox="1"/>
      </xdr:nvSpPr>
      <xdr:spPr>
        <a:xfrm>
          <a:off x="5046133" y="198872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BD36D-9AF3-4490-9234-6EFDC67F8C8D}">
  <dimension ref="A1:D20"/>
  <sheetViews>
    <sheetView tabSelected="1" zoomScaleNormal="100" workbookViewId="0">
      <selection activeCell="L18" sqref="A1:L18"/>
    </sheetView>
  </sheetViews>
  <sheetFormatPr defaultColWidth="8.77734375" defaultRowHeight="14.4" x14ac:dyDescent="0.3"/>
  <cols>
    <col min="2" max="2" width="12" bestFit="1" customWidth="1"/>
  </cols>
  <sheetData>
    <row r="1" spans="1:3" x14ac:dyDescent="0.3">
      <c r="A1" t="s">
        <v>9</v>
      </c>
      <c r="B1" t="s">
        <v>0</v>
      </c>
      <c r="C1" t="s">
        <v>1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9.1999999999999993</v>
      </c>
      <c r="B3">
        <v>0.05</v>
      </c>
      <c r="C3">
        <f t="shared" ref="C3:C12" si="0">A3/1000</f>
        <v>9.1999999999999998E-3</v>
      </c>
    </row>
    <row r="4" spans="1:3" x14ac:dyDescent="0.3">
      <c r="A4">
        <v>17.8</v>
      </c>
      <c r="B4">
        <v>0.1</v>
      </c>
      <c r="C4">
        <f t="shared" si="0"/>
        <v>1.78E-2</v>
      </c>
    </row>
    <row r="5" spans="1:3" x14ac:dyDescent="0.3">
      <c r="A5">
        <v>24.8</v>
      </c>
      <c r="B5">
        <v>0.15</v>
      </c>
      <c r="C5">
        <f t="shared" si="0"/>
        <v>2.4799999999999999E-2</v>
      </c>
    </row>
    <row r="6" spans="1:3" x14ac:dyDescent="0.3">
      <c r="A6">
        <v>32.6</v>
      </c>
      <c r="B6">
        <v>0.2</v>
      </c>
      <c r="C6">
        <f t="shared" si="0"/>
        <v>3.2600000000000004E-2</v>
      </c>
    </row>
    <row r="7" spans="1:3" x14ac:dyDescent="0.3">
      <c r="A7">
        <v>40</v>
      </c>
      <c r="B7">
        <v>0.25</v>
      </c>
      <c r="C7">
        <f t="shared" si="0"/>
        <v>0.04</v>
      </c>
    </row>
    <row r="8" spans="1:3" x14ac:dyDescent="0.3">
      <c r="A8">
        <v>47.9</v>
      </c>
      <c r="B8">
        <v>0.3</v>
      </c>
      <c r="C8">
        <f t="shared" si="0"/>
        <v>4.7899999999999998E-2</v>
      </c>
    </row>
    <row r="9" spans="1:3" x14ac:dyDescent="0.3">
      <c r="A9">
        <v>55.4</v>
      </c>
      <c r="B9">
        <v>0.35</v>
      </c>
      <c r="C9">
        <f t="shared" si="0"/>
        <v>5.5399999999999998E-2</v>
      </c>
    </row>
    <row r="10" spans="1:3" x14ac:dyDescent="0.3">
      <c r="A10">
        <v>63.8</v>
      </c>
      <c r="B10">
        <v>0.4</v>
      </c>
      <c r="C10">
        <f t="shared" si="0"/>
        <v>6.3799999999999996E-2</v>
      </c>
    </row>
    <row r="11" spans="1:3" x14ac:dyDescent="0.3">
      <c r="A11">
        <v>70.400000000000006</v>
      </c>
      <c r="B11">
        <v>0.45</v>
      </c>
      <c r="C11">
        <f t="shared" si="0"/>
        <v>7.0400000000000004E-2</v>
      </c>
    </row>
    <row r="12" spans="1:3" x14ac:dyDescent="0.3">
      <c r="A12">
        <v>79.400000000000006</v>
      </c>
      <c r="B12">
        <v>0.5</v>
      </c>
      <c r="C12">
        <f t="shared" si="0"/>
        <v>7.9400000000000012E-2</v>
      </c>
    </row>
    <row r="14" spans="1:3" x14ac:dyDescent="0.3">
      <c r="A14" t="s">
        <v>14</v>
      </c>
    </row>
    <row r="15" spans="1:3" x14ac:dyDescent="0.3">
      <c r="A15" t="s">
        <v>16</v>
      </c>
    </row>
    <row r="16" spans="1:3" x14ac:dyDescent="0.3">
      <c r="A16" t="s">
        <v>18</v>
      </c>
      <c r="B16">
        <f xml:space="preserve"> ABS(0.1552)*SQRT(((1/(B18)^2)-1)/(3467-2))</f>
        <v>4.8453452712616342E-5</v>
      </c>
    </row>
    <row r="17" spans="1:4" x14ac:dyDescent="0.3">
      <c r="A17" t="s">
        <v>17</v>
      </c>
      <c r="B17" s="4">
        <f>ABS(-3467*((4*PI()*10^(-7)/(0.1552)^2)*B16)+ABS((4*PI()*10^(-7)/(0.1552))*60))</f>
        <v>4.7704924382245957E-4</v>
      </c>
      <c r="C17" s="3">
        <f>B17/Folha2!I2</f>
        <v>1.6993828184601649E-2</v>
      </c>
      <c r="D17" s="7">
        <f>100%-C17</f>
        <v>0.9830061718153984</v>
      </c>
    </row>
    <row r="18" spans="1:4" x14ac:dyDescent="0.3">
      <c r="A18" t="s">
        <v>20</v>
      </c>
      <c r="B18">
        <f>CORREL(B3:B12,C3:C12)</f>
        <v>0.99983117790706444</v>
      </c>
      <c r="C18" s="5"/>
    </row>
    <row r="19" spans="1:4" x14ac:dyDescent="0.3">
      <c r="C19" s="5"/>
    </row>
    <row r="20" spans="1:4" x14ac:dyDescent="0.3">
      <c r="D20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9874D-FEF9-4D10-8497-3027E0F69205}">
  <dimension ref="A1:M25"/>
  <sheetViews>
    <sheetView zoomScale="85" zoomScaleNormal="85" workbookViewId="0">
      <selection activeCell="Q4" sqref="Q4"/>
    </sheetView>
  </sheetViews>
  <sheetFormatPr defaultColWidth="8.77734375" defaultRowHeight="14.4" x14ac:dyDescent="0.3"/>
  <cols>
    <col min="4" max="4" width="18.6640625" customWidth="1"/>
    <col min="5" max="5" width="21" customWidth="1"/>
    <col min="7" max="7" width="14.44140625" customWidth="1"/>
    <col min="8" max="9" width="11.77734375" bestFit="1" customWidth="1"/>
    <col min="13" max="13" width="15.44140625" customWidth="1"/>
  </cols>
  <sheetData>
    <row r="1" spans="1:13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10</v>
      </c>
      <c r="I1" s="1" t="s">
        <v>11</v>
      </c>
      <c r="J1" s="1" t="s">
        <v>12</v>
      </c>
      <c r="K1" s="1" t="s">
        <v>4</v>
      </c>
      <c r="L1" s="1" t="s">
        <v>13</v>
      </c>
      <c r="M1" s="1" t="s">
        <v>15</v>
      </c>
    </row>
    <row r="2" spans="1:13" x14ac:dyDescent="0.3">
      <c r="A2" s="1">
        <v>0</v>
      </c>
      <c r="B2">
        <v>0.4</v>
      </c>
      <c r="C2" s="2">
        <v>2.1</v>
      </c>
      <c r="D2" s="1">
        <v>2.9</v>
      </c>
      <c r="E2" s="1">
        <v>1.3</v>
      </c>
      <c r="F2">
        <f t="shared" ref="F2:F25" si="0">B2+C2</f>
        <v>2.5</v>
      </c>
      <c r="G2" s="3">
        <f t="shared" ref="G2:G25" si="1">ABS((D2-F2)/D2)</f>
        <v>0.13793103448275859</v>
      </c>
      <c r="H2">
        <f>((PI()*4*10^(-7))*0.5)/(2*0.065)</f>
        <v>4.8332194670612203E-6</v>
      </c>
      <c r="I2">
        <f>((4*PI()*10^(-7))/0.1552)*3467</f>
        <v>2.8071911675246943E-2</v>
      </c>
      <c r="J2">
        <f>B19/1000</f>
        <v>1.66E-2</v>
      </c>
      <c r="K2">
        <f>I2*J2</f>
        <v>4.6599373380909925E-4</v>
      </c>
      <c r="L2">
        <f>K2/H2</f>
        <v>96.414768041237124</v>
      </c>
      <c r="M2" s="1" t="s">
        <v>19</v>
      </c>
    </row>
    <row r="3" spans="1:13" x14ac:dyDescent="0.3">
      <c r="A3" s="1">
        <v>1</v>
      </c>
      <c r="B3">
        <v>0.5</v>
      </c>
      <c r="C3" s="2">
        <v>2.8</v>
      </c>
      <c r="D3" s="1">
        <v>3.7</v>
      </c>
      <c r="E3" s="1">
        <v>1.8</v>
      </c>
      <c r="F3">
        <f t="shared" si="0"/>
        <v>3.3</v>
      </c>
      <c r="G3" s="3">
        <f t="shared" si="1"/>
        <v>0.1081081081081082</v>
      </c>
    </row>
    <row r="4" spans="1:13" x14ac:dyDescent="0.3">
      <c r="A4" s="1">
        <v>2</v>
      </c>
      <c r="B4">
        <v>0.7</v>
      </c>
      <c r="C4" s="2">
        <v>3.7</v>
      </c>
      <c r="D4" s="1">
        <v>4.5999999999999996</v>
      </c>
      <c r="E4" s="1">
        <v>2.5</v>
      </c>
      <c r="F4">
        <f t="shared" si="0"/>
        <v>4.4000000000000004</v>
      </c>
      <c r="G4" s="3">
        <f t="shared" si="1"/>
        <v>4.3478260869565064E-2</v>
      </c>
    </row>
    <row r="5" spans="1:13" x14ac:dyDescent="0.3">
      <c r="A5" s="1">
        <v>3</v>
      </c>
      <c r="B5">
        <v>0.9</v>
      </c>
      <c r="C5" s="2">
        <v>4.7</v>
      </c>
      <c r="D5" s="1">
        <v>5.9</v>
      </c>
      <c r="E5" s="1">
        <v>3.3</v>
      </c>
      <c r="F5">
        <f t="shared" si="0"/>
        <v>5.6000000000000005</v>
      </c>
      <c r="G5" s="3">
        <f t="shared" si="1"/>
        <v>5.0847457627118613E-2</v>
      </c>
    </row>
    <row r="6" spans="1:13" x14ac:dyDescent="0.3">
      <c r="A6" s="1">
        <v>4</v>
      </c>
      <c r="B6" s="2">
        <v>1.2</v>
      </c>
      <c r="C6" s="2">
        <v>6</v>
      </c>
      <c r="D6" s="1">
        <v>7.5</v>
      </c>
      <c r="E6" s="1">
        <v>4.3</v>
      </c>
      <c r="F6">
        <f t="shared" si="0"/>
        <v>7.2</v>
      </c>
      <c r="G6" s="3">
        <f t="shared" si="1"/>
        <v>3.9999999999999973E-2</v>
      </c>
    </row>
    <row r="7" spans="1:13" x14ac:dyDescent="0.3">
      <c r="A7" s="1">
        <v>5</v>
      </c>
      <c r="B7">
        <v>1.5</v>
      </c>
      <c r="C7" s="2">
        <v>7.6</v>
      </c>
      <c r="D7" s="1">
        <v>9.5</v>
      </c>
      <c r="E7" s="1">
        <v>5.7</v>
      </c>
      <c r="F7">
        <f t="shared" si="0"/>
        <v>9.1</v>
      </c>
      <c r="G7" s="3">
        <f t="shared" si="1"/>
        <v>4.2105263157894778E-2</v>
      </c>
    </row>
    <row r="8" spans="1:13" x14ac:dyDescent="0.3">
      <c r="A8" s="1">
        <v>6</v>
      </c>
      <c r="B8">
        <v>1.8</v>
      </c>
      <c r="C8" s="2">
        <v>9.6</v>
      </c>
      <c r="D8" s="1">
        <v>11.6</v>
      </c>
      <c r="E8" s="1">
        <v>7.3</v>
      </c>
      <c r="F8">
        <f t="shared" si="0"/>
        <v>11.4</v>
      </c>
      <c r="G8" s="3">
        <f t="shared" si="1"/>
        <v>1.7241379310344768E-2</v>
      </c>
    </row>
    <row r="9" spans="1:13" x14ac:dyDescent="0.3">
      <c r="A9" s="1">
        <v>7</v>
      </c>
      <c r="B9">
        <v>2.4</v>
      </c>
      <c r="C9" s="2">
        <v>11.8</v>
      </c>
      <c r="D9" s="1">
        <v>14.3</v>
      </c>
      <c r="E9" s="1">
        <v>9</v>
      </c>
      <c r="F9">
        <f t="shared" si="0"/>
        <v>14.200000000000001</v>
      </c>
      <c r="G9" s="3">
        <f t="shared" si="1"/>
        <v>6.9930069930069678E-3</v>
      </c>
    </row>
    <row r="10" spans="1:13" x14ac:dyDescent="0.3">
      <c r="A10" s="1">
        <v>8</v>
      </c>
      <c r="B10">
        <v>2.8</v>
      </c>
      <c r="C10" s="2">
        <v>13.9</v>
      </c>
      <c r="D10" s="1">
        <v>17</v>
      </c>
      <c r="E10" s="1">
        <v>10.5</v>
      </c>
      <c r="F10">
        <f t="shared" si="0"/>
        <v>16.7</v>
      </c>
      <c r="G10" s="3">
        <f t="shared" si="1"/>
        <v>1.7647058823529453E-2</v>
      </c>
    </row>
    <row r="11" spans="1:13" x14ac:dyDescent="0.3">
      <c r="A11" s="1">
        <v>9</v>
      </c>
      <c r="B11">
        <v>4</v>
      </c>
      <c r="C11" s="2">
        <v>15.5</v>
      </c>
      <c r="D11" s="1">
        <v>19.5</v>
      </c>
      <c r="E11" s="1">
        <v>11.4</v>
      </c>
      <c r="F11">
        <f t="shared" si="0"/>
        <v>19.5</v>
      </c>
      <c r="G11" s="3">
        <f t="shared" si="1"/>
        <v>0</v>
      </c>
    </row>
    <row r="12" spans="1:13" x14ac:dyDescent="0.3">
      <c r="A12" s="1">
        <v>10</v>
      </c>
      <c r="B12">
        <v>5</v>
      </c>
      <c r="C12" s="2">
        <v>16.5</v>
      </c>
      <c r="D12" s="1">
        <v>21.5</v>
      </c>
      <c r="E12" s="1">
        <v>11.1</v>
      </c>
      <c r="F12">
        <f t="shared" si="0"/>
        <v>21.5</v>
      </c>
      <c r="G12" s="3">
        <f t="shared" si="1"/>
        <v>0</v>
      </c>
    </row>
    <row r="13" spans="1:13" x14ac:dyDescent="0.3">
      <c r="A13" s="1">
        <v>11</v>
      </c>
      <c r="B13">
        <v>6.4</v>
      </c>
      <c r="C13" s="2">
        <v>16.3</v>
      </c>
      <c r="D13" s="1">
        <v>22.7</v>
      </c>
      <c r="E13" s="1">
        <v>9.5</v>
      </c>
      <c r="F13">
        <f t="shared" si="0"/>
        <v>22.700000000000003</v>
      </c>
      <c r="G13" s="3">
        <f t="shared" si="1"/>
        <v>1.5650721051984586E-16</v>
      </c>
    </row>
    <row r="14" spans="1:13" x14ac:dyDescent="0.3">
      <c r="A14" s="1">
        <v>12</v>
      </c>
      <c r="B14">
        <v>8.1</v>
      </c>
      <c r="C14" s="2">
        <v>15.2</v>
      </c>
      <c r="D14" s="1">
        <v>23.3</v>
      </c>
      <c r="E14" s="1">
        <v>6.5</v>
      </c>
      <c r="F14">
        <f t="shared" si="0"/>
        <v>23.299999999999997</v>
      </c>
      <c r="G14" s="3">
        <f t="shared" si="1"/>
        <v>1.5247698192276828E-16</v>
      </c>
    </row>
    <row r="15" spans="1:13" x14ac:dyDescent="0.3">
      <c r="A15" s="1">
        <v>13</v>
      </c>
      <c r="B15">
        <v>10.199999999999999</v>
      </c>
      <c r="C15" s="2">
        <v>13.2</v>
      </c>
      <c r="D15" s="1">
        <v>23.4</v>
      </c>
      <c r="E15" s="1">
        <v>2.6</v>
      </c>
      <c r="F15">
        <f t="shared" si="0"/>
        <v>23.4</v>
      </c>
      <c r="G15" s="3">
        <f t="shared" si="1"/>
        <v>0</v>
      </c>
    </row>
    <row r="16" spans="1:13" x14ac:dyDescent="0.3">
      <c r="A16" s="1">
        <v>14</v>
      </c>
      <c r="B16">
        <v>12.3</v>
      </c>
      <c r="C16" s="2">
        <v>11</v>
      </c>
      <c r="D16" s="1">
        <v>23.4</v>
      </c>
      <c r="E16" s="1">
        <v>-1.3</v>
      </c>
      <c r="F16">
        <f t="shared" si="0"/>
        <v>23.3</v>
      </c>
      <c r="G16" s="3">
        <f t="shared" si="1"/>
        <v>4.2735042735041829E-3</v>
      </c>
    </row>
    <row r="17" spans="1:7" x14ac:dyDescent="0.3">
      <c r="A17" s="1">
        <v>15</v>
      </c>
      <c r="B17">
        <v>14.5</v>
      </c>
      <c r="C17" s="2">
        <v>9</v>
      </c>
      <c r="D17" s="1">
        <v>23.3</v>
      </c>
      <c r="E17" s="1">
        <v>-5.8</v>
      </c>
      <c r="F17">
        <f t="shared" si="0"/>
        <v>23.5</v>
      </c>
      <c r="G17" s="3">
        <f t="shared" si="1"/>
        <v>8.5836909871244323E-3</v>
      </c>
    </row>
    <row r="18" spans="1:7" x14ac:dyDescent="0.3">
      <c r="A18" s="1">
        <v>16</v>
      </c>
      <c r="B18">
        <v>16</v>
      </c>
      <c r="C18" s="2">
        <v>6.9</v>
      </c>
      <c r="D18" s="1">
        <v>23</v>
      </c>
      <c r="E18" s="1">
        <v>-9.1</v>
      </c>
      <c r="F18">
        <f t="shared" si="0"/>
        <v>22.9</v>
      </c>
      <c r="G18" s="3">
        <f t="shared" si="1"/>
        <v>4.3478260869565834E-3</v>
      </c>
    </row>
    <row r="19" spans="1:7" x14ac:dyDescent="0.3">
      <c r="A19" s="1">
        <v>17</v>
      </c>
      <c r="B19">
        <v>16.600000000000001</v>
      </c>
      <c r="C19" s="2">
        <v>5.4</v>
      </c>
      <c r="D19" s="1">
        <v>22.2</v>
      </c>
      <c r="E19" s="1">
        <v>-11.2</v>
      </c>
      <c r="F19">
        <f t="shared" si="0"/>
        <v>22</v>
      </c>
      <c r="G19" s="3">
        <f t="shared" si="1"/>
        <v>9.0090090090089777E-3</v>
      </c>
    </row>
    <row r="20" spans="1:7" x14ac:dyDescent="0.3">
      <c r="A20" s="1">
        <v>18</v>
      </c>
      <c r="B20">
        <v>16.2</v>
      </c>
      <c r="C20" s="2">
        <v>4.3</v>
      </c>
      <c r="D20" s="1">
        <v>20.5</v>
      </c>
      <c r="E20" s="1">
        <v>-12.1</v>
      </c>
      <c r="F20">
        <f t="shared" si="0"/>
        <v>20.5</v>
      </c>
      <c r="G20" s="3">
        <f t="shared" si="1"/>
        <v>0</v>
      </c>
    </row>
    <row r="21" spans="1:7" x14ac:dyDescent="0.3">
      <c r="A21" s="1">
        <v>19</v>
      </c>
      <c r="B21">
        <v>14.8</v>
      </c>
      <c r="C21" s="2">
        <v>3.4</v>
      </c>
      <c r="D21" s="1">
        <v>18.2</v>
      </c>
      <c r="E21" s="1">
        <v>-11.7</v>
      </c>
      <c r="F21">
        <f t="shared" si="0"/>
        <v>18.2</v>
      </c>
      <c r="G21" s="3">
        <f t="shared" si="1"/>
        <v>0</v>
      </c>
    </row>
    <row r="22" spans="1:7" x14ac:dyDescent="0.3">
      <c r="A22" s="1">
        <v>20</v>
      </c>
      <c r="B22">
        <v>12.8</v>
      </c>
      <c r="C22" s="2">
        <v>2.6</v>
      </c>
      <c r="D22" s="1">
        <v>15.5</v>
      </c>
      <c r="E22" s="1">
        <v>-10.199999999999999</v>
      </c>
      <c r="F22">
        <f t="shared" si="0"/>
        <v>15.4</v>
      </c>
      <c r="G22" s="3">
        <f t="shared" si="1"/>
        <v>6.4516129032257839E-3</v>
      </c>
    </row>
    <row r="23" spans="1:7" x14ac:dyDescent="0.3">
      <c r="A23" s="1">
        <v>21</v>
      </c>
      <c r="B23">
        <v>10.6</v>
      </c>
      <c r="C23" s="2">
        <v>2</v>
      </c>
      <c r="D23" s="1">
        <v>13</v>
      </c>
      <c r="E23" s="1">
        <v>-8.8000000000000007</v>
      </c>
      <c r="F23">
        <f t="shared" si="0"/>
        <v>12.6</v>
      </c>
      <c r="G23" s="3">
        <f t="shared" si="1"/>
        <v>3.0769230769230795E-2</v>
      </c>
    </row>
    <row r="24" spans="1:7" x14ac:dyDescent="0.3">
      <c r="A24" s="1">
        <v>22</v>
      </c>
      <c r="B24">
        <v>8.6999999999999993</v>
      </c>
      <c r="C24" s="2">
        <v>1.6</v>
      </c>
      <c r="D24" s="1">
        <v>10.5</v>
      </c>
      <c r="E24" s="1">
        <v>-7.1</v>
      </c>
      <c r="F24">
        <f t="shared" si="0"/>
        <v>10.299999999999999</v>
      </c>
      <c r="G24" s="3">
        <f t="shared" si="1"/>
        <v>1.904761904761915E-2</v>
      </c>
    </row>
    <row r="25" spans="1:7" x14ac:dyDescent="0.3">
      <c r="A25" s="1">
        <v>23</v>
      </c>
      <c r="B25">
        <v>6.9</v>
      </c>
      <c r="C25" s="2">
        <v>1.3</v>
      </c>
      <c r="D25" s="1">
        <v>8.3000000000000007</v>
      </c>
      <c r="E25" s="1">
        <v>-5.7</v>
      </c>
      <c r="F25">
        <f t="shared" si="0"/>
        <v>8.2000000000000011</v>
      </c>
      <c r="G25" s="3">
        <f t="shared" si="1"/>
        <v>1.2048192771084293E-2</v>
      </c>
    </row>
  </sheetData>
  <sortState xmlns:xlrd2="http://schemas.microsoft.com/office/spreadsheetml/2017/richdata2" ref="A2:M25">
    <sortCondition ref="A1:A25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Folha1</vt:lpstr>
      <vt:lpstr>Folha2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Pelicano</dc:creator>
  <cp:lastModifiedBy>Pedro Melo</cp:lastModifiedBy>
  <dcterms:created xsi:type="dcterms:W3CDTF">2023-11-16T15:30:57Z</dcterms:created>
  <dcterms:modified xsi:type="dcterms:W3CDTF">2023-12-07T18:49:50Z</dcterms:modified>
</cp:coreProperties>
</file>