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Natanael\OneDrive\Área de Trabalho\"/>
    </mc:Choice>
  </mc:AlternateContent>
  <xr:revisionPtr revIDLastSave="0" documentId="13_ncr:1_{CA5A4BE2-1D10-4AC5-8C3E-7F8DD15B749A}" xr6:coauthVersionLast="47" xr6:coauthVersionMax="47" xr10:uidLastSave="{00000000-0000-0000-0000-000000000000}"/>
  <bookViews>
    <workbookView xWindow="-120" yWindow="-120" windowWidth="29040" windowHeight="15720" xr2:uid="{352EFE8A-63F9-48CC-8445-37A28C1986EF}"/>
  </bookViews>
  <sheets>
    <sheet name="Informações" sheetId="1" r:id="rId1"/>
    <sheet name="Extrato Cartão" sheetId="2" r:id="rId2"/>
    <sheet name="Pagamentos Custos Fixos" sheetId="7" r:id="rId3"/>
    <sheet name="Custos Cartão" sheetId="3" r:id="rId4"/>
    <sheet name="De Para Categoria" sheetId="4" r:id="rId5"/>
    <sheet name="Análises" sheetId="6" r:id="rId6"/>
  </sheets>
  <definedNames>
    <definedName name="_xlnm._FilterDatabase" localSheetId="3" hidden="1">'Custos Cartão'!$A$1:$F$1559</definedName>
    <definedName name="_xlnm._FilterDatabase" localSheetId="4" hidden="1">'De Para Categoria'!$A$1:$B$596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6" l="1"/>
  <c r="B24" i="6"/>
  <c r="B23" i="6"/>
  <c r="B22" i="6"/>
  <c r="B21" i="6"/>
  <c r="B20" i="6"/>
  <c r="B19" i="6"/>
  <c r="D27" i="6"/>
  <c r="E27" i="6"/>
  <c r="F27" i="6"/>
  <c r="G27" i="6"/>
  <c r="H27" i="6"/>
  <c r="I27" i="6"/>
  <c r="J27" i="6"/>
  <c r="K27" i="6"/>
  <c r="L27" i="6"/>
  <c r="M27" i="6"/>
  <c r="N27" i="6"/>
  <c r="C27" i="6"/>
  <c r="I3" i="1"/>
  <c r="I4" i="1" s="1"/>
  <c r="C61" i="1"/>
  <c r="D60" i="1"/>
  <c r="D61" i="1" s="1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B17" i="6"/>
  <c r="B18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2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46" i="1"/>
  <c r="M6" i="6" l="1"/>
  <c r="G9" i="6"/>
  <c r="F8" i="6"/>
  <c r="K14" i="6"/>
  <c r="M17" i="6"/>
  <c r="J15" i="6"/>
  <c r="I14" i="6"/>
  <c r="H13" i="6"/>
  <c r="G12" i="6"/>
  <c r="F11" i="6"/>
  <c r="E10" i="6"/>
  <c r="D9" i="6"/>
  <c r="M7" i="6"/>
  <c r="L6" i="6"/>
  <c r="L17" i="6"/>
  <c r="J16" i="6"/>
  <c r="I15" i="6"/>
  <c r="H14" i="6"/>
  <c r="G13" i="6"/>
  <c r="F12" i="6"/>
  <c r="E11" i="6"/>
  <c r="D10" i="6"/>
  <c r="M8" i="6"/>
  <c r="L7" i="6"/>
  <c r="K6" i="6"/>
  <c r="K17" i="6"/>
  <c r="I16" i="6"/>
  <c r="H15" i="6"/>
  <c r="G14" i="6"/>
  <c r="F13" i="6"/>
  <c r="E12" i="6"/>
  <c r="D11" i="6"/>
  <c r="M9" i="6"/>
  <c r="L8" i="6"/>
  <c r="K7" i="6"/>
  <c r="H16" i="6"/>
  <c r="G15" i="6"/>
  <c r="F14" i="6"/>
  <c r="E13" i="6"/>
  <c r="D12" i="6"/>
  <c r="M10" i="6"/>
  <c r="L9" i="6"/>
  <c r="K8" i="6"/>
  <c r="J6" i="6"/>
  <c r="M18" i="6"/>
  <c r="X23" i="1" s="1"/>
  <c r="H17" i="6"/>
  <c r="G16" i="6"/>
  <c r="F15" i="6"/>
  <c r="E14" i="6"/>
  <c r="D13" i="6"/>
  <c r="M11" i="6"/>
  <c r="L10" i="6"/>
  <c r="K9" i="6"/>
  <c r="J7" i="6"/>
  <c r="I6" i="6"/>
  <c r="L18" i="6"/>
  <c r="W23" i="1" s="1"/>
  <c r="G17" i="6"/>
  <c r="F16" i="6"/>
  <c r="E15" i="6"/>
  <c r="D14" i="6"/>
  <c r="M12" i="6"/>
  <c r="L11" i="6"/>
  <c r="K10" i="6"/>
  <c r="J8" i="6"/>
  <c r="I7" i="6"/>
  <c r="H6" i="6"/>
  <c r="I18" i="6"/>
  <c r="T23" i="1" s="1"/>
  <c r="C70" i="1" s="1"/>
  <c r="D70" i="1" s="1"/>
  <c r="F17" i="6"/>
  <c r="E16" i="6"/>
  <c r="D15" i="6"/>
  <c r="M13" i="6"/>
  <c r="L12" i="6"/>
  <c r="K11" i="6"/>
  <c r="J9" i="6"/>
  <c r="I8" i="6"/>
  <c r="H7" i="6"/>
  <c r="G6" i="6"/>
  <c r="C18" i="6"/>
  <c r="N23" i="1" s="1"/>
  <c r="C64" i="1" s="1"/>
  <c r="D64" i="1" s="1"/>
  <c r="H18" i="6"/>
  <c r="S23" i="1" s="1"/>
  <c r="C69" i="1" s="1"/>
  <c r="D69" i="1" s="1"/>
  <c r="E17" i="6"/>
  <c r="D16" i="6"/>
  <c r="M14" i="6"/>
  <c r="L13" i="6"/>
  <c r="K12" i="6"/>
  <c r="J10" i="6"/>
  <c r="I9" i="6"/>
  <c r="H8" i="6"/>
  <c r="G7" i="6"/>
  <c r="F6" i="6"/>
  <c r="I17" i="6"/>
  <c r="G18" i="6"/>
  <c r="R23" i="1" s="1"/>
  <c r="C68" i="1" s="1"/>
  <c r="D68" i="1" s="1"/>
  <c r="D17" i="6"/>
  <c r="M15" i="6"/>
  <c r="L14" i="6"/>
  <c r="K13" i="6"/>
  <c r="J11" i="6"/>
  <c r="I10" i="6"/>
  <c r="H9" i="6"/>
  <c r="G8" i="6"/>
  <c r="F7" i="6"/>
  <c r="E6" i="6"/>
  <c r="E7" i="6"/>
  <c r="D6" i="6"/>
  <c r="F18" i="6"/>
  <c r="Q23" i="1" s="1"/>
  <c r="C67" i="1" s="1"/>
  <c r="D67" i="1" s="1"/>
  <c r="M16" i="6"/>
  <c r="L15" i="6"/>
  <c r="J12" i="6"/>
  <c r="I11" i="6"/>
  <c r="H10" i="6"/>
  <c r="E18" i="6"/>
  <c r="P23" i="1" s="1"/>
  <c r="C66" i="1" s="1"/>
  <c r="D66" i="1" s="1"/>
  <c r="L16" i="6"/>
  <c r="K15" i="6"/>
  <c r="J13" i="6"/>
  <c r="I12" i="6"/>
  <c r="H11" i="6"/>
  <c r="G10" i="6"/>
  <c r="F9" i="6"/>
  <c r="E8" i="6"/>
  <c r="D7" i="6"/>
  <c r="D18" i="6"/>
  <c r="O23" i="1" s="1"/>
  <c r="C65" i="1" s="1"/>
  <c r="D65" i="1" s="1"/>
  <c r="K16" i="6"/>
  <c r="J14" i="6"/>
  <c r="I13" i="6"/>
  <c r="H12" i="6"/>
  <c r="G11" i="6"/>
  <c r="F10" i="6"/>
  <c r="E9" i="6"/>
  <c r="D8" i="6"/>
  <c r="K18" i="6"/>
  <c r="V23" i="1" s="1"/>
  <c r="J17" i="6"/>
  <c r="J18" i="6"/>
  <c r="U23" i="1" s="1"/>
  <c r="C17" i="6"/>
  <c r="C8" i="6"/>
  <c r="C9" i="6"/>
  <c r="C10" i="6"/>
  <c r="C11" i="6"/>
  <c r="C12" i="6"/>
  <c r="C13" i="6"/>
  <c r="C14" i="6"/>
  <c r="C15" i="6"/>
  <c r="C16" i="6"/>
  <c r="C6" i="6"/>
  <c r="C7" i="6"/>
  <c r="D71" i="1" l="1"/>
  <c r="D73" i="1" s="1"/>
  <c r="C71" i="1"/>
  <c r="N16" i="6"/>
  <c r="N12" i="6"/>
  <c r="E26" i="6"/>
  <c r="P22" i="1" s="1"/>
  <c r="K26" i="6"/>
  <c r="V22" i="1" s="1"/>
  <c r="M26" i="6"/>
  <c r="X22" i="1" s="1"/>
  <c r="N8" i="6"/>
  <c r="N9" i="6"/>
  <c r="N17" i="6"/>
  <c r="G26" i="6"/>
  <c r="R22" i="1" s="1"/>
  <c r="H26" i="6"/>
  <c r="S22" i="1" s="1"/>
  <c r="I26" i="6"/>
  <c r="T22" i="1" s="1"/>
  <c r="J26" i="6"/>
  <c r="U22" i="1" s="1"/>
  <c r="F26" i="6"/>
  <c r="Q22" i="1" s="1"/>
  <c r="N7" i="6"/>
  <c r="N18" i="6"/>
  <c r="Y23" i="1" s="1"/>
  <c r="N6" i="6"/>
  <c r="N15" i="6"/>
  <c r="N14" i="6"/>
  <c r="N13" i="6"/>
  <c r="N11" i="6"/>
  <c r="D26" i="6"/>
  <c r="O22" i="1" s="1"/>
  <c r="N10" i="6"/>
  <c r="L26" i="6"/>
  <c r="W22" i="1" s="1"/>
  <c r="C26" i="6"/>
  <c r="N22" i="1" s="1"/>
  <c r="C73" i="1" l="1"/>
  <c r="C74" i="1"/>
  <c r="N26" i="6"/>
  <c r="Y22" i="1" s="1"/>
</calcChain>
</file>

<file path=xl/sharedStrings.xml><?xml version="1.0" encoding="utf-8"?>
<sst xmlns="http://schemas.openxmlformats.org/spreadsheetml/2006/main" count="5336" uniqueCount="714">
  <si>
    <t>Rendas</t>
  </si>
  <si>
    <t>Bolsa Aline</t>
  </si>
  <si>
    <t>Auxílio Pedro</t>
  </si>
  <si>
    <t>Total</t>
  </si>
  <si>
    <t>Aluguel</t>
  </si>
  <si>
    <t>Compesa</t>
  </si>
  <si>
    <t>NeoEnergia</t>
  </si>
  <si>
    <t>Internet</t>
  </si>
  <si>
    <t>Valor</t>
  </si>
  <si>
    <t>DNC</t>
  </si>
  <si>
    <t>Senac</t>
  </si>
  <si>
    <t>Alura</t>
  </si>
  <si>
    <t>Paulinho</t>
  </si>
  <si>
    <t>PC Pai</t>
  </si>
  <si>
    <t>Celular Pedro</t>
  </si>
  <si>
    <t>Lazer</t>
  </si>
  <si>
    <t>Celular Aline</t>
  </si>
  <si>
    <t>Lançamentos</t>
  </si>
  <si>
    <t>Cartão</t>
  </si>
  <si>
    <t>Final 0232</t>
  </si>
  <si>
    <t>Titular</t>
  </si>
  <si>
    <t>PEDRO N F DA SILVA</t>
  </si>
  <si>
    <t>Data</t>
  </si>
  <si>
    <t>Descrição</t>
  </si>
  <si>
    <t>Valor (US$)</t>
  </si>
  <si>
    <t>Valor (R$)</t>
  </si>
  <si>
    <t>Anuidade Diferenciad(01/12)</t>
  </si>
  <si>
    <t>Bonanza Supermercado</t>
  </si>
  <si>
    <t>Area Cafe</t>
  </si>
  <si>
    <t>Tuile Truckzone</t>
  </si>
  <si>
    <t>Beach Poke Parque</t>
  </si>
  <si>
    <t>Vida Animal</t>
  </si>
  <si>
    <t>Claudemir Dos Santos</t>
  </si>
  <si>
    <t>Garcia Tolentino Ltda</t>
  </si>
  <si>
    <t>Changai Express</t>
  </si>
  <si>
    <t>Mercadinho Pague Menos</t>
  </si>
  <si>
    <t>Pag*Horizonte</t>
  </si>
  <si>
    <t>Pag*Villassupremehote</t>
  </si>
  <si>
    <t>Atacadao 280 As</t>
  </si>
  <si>
    <t>Posto Caculinha 2</t>
  </si>
  <si>
    <t>J Cruzeiro Restaurante</t>
  </si>
  <si>
    <t>Restaurante</t>
  </si>
  <si>
    <t>Drogaria Bongi</t>
  </si>
  <si>
    <t>Dom Da Empada</t>
  </si>
  <si>
    <t>Auto Posto Kompare</t>
  </si>
  <si>
    <t>Subtotal</t>
  </si>
  <si>
    <t>Final 1622</t>
  </si>
  <si>
    <t>Terraco Churrascaria</t>
  </si>
  <si>
    <t>Seletrica M E</t>
  </si>
  <si>
    <t>Mp *Centerparafus</t>
  </si>
  <si>
    <t>Pag*Blends</t>
  </si>
  <si>
    <t>Anne Caroline Monteir</t>
  </si>
  <si>
    <t>Edmilson Albino Nasciment</t>
  </si>
  <si>
    <t>Relojoeiro Sushi Bar</t>
  </si>
  <si>
    <t>Vila Bela Comercio De</t>
  </si>
  <si>
    <t>957 Shopping Rio Mar R</t>
  </si>
  <si>
    <t>Freitas Varejo</t>
  </si>
  <si>
    <t>Lojas Le Biscuit</t>
  </si>
  <si>
    <t>Salad Creations</t>
  </si>
  <si>
    <t>Finity E Commerce Come</t>
  </si>
  <si>
    <t>Mobilidade Recife Park</t>
  </si>
  <si>
    <t>Pg *Ton Mandacaru Re</t>
  </si>
  <si>
    <t>Fala Bicho Pet Center</t>
  </si>
  <si>
    <t>Mercearia Do Pao</t>
  </si>
  <si>
    <t>O Rei Das Capinhas</t>
  </si>
  <si>
    <t>Pg *Ton Gastrobar 192</t>
  </si>
  <si>
    <t>Pg *Ton A Eskina Ref</t>
  </si>
  <si>
    <t>Ferreira Costa</t>
  </si>
  <si>
    <t>Pg *Ton Vendas</t>
  </si>
  <si>
    <t>Mercadolivre*Jp</t>
  </si>
  <si>
    <t>Tim*2b01z5r</t>
  </si>
  <si>
    <t>D B Fast Food</t>
  </si>
  <si>
    <t>Atacarejo Flor Do Trig</t>
  </si>
  <si>
    <t>Dom Pedro Gastrobar</t>
  </si>
  <si>
    <t>Pagamento De Fatura-Interne</t>
  </si>
  <si>
    <t>Seu Liah</t>
  </si>
  <si>
    <t>Joao Tavares Diletieri</t>
  </si>
  <si>
    <t>Bar Alemao</t>
  </si>
  <si>
    <t>Mais1 Cafe Pe/Garanhun</t>
  </si>
  <si>
    <t>Clovis Roberto S Mel</t>
  </si>
  <si>
    <t>China</t>
  </si>
  <si>
    <t>Bem Pago</t>
  </si>
  <si>
    <t>Milk Shake</t>
  </si>
  <si>
    <t>Pag*Cleciogeraldo</t>
  </si>
  <si>
    <t>Dm*Helphbomaxcom</t>
  </si>
  <si>
    <t>Imperio Do Cafe</t>
  </si>
  <si>
    <t>Republica Cafes Bolos</t>
  </si>
  <si>
    <t>Parc=112senac Web (08/12)</t>
  </si>
  <si>
    <t>Alura *Alura (09/12)</t>
  </si>
  <si>
    <t>Cartão on-line</t>
  </si>
  <si>
    <t>Final 5984</t>
  </si>
  <si>
    <t>@ PEDRO N F DA SILV</t>
  </si>
  <si>
    <t>Mp*Ingressodigital</t>
  </si>
  <si>
    <t>Shopee *Yashopbr</t>
  </si>
  <si>
    <t>Glx*Assinatura Seu Lia</t>
  </si>
  <si>
    <t>Final 5034</t>
  </si>
  <si>
    <t>Madeiramadeir (01/04)</t>
  </si>
  <si>
    <t>Amazon Marketplace (01/10)</t>
  </si>
  <si>
    <t>Amazon Marketplace (01/04)</t>
  </si>
  <si>
    <t>Mp*Sajustore</t>
  </si>
  <si>
    <t>Americanas *America(02/05)</t>
  </si>
  <si>
    <t>Hotelscom72605106221(03/04)</t>
  </si>
  <si>
    <t>Cartão adicional</t>
  </si>
  <si>
    <t>Final 8031</t>
  </si>
  <si>
    <t>ALINE G S S SILVA</t>
  </si>
  <si>
    <t>Cervejaria Sete Coquei</t>
  </si>
  <si>
    <t>Pague Menos 816</t>
  </si>
  <si>
    <t>Pag*Jhennifferromio</t>
  </si>
  <si>
    <t>Dmagazine Utilidades</t>
  </si>
  <si>
    <t>Tnb Refeicao</t>
  </si>
  <si>
    <t>Dom Cafe</t>
  </si>
  <si>
    <t>Mp *Lanchonete</t>
  </si>
  <si>
    <t>Pg *Ton Conveniencia</t>
  </si>
  <si>
    <t>Final 1057</t>
  </si>
  <si>
    <t>Familia*Pergentino</t>
  </si>
  <si>
    <t>Mundo Do Cabeleireiro</t>
  </si>
  <si>
    <t>Bastos Foods Comercio</t>
  </si>
  <si>
    <t>Farmacia Sta Rosa</t>
  </si>
  <si>
    <t>Dom Medieval 3</t>
  </si>
  <si>
    <t>Guto Construcao</t>
  </si>
  <si>
    <t>Cicera Ferreira Olive</t>
  </si>
  <si>
    <t>Droga Vivo</t>
  </si>
  <si>
    <t>Almeida Dist Papel</t>
  </si>
  <si>
    <t>Pag*Marceloferreirade</t>
  </si>
  <si>
    <t>Mercadinho Frei Damia</t>
  </si>
  <si>
    <t>Casa Cosmeticos I</t>
  </si>
  <si>
    <t>Mundo Animal Petshop</t>
  </si>
  <si>
    <t>Portal Das Missangas</t>
  </si>
  <si>
    <t>Jose Ailton Elias Silv</t>
  </si>
  <si>
    <t>Duarte E Santos Mater</t>
  </si>
  <si>
    <t>Pei Garanhuns 1</t>
  </si>
  <si>
    <t>Geruza Dos Santos E Ci</t>
  </si>
  <si>
    <t>Aigoo Home Store</t>
  </si>
  <si>
    <t>Dhfarma</t>
  </si>
  <si>
    <t>Gilvando Tenorio Cava</t>
  </si>
  <si>
    <t>Fogo Na Telha</t>
  </si>
  <si>
    <t>Cantinho Da Macaxeira</t>
  </si>
  <si>
    <t>Carrefour Tgu Garanhun</t>
  </si>
  <si>
    <t>Pag*Arthurgabriel</t>
  </si>
  <si>
    <t>Resumo de despesas</t>
  </si>
  <si>
    <t>Saldo anterior</t>
  </si>
  <si>
    <t>Total de pagamentos (-)</t>
  </si>
  <si>
    <t>Total de créditos (+)</t>
  </si>
  <si>
    <t>Despesas/Débitos</t>
  </si>
  <si>
    <t>Total despesas em US$</t>
  </si>
  <si>
    <t>Total convertido em R$</t>
  </si>
  <si>
    <t>Cotação do dólar dia 24/06 em R$</t>
  </si>
  <si>
    <t>Limites de crédito</t>
  </si>
  <si>
    <t>Limite total</t>
  </si>
  <si>
    <t>Limite para saque a vista</t>
  </si>
  <si>
    <t>Encargos financeiros</t>
  </si>
  <si>
    <t>No período desta fatura</t>
  </si>
  <si>
    <t>Máximo contratual para o próximo período e atraso</t>
  </si>
  <si>
    <t>Saques no período desta fatura</t>
  </si>
  <si>
    <t>Parcelado no período desta fatura</t>
  </si>
  <si>
    <t>Anuidade Diferenciad(02/12)</t>
  </si>
  <si>
    <t>Hox Steakhouse</t>
  </si>
  <si>
    <t>Farmacias Diariamente</t>
  </si>
  <si>
    <t>Mp *Reidapicanha</t>
  </si>
  <si>
    <t>Centro De Producao Cul</t>
  </si>
  <si>
    <t>Sesc</t>
  </si>
  <si>
    <t>Pg *Ton Tokka Do Sus</t>
  </si>
  <si>
    <t>Assai Atacadista</t>
  </si>
  <si>
    <t>Pag*Vandembergalvesda</t>
  </si>
  <si>
    <t>Mercadinho Larissa</t>
  </si>
  <si>
    <t>Conserva Sorvetes Fino</t>
  </si>
  <si>
    <t>Pag*Vilabar</t>
  </si>
  <si>
    <t>Estacao Da Feijoada</t>
  </si>
  <si>
    <t>A C S Medrado Ltda</t>
  </si>
  <si>
    <t>Cinemoviemax Garanhoes</t>
  </si>
  <si>
    <t>Pg *Ton Nam Chocolat</t>
  </si>
  <si>
    <t>Je Produtos Farmaceuti</t>
  </si>
  <si>
    <t>Pan Nova Brasilia</t>
  </si>
  <si>
    <t>Casarao Triunfo</t>
  </si>
  <si>
    <t>Raminho Da Carne De So</t>
  </si>
  <si>
    <t>Bonanza Supermercados</t>
  </si>
  <si>
    <t>Gregos E Cia</t>
  </si>
  <si>
    <t>Tim*2anvmu3</t>
  </si>
  <si>
    <t>Espaco Cafe</t>
  </si>
  <si>
    <t>Centro Veterinario Ami</t>
  </si>
  <si>
    <t>Temak House</t>
  </si>
  <si>
    <t>Pg *Ton Colibri Even</t>
  </si>
  <si>
    <t>Crocant S Pastelaria</t>
  </si>
  <si>
    <t>Pg *Ton Kiosque</t>
  </si>
  <si>
    <t>Napolitana Pizzaria</t>
  </si>
  <si>
    <t>Ekaut Cervejaria Artes</t>
  </si>
  <si>
    <t>Pag*Naldinhochurrasca</t>
  </si>
  <si>
    <t>Soul Music Bar</t>
  </si>
  <si>
    <t>Magda Angela Da Costa</t>
  </si>
  <si>
    <t>Parc=112senac Web (07/12)</t>
  </si>
  <si>
    <t>Alura *Alura (08/12)</t>
  </si>
  <si>
    <t>Trevo Distribuidora (10/10)</t>
  </si>
  <si>
    <t>Sho*Jacarttaatacado</t>
  </si>
  <si>
    <t>Americanas *America(01/05)</t>
  </si>
  <si>
    <t>Hotelscom72605106221839</t>
  </si>
  <si>
    <t>Hotelscom72605106221(02/04)</t>
  </si>
  <si>
    <t>Kollinas Prime</t>
  </si>
  <si>
    <t>Centro Comercial Deci</t>
  </si>
  <si>
    <t>Luna Eletronica 1</t>
  </si>
  <si>
    <t>Superm Compre Mais</t>
  </si>
  <si>
    <t>Deskontao</t>
  </si>
  <si>
    <t>Uber *Uber *Trip</t>
  </si>
  <si>
    <t>Rodoviaria Leao Norte</t>
  </si>
  <si>
    <t>Pg *Ton Gt Manutenco</t>
  </si>
  <si>
    <t>99* Pop 31jul 15h29min</t>
  </si>
  <si>
    <t>Pg *Ton Espaco Natur</t>
  </si>
  <si>
    <t>Mario Magazine</t>
  </si>
  <si>
    <t>Sobral Calcados</t>
  </si>
  <si>
    <t>Posto F3 Ipiranga</t>
  </si>
  <si>
    <t>Danilo Feitosa Vilela</t>
  </si>
  <si>
    <t>Papeis &amp; Cia</t>
  </si>
  <si>
    <t>Pag*Levitenoriovaz</t>
  </si>
  <si>
    <t>Ac Gestao Consultoria</t>
  </si>
  <si>
    <t>Pag*Anapaulaalves</t>
  </si>
  <si>
    <t>Pag*Anacristina</t>
  </si>
  <si>
    <t>Pag*Claudiojoseda</t>
  </si>
  <si>
    <t>Box Emporium</t>
  </si>
  <si>
    <t>Estacao Docura Cafe</t>
  </si>
  <si>
    <t>49682702 Filipe Souza</t>
  </si>
  <si>
    <t>D Trigos</t>
  </si>
  <si>
    <t>Ws Park</t>
  </si>
  <si>
    <t>Cafe Sao Braz</t>
  </si>
  <si>
    <t>Pag*Jessycajoyce</t>
  </si>
  <si>
    <t>Riachuelo 121 Caruaru</t>
  </si>
  <si>
    <t>Shopping Caruaru</t>
  </si>
  <si>
    <t>Cais Rest Caruaru Shop</t>
  </si>
  <si>
    <t>Baixinho Restaurante</t>
  </si>
  <si>
    <t>C2 Bar Eireli</t>
  </si>
  <si>
    <t>Pag*Botecocabanabare</t>
  </si>
  <si>
    <t>Rancho Burguer</t>
  </si>
  <si>
    <t>Motogas</t>
  </si>
  <si>
    <t>Supermercado Santo And</t>
  </si>
  <si>
    <t>50220150 Adilton Tavre</t>
  </si>
  <si>
    <t>Caninos E Gatitos</t>
  </si>
  <si>
    <t>Gympass Gympassbr</t>
  </si>
  <si>
    <t>Netflix Com</t>
  </si>
  <si>
    <t>Tim*2aacjx9</t>
  </si>
  <si>
    <t>Paes E Delicias</t>
  </si>
  <si>
    <t>Robson Medeiros Dos Sa</t>
  </si>
  <si>
    <t>Pag*Airtonbacelar</t>
  </si>
  <si>
    <t>Pag*Argemiropedro</t>
  </si>
  <si>
    <t>Lays Da Silva Santos 0725</t>
  </si>
  <si>
    <t>Mercadinho Cacatuba</t>
  </si>
  <si>
    <t>Lenita Pacheco Cintra</t>
  </si>
  <si>
    <t>Caninos Gatitos</t>
  </si>
  <si>
    <t>Parc=112senac Web (06/12)</t>
  </si>
  <si>
    <t>Alura *Alura (07/12)</t>
  </si>
  <si>
    <t>Trevo Distribuidora (09/10)</t>
  </si>
  <si>
    <t>Hotelscom72605106221(01/04)</t>
  </si>
  <si>
    <t>Hubfintech*Netshoes</t>
  </si>
  <si>
    <t>Shopee*745515230067775</t>
  </si>
  <si>
    <t>Queijos Da Serra</t>
  </si>
  <si>
    <t>Go Acai</t>
  </si>
  <si>
    <t>Farmacia Santana</t>
  </si>
  <si>
    <t>Emanuelle Cha 017</t>
  </si>
  <si>
    <t>Viviane Patricia De Li</t>
  </si>
  <si>
    <t>Aretuzete</t>
  </si>
  <si>
    <t>Anuidade Diferenciad(12/12)</t>
  </si>
  <si>
    <t>Mp *Pointdacoxinh</t>
  </si>
  <si>
    <t>Mercadolivre*Produtos3d</t>
  </si>
  <si>
    <t>Cicinho Cell</t>
  </si>
  <si>
    <t>Narciso Colch</t>
  </si>
  <si>
    <t>Dominos</t>
  </si>
  <si>
    <t>L C De Melo Churrascaria</t>
  </si>
  <si>
    <t>Pag*Jeovajireh</t>
  </si>
  <si>
    <t>Posto Caculinha 02</t>
  </si>
  <si>
    <t>Esfera</t>
  </si>
  <si>
    <t>Netflix.Com</t>
  </si>
  <si>
    <t>Milky Moo</t>
  </si>
  <si>
    <t>C2b Comercio</t>
  </si>
  <si>
    <t>Pag*Pedrohenrique</t>
  </si>
  <si>
    <t>Chale Do Bode</t>
  </si>
  <si>
    <t>Restaurante Portal Da</t>
  </si>
  <si>
    <t>Pag*Pointdascoxinhas</t>
  </si>
  <si>
    <t>Bilin Bilin Rest</t>
  </si>
  <si>
    <t>Pag*Luizgomesdebarros</t>
  </si>
  <si>
    <t>Soul Music Barr</t>
  </si>
  <si>
    <t>Adelson Carnes E Frio</t>
  </si>
  <si>
    <t>Marizelia Correia Fer</t>
  </si>
  <si>
    <t>Pag*Lafrutaria</t>
  </si>
  <si>
    <t>Parc=112senac Web (05/12)</t>
  </si>
  <si>
    <t>Alura *Alura (06/12)</t>
  </si>
  <si>
    <t>Trevo Distribuidora (08/10)</t>
  </si>
  <si>
    <t>Mercpag*Doutorimpres(10/10)</t>
  </si>
  <si>
    <t>Linkedin</t>
  </si>
  <si>
    <t>Garanhuns Calcados Eir</t>
  </si>
  <si>
    <t>Casa Da Lingerie</t>
  </si>
  <si>
    <t>Hiper Todo Dia Garanhu</t>
  </si>
  <si>
    <t>Pag*Veronicetenorioda</t>
  </si>
  <si>
    <t>Recife Premium Adminis</t>
  </si>
  <si>
    <t>K2 Comercio E Industri</t>
  </si>
  <si>
    <t>Pag*Sorveterianeves</t>
  </si>
  <si>
    <t>Recife Parking Ltda</t>
  </si>
  <si>
    <t>Atacado Dos Presentes</t>
  </si>
  <si>
    <t>Bacio Dilappe</t>
  </si>
  <si>
    <t>Outback Recife Ii</t>
  </si>
  <si>
    <t>Cafe Mosteiro</t>
  </si>
  <si>
    <t>Pg *Ton Renan Da Car</t>
  </si>
  <si>
    <t>Pizzaria Happy</t>
  </si>
  <si>
    <t>99* Pop 27mai 14h04min</t>
  </si>
  <si>
    <t>Leyliane Da Silva Cavalca</t>
  </si>
  <si>
    <t>Pag*Euzamariasoares</t>
  </si>
  <si>
    <t>Lojas Americanas 762</t>
  </si>
  <si>
    <t>Mlp *Magazineluiz(06/06)</t>
  </si>
  <si>
    <t>Anuidade Diferenciad(11/12)</t>
  </si>
  <si>
    <t>Dom Fernandes</t>
  </si>
  <si>
    <t>99* Pop 21mai 01h35min</t>
  </si>
  <si>
    <t>Lojas Americanas 443</t>
  </si>
  <si>
    <t>99* Pop 20mai 20h52min</t>
  </si>
  <si>
    <t>99* Pop 17mai 21h15min</t>
  </si>
  <si>
    <t>Art .Pan</t>
  </si>
  <si>
    <t>Pimenta De Cheiro</t>
  </si>
  <si>
    <t>Pg *Ton Disk Quentin</t>
  </si>
  <si>
    <t>C G Restaurante Ltda M</t>
  </si>
  <si>
    <t>J Admilson</t>
  </si>
  <si>
    <t>Andre Felipe Lopes De</t>
  </si>
  <si>
    <t>Mp *Pousadatrevo</t>
  </si>
  <si>
    <t>Vitoria Doceria</t>
  </si>
  <si>
    <t>Todo Dia Garanhuns</t>
  </si>
  <si>
    <t>Pag*Mariawanessados</t>
  </si>
  <si>
    <t>Panificadora Nova Bra</t>
  </si>
  <si>
    <t>Pedra Virada</t>
  </si>
  <si>
    <t>Pag*Doutormassaggio</t>
  </si>
  <si>
    <t>Supermercado Palato</t>
  </si>
  <si>
    <t>Tmaki Express</t>
  </si>
  <si>
    <t>Pag*Wilmasantosda</t>
  </si>
  <si>
    <t>Parc=112senac Web (04/12)</t>
  </si>
  <si>
    <t>Alura *Alura (05/12)</t>
  </si>
  <si>
    <t>Trevo Distribuidora (07/10)</t>
  </si>
  <si>
    <t>Mercpag*Doutorimpres(09/10)</t>
  </si>
  <si>
    <t>Ppro*Linkedin</t>
  </si>
  <si>
    <t>Dl *Sheinbr</t>
  </si>
  <si>
    <t>Paddle.Net*Resume.Io</t>
  </si>
  <si>
    <t>Iof Despesa No Exterior</t>
  </si>
  <si>
    <t>Recanto Do Pet</t>
  </si>
  <si>
    <t>Joao Batista Ramos Fi</t>
  </si>
  <si>
    <t>Rei Dos Morangos</t>
  </si>
  <si>
    <t>Kitinete Lanches Ii</t>
  </si>
  <si>
    <t>Estacao Docura</t>
  </si>
  <si>
    <t>Loja De Fabrica Ortoli</t>
  </si>
  <si>
    <t>T N B</t>
  </si>
  <si>
    <t>Bonnus</t>
  </si>
  <si>
    <t>Stefany Valeria Da Si</t>
  </si>
  <si>
    <t>Shopee*Evamia</t>
  </si>
  <si>
    <t>Rest Varanda Fl</t>
  </si>
  <si>
    <t>Bonanca Administracao</t>
  </si>
  <si>
    <t>Mc Ponta Verde 2</t>
  </si>
  <si>
    <t>Mlp *Magazineluiz(05/06)</t>
  </si>
  <si>
    <t>Anuidade Diferenciad(10/12)</t>
  </si>
  <si>
    <t>Mercpago*Pelejabeer</t>
  </si>
  <si>
    <t>Chillimex</t>
  </si>
  <si>
    <t>C Vino Wine Bar</t>
  </si>
  <si>
    <t>Bodega Do Sertao</t>
  </si>
  <si>
    <t>Gelato</t>
  </si>
  <si>
    <t>Rock Ribs</t>
  </si>
  <si>
    <t>Auto Posto Fernandes</t>
  </si>
  <si>
    <t>Bompreco Ponta Verde</t>
  </si>
  <si>
    <t>Domino S</t>
  </si>
  <si>
    <t>Pag*Jessicaferreirada</t>
  </si>
  <si>
    <t>Pag*Josenildodasilval</t>
  </si>
  <si>
    <t>Sabor Do Meio Dia</t>
  </si>
  <si>
    <t>Walber De Alemida Leal</t>
  </si>
  <si>
    <t>Pag*Everaldohonorato</t>
  </si>
  <si>
    <t>Cearense Restaurante</t>
  </si>
  <si>
    <t>Viviane De Souza Silv</t>
  </si>
  <si>
    <t>Emporio Ifc</t>
  </si>
  <si>
    <t>Mercpago*Reidapicanha</t>
  </si>
  <si>
    <t>Tatiana Silva Vilaca</t>
  </si>
  <si>
    <t>Carne E Queijo Cachoe</t>
  </si>
  <si>
    <t>Luciano Churrascaria E</t>
  </si>
  <si>
    <t>Mercadolivre*Mercadolivre</t>
  </si>
  <si>
    <t>Elvis Morais Domingos</t>
  </si>
  <si>
    <t>Restaurante Encontro Dos</t>
  </si>
  <si>
    <t>Parc=112senac Web (03/12)</t>
  </si>
  <si>
    <t>Alura *Alura (04/12)</t>
  </si>
  <si>
    <t>Trevo Distribuidora (06/10)</t>
  </si>
  <si>
    <t>Mercpag*Doutorimpres(08/10)</t>
  </si>
  <si>
    <t>Affetto Gelato</t>
  </si>
  <si>
    <t>Aina Poke Hawaiian Food</t>
  </si>
  <si>
    <t>Walter Pereira Da Silv</t>
  </si>
  <si>
    <t>99* Pop 19abr 12h49min</t>
  </si>
  <si>
    <t>Genis Pereira Da Silva</t>
  </si>
  <si>
    <t>Pag*Luizhenriquede</t>
  </si>
  <si>
    <t>D. Da Fonseca Tenorio</t>
  </si>
  <si>
    <t>Leao Do Norte 00000010</t>
  </si>
  <si>
    <t>Tropical</t>
  </si>
  <si>
    <t>Brasilc*Lojas Cattan</t>
  </si>
  <si>
    <t>Pg *Ton Bf Comercio</t>
  </si>
  <si>
    <t>Torra Torra</t>
  </si>
  <si>
    <t>Lojas Americanas 37</t>
  </si>
  <si>
    <t>Bilhetagem Eletronica</t>
  </si>
  <si>
    <t>Coffeeciencia</t>
  </si>
  <si>
    <t>Mlp *Magazineluiz(04/06)</t>
  </si>
  <si>
    <t>Anuidade Diferenciad(09/12)</t>
  </si>
  <si>
    <t>Uni Compra</t>
  </si>
  <si>
    <t>Posto Albelana</t>
  </si>
  <si>
    <t>Mp*Lanchonete</t>
  </si>
  <si>
    <t>Harus Espetaria</t>
  </si>
  <si>
    <t>Don Paladar</t>
  </si>
  <si>
    <t>Resto Cozinha</t>
  </si>
  <si>
    <t>Servico</t>
  </si>
  <si>
    <t>Lords Barberia</t>
  </si>
  <si>
    <t>Bar E Mercearia Impera</t>
  </si>
  <si>
    <t>Dm *Helphbomaxcom</t>
  </si>
  <si>
    <t>Josinaldo L Da Silva</t>
  </si>
  <si>
    <t>Parc=112senac Web (02/12)</t>
  </si>
  <si>
    <t>Alura *Alura (03/12)</t>
  </si>
  <si>
    <t>Trevo Distribuidora (05/10)</t>
  </si>
  <si>
    <t>Mercpag*Doutorimpres(07/10)</t>
  </si>
  <si>
    <t>Pg *Ton Debora Do Pr</t>
  </si>
  <si>
    <t>Quiosque Bobs Garanhun</t>
  </si>
  <si>
    <t>99* Pop 10mar 08h01min</t>
  </si>
  <si>
    <t>99* Pop 10mar 08h03min</t>
  </si>
  <si>
    <t>Subway Garanhuns</t>
  </si>
  <si>
    <t>L S Bezerra Cosmeticos</t>
  </si>
  <si>
    <t>Droga Vivo 16</t>
  </si>
  <si>
    <t>Appx *Alclass*6232</t>
  </si>
  <si>
    <t>J Vieira Inbox</t>
  </si>
  <si>
    <t>Mercadopago*Lanchonete</t>
  </si>
  <si>
    <t>Pag*Recargadecelular</t>
  </si>
  <si>
    <t>Sppe-Rio Mar Recife</t>
  </si>
  <si>
    <t>Cia Do Churrasco</t>
  </si>
  <si>
    <t>Bobs Shopping Riomar</t>
  </si>
  <si>
    <t>Mlp *Magazineluiz(03/06)</t>
  </si>
  <si>
    <t>Anuidade Diferenciad(08/12)</t>
  </si>
  <si>
    <t>O Esfiheiro</t>
  </si>
  <si>
    <t>Posto Petroturbo Ltda</t>
  </si>
  <si>
    <t>Big Burguer</t>
  </si>
  <si>
    <t>Elzo Variedades</t>
  </si>
  <si>
    <t>Mercadopago*Spettuspaula</t>
  </si>
  <si>
    <t>Bar Do Peixe</t>
  </si>
  <si>
    <t>Mercadopago*Naldinho</t>
  </si>
  <si>
    <t>Agamenon Pizzaria</t>
  </si>
  <si>
    <t>Parc=112senac Web (01/12)</t>
  </si>
  <si>
    <t>Restante Bar Do Bode</t>
  </si>
  <si>
    <t>Madoska</t>
  </si>
  <si>
    <t>Alura *Alura (02/12)</t>
  </si>
  <si>
    <t>Trevo Distribuidora (04/10)</t>
  </si>
  <si>
    <t>Mercpag*Doutorimpres(06/10)</t>
  </si>
  <si>
    <t>Mercadopago*Serranegra</t>
  </si>
  <si>
    <t>Feng Comercio</t>
  </si>
  <si>
    <t>Amigo Do Fogao</t>
  </si>
  <si>
    <t>Pag*Silvomachadoleite</t>
  </si>
  <si>
    <t>Pedro Laser</t>
  </si>
  <si>
    <t>Pag*Dlinhas</t>
  </si>
  <si>
    <t>Natura-Sintonia Beleza</t>
  </si>
  <si>
    <t>Pag*Lojadefabrica</t>
  </si>
  <si>
    <t>Mlp *Magazineluiza</t>
  </si>
  <si>
    <t>Mlp *Magazineluiz(02/06)</t>
  </si>
  <si>
    <t>Anuidade Diferenciad(07/12)</t>
  </si>
  <si>
    <t>Raiza</t>
  </si>
  <si>
    <t>Estacao Bananeiras</t>
  </si>
  <si>
    <t>E B Comercios</t>
  </si>
  <si>
    <t>Mercadopago*Postodajurity</t>
  </si>
  <si>
    <t>Gostinho Caseiro</t>
  </si>
  <si>
    <t>Divinus Burguer</t>
  </si>
  <si>
    <t>Rest Varanda Delivery</t>
  </si>
  <si>
    <t>Pedro Imperiano Lucena</t>
  </si>
  <si>
    <t>Alura *Alura (01/12)</t>
  </si>
  <si>
    <t>Pag*Osmaralexandreda</t>
  </si>
  <si>
    <t>Jpn Comercio</t>
  </si>
  <si>
    <t>Pag*Uauprodutoradeeve</t>
  </si>
  <si>
    <t>Jose Inaldo Da Silva</t>
  </si>
  <si>
    <t>Pg *Ton Edilene Rodr</t>
  </si>
  <si>
    <t>Posto Petroturbo</t>
  </si>
  <si>
    <t>Josenaldo Jose Da Sil</t>
  </si>
  <si>
    <t>Casasbahia</t>
  </si>
  <si>
    <t>The Heaven Burguer</t>
  </si>
  <si>
    <t>Pag*Oreidascoxinhas</t>
  </si>
  <si>
    <t>Mercadopago*Mercado</t>
  </si>
  <si>
    <t>Minimercado</t>
  </si>
  <si>
    <t>Mp *Hillshopp</t>
  </si>
  <si>
    <t>Forte Frutos</t>
  </si>
  <si>
    <t>Panificadora Pandine</t>
  </si>
  <si>
    <t>Numar</t>
  </si>
  <si>
    <t>Drogasil</t>
  </si>
  <si>
    <t>Pag*Andregomespenna</t>
  </si>
  <si>
    <t>Vila De Goiana Combust</t>
  </si>
  <si>
    <t>Pg *Renan Da Carne De</t>
  </si>
  <si>
    <t>Pag*Allforcecomercioe</t>
  </si>
  <si>
    <t>Ifood *Ifd*Top Burgu</t>
  </si>
  <si>
    <t>Panini</t>
  </si>
  <si>
    <t>Trevo Distribuidora (03/10)</t>
  </si>
  <si>
    <t>Mercpag*Doutorimpres(05/10)</t>
  </si>
  <si>
    <t>99* Pop 21jan 09h31min</t>
  </si>
  <si>
    <t>Multilab Ferreira Colo</t>
  </si>
  <si>
    <t>99* Pop 20jan 13h50min</t>
  </si>
  <si>
    <t>Mercadolivre*Queropassage</t>
  </si>
  <si>
    <t>Pague Menos 1205</t>
  </si>
  <si>
    <t>99* Pop 20jan 15h49min</t>
  </si>
  <si>
    <t>Mlp *Magazineluiz(01/06)</t>
  </si>
  <si>
    <t>Juntos Somos Mais</t>
  </si>
  <si>
    <t>99* Pop 18jan 20h11min</t>
  </si>
  <si>
    <t>J Santos E Siqueira L</t>
  </si>
  <si>
    <t>G Florisbelo Com Ltda</t>
  </si>
  <si>
    <t>Hna*Oboticario</t>
  </si>
  <si>
    <t>Cestone 5</t>
  </si>
  <si>
    <t>Pgo*Sanmichell Cafeter</t>
  </si>
  <si>
    <t>Pag*Jmsrecuperadorade</t>
  </si>
  <si>
    <t>Food Market Convenienc</t>
  </si>
  <si>
    <t>Marta Geovanna Cardos</t>
  </si>
  <si>
    <t>Fba Comercio Varejista</t>
  </si>
  <si>
    <t>La Roque Pao Cia</t>
  </si>
  <si>
    <t>Ivanice Barbosa</t>
  </si>
  <si>
    <t>Carne E Queijo Cachoei</t>
  </si>
  <si>
    <t>Boleria</t>
  </si>
  <si>
    <t>99* Pop 22dez 16h34min</t>
  </si>
  <si>
    <t>Eliane Siqueira Figue</t>
  </si>
  <si>
    <t>Mercadopago*Conveniencia</t>
  </si>
  <si>
    <t>Anuidade Diferenciad(06/12)</t>
  </si>
  <si>
    <t>Pag*Dompedroemporio</t>
  </si>
  <si>
    <t>Booking.Com Brasil Servic</t>
  </si>
  <si>
    <t>Pag*Claudiamarina</t>
  </si>
  <si>
    <t>Crepe Da Hora</t>
  </si>
  <si>
    <t>O Rei Das Coxinhas</t>
  </si>
  <si>
    <t>Alda Confeccoes</t>
  </si>
  <si>
    <t>Pag*Bodeassadodo</t>
  </si>
  <si>
    <t>Mercadopago*Roupassocial</t>
  </si>
  <si>
    <t>Maribelle</t>
  </si>
  <si>
    <t>Parmeggio</t>
  </si>
  <si>
    <t>Polo Comercial Estacio</t>
  </si>
  <si>
    <t>Lvf Empreendimentos</t>
  </si>
  <si>
    <t>Filial Shopping Caruar</t>
  </si>
  <si>
    <t>Kalunga Shopping Carua</t>
  </si>
  <si>
    <t>M F P Comercio De Artig</t>
  </si>
  <si>
    <t>Bob S Quiosque Caruaru</t>
  </si>
  <si>
    <t>Pgo*Farmacia Do Trabal</t>
  </si>
  <si>
    <t>Padre Cicero</t>
  </si>
  <si>
    <t>Bnn Brasil</t>
  </si>
  <si>
    <t>Nene Churrascaria</t>
  </si>
  <si>
    <t>Posto Kayka</t>
  </si>
  <si>
    <t>Mercadinho Liberato</t>
  </si>
  <si>
    <t>Olivete Aleixo De Mene</t>
  </si>
  <si>
    <t>Carne E Queijo Cachoeir</t>
  </si>
  <si>
    <t>G Bijuteiras</t>
  </si>
  <si>
    <t>Acqio*Auto Posto Da Pa</t>
  </si>
  <si>
    <t>Trevo Distribuidora (02/10)</t>
  </si>
  <si>
    <t>Mercpag*Doutorimpres(04/10)</t>
  </si>
  <si>
    <t>99* Pop 17dez 14h48min</t>
  </si>
  <si>
    <t>Samanda Stella Barbosa</t>
  </si>
  <si>
    <t>99* Pop 16dez 16h28min</t>
  </si>
  <si>
    <t>99* Pop 16dez 14h23min</t>
  </si>
  <si>
    <t>Di Santinni</t>
  </si>
  <si>
    <t>Dghust Grill</t>
  </si>
  <si>
    <t>Pague Menos 1102</t>
  </si>
  <si>
    <t>Cea Crs 465 Ecpc</t>
  </si>
  <si>
    <t>F G Da Costa E Cia Ltd</t>
  </si>
  <si>
    <t>Lojas Americanas 373</t>
  </si>
  <si>
    <t>Bruno Santos De Holand</t>
  </si>
  <si>
    <t>A Granel I</t>
  </si>
  <si>
    <t>Dm*Sheincom</t>
  </si>
  <si>
    <t>Bobs Garanhuns Pe</t>
  </si>
  <si>
    <t>99* Pop 23nov 12h23min</t>
  </si>
  <si>
    <t>Arl Doces E Festas</t>
  </si>
  <si>
    <t>Anuidade Diferenciad(05/12)</t>
  </si>
  <si>
    <t>Wow Comedoria</t>
  </si>
  <si>
    <t>Pag*Frisabor</t>
  </si>
  <si>
    <t>Pizza Hut - Casa Forte</t>
  </si>
  <si>
    <t>Plaza Casa Forte</t>
  </si>
  <si>
    <t>Pag*Garanhuns</t>
  </si>
  <si>
    <t>Pag*Botecobeer</t>
  </si>
  <si>
    <t>Acai Concept Marco 0</t>
  </si>
  <si>
    <t>Sundown Park</t>
  </si>
  <si>
    <t>Sps Entretenimentos L</t>
  </si>
  <si>
    <t>Mac Donalds</t>
  </si>
  <si>
    <t>Pag*Iangchao</t>
  </si>
  <si>
    <t>Trevo Distribuidora (01/10)</t>
  </si>
  <si>
    <t>Luz Temakeria</t>
  </si>
  <si>
    <t>Mercadopago*Lojamabel</t>
  </si>
  <si>
    <t>Pg *Milk Shake Lopes M</t>
  </si>
  <si>
    <t>Pg *Redstore</t>
  </si>
  <si>
    <t>Pg *Grupo Silva E Arau</t>
  </si>
  <si>
    <t>Auricelio Batista Ces</t>
  </si>
  <si>
    <t>Pizzaria Modelo</t>
  </si>
  <si>
    <t>Restaurante Casa Grand</t>
  </si>
  <si>
    <t>Farmacia Pague Menos</t>
  </si>
  <si>
    <t>Varejao Atacarejo</t>
  </si>
  <si>
    <t>Posto *Kompare</t>
  </si>
  <si>
    <t>Mercadopago*Reidapicanha</t>
  </si>
  <si>
    <t>Frango Lito Caruaru</t>
  </si>
  <si>
    <t>Pag*Annyk</t>
  </si>
  <si>
    <t>Mercpag*Doutorimpres(03/10)</t>
  </si>
  <si>
    <t>Pag*Josefaalexandrede</t>
  </si>
  <si>
    <t>Lojas Americanas 243</t>
  </si>
  <si>
    <t>Cea Rcf 413 Ecpc</t>
  </si>
  <si>
    <t>Pajeu Nordeste</t>
  </si>
  <si>
    <t>Shopping Boa Vista</t>
  </si>
  <si>
    <t>Lojas Americanas 56</t>
  </si>
  <si>
    <t>Hakata</t>
  </si>
  <si>
    <t>Fukuoka Comercio De Al</t>
  </si>
  <si>
    <t>Sppe-Shp Tacaruna</t>
  </si>
  <si>
    <t>K J Rodrigues Comerci</t>
  </si>
  <si>
    <t>Pag*Harosushiunidadec</t>
  </si>
  <si>
    <t>Categoria</t>
  </si>
  <si>
    <t>Mercado</t>
  </si>
  <si>
    <t>Comida Fora</t>
  </si>
  <si>
    <t>Pet</t>
  </si>
  <si>
    <t>Farmácia</t>
  </si>
  <si>
    <t>Transporte</t>
  </si>
  <si>
    <t>Outros</t>
  </si>
  <si>
    <t>Telefone</t>
  </si>
  <si>
    <t>Academia</t>
  </si>
  <si>
    <t>Streaming</t>
  </si>
  <si>
    <t>Educação</t>
  </si>
  <si>
    <t>Média</t>
  </si>
  <si>
    <t>Mês Atual</t>
  </si>
  <si>
    <t>Mês/Ano</t>
  </si>
  <si>
    <t>9/2023</t>
  </si>
  <si>
    <t>8/2023</t>
  </si>
  <si>
    <t>7/2023</t>
  </si>
  <si>
    <t>6/2023</t>
  </si>
  <si>
    <t>5/2023</t>
  </si>
  <si>
    <t>4/2023</t>
  </si>
  <si>
    <t>3/2023</t>
  </si>
  <si>
    <t>2/2023</t>
  </si>
  <si>
    <t>1/2023</t>
  </si>
  <si>
    <t>12/2022</t>
  </si>
  <si>
    <t>11/2022</t>
  </si>
  <si>
    <t>Kitinete Lanches</t>
  </si>
  <si>
    <t>Galo Cell</t>
  </si>
  <si>
    <t>B B Sanduiches</t>
  </si>
  <si>
    <t>Mp *Recheadao</t>
  </si>
  <si>
    <t>Premium</t>
  </si>
  <si>
    <t>Pg *Ton Luanaruto La</t>
  </si>
  <si>
    <t>Vitalino Comedoria</t>
  </si>
  <si>
    <t>If*Ifoodcom Agnc</t>
  </si>
  <si>
    <t>Atacadao 243 As</t>
  </si>
  <si>
    <t>Multiplan Administrado</t>
  </si>
  <si>
    <t>Parc=112senac Web (09/12)</t>
  </si>
  <si>
    <t>Alura *Alura (10/12)</t>
  </si>
  <si>
    <t>Pg *Dinamicatrein (01/12)</t>
  </si>
  <si>
    <t>Shopee *Lunalu</t>
  </si>
  <si>
    <t>Sho*Gportodistribui</t>
  </si>
  <si>
    <t>Aliexpress</t>
  </si>
  <si>
    <t>Mercadolivre*Pixtecnocubo</t>
  </si>
  <si>
    <t>Madeiramadeir (02/04)</t>
  </si>
  <si>
    <t>Amazon Marketplace (02/10)</t>
  </si>
  <si>
    <t>Amazon Marketplace</t>
  </si>
  <si>
    <t>Amazon Marketplace (02/04)</t>
  </si>
  <si>
    <t>Americanas *America(03/05)</t>
  </si>
  <si>
    <t>Hotelscom72605106221(04/04)</t>
  </si>
  <si>
    <t>Gf Lingerie</t>
  </si>
  <si>
    <t>Armando Ferragens E</t>
  </si>
  <si>
    <t>Pag*Joseroberto</t>
  </si>
  <si>
    <t>Tip 80</t>
  </si>
  <si>
    <t>Triade Comercio De Al</t>
  </si>
  <si>
    <t>Pharma Pharma</t>
  </si>
  <si>
    <t>Monica Maria Alves Da Sil</t>
  </si>
  <si>
    <t>Booking Com Brasil Servic</t>
  </si>
  <si>
    <t>Amor Na Panela</t>
  </si>
  <si>
    <t>Maria Aparecida</t>
  </si>
  <si>
    <t>Pag*Lucascavalcante</t>
  </si>
  <si>
    <t>Pag*Ermelindoassuncao</t>
  </si>
  <si>
    <t>Pg *Ton Db Multmarcas</t>
  </si>
  <si>
    <t>Nammi Sweetness</t>
  </si>
  <si>
    <t>Pag*Bilheteriadigital</t>
  </si>
  <si>
    <t>Maralco Comercio De Al</t>
  </si>
  <si>
    <t>Mercado Extra 1635 Lar</t>
  </si>
  <si>
    <t>Pag*Delice</t>
  </si>
  <si>
    <t>Pg *Ton Vida Animal</t>
  </si>
  <si>
    <t>Farmacia Santa Ana Ii</t>
  </si>
  <si>
    <t>Posto Modelo</t>
  </si>
  <si>
    <t>Pagamento De Fatura</t>
  </si>
  <si>
    <t>Doctor Farma</t>
  </si>
  <si>
    <t>Tempero Nordestino</t>
  </si>
  <si>
    <t>Dom Fernandes Restaura</t>
  </si>
  <si>
    <t>Recanto Do Paulista</t>
  </si>
  <si>
    <t>Parc=112senac Web (10/12)</t>
  </si>
  <si>
    <t>Alura *Alura (11/12)</t>
  </si>
  <si>
    <t>Bondinho Pao*Bondinho</t>
  </si>
  <si>
    <t>Ingresso Com*Tremdocorcov</t>
  </si>
  <si>
    <t>99* Pop 05nov 15h24min</t>
  </si>
  <si>
    <t>99* Pop 04nov 10h15min</t>
  </si>
  <si>
    <t>99* Pop 04nov 16h29min</t>
  </si>
  <si>
    <t>99* Pop 03nov 21h11min</t>
  </si>
  <si>
    <t>Pg *Dinamicatrein (02/12)</t>
  </si>
  <si>
    <t>Madeiramadeir (03/04)</t>
  </si>
  <si>
    <t>Amazon Marketplace (03/10)</t>
  </si>
  <si>
    <t>Amazon Marketplace (03/04)</t>
  </si>
  <si>
    <t>Americanas *America(04/05)</t>
  </si>
  <si>
    <t>Comercial Casa Dos Frio</t>
  </si>
  <si>
    <t>Renan Do Queijo</t>
  </si>
  <si>
    <t>Farmacia Renascer</t>
  </si>
  <si>
    <t>Cafeteria E Chocolatari</t>
  </si>
  <si>
    <t>Limite disponível</t>
  </si>
  <si>
    <t>11/2023</t>
  </si>
  <si>
    <t>Dia 15</t>
  </si>
  <si>
    <t>Vencimento</t>
  </si>
  <si>
    <t>Fatura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</si>
  <si>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</si>
  <si>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</si>
  <si>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</si>
  <si>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</si>
  <si>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</si>
  <si>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</si>
  <si>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</si>
  <si>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</si>
  <si>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</si>
  <si>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Soma</t>
  </si>
  <si>
    <t>Dia 1</t>
  </si>
  <si>
    <t>Dia 24</t>
  </si>
  <si>
    <t>Dia 5</t>
  </si>
  <si>
    <t>Dia 11</t>
  </si>
  <si>
    <t>Dia 7</t>
  </si>
  <si>
    <t>Custos Variáveis M0</t>
  </si>
  <si>
    <t>Custos Fixos M0</t>
  </si>
  <si>
    <t>Gastos Totais</t>
  </si>
  <si>
    <t>Atual</t>
  </si>
  <si>
    <t>Tendência</t>
  </si>
  <si>
    <t>Dias</t>
  </si>
  <si>
    <t>Dia Atual</t>
  </si>
  <si>
    <t>Gastos no Cartão</t>
  </si>
  <si>
    <t>Período:</t>
  </si>
  <si>
    <t>Gestão Financeira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</si>
</sst>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9" formatCode="&quot;R$&quot;\ #,##0.00"/>
    <numFmt numFmtId="171" formatCode="_-&quot;R$&quot;\ * #,##0_-;\-&quot;R$&quot;\ * #,##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48"/>
      <color theme="1"/>
      <name val="Aptos ExtraBold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44" fontId="3" fillId="3" borderId="0" xfId="1" applyFont="1" applyFill="1" applyAlignment="1">
      <alignment horizontal="center" vertical="center" wrapText="1"/>
    </xf>
    <xf numFmtId="44" fontId="4" fillId="4" borderId="0" xfId="1" applyFont="1" applyFill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17" fontId="0" fillId="0" borderId="0" xfId="0" applyNumberFormat="1"/>
    <xf numFmtId="14" fontId="4" fillId="4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69" fontId="4" fillId="4" borderId="0" xfId="1" applyNumberFormat="1" applyFont="1" applyFill="1" applyAlignment="1">
      <alignment horizontal="center" vertical="center" wrapText="1"/>
    </xf>
    <xf numFmtId="169" fontId="0" fillId="0" borderId="0" xfId="1" applyNumberFormat="1" applyFont="1" applyAlignment="1">
      <alignment horizontal="right" vertical="center" wrapText="1"/>
    </xf>
    <xf numFmtId="169" fontId="0" fillId="0" borderId="0" xfId="0" applyNumberFormat="1" applyAlignment="1">
      <alignment horizontal="right" vertical="center" wrapText="1"/>
    </xf>
    <xf numFmtId="169" fontId="0" fillId="0" borderId="0" xfId="1" applyNumberFormat="1" applyFont="1" applyAlignment="1">
      <alignment horizontal="right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171" fontId="0" fillId="0" borderId="1" xfId="0" applyNumberFormat="1" applyBorder="1"/>
    <xf numFmtId="171" fontId="0" fillId="0" borderId="0" xfId="0" applyNumberFormat="1"/>
    <xf numFmtId="0" fontId="0" fillId="5" borderId="1" xfId="0" applyFill="1" applyBorder="1" applyAlignment="1">
      <alignment horizontal="right"/>
    </xf>
    <xf numFmtId="0" fontId="0" fillId="5" borderId="0" xfId="0" applyFill="1"/>
    <xf numFmtId="0" fontId="7" fillId="5" borderId="0" xfId="0" applyFont="1" applyFill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0" fontId="6" fillId="5" borderId="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4" fontId="0" fillId="5" borderId="0" xfId="1" applyFont="1" applyFill="1"/>
    <xf numFmtId="44" fontId="0" fillId="5" borderId="0" xfId="1" applyFont="1" applyFill="1" applyAlignment="1">
      <alignment horizontal="center"/>
    </xf>
    <xf numFmtId="44" fontId="0" fillId="5" borderId="0" xfId="0" applyNumberFormat="1" applyFill="1"/>
    <xf numFmtId="14" fontId="0" fillId="5" borderId="0" xfId="0" applyNumberFormat="1" applyFill="1"/>
    <xf numFmtId="0" fontId="0" fillId="5" borderId="1" xfId="0" applyFill="1" applyBorder="1"/>
    <xf numFmtId="171" fontId="0" fillId="5" borderId="1" xfId="1" applyNumberFormat="1" applyFont="1" applyFill="1" applyBorder="1"/>
    <xf numFmtId="171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44" fontId="0" fillId="5" borderId="1" xfId="1" applyFont="1" applyFill="1" applyBorder="1"/>
    <xf numFmtId="16" fontId="0" fillId="5" borderId="1" xfId="0" applyNumberFormat="1" applyFill="1" applyBorder="1" applyAlignment="1">
      <alignment horizontal="center"/>
    </xf>
    <xf numFmtId="0" fontId="8" fillId="5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Informações!$M$22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Informações!$N$21:$X$21</c:f>
              <c:strCache>
                <c:ptCount val="11"/>
                <c:pt idx="0">
                  <c:v>Mercado</c:v>
                </c:pt>
                <c:pt idx="1">
                  <c:v>Comida Fora</c:v>
                </c:pt>
                <c:pt idx="2">
                  <c:v>Pet</c:v>
                </c:pt>
                <c:pt idx="3">
                  <c:v>Lazer</c:v>
                </c:pt>
                <c:pt idx="4">
                  <c:v>Farmácia</c:v>
                </c:pt>
                <c:pt idx="5">
                  <c:v>Transporte</c:v>
                </c:pt>
                <c:pt idx="6">
                  <c:v>Outros</c:v>
                </c:pt>
                <c:pt idx="7">
                  <c:v>Telefone</c:v>
                </c:pt>
                <c:pt idx="8">
                  <c:v>Academia</c:v>
                </c:pt>
                <c:pt idx="9">
                  <c:v>Streaming</c:v>
                </c:pt>
                <c:pt idx="10">
                  <c:v>Educação</c:v>
                </c:pt>
              </c:strCache>
            </c:strRef>
          </c:cat>
          <c:val>
            <c:numRef>
              <c:f>Informações!$N$22:$X$22</c:f>
              <c:numCache>
                <c:formatCode>_("R$"* #,##0.00_);_("R$"* \(#,##0.00\);_("R$"* "-"??_);_(@_)</c:formatCode>
                <c:ptCount val="11"/>
                <c:pt idx="0">
                  <c:v>1399.3299999999997</c:v>
                </c:pt>
                <c:pt idx="1">
                  <c:v>1772.5930769230768</c:v>
                </c:pt>
                <c:pt idx="2">
                  <c:v>93.052307692307693</c:v>
                </c:pt>
                <c:pt idx="3">
                  <c:v>512.11461538461538</c:v>
                </c:pt>
                <c:pt idx="4">
                  <c:v>133.97384615384615</c:v>
                </c:pt>
                <c:pt idx="5">
                  <c:v>548.84</c:v>
                </c:pt>
                <c:pt idx="6">
                  <c:v>2974.0653846153846</c:v>
                </c:pt>
                <c:pt idx="7">
                  <c:v>15.228461538461536</c:v>
                </c:pt>
                <c:pt idx="8">
                  <c:v>96.784615384615364</c:v>
                </c:pt>
                <c:pt idx="9">
                  <c:v>44.462307692307682</c:v>
                </c:pt>
                <c:pt idx="10">
                  <c:v>383.41230769230776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0-40BC-98CA-5EAC7EB8CBAC}"/>
            </c:ext>
          </c:extLst>
        </c:ser>
        <c:ser>
          <c:idx val="1"/>
          <c:order val="1"/>
          <c:tx>
            <c:strRef>
              <c:f>Informações!$M$23</c:f>
              <c:strCache>
                <c:ptCount val="1"/>
                <c:pt idx="0">
                  <c:v>Mês Atual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Informações!$N$21:$X$21</c:f>
              <c:strCache>
                <c:ptCount val="11"/>
                <c:pt idx="0">
                  <c:v>Mercado</c:v>
                </c:pt>
                <c:pt idx="1">
                  <c:v>Comida Fora</c:v>
                </c:pt>
                <c:pt idx="2">
                  <c:v>Pet</c:v>
                </c:pt>
                <c:pt idx="3">
                  <c:v>Lazer</c:v>
                </c:pt>
                <c:pt idx="4">
                  <c:v>Farmácia</c:v>
                </c:pt>
                <c:pt idx="5">
                  <c:v>Transporte</c:v>
                </c:pt>
                <c:pt idx="6">
                  <c:v>Outros</c:v>
                </c:pt>
                <c:pt idx="7">
                  <c:v>Telefone</c:v>
                </c:pt>
                <c:pt idx="8">
                  <c:v>Academia</c:v>
                </c:pt>
                <c:pt idx="9">
                  <c:v>Streaming</c:v>
                </c:pt>
                <c:pt idx="10">
                  <c:v>Educação</c:v>
                </c:pt>
              </c:strCache>
            </c:strRef>
          </c:cat>
          <c:val>
            <c:numRef>
              <c:f>Informações!$N$23:$X$23</c:f>
              <c:numCache>
                <c:formatCode>_("R$"* #,##0.00_);_("R$"* \(#,##0.00\);_("R$"* "-"??_);_(@_)</c:formatCode>
                <c:ptCount val="11"/>
                <c:pt idx="0">
                  <c:v>614.37</c:v>
                </c:pt>
                <c:pt idx="1">
                  <c:v>690.53</c:v>
                </c:pt>
                <c:pt idx="2">
                  <c:v>35</c:v>
                </c:pt>
                <c:pt idx="3">
                  <c:v>652.5</c:v>
                </c:pt>
                <c:pt idx="4">
                  <c:v>238.46</c:v>
                </c:pt>
                <c:pt idx="5">
                  <c:v>788.68</c:v>
                </c:pt>
                <c:pt idx="6">
                  <c:v>1562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869.24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0-40BC-98CA-5EAC7EB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09664"/>
        <c:axId val="966577600"/>
      </c:barChart>
      <c:catAx>
        <c:axId val="9719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577600"/>
        <c:crosses val="autoZero"/>
        <c:auto val="1"/>
        <c:lblAlgn val="ctr"/>
        <c:lblOffset val="100"/>
        <c:noMultiLvlLbl val="0"/>
      </c:catAx>
      <c:valAx>
        <c:axId val="966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9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Renda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3-4B56-86C5-3DA1FC6B77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173-4B56-86C5-3DA1FC6B7779}"/>
              </c:ext>
            </c:extLst>
          </c:dPt>
          <c:cat>
            <c:strRef>
              <c:f>(Informações!$B$43,Informações!$B$73)</c:f>
              <c:strCache>
                <c:ptCount val="2"/>
                <c:pt idx="0">
                  <c:v>Rendas</c:v>
                </c:pt>
                <c:pt idx="1">
                  <c:v>Gastos Totais</c:v>
                </c:pt>
              </c:strCache>
            </c:strRef>
          </c:cat>
          <c:val>
            <c:numRef>
              <c:f>(Informações!$C$44,Informações!$D$61)</c:f>
              <c:numCache>
                <c:formatCode>_-"R$"\ * #,##0_-;\-"R$"\ * #,##0_-;_-"R$"\ * "-"??_-;_-@_-</c:formatCode>
                <c:ptCount val="2"/>
                <c:pt idx="0">
                  <c:v>3000</c:v>
                </c:pt>
                <c:pt idx="1">
                  <c:v>2531.3200000000002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B56-86C5-3DA1FC6B77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73-4B56-86C5-3DA1FC6B7779}"/>
              </c:ext>
            </c:extLst>
          </c:dPt>
          <c:cat>
            <c:strRef>
              <c:f>(Informações!$B$43,Informações!$B$73)</c:f>
              <c:strCache>
                <c:ptCount val="2"/>
                <c:pt idx="0">
                  <c:v>Rendas</c:v>
                </c:pt>
                <c:pt idx="1">
                  <c:v>Gastos Totais</c:v>
                </c:pt>
              </c:strCache>
            </c:strRef>
          </c:cat>
          <c:val>
            <c:numRef>
              <c:f>(Informações!$C$45,Informações!$C$71)</c:f>
              <c:numCache>
                <c:formatCode>_-"R$"\ * #,##0_-;\-"R$"\ * #,##0_-;_-"R$"\ * "-"??_-;_-@_-</c:formatCode>
                <c:ptCount val="2"/>
                <c:pt idx="0">
                  <c:v>2230.9699999999998</c:v>
                </c:pt>
                <c:pt idx="1">
                  <c:v>4581.54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3-4B56-86C5-3DA1FC6B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547840"/>
        <c:axId val="1938644304"/>
      </c:barChart>
      <c:catAx>
        <c:axId val="9985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644304"/>
        <c:crosses val="autoZero"/>
        <c:auto val="1"/>
        <c:lblAlgn val="ctr"/>
        <c:lblOffset val="100"/>
        <c:noMultiLvlLbl val="0"/>
      </c:catAx>
      <c:valAx>
        <c:axId val="1938644304"/>
        <c:scaling>
          <c:orientation val="minMax"/>
          <c:max val="8000"/>
          <c:min val="0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9985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Custos Variáveis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Informações!$B$64:$B$70</c:f>
              <c:strCache>
                <c:ptCount val="7"/>
                <c:pt idx="0">
                  <c:v>Mercado</c:v>
                </c:pt>
                <c:pt idx="1">
                  <c:v>Comida Fora</c:v>
                </c:pt>
                <c:pt idx="2">
                  <c:v>Pet</c:v>
                </c:pt>
                <c:pt idx="3">
                  <c:v>Lazer</c:v>
                </c:pt>
                <c:pt idx="4">
                  <c:v>Farmácia</c:v>
                </c:pt>
                <c:pt idx="5">
                  <c:v>Transporte</c:v>
                </c:pt>
                <c:pt idx="6">
                  <c:v>Outros</c:v>
                </c:pt>
              </c:strCache>
            </c:strRef>
          </c:cat>
          <c:val>
            <c:numRef>
              <c:f>Informações!$C$64:$C$70</c:f>
              <c:numCache>
                <c:formatCode>_("R$"* #,##0.00_);_("R$"* \(#,##0.00\);_("R$"* "-"??_);_(@_)</c:formatCode>
                <c:ptCount val="7"/>
                <c:pt idx="0">
                  <c:v>614.37</c:v>
                </c:pt>
                <c:pt idx="1">
                  <c:v>690.53</c:v>
                </c:pt>
                <c:pt idx="2">
                  <c:v>35</c:v>
                </c:pt>
                <c:pt idx="3">
                  <c:v>652.5</c:v>
                </c:pt>
                <c:pt idx="4">
                  <c:v>238.46</c:v>
                </c:pt>
                <c:pt idx="5">
                  <c:v>788.68</c:v>
                </c:pt>
                <c:pt idx="6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AB3-8347-7ED9FB5624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24</xdr:row>
      <xdr:rowOff>14287</xdr:rowOff>
    </xdr:from>
    <xdr:to>
      <xdr:col>18</xdr:col>
      <xdr:colOff>38100</xdr:colOff>
      <xdr:row>38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E91EE-520B-BA70-B284-26A9C360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552451</xdr:colOff>
      <xdr:row>4</xdr:row>
      <xdr:rowOff>28575</xdr:rowOff>
    </xdr:from>
    <xdr:to>
      <xdr:col>2</xdr:col>
      <xdr:colOff>581025</xdr:colOff>
      <xdr:row>18</xdr:row>
      <xdr:rowOff>33337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BF7C9D5-E997-8322-4EB2-B319099B5712}"/>
            </a:ext>
          </a:extLst>
        </xdr:cNvPr>
        <xdr:cNvGrpSpPr/>
      </xdr:nvGrpSpPr>
      <xdr:grpSpPr>
        <a:xfrm>
          <a:off x="552451" y="1409700"/>
          <a:ext cx="1895474" cy="2671762"/>
          <a:chOff x="3362326" y="1371600"/>
          <a:chExt cx="1895474" cy="2671762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F482605-2CB1-1AA6-C29D-C9E71C791337}"/>
              </a:ext>
            </a:extLst>
          </xdr:cNvPr>
          <xdr:cNvGraphicFramePr/>
        </xdr:nvGraphicFramePr>
        <xdr:xfrm>
          <a:off x="3362326" y="1371600"/>
          <a:ext cx="1895474" cy="2671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C$46">
        <xdr:nvSpPr>
          <xdr:cNvPr id="6" name="Retângulo 5">
            <a:extLst>
              <a:ext uri="{FF2B5EF4-FFF2-40B4-BE49-F238E27FC236}">
                <a16:creationId xmlns:a16="http://schemas.microsoft.com/office/drawing/2014/main" id="{439E0ED9-C6CF-C78C-AD75-01628418EF20}"/>
              </a:ext>
            </a:extLst>
          </xdr:cNvPr>
          <xdr:cNvSpPr/>
        </xdr:nvSpPr>
        <xdr:spPr>
          <a:xfrm>
            <a:off x="3524250" y="2047875"/>
            <a:ext cx="704850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B7DBBAA-96F8-4BD7-905B-ADFA5BA7643C}" type="TxLink">
              <a:rPr lang="en-US" sz="1000" b="1" i="0" u="none" strike="noStrike">
                <a:solidFill>
                  <a:schemeClr val="accent6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t> R$ 5.231 </a:t>
            </a:fld>
            <a:endParaRPr lang="pt-BR" sz="1000" b="1">
              <a:solidFill>
                <a:schemeClr val="accent6">
                  <a:lumMod val="50000"/>
                </a:schemeClr>
              </a:solidFill>
            </a:endParaRPr>
          </a:p>
        </xdr:txBody>
      </xdr:sp>
      <xdr:sp macro="" textlink="$C$44">
        <xdr:nvSpPr>
          <xdr:cNvPr id="7" name="Retângulo 6">
            <a:extLst>
              <a:ext uri="{FF2B5EF4-FFF2-40B4-BE49-F238E27FC236}">
                <a16:creationId xmlns:a16="http://schemas.microsoft.com/office/drawing/2014/main" id="{BA778FF9-168D-76EF-01D1-92D1E922FD54}"/>
              </a:ext>
            </a:extLst>
          </xdr:cNvPr>
          <xdr:cNvSpPr/>
        </xdr:nvSpPr>
        <xdr:spPr>
          <a:xfrm rot="16200000">
            <a:off x="3209926" y="3143250"/>
            <a:ext cx="90487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74A4FE3-13D5-438D-A8A9-714D8D2DD28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R$ 3.000 </a:t>
            </a:fld>
            <a:endParaRPr lang="pt-BR" sz="1100"/>
          </a:p>
        </xdr:txBody>
      </xdr:sp>
      <xdr:sp macro="" textlink="$B$44">
        <xdr:nvSpPr>
          <xdr:cNvPr id="8" name="Retângulo 7">
            <a:extLst>
              <a:ext uri="{FF2B5EF4-FFF2-40B4-BE49-F238E27FC236}">
                <a16:creationId xmlns:a16="http://schemas.microsoft.com/office/drawing/2014/main" id="{0A3AA0E1-7C2D-37CB-C7C3-B42AB42C35B9}"/>
              </a:ext>
            </a:extLst>
          </xdr:cNvPr>
          <xdr:cNvSpPr/>
        </xdr:nvSpPr>
        <xdr:spPr>
          <a:xfrm rot="16200000">
            <a:off x="3481388" y="3138487"/>
            <a:ext cx="904875" cy="3429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9140545-53EC-4C80-B564-F6136D9B3718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Bolsa Aline</a:t>
            </a:fld>
            <a:endParaRPr lang="pt-BR" sz="1100" b="1"/>
          </a:p>
        </xdr:txBody>
      </xdr:sp>
      <xdr:sp macro="" textlink="$C$74">
        <xdr:nvSpPr>
          <xdr:cNvPr id="10" name="Retângulo 9">
            <a:extLst>
              <a:ext uri="{FF2B5EF4-FFF2-40B4-BE49-F238E27FC236}">
                <a16:creationId xmlns:a16="http://schemas.microsoft.com/office/drawing/2014/main" id="{7400080A-DD9A-4CD2-A656-238322A33F62}"/>
              </a:ext>
            </a:extLst>
          </xdr:cNvPr>
          <xdr:cNvSpPr/>
        </xdr:nvSpPr>
        <xdr:spPr>
          <a:xfrm>
            <a:off x="4371975" y="1552575"/>
            <a:ext cx="781050" cy="2857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B116B3A-CB50-4B9C-9400-76132379E742}" type="TxLink">
              <a:rPr lang="en-US" sz="900" b="1" i="0" u="none" strike="noStrike">
                <a:solidFill>
                  <a:schemeClr val="accent2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 R$ 7.113 </a:t>
            </a:fld>
            <a:endParaRPr lang="pt-BR" sz="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$B$45">
        <xdr:nvSpPr>
          <xdr:cNvPr id="11" name="Retângulo 10">
            <a:extLst>
              <a:ext uri="{FF2B5EF4-FFF2-40B4-BE49-F238E27FC236}">
                <a16:creationId xmlns:a16="http://schemas.microsoft.com/office/drawing/2014/main" id="{B0C5E726-3A5A-4159-946B-F17CFAFF1E95}"/>
              </a:ext>
            </a:extLst>
          </xdr:cNvPr>
          <xdr:cNvSpPr/>
        </xdr:nvSpPr>
        <xdr:spPr>
          <a:xfrm rot="16200000">
            <a:off x="3552829" y="2400300"/>
            <a:ext cx="790574" cy="44767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34742031-6218-468A-A35D-1FA94327F450}" type="TxLink">
              <a:rPr lang="en-US" sz="9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Auxílio Pedro</a:t>
            </a:fld>
            <a:endParaRPr lang="pt-BR" sz="900" b="1"/>
          </a:p>
        </xdr:txBody>
      </xdr:sp>
      <xdr:sp macro="" textlink="$C$45">
        <xdr:nvSpPr>
          <xdr:cNvPr id="12" name="Retângulo 11">
            <a:extLst>
              <a:ext uri="{FF2B5EF4-FFF2-40B4-BE49-F238E27FC236}">
                <a16:creationId xmlns:a16="http://schemas.microsoft.com/office/drawing/2014/main" id="{F6D09B6A-7000-426F-93C6-887077EFE446}"/>
              </a:ext>
            </a:extLst>
          </xdr:cNvPr>
          <xdr:cNvSpPr/>
        </xdr:nvSpPr>
        <xdr:spPr>
          <a:xfrm rot="16200000">
            <a:off x="3205163" y="2376488"/>
            <a:ext cx="904875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B55723E-0416-444C-A1CC-8B6D8B43C35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R$ 2.231 </a:t>
            </a:fld>
            <a:endParaRPr lang="pt-BR" sz="1100"/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4909FE75-8939-4A0B-BD29-6A461941EEE6}"/>
              </a:ext>
            </a:extLst>
          </xdr:cNvPr>
          <xdr:cNvSpPr/>
        </xdr:nvSpPr>
        <xdr:spPr>
          <a:xfrm rot="16200000">
            <a:off x="4300538" y="3186113"/>
            <a:ext cx="904875" cy="3429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Custos Fixos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FEC3C544-A4F6-4A4A-B130-37FD112B8E82}"/>
              </a:ext>
            </a:extLst>
          </xdr:cNvPr>
          <xdr:cNvSpPr/>
        </xdr:nvSpPr>
        <xdr:spPr>
          <a:xfrm rot="16200000">
            <a:off x="4148137" y="2195513"/>
            <a:ext cx="1209676" cy="3429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Custos Variáveis</a:t>
            </a:r>
          </a:p>
        </xdr:txBody>
      </xdr:sp>
      <xdr:sp macro="" textlink="$D$61">
        <xdr:nvSpPr>
          <xdr:cNvPr id="15" name="Retângulo 14">
            <a:extLst>
              <a:ext uri="{FF2B5EF4-FFF2-40B4-BE49-F238E27FC236}">
                <a16:creationId xmlns:a16="http://schemas.microsoft.com/office/drawing/2014/main" id="{F94D46C0-1998-4A97-9328-8B6EBE57454A}"/>
              </a:ext>
            </a:extLst>
          </xdr:cNvPr>
          <xdr:cNvSpPr/>
        </xdr:nvSpPr>
        <xdr:spPr>
          <a:xfrm rot="16200000">
            <a:off x="4095752" y="3238500"/>
            <a:ext cx="771525" cy="2762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9FF6783C-2886-4893-8F1E-3C80829CCD2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R$ 2.531 </a:t>
            </a:fld>
            <a:endParaRPr lang="pt-BR" sz="1100"/>
          </a:p>
        </xdr:txBody>
      </xdr:sp>
      <xdr:sp macro="" textlink="$C$71">
        <xdr:nvSpPr>
          <xdr:cNvPr id="16" name="Retângulo 15">
            <a:extLst>
              <a:ext uri="{FF2B5EF4-FFF2-40B4-BE49-F238E27FC236}">
                <a16:creationId xmlns:a16="http://schemas.microsoft.com/office/drawing/2014/main" id="{7AABCAD8-18A7-4840-90E5-73C1AE6360F5}"/>
              </a:ext>
            </a:extLst>
          </xdr:cNvPr>
          <xdr:cNvSpPr/>
        </xdr:nvSpPr>
        <xdr:spPr>
          <a:xfrm rot="16200000">
            <a:off x="4095750" y="2295526"/>
            <a:ext cx="771525" cy="27622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D8DF466C-D1A9-491B-BE2D-F77831FD7D86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R$ 4.582 </a:t>
            </a:fld>
            <a:endParaRPr lang="pt-BR" sz="1100"/>
          </a:p>
        </xdr:txBody>
      </xdr:sp>
    </xdr:grpSp>
    <xdr:clientData/>
  </xdr:twoCellAnchor>
  <xdr:twoCellAnchor>
    <xdr:from>
      <xdr:col>2</xdr:col>
      <xdr:colOff>771525</xdr:colOff>
      <xdr:row>4</xdr:row>
      <xdr:rowOff>61912</xdr:rowOff>
    </xdr:from>
    <xdr:to>
      <xdr:col>5</xdr:col>
      <xdr:colOff>361950</xdr:colOff>
      <xdr:row>18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7C0777E-BCB3-C166-D5A1-59E667D2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CB9-5302-4588-A47E-6F1074514CC6}">
  <dimension ref="A1:Y74"/>
  <sheetViews>
    <sheetView showGridLines="0" tabSelected="1" workbookViewId="0">
      <selection activeCell="R10" sqref="R10"/>
    </sheetView>
  </sheetViews>
  <sheetFormatPr defaultRowHeight="15" x14ac:dyDescent="0.25"/>
  <cols>
    <col min="2" max="2" width="18.85546875" bestFit="1" customWidth="1"/>
    <col min="3" max="3" width="12.140625" bestFit="1" customWidth="1"/>
    <col min="4" max="4" width="13.28515625" bestFit="1" customWidth="1"/>
    <col min="5" max="5" width="15.42578125" bestFit="1" customWidth="1"/>
    <col min="6" max="6" width="12.140625" bestFit="1" customWidth="1"/>
    <col min="7" max="7" width="13.28515625" bestFit="1" customWidth="1"/>
    <col min="8" max="8" width="7.140625" bestFit="1" customWidth="1"/>
    <col min="9" max="9" width="2.7109375" bestFit="1" customWidth="1"/>
    <col min="11" max="11" width="10.7109375" bestFit="1" customWidth="1"/>
    <col min="12" max="12" width="10.5703125" bestFit="1" customWidth="1"/>
    <col min="13" max="13" width="12.140625" bestFit="1" customWidth="1"/>
    <col min="14" max="14" width="12" bestFit="1" customWidth="1"/>
    <col min="15" max="15" width="12.140625" bestFit="1" customWidth="1"/>
    <col min="16" max="17" width="10.5703125" bestFit="1" customWidth="1"/>
    <col min="18" max="19" width="12.140625" bestFit="1" customWidth="1"/>
    <col min="20" max="21" width="10.5703125" bestFit="1" customWidth="1"/>
    <col min="22" max="22" width="12.140625" bestFit="1" customWidth="1"/>
    <col min="23" max="23" width="13.28515625" bestFit="1" customWidth="1"/>
    <col min="24" max="24" width="12.140625" bestFit="1" customWidth="1"/>
  </cols>
  <sheetData>
    <row r="1" spans="1:23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23" ht="63.75" x14ac:dyDescent="1">
      <c r="A2" s="39"/>
      <c r="B2" s="54" t="s">
        <v>713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23" x14ac:dyDescent="0.25">
      <c r="A3" s="39"/>
      <c r="B3" s="40" t="s">
        <v>712</v>
      </c>
      <c r="C3" s="38" t="s">
        <v>685</v>
      </c>
      <c r="D3" s="39"/>
      <c r="E3" s="39"/>
      <c r="F3" s="39"/>
      <c r="G3" s="39"/>
      <c r="H3" s="41" t="s">
        <v>709</v>
      </c>
      <c r="I3" s="41">
        <f>VLOOKUP(C3,Análises!B:P,15,0)</f>
        <v>30</v>
      </c>
      <c r="J3" s="39"/>
      <c r="K3" s="39"/>
      <c r="L3" s="39"/>
    </row>
    <row r="4" spans="1:23" x14ac:dyDescent="0.25">
      <c r="A4" s="39"/>
      <c r="B4" s="39"/>
      <c r="C4" s="39"/>
      <c r="D4" s="39"/>
      <c r="E4" s="39"/>
      <c r="F4" s="39"/>
      <c r="G4" s="39"/>
      <c r="H4" s="41" t="s">
        <v>710</v>
      </c>
      <c r="I4" s="42">
        <f ca="1">IF(MONTH(C3)=MONTH(TODAY()),DAY(TODAY()),I3)</f>
        <v>9</v>
      </c>
      <c r="J4" s="39"/>
      <c r="K4" s="39"/>
      <c r="L4" s="39"/>
    </row>
    <row r="5" spans="1:2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23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23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43"/>
      <c r="L7" s="43"/>
    </row>
    <row r="8" spans="1:23" x14ac:dyDescent="0.25">
      <c r="A8" s="39"/>
      <c r="B8" s="39"/>
      <c r="C8" s="39"/>
      <c r="D8" s="39"/>
      <c r="E8" s="39"/>
      <c r="F8" s="44"/>
      <c r="G8" s="39"/>
      <c r="H8" s="39"/>
      <c r="I8" s="44"/>
      <c r="J8" s="39"/>
      <c r="K8" s="43"/>
      <c r="L8" s="45"/>
    </row>
    <row r="9" spans="1:23" x14ac:dyDescent="0.25">
      <c r="A9" s="39"/>
      <c r="B9" s="39"/>
      <c r="C9" s="39"/>
      <c r="D9" s="39"/>
      <c r="E9" s="39"/>
      <c r="F9" s="44"/>
      <c r="G9" s="39"/>
      <c r="H9" s="39"/>
      <c r="I9" s="44"/>
      <c r="J9" s="39"/>
      <c r="K9" s="39"/>
      <c r="L9" s="44"/>
    </row>
    <row r="10" spans="1:23" x14ac:dyDescent="0.25">
      <c r="A10" s="39"/>
      <c r="B10" s="39"/>
      <c r="C10" s="39"/>
      <c r="D10" s="39"/>
      <c r="E10" s="39"/>
      <c r="F10" s="44"/>
      <c r="G10" s="39"/>
      <c r="H10" s="39"/>
      <c r="I10" s="44"/>
      <c r="J10" s="39"/>
      <c r="K10" s="39"/>
      <c r="L10" s="39"/>
    </row>
    <row r="11" spans="1:23" x14ac:dyDescent="0.25">
      <c r="A11" s="39"/>
      <c r="B11" s="39"/>
      <c r="C11" s="39"/>
      <c r="D11" s="39"/>
      <c r="E11" s="39"/>
      <c r="F11" s="44"/>
      <c r="G11" s="39"/>
      <c r="H11" s="39"/>
      <c r="I11" s="44"/>
      <c r="J11" s="39"/>
      <c r="K11" s="39"/>
      <c r="L11" s="39"/>
    </row>
    <row r="12" spans="1:23" x14ac:dyDescent="0.25">
      <c r="A12" s="39"/>
      <c r="B12" s="39"/>
      <c r="C12" s="39"/>
      <c r="D12" s="39"/>
      <c r="E12" s="39"/>
      <c r="F12" s="44"/>
      <c r="G12" s="39"/>
      <c r="H12" s="39"/>
      <c r="I12" s="44"/>
      <c r="J12" s="39"/>
      <c r="K12" s="39"/>
      <c r="L12" s="39"/>
    </row>
    <row r="13" spans="1:23" x14ac:dyDescent="0.25">
      <c r="A13" s="39"/>
      <c r="B13" s="39"/>
      <c r="C13" s="39"/>
      <c r="D13" s="39"/>
      <c r="E13" s="39"/>
      <c r="F13" s="44"/>
      <c r="G13" s="39"/>
      <c r="H13" s="39"/>
      <c r="I13" s="39"/>
      <c r="J13" s="39"/>
      <c r="K13" s="39"/>
      <c r="L13" s="39"/>
      <c r="O13" s="1"/>
      <c r="P13" s="1"/>
      <c r="Q13" s="1"/>
      <c r="R13" s="1"/>
      <c r="S13" s="1"/>
      <c r="T13" s="1"/>
      <c r="U13" s="1"/>
      <c r="V13" s="1"/>
      <c r="W13" s="2"/>
    </row>
    <row r="14" spans="1:23" x14ac:dyDescent="0.25">
      <c r="A14" s="39"/>
      <c r="B14" s="39"/>
      <c r="C14" s="39"/>
      <c r="D14" s="39"/>
      <c r="E14" s="39"/>
      <c r="F14" s="44"/>
      <c r="G14" s="39"/>
      <c r="H14" s="39"/>
      <c r="I14" s="39"/>
      <c r="J14" s="39"/>
      <c r="K14" s="39"/>
      <c r="L14" s="39"/>
    </row>
    <row r="15" spans="1:23" x14ac:dyDescent="0.25">
      <c r="A15" s="39"/>
      <c r="B15" s="39"/>
      <c r="C15" s="39"/>
      <c r="D15" s="39"/>
      <c r="E15" s="39"/>
      <c r="F15" s="44"/>
      <c r="G15" s="39"/>
      <c r="H15" s="39"/>
      <c r="I15" s="39"/>
      <c r="J15" s="39"/>
      <c r="K15" s="39"/>
      <c r="L15" s="39"/>
    </row>
    <row r="16" spans="1:23" x14ac:dyDescent="0.25">
      <c r="A16" s="39"/>
      <c r="B16" s="39"/>
      <c r="C16" s="39"/>
      <c r="D16" s="39"/>
      <c r="E16" s="39"/>
      <c r="F16" s="46"/>
      <c r="G16" s="39"/>
      <c r="H16" s="39"/>
      <c r="I16" s="44"/>
      <c r="J16" s="39"/>
      <c r="K16" s="39"/>
      <c r="L16" s="46"/>
    </row>
    <row r="17" spans="1:2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25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19" spans="1:25" x14ac:dyDescent="0.25">
      <c r="A19" s="39"/>
      <c r="B19" s="39"/>
      <c r="C19" s="39"/>
      <c r="D19" s="39"/>
      <c r="E19" s="39"/>
      <c r="F19" s="39"/>
      <c r="G19" s="47"/>
      <c r="H19" s="39"/>
      <c r="I19" s="39"/>
      <c r="J19" s="39"/>
      <c r="K19" s="39"/>
      <c r="L19" s="39"/>
      <c r="M19" t="s">
        <v>711</v>
      </c>
    </row>
    <row r="20" spans="1:25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</row>
    <row r="21" spans="1:25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N21" t="s">
        <v>594</v>
      </c>
      <c r="O21" t="s">
        <v>595</v>
      </c>
      <c r="P21" t="s">
        <v>596</v>
      </c>
      <c r="Q21" t="s">
        <v>15</v>
      </c>
      <c r="R21" t="s">
        <v>597</v>
      </c>
      <c r="S21" t="s">
        <v>598</v>
      </c>
      <c r="T21" t="s">
        <v>599</v>
      </c>
      <c r="U21" t="s">
        <v>600</v>
      </c>
      <c r="V21" t="s">
        <v>601</v>
      </c>
      <c r="W21" t="s">
        <v>602</v>
      </c>
      <c r="X21" t="s">
        <v>603</v>
      </c>
      <c r="Y21" t="s">
        <v>3</v>
      </c>
    </row>
    <row r="22" spans="1:25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t="s">
        <v>604</v>
      </c>
      <c r="N22" s="2">
        <f>Análises!C27</f>
        <v>1399.3299999999997</v>
      </c>
      <c r="O22" s="2">
        <f>Análises!D27</f>
        <v>1772.5930769230768</v>
      </c>
      <c r="P22" s="2">
        <f>Análises!E27</f>
        <v>93.052307692307693</v>
      </c>
      <c r="Q22" s="2">
        <f>Análises!F27</f>
        <v>512.11461538461538</v>
      </c>
      <c r="R22" s="2">
        <f>Análises!G27</f>
        <v>133.97384615384615</v>
      </c>
      <c r="S22" s="2">
        <f>Análises!H27</f>
        <v>548.84</v>
      </c>
      <c r="T22" s="2">
        <f>Análises!I27</f>
        <v>2974.0653846153846</v>
      </c>
      <c r="U22" s="2">
        <f>Análises!J27</f>
        <v>15.228461538461536</v>
      </c>
      <c r="V22" s="2">
        <f>Análises!K27</f>
        <v>96.784615384615364</v>
      </c>
      <c r="W22" s="2">
        <f>Análises!L27</f>
        <v>44.462307692307682</v>
      </c>
      <c r="X22" s="2">
        <f>Análises!M27</f>
        <v>383.41230769230776</v>
      </c>
      <c r="Y22" s="2">
        <f>Análises!N27</f>
        <v>7973.8569230769217</v>
      </c>
    </row>
    <row r="23" spans="1:2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t="s">
        <v>605</v>
      </c>
      <c r="N23" s="1">
        <f>SUMIFS(Análises!C:C,Análises!$B:$B,Informações!$C$3)</f>
        <v>614.37</v>
      </c>
      <c r="O23" s="1">
        <f>SUMIFS(Análises!D:D,Análises!$B:$B,Informações!$C$3)</f>
        <v>690.53</v>
      </c>
      <c r="P23" s="1">
        <f>SUMIFS(Análises!E:E,Análises!$B:$B,Informações!$C$3)</f>
        <v>35</v>
      </c>
      <c r="Q23" s="1">
        <f>SUMIFS(Análises!F:F,Análises!$B:$B,Informações!$C$3)</f>
        <v>652.5</v>
      </c>
      <c r="R23" s="1">
        <f>SUMIFS(Análises!G:G,Análises!$B:$B,Informações!$C$3)</f>
        <v>238.46</v>
      </c>
      <c r="S23" s="1">
        <f>SUMIFS(Análises!H:H,Análises!$B:$B,Informações!$C$3)</f>
        <v>788.68</v>
      </c>
      <c r="T23" s="1">
        <f>SUMIFS(Análises!I:I,Análises!$B:$B,Informações!$C$3)</f>
        <v>1562</v>
      </c>
      <c r="U23" s="1">
        <f>SUMIFS(Análises!J:J,Análises!$B:$B,Informações!$C$3)</f>
        <v>0</v>
      </c>
      <c r="V23" s="1">
        <f>SUMIFS(Análises!K:K,Análises!$B:$B,Informações!$C$3)</f>
        <v>0</v>
      </c>
      <c r="W23" s="1">
        <f>SUMIFS(Análises!L:L,Análises!$B:$B,Informações!$C$3)</f>
        <v>0</v>
      </c>
      <c r="X23" s="1">
        <f>SUMIFS(Análises!M:M,Análises!$B:$B,Informações!$C$3)</f>
        <v>869.24</v>
      </c>
      <c r="Y23" s="1">
        <f>SUMIFS(Análises!N:N,Análises!$B:$B,Informações!$C$3)</f>
        <v>5450.78</v>
      </c>
    </row>
    <row r="24" spans="1:2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</row>
    <row r="25" spans="1:2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2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7" spans="1:2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</row>
    <row r="28" spans="1:2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2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2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2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2" spans="1:2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</row>
    <row r="43" spans="2:5" x14ac:dyDescent="0.25">
      <c r="B43" s="48" t="s">
        <v>0</v>
      </c>
      <c r="C43" s="48" t="s">
        <v>8</v>
      </c>
      <c r="D43" s="39"/>
      <c r="E43" s="39"/>
    </row>
    <row r="44" spans="2:5" x14ac:dyDescent="0.25">
      <c r="B44" s="48" t="s">
        <v>1</v>
      </c>
      <c r="C44" s="49">
        <v>3000</v>
      </c>
      <c r="D44" s="39"/>
      <c r="E44" s="39"/>
    </row>
    <row r="45" spans="2:5" x14ac:dyDescent="0.25">
      <c r="B45" s="48" t="s">
        <v>2</v>
      </c>
      <c r="C45" s="49">
        <v>2230.9699999999998</v>
      </c>
      <c r="D45" s="39"/>
      <c r="E45" s="39"/>
    </row>
    <row r="46" spans="2:5" x14ac:dyDescent="0.25">
      <c r="B46" s="48" t="s">
        <v>3</v>
      </c>
      <c r="C46" s="50">
        <f>SUM(C44:C45)</f>
        <v>5230.9699999999993</v>
      </c>
      <c r="D46" s="39"/>
      <c r="E46" s="39"/>
    </row>
    <row r="47" spans="2:5" x14ac:dyDescent="0.25">
      <c r="B47" s="39"/>
      <c r="C47" s="39"/>
      <c r="D47" s="39"/>
      <c r="E47" s="39"/>
    </row>
    <row r="48" spans="2:5" x14ac:dyDescent="0.25">
      <c r="B48" s="48" t="s">
        <v>705</v>
      </c>
      <c r="C48" s="48" t="s">
        <v>707</v>
      </c>
      <c r="D48" s="48" t="s">
        <v>708</v>
      </c>
      <c r="E48" s="51" t="s">
        <v>687</v>
      </c>
    </row>
    <row r="49" spans="2:5" x14ac:dyDescent="0.25">
      <c r="B49" s="48" t="s">
        <v>4</v>
      </c>
      <c r="C49" s="52">
        <v>0</v>
      </c>
      <c r="D49" s="52">
        <v>900</v>
      </c>
      <c r="E49" s="53" t="s">
        <v>686</v>
      </c>
    </row>
    <row r="50" spans="2:5" x14ac:dyDescent="0.25">
      <c r="B50" s="48" t="s">
        <v>5</v>
      </c>
      <c r="C50" s="52">
        <v>0</v>
      </c>
      <c r="D50" s="52">
        <v>56.16</v>
      </c>
      <c r="E50" s="51" t="s">
        <v>686</v>
      </c>
    </row>
    <row r="51" spans="2:5" x14ac:dyDescent="0.25">
      <c r="B51" s="32" t="s">
        <v>6</v>
      </c>
      <c r="C51" s="33">
        <v>0</v>
      </c>
      <c r="D51" s="33">
        <v>216.64</v>
      </c>
      <c r="E51" s="35" t="s">
        <v>700</v>
      </c>
    </row>
    <row r="52" spans="2:5" x14ac:dyDescent="0.25">
      <c r="B52" s="32" t="s">
        <v>7</v>
      </c>
      <c r="C52" s="33">
        <v>75</v>
      </c>
      <c r="D52" s="33">
        <v>75</v>
      </c>
      <c r="E52" s="35" t="s">
        <v>701</v>
      </c>
    </row>
    <row r="53" spans="2:5" x14ac:dyDescent="0.25">
      <c r="B53" s="32" t="s">
        <v>16</v>
      </c>
      <c r="C53" s="33">
        <v>0</v>
      </c>
      <c r="D53" s="33">
        <v>63.5</v>
      </c>
      <c r="E53" s="35" t="s">
        <v>702</v>
      </c>
    </row>
    <row r="54" spans="2:5" x14ac:dyDescent="0.25">
      <c r="B54" s="32" t="s">
        <v>14</v>
      </c>
      <c r="C54" s="33">
        <v>0</v>
      </c>
      <c r="D54" s="33">
        <v>65.989999999999995</v>
      </c>
      <c r="E54" s="35" t="s">
        <v>703</v>
      </c>
    </row>
    <row r="55" spans="2:5" x14ac:dyDescent="0.25">
      <c r="B55" s="32" t="s">
        <v>9</v>
      </c>
      <c r="C55" s="33">
        <v>474.13</v>
      </c>
      <c r="D55" s="33">
        <v>474.13</v>
      </c>
      <c r="E55" s="35" t="s">
        <v>699</v>
      </c>
    </row>
    <row r="56" spans="2:5" x14ac:dyDescent="0.25">
      <c r="B56" s="32" t="s">
        <v>10</v>
      </c>
      <c r="C56" s="33">
        <v>310.11</v>
      </c>
      <c r="D56" s="33">
        <v>310.11</v>
      </c>
      <c r="E56" s="35" t="s">
        <v>699</v>
      </c>
    </row>
    <row r="57" spans="2:5" x14ac:dyDescent="0.25">
      <c r="B57" s="32" t="s">
        <v>11</v>
      </c>
      <c r="C57" s="33">
        <v>85</v>
      </c>
      <c r="D57" s="33">
        <v>85</v>
      </c>
      <c r="E57" s="35" t="s">
        <v>699</v>
      </c>
    </row>
    <row r="58" spans="2:5" x14ac:dyDescent="0.25">
      <c r="B58" s="32" t="s">
        <v>12</v>
      </c>
      <c r="C58" s="33">
        <v>70</v>
      </c>
      <c r="D58" s="33">
        <v>70</v>
      </c>
      <c r="E58" s="35" t="s">
        <v>699</v>
      </c>
    </row>
    <row r="59" spans="2:5" x14ac:dyDescent="0.25">
      <c r="B59" s="32" t="s">
        <v>13</v>
      </c>
      <c r="C59" s="33">
        <v>54.99</v>
      </c>
      <c r="D59" s="33">
        <v>54.99</v>
      </c>
      <c r="E59" s="35" t="s">
        <v>699</v>
      </c>
    </row>
    <row r="60" spans="2:5" x14ac:dyDescent="0.25">
      <c r="B60" s="32" t="s">
        <v>601</v>
      </c>
      <c r="C60" s="33">
        <v>0</v>
      </c>
      <c r="D60" s="33">
        <f>79.9*2</f>
        <v>159.80000000000001</v>
      </c>
      <c r="E60" s="35" t="s">
        <v>699</v>
      </c>
    </row>
    <row r="61" spans="2:5" x14ac:dyDescent="0.25">
      <c r="B61" s="32" t="s">
        <v>3</v>
      </c>
      <c r="C61" s="36">
        <f>SUM(C49:C60)</f>
        <v>1069.23</v>
      </c>
      <c r="D61" s="36">
        <f>SUM(D49:D60)</f>
        <v>2531.3200000000002</v>
      </c>
      <c r="E61" s="3"/>
    </row>
    <row r="63" spans="2:5" x14ac:dyDescent="0.25">
      <c r="B63" s="32" t="s">
        <v>704</v>
      </c>
      <c r="C63" s="32" t="s">
        <v>707</v>
      </c>
      <c r="D63" s="32" t="s">
        <v>708</v>
      </c>
    </row>
    <row r="64" spans="2:5" x14ac:dyDescent="0.25">
      <c r="B64" s="32" t="s">
        <v>594</v>
      </c>
      <c r="C64" s="34">
        <f>N23</f>
        <v>614.37</v>
      </c>
      <c r="D64" s="34">
        <f ca="1">C64/$I$4*$I$3</f>
        <v>2047.9</v>
      </c>
    </row>
    <row r="65" spans="2:4" x14ac:dyDescent="0.25">
      <c r="B65" s="32" t="s">
        <v>595</v>
      </c>
      <c r="C65" s="34">
        <f>O23</f>
        <v>690.53</v>
      </c>
      <c r="D65" s="34">
        <f ca="1">C65/$I$4*$I$3</f>
        <v>2301.7666666666669</v>
      </c>
    </row>
    <row r="66" spans="2:4" x14ac:dyDescent="0.25">
      <c r="B66" s="32" t="s">
        <v>596</v>
      </c>
      <c r="C66" s="34">
        <f>P23</f>
        <v>35</v>
      </c>
      <c r="D66" s="34">
        <f ca="1">C66/$I$4*$I$3</f>
        <v>116.66666666666667</v>
      </c>
    </row>
    <row r="67" spans="2:4" x14ac:dyDescent="0.25">
      <c r="B67" s="32" t="s">
        <v>15</v>
      </c>
      <c r="C67" s="34">
        <f>Q23</f>
        <v>652.5</v>
      </c>
      <c r="D67" s="34">
        <f ca="1">C67/$I$4*$I$3</f>
        <v>2175</v>
      </c>
    </row>
    <row r="68" spans="2:4" x14ac:dyDescent="0.25">
      <c r="B68" s="32" t="s">
        <v>597</v>
      </c>
      <c r="C68" s="34">
        <f>R23</f>
        <v>238.46</v>
      </c>
      <c r="D68" s="34">
        <f ca="1">C68/$I$4*$I$3</f>
        <v>794.86666666666667</v>
      </c>
    </row>
    <row r="69" spans="2:4" x14ac:dyDescent="0.25">
      <c r="B69" s="32" t="s">
        <v>598</v>
      </c>
      <c r="C69" s="34">
        <f>S23</f>
        <v>788.68</v>
      </c>
      <c r="D69" s="34">
        <f ca="1">C69/$I$4*$I$3</f>
        <v>2628.9333333333334</v>
      </c>
    </row>
    <row r="70" spans="2:4" x14ac:dyDescent="0.25">
      <c r="B70" s="32" t="s">
        <v>599</v>
      </c>
      <c r="C70" s="34">
        <f>T23</f>
        <v>1562</v>
      </c>
      <c r="D70" s="34">
        <f ca="1">C70/$I$4*$I$3</f>
        <v>5206.6666666666661</v>
      </c>
    </row>
    <row r="71" spans="2:4" x14ac:dyDescent="0.25">
      <c r="B71" s="32" t="s">
        <v>3</v>
      </c>
      <c r="C71" s="36">
        <f>SUM(C64:C70)</f>
        <v>4581.54</v>
      </c>
      <c r="D71" s="36">
        <f ca="1">SUM(D64:D70)</f>
        <v>15271.800000000001</v>
      </c>
    </row>
    <row r="73" spans="2:4" x14ac:dyDescent="0.25">
      <c r="B73" s="32" t="s">
        <v>706</v>
      </c>
      <c r="C73" s="36">
        <f>C71+C61</f>
        <v>5650.77</v>
      </c>
      <c r="D73" s="36">
        <f ca="1">D71+D61</f>
        <v>17803.120000000003</v>
      </c>
    </row>
    <row r="74" spans="2:4" x14ac:dyDescent="0.25">
      <c r="C74" s="37">
        <f>C71+D61</f>
        <v>7112.8600000000006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4A5A5-FA6F-48AD-A24D-85E812716DCF}">
          <x14:formula1>
            <xm:f>Análises!$B$6:$B$25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661A-21E0-4D38-8A09-64F344D3A3C5}">
  <dimension ref="A1:E1655"/>
  <sheetViews>
    <sheetView topLeftCell="A1622" workbookViewId="0">
      <selection activeCell="C1658" sqref="C1658"/>
    </sheetView>
  </sheetViews>
  <sheetFormatPr defaultRowHeight="15" x14ac:dyDescent="0.25"/>
  <cols>
    <col min="2" max="2" width="16.42578125" style="3" customWidth="1"/>
    <col min="3" max="3" width="33.85546875" customWidth="1"/>
    <col min="4" max="4" width="10.28515625" style="4" bestFit="1" customWidth="1"/>
    <col min="5" max="5" width="12.5703125" style="4" bestFit="1" customWidth="1"/>
  </cols>
  <sheetData>
    <row r="1" spans="1:5" x14ac:dyDescent="0.25">
      <c r="A1" t="s">
        <v>688</v>
      </c>
      <c r="B1" s="12" t="s">
        <v>17</v>
      </c>
      <c r="C1" s="5"/>
      <c r="D1" s="17"/>
      <c r="E1" s="17"/>
    </row>
    <row r="2" spans="1:5" x14ac:dyDescent="0.25">
      <c r="A2" s="24" t="str">
        <f>"09/2023"</f>
        <v>09/2023</v>
      </c>
      <c r="B2" s="13" t="s">
        <v>18</v>
      </c>
      <c r="C2" s="6" t="s">
        <v>19</v>
      </c>
      <c r="D2" s="18"/>
      <c r="E2" s="18"/>
    </row>
    <row r="3" spans="1:5" x14ac:dyDescent="0.25">
      <c r="A3" s="24" t="str">
        <f t="shared" ref="A3:A66" si="0">"09/2023"</f>
        <v>09/2023</v>
      </c>
      <c r="B3" s="13" t="s">
        <v>20</v>
      </c>
      <c r="C3" s="6" t="s">
        <v>21</v>
      </c>
      <c r="D3" s="18"/>
      <c r="E3" s="18"/>
    </row>
    <row r="4" spans="1:5" x14ac:dyDescent="0.25">
      <c r="A4" s="24" t="str">
        <f t="shared" si="0"/>
        <v>09/2023</v>
      </c>
      <c r="B4" s="14" t="s">
        <v>22</v>
      </c>
      <c r="C4" s="7" t="s">
        <v>23</v>
      </c>
      <c r="D4" s="19" t="s">
        <v>24</v>
      </c>
      <c r="E4" s="19" t="s">
        <v>25</v>
      </c>
    </row>
    <row r="5" spans="1:5" x14ac:dyDescent="0.25">
      <c r="A5" s="24" t="str">
        <f t="shared" si="0"/>
        <v>09/2023</v>
      </c>
      <c r="B5" s="15">
        <v>45194</v>
      </c>
      <c r="C5" s="10" t="s">
        <v>26</v>
      </c>
      <c r="D5" s="20">
        <v>0</v>
      </c>
      <c r="E5" s="20">
        <v>0</v>
      </c>
    </row>
    <row r="6" spans="1:5" x14ac:dyDescent="0.25">
      <c r="A6" s="24" t="str">
        <f t="shared" si="0"/>
        <v>09/2023</v>
      </c>
      <c r="B6" s="15">
        <v>45192</v>
      </c>
      <c r="C6" s="10" t="s">
        <v>27</v>
      </c>
      <c r="D6" s="20">
        <v>0</v>
      </c>
      <c r="E6" s="20">
        <v>217.31</v>
      </c>
    </row>
    <row r="7" spans="1:5" x14ac:dyDescent="0.25">
      <c r="A7" s="24" t="str">
        <f t="shared" si="0"/>
        <v>09/2023</v>
      </c>
      <c r="B7" s="15">
        <v>45192</v>
      </c>
      <c r="C7" s="10" t="s">
        <v>28</v>
      </c>
      <c r="D7" s="20">
        <v>0</v>
      </c>
      <c r="E7" s="20">
        <v>74.8</v>
      </c>
    </row>
    <row r="8" spans="1:5" x14ac:dyDescent="0.25">
      <c r="A8" s="24" t="str">
        <f t="shared" si="0"/>
        <v>09/2023</v>
      </c>
      <c r="B8" s="15">
        <v>45191</v>
      </c>
      <c r="C8" s="10" t="s">
        <v>29</v>
      </c>
      <c r="D8" s="20">
        <v>0</v>
      </c>
      <c r="E8" s="20">
        <v>26</v>
      </c>
    </row>
    <row r="9" spans="1:5" x14ac:dyDescent="0.25">
      <c r="A9" s="24" t="str">
        <f t="shared" si="0"/>
        <v>09/2023</v>
      </c>
      <c r="B9" s="15">
        <v>45191</v>
      </c>
      <c r="C9" s="10" t="s">
        <v>30</v>
      </c>
      <c r="D9" s="20">
        <v>0</v>
      </c>
      <c r="E9" s="20">
        <v>103</v>
      </c>
    </row>
    <row r="10" spans="1:5" x14ac:dyDescent="0.25">
      <c r="A10" s="24" t="str">
        <f t="shared" si="0"/>
        <v>09/2023</v>
      </c>
      <c r="B10" s="15">
        <v>45191</v>
      </c>
      <c r="C10" s="10" t="s">
        <v>31</v>
      </c>
      <c r="D10" s="20">
        <v>0</v>
      </c>
      <c r="E10" s="20">
        <v>155</v>
      </c>
    </row>
    <row r="11" spans="1:5" x14ac:dyDescent="0.25">
      <c r="A11" s="24" t="str">
        <f t="shared" si="0"/>
        <v>09/2023</v>
      </c>
      <c r="B11" s="15">
        <v>45190</v>
      </c>
      <c r="C11" s="10" t="s">
        <v>32</v>
      </c>
      <c r="D11" s="20">
        <v>0</v>
      </c>
      <c r="E11" s="20">
        <v>66.98</v>
      </c>
    </row>
    <row r="12" spans="1:5" x14ac:dyDescent="0.25">
      <c r="A12" s="24" t="str">
        <f t="shared" si="0"/>
        <v>09/2023</v>
      </c>
      <c r="B12" s="15">
        <v>45190</v>
      </c>
      <c r="C12" s="10" t="s">
        <v>33</v>
      </c>
      <c r="D12" s="20">
        <v>0</v>
      </c>
      <c r="E12" s="20">
        <v>19.5</v>
      </c>
    </row>
    <row r="13" spans="1:5" x14ac:dyDescent="0.25">
      <c r="A13" s="24" t="str">
        <f t="shared" si="0"/>
        <v>09/2023</v>
      </c>
      <c r="B13" s="15">
        <v>45189</v>
      </c>
      <c r="C13" s="10" t="s">
        <v>34</v>
      </c>
      <c r="D13" s="20">
        <v>0</v>
      </c>
      <c r="E13" s="20">
        <v>108.9</v>
      </c>
    </row>
    <row r="14" spans="1:5" x14ac:dyDescent="0.25">
      <c r="A14" s="24" t="str">
        <f t="shared" si="0"/>
        <v>09/2023</v>
      </c>
      <c r="B14" s="15">
        <v>45189</v>
      </c>
      <c r="C14" s="10" t="s">
        <v>35</v>
      </c>
      <c r="D14" s="20">
        <v>0</v>
      </c>
      <c r="E14" s="20">
        <v>18.5</v>
      </c>
    </row>
    <row r="15" spans="1:5" x14ac:dyDescent="0.25">
      <c r="A15" s="24" t="str">
        <f t="shared" si="0"/>
        <v>09/2023</v>
      </c>
      <c r="B15" s="15">
        <v>45189</v>
      </c>
      <c r="C15" s="10" t="s">
        <v>36</v>
      </c>
      <c r="D15" s="20">
        <v>0</v>
      </c>
      <c r="E15" s="20">
        <v>188</v>
      </c>
    </row>
    <row r="16" spans="1:5" x14ac:dyDescent="0.25">
      <c r="A16" s="24" t="str">
        <f t="shared" si="0"/>
        <v>09/2023</v>
      </c>
      <c r="B16" s="15">
        <v>45189</v>
      </c>
      <c r="C16" s="10" t="s">
        <v>37</v>
      </c>
      <c r="D16" s="20">
        <v>0</v>
      </c>
      <c r="E16" s="20">
        <v>531</v>
      </c>
    </row>
    <row r="17" spans="1:5" x14ac:dyDescent="0.25">
      <c r="A17" s="24" t="str">
        <f t="shared" si="0"/>
        <v>09/2023</v>
      </c>
      <c r="B17" s="15">
        <v>45188</v>
      </c>
      <c r="C17" s="10" t="s">
        <v>38</v>
      </c>
      <c r="D17" s="20">
        <v>0</v>
      </c>
      <c r="E17" s="20">
        <v>91.68</v>
      </c>
    </row>
    <row r="18" spans="1:5" x14ac:dyDescent="0.25">
      <c r="A18" s="24" t="str">
        <f t="shared" si="0"/>
        <v>09/2023</v>
      </c>
      <c r="B18" s="15">
        <v>45188</v>
      </c>
      <c r="C18" s="10" t="s">
        <v>39</v>
      </c>
      <c r="D18" s="20">
        <v>0</v>
      </c>
      <c r="E18" s="20">
        <v>207.22</v>
      </c>
    </row>
    <row r="19" spans="1:5" x14ac:dyDescent="0.25">
      <c r="A19" s="24" t="str">
        <f t="shared" si="0"/>
        <v>09/2023</v>
      </c>
      <c r="B19" s="15">
        <v>45187</v>
      </c>
      <c r="C19" s="10" t="s">
        <v>40</v>
      </c>
      <c r="D19" s="20">
        <v>0</v>
      </c>
      <c r="E19" s="20">
        <v>54.95</v>
      </c>
    </row>
    <row r="20" spans="1:5" x14ac:dyDescent="0.25">
      <c r="A20" s="24" t="str">
        <f t="shared" si="0"/>
        <v>09/2023</v>
      </c>
      <c r="B20" s="15">
        <v>45186</v>
      </c>
      <c r="C20" s="10" t="s">
        <v>41</v>
      </c>
      <c r="D20" s="20">
        <v>0</v>
      </c>
      <c r="E20" s="20">
        <v>249</v>
      </c>
    </row>
    <row r="21" spans="1:5" x14ac:dyDescent="0.25">
      <c r="A21" s="24" t="str">
        <f t="shared" si="0"/>
        <v>09/2023</v>
      </c>
      <c r="B21" s="15">
        <v>45185</v>
      </c>
      <c r="C21" s="10" t="s">
        <v>42</v>
      </c>
      <c r="D21" s="20">
        <v>0</v>
      </c>
      <c r="E21" s="20">
        <v>31.41</v>
      </c>
    </row>
    <row r="22" spans="1:5" x14ac:dyDescent="0.25">
      <c r="A22" s="24" t="str">
        <f t="shared" si="0"/>
        <v>09/2023</v>
      </c>
      <c r="B22" s="15">
        <v>45185</v>
      </c>
      <c r="C22" s="10" t="s">
        <v>43</v>
      </c>
      <c r="D22" s="20">
        <v>0</v>
      </c>
      <c r="E22" s="20">
        <v>13</v>
      </c>
    </row>
    <row r="23" spans="1:5" x14ac:dyDescent="0.25">
      <c r="A23" s="24" t="str">
        <f t="shared" si="0"/>
        <v>09/2023</v>
      </c>
      <c r="B23" s="15">
        <v>45184</v>
      </c>
      <c r="C23" s="10" t="s">
        <v>44</v>
      </c>
      <c r="D23" s="20">
        <v>0</v>
      </c>
      <c r="E23" s="20">
        <v>188</v>
      </c>
    </row>
    <row r="24" spans="1:5" x14ac:dyDescent="0.25">
      <c r="A24" s="24" t="str">
        <f t="shared" si="0"/>
        <v>09/2023</v>
      </c>
      <c r="B24" s="15">
        <v>367</v>
      </c>
      <c r="C24" s="10" t="s">
        <v>45</v>
      </c>
      <c r="D24" s="20">
        <v>0</v>
      </c>
      <c r="E24" s="20">
        <v>2344.25</v>
      </c>
    </row>
    <row r="25" spans="1:5" x14ac:dyDescent="0.25">
      <c r="A25" s="24" t="str">
        <f t="shared" si="0"/>
        <v>09/2023</v>
      </c>
      <c r="B25" s="13" t="s">
        <v>18</v>
      </c>
      <c r="C25" s="6" t="s">
        <v>46</v>
      </c>
      <c r="D25" s="18"/>
      <c r="E25" s="18"/>
    </row>
    <row r="26" spans="1:5" x14ac:dyDescent="0.25">
      <c r="A26" s="24" t="str">
        <f t="shared" si="0"/>
        <v>09/2023</v>
      </c>
      <c r="B26" s="13" t="s">
        <v>20</v>
      </c>
      <c r="C26" s="6" t="s">
        <v>21</v>
      </c>
      <c r="D26" s="18"/>
      <c r="E26" s="18"/>
    </row>
    <row r="27" spans="1:5" x14ac:dyDescent="0.25">
      <c r="A27" s="24" t="str">
        <f t="shared" si="0"/>
        <v>09/2023</v>
      </c>
      <c r="B27" s="14" t="s">
        <v>22</v>
      </c>
      <c r="C27" s="7" t="s">
        <v>23</v>
      </c>
      <c r="D27" s="19" t="s">
        <v>24</v>
      </c>
      <c r="E27" s="19" t="s">
        <v>25</v>
      </c>
    </row>
    <row r="28" spans="1:5" x14ac:dyDescent="0.25">
      <c r="A28" s="24" t="str">
        <f t="shared" si="0"/>
        <v>09/2023</v>
      </c>
      <c r="B28" s="15">
        <v>45183</v>
      </c>
      <c r="C28" s="10" t="s">
        <v>47</v>
      </c>
      <c r="D28" s="20">
        <v>0</v>
      </c>
      <c r="E28" s="20">
        <v>174.02</v>
      </c>
    </row>
    <row r="29" spans="1:5" x14ac:dyDescent="0.25">
      <c r="A29" s="24" t="str">
        <f t="shared" si="0"/>
        <v>09/2023</v>
      </c>
      <c r="B29" s="15">
        <v>45183</v>
      </c>
      <c r="C29" s="10" t="s">
        <v>48</v>
      </c>
      <c r="D29" s="20">
        <v>0</v>
      </c>
      <c r="E29" s="20">
        <v>39.880000000000003</v>
      </c>
    </row>
    <row r="30" spans="1:5" x14ac:dyDescent="0.25">
      <c r="A30" s="24" t="str">
        <f t="shared" si="0"/>
        <v>09/2023</v>
      </c>
      <c r="B30" s="15">
        <v>45183</v>
      </c>
      <c r="C30" s="10" t="s">
        <v>49</v>
      </c>
      <c r="D30" s="20">
        <v>0</v>
      </c>
      <c r="E30" s="20">
        <v>269</v>
      </c>
    </row>
    <row r="31" spans="1:5" x14ac:dyDescent="0.25">
      <c r="A31" s="24" t="str">
        <f t="shared" si="0"/>
        <v>09/2023</v>
      </c>
      <c r="B31" s="15">
        <v>45183</v>
      </c>
      <c r="C31" s="10" t="s">
        <v>38</v>
      </c>
      <c r="D31" s="20">
        <v>0</v>
      </c>
      <c r="E31" s="20">
        <v>146.13999999999999</v>
      </c>
    </row>
    <row r="32" spans="1:5" x14ac:dyDescent="0.25">
      <c r="A32" s="24" t="str">
        <f t="shared" si="0"/>
        <v>09/2023</v>
      </c>
      <c r="B32" s="15">
        <v>45183</v>
      </c>
      <c r="C32" s="10" t="s">
        <v>50</v>
      </c>
      <c r="D32" s="20">
        <v>0</v>
      </c>
      <c r="E32" s="20">
        <v>22.43</v>
      </c>
    </row>
    <row r="33" spans="1:5" x14ac:dyDescent="0.25">
      <c r="A33" s="24" t="str">
        <f t="shared" si="0"/>
        <v>09/2023</v>
      </c>
      <c r="B33" s="15">
        <v>45182</v>
      </c>
      <c r="C33" s="10" t="s">
        <v>51</v>
      </c>
      <c r="D33" s="20">
        <v>0</v>
      </c>
      <c r="E33" s="20">
        <v>18</v>
      </c>
    </row>
    <row r="34" spans="1:5" x14ac:dyDescent="0.25">
      <c r="A34" s="24" t="str">
        <f t="shared" si="0"/>
        <v>09/2023</v>
      </c>
      <c r="B34" s="15">
        <v>45182</v>
      </c>
      <c r="C34" s="10" t="s">
        <v>52</v>
      </c>
      <c r="D34" s="20">
        <v>0</v>
      </c>
      <c r="E34" s="20">
        <v>25</v>
      </c>
    </row>
    <row r="35" spans="1:5" x14ac:dyDescent="0.25">
      <c r="A35" s="24" t="str">
        <f t="shared" si="0"/>
        <v>09/2023</v>
      </c>
      <c r="B35" s="15">
        <v>45181</v>
      </c>
      <c r="C35" s="10" t="s">
        <v>27</v>
      </c>
      <c r="D35" s="20">
        <v>0</v>
      </c>
      <c r="E35" s="20">
        <v>183.51</v>
      </c>
    </row>
    <row r="36" spans="1:5" x14ac:dyDescent="0.25">
      <c r="A36" s="24" t="str">
        <f t="shared" si="0"/>
        <v>09/2023</v>
      </c>
      <c r="B36" s="15">
        <v>45181</v>
      </c>
      <c r="C36" s="10" t="s">
        <v>53</v>
      </c>
      <c r="D36" s="20">
        <v>0</v>
      </c>
      <c r="E36" s="20">
        <v>100.39</v>
      </c>
    </row>
    <row r="37" spans="1:5" x14ac:dyDescent="0.25">
      <c r="A37" s="24" t="str">
        <f t="shared" si="0"/>
        <v>09/2023</v>
      </c>
      <c r="B37" s="15">
        <v>45180</v>
      </c>
      <c r="C37" s="10" t="s">
        <v>54</v>
      </c>
      <c r="D37" s="20">
        <v>0</v>
      </c>
      <c r="E37" s="20">
        <v>173.82</v>
      </c>
    </row>
    <row r="38" spans="1:5" x14ac:dyDescent="0.25">
      <c r="A38" s="24" t="str">
        <f t="shared" si="0"/>
        <v>09/2023</v>
      </c>
      <c r="B38" s="15">
        <v>45179</v>
      </c>
      <c r="C38" s="10" t="s">
        <v>55</v>
      </c>
      <c r="D38" s="20">
        <v>0</v>
      </c>
      <c r="E38" s="20">
        <v>39.99</v>
      </c>
    </row>
    <row r="39" spans="1:5" x14ac:dyDescent="0.25">
      <c r="A39" s="24" t="str">
        <f t="shared" si="0"/>
        <v>09/2023</v>
      </c>
      <c r="B39" s="15">
        <v>45179</v>
      </c>
      <c r="C39" s="10" t="s">
        <v>56</v>
      </c>
      <c r="D39" s="20">
        <v>0</v>
      </c>
      <c r="E39" s="20">
        <v>10</v>
      </c>
    </row>
    <row r="40" spans="1:5" x14ac:dyDescent="0.25">
      <c r="A40" s="24" t="str">
        <f t="shared" si="0"/>
        <v>09/2023</v>
      </c>
      <c r="B40" s="15">
        <v>45179</v>
      </c>
      <c r="C40" s="10" t="s">
        <v>57</v>
      </c>
      <c r="D40" s="20">
        <v>0</v>
      </c>
      <c r="E40" s="20">
        <v>94.98</v>
      </c>
    </row>
    <row r="41" spans="1:5" x14ac:dyDescent="0.25">
      <c r="A41" s="24" t="str">
        <f t="shared" si="0"/>
        <v>09/2023</v>
      </c>
      <c r="B41" s="15">
        <v>45179</v>
      </c>
      <c r="C41" s="10" t="s">
        <v>58</v>
      </c>
      <c r="D41" s="20">
        <v>0</v>
      </c>
      <c r="E41" s="20">
        <v>103</v>
      </c>
    </row>
    <row r="42" spans="1:5" x14ac:dyDescent="0.25">
      <c r="A42" s="24" t="str">
        <f t="shared" si="0"/>
        <v>09/2023</v>
      </c>
      <c r="B42" s="15">
        <v>45179</v>
      </c>
      <c r="C42" s="10" t="s">
        <v>59</v>
      </c>
      <c r="D42" s="20">
        <v>0</v>
      </c>
      <c r="E42" s="20">
        <v>20</v>
      </c>
    </row>
    <row r="43" spans="1:5" x14ac:dyDescent="0.25">
      <c r="A43" s="24" t="str">
        <f t="shared" si="0"/>
        <v>09/2023</v>
      </c>
      <c r="B43" s="15">
        <v>45179</v>
      </c>
      <c r="C43" s="10" t="s">
        <v>59</v>
      </c>
      <c r="D43" s="20">
        <v>0</v>
      </c>
      <c r="E43" s="20">
        <v>20</v>
      </c>
    </row>
    <row r="44" spans="1:5" x14ac:dyDescent="0.25">
      <c r="A44" s="24" t="str">
        <f t="shared" si="0"/>
        <v>09/2023</v>
      </c>
      <c r="B44" s="15">
        <v>45179</v>
      </c>
      <c r="C44" s="10" t="s">
        <v>60</v>
      </c>
      <c r="D44" s="20">
        <v>0</v>
      </c>
      <c r="E44" s="20">
        <v>11.5</v>
      </c>
    </row>
    <row r="45" spans="1:5" x14ac:dyDescent="0.25">
      <c r="A45" s="24" t="str">
        <f t="shared" si="0"/>
        <v>09/2023</v>
      </c>
      <c r="B45" s="15">
        <v>45178</v>
      </c>
      <c r="C45" s="10" t="s">
        <v>61</v>
      </c>
      <c r="D45" s="20">
        <v>0</v>
      </c>
      <c r="E45" s="20">
        <v>34.799999999999997</v>
      </c>
    </row>
    <row r="46" spans="1:5" x14ac:dyDescent="0.25">
      <c r="A46" s="24" t="str">
        <f t="shared" si="0"/>
        <v>09/2023</v>
      </c>
      <c r="B46" s="15">
        <v>45177</v>
      </c>
      <c r="C46" s="10" t="s">
        <v>62</v>
      </c>
      <c r="D46" s="20">
        <v>0</v>
      </c>
      <c r="E46" s="20">
        <v>208.5</v>
      </c>
    </row>
    <row r="47" spans="1:5" x14ac:dyDescent="0.25">
      <c r="A47" s="24" t="str">
        <f t="shared" si="0"/>
        <v>09/2023</v>
      </c>
      <c r="B47" s="15">
        <v>45177</v>
      </c>
      <c r="C47" s="10" t="s">
        <v>63</v>
      </c>
      <c r="D47" s="20">
        <v>0</v>
      </c>
      <c r="E47" s="20">
        <v>66.23</v>
      </c>
    </row>
    <row r="48" spans="1:5" x14ac:dyDescent="0.25">
      <c r="A48" s="24" t="str">
        <f t="shared" si="0"/>
        <v>09/2023</v>
      </c>
      <c r="B48" s="15">
        <v>45177</v>
      </c>
      <c r="C48" s="10" t="s">
        <v>64</v>
      </c>
      <c r="D48" s="20">
        <v>0</v>
      </c>
      <c r="E48" s="20">
        <v>80</v>
      </c>
    </row>
    <row r="49" spans="1:5" x14ac:dyDescent="0.25">
      <c r="A49" s="24" t="str">
        <f t="shared" si="0"/>
        <v>09/2023</v>
      </c>
      <c r="B49" s="15">
        <v>45176</v>
      </c>
      <c r="C49" s="10" t="s">
        <v>65</v>
      </c>
      <c r="D49" s="20">
        <v>0</v>
      </c>
      <c r="E49" s="20">
        <v>165.55</v>
      </c>
    </row>
    <row r="50" spans="1:5" x14ac:dyDescent="0.25">
      <c r="A50" s="24" t="str">
        <f t="shared" si="0"/>
        <v>09/2023</v>
      </c>
      <c r="B50" s="15">
        <v>45176</v>
      </c>
      <c r="C50" s="10" t="s">
        <v>27</v>
      </c>
      <c r="D50" s="20">
        <v>0</v>
      </c>
      <c r="E50" s="20">
        <v>110.75</v>
      </c>
    </row>
    <row r="51" spans="1:5" x14ac:dyDescent="0.25">
      <c r="A51" s="24" t="str">
        <f t="shared" si="0"/>
        <v>09/2023</v>
      </c>
      <c r="B51" s="15">
        <v>45175</v>
      </c>
      <c r="C51" s="10" t="s">
        <v>66</v>
      </c>
      <c r="D51" s="20">
        <v>0</v>
      </c>
      <c r="E51" s="20">
        <v>42</v>
      </c>
    </row>
    <row r="52" spans="1:5" x14ac:dyDescent="0.25">
      <c r="A52" s="24" t="str">
        <f t="shared" si="0"/>
        <v>09/2023</v>
      </c>
      <c r="B52" s="15">
        <v>45175</v>
      </c>
      <c r="C52" s="10" t="s">
        <v>67</v>
      </c>
      <c r="D52" s="20">
        <v>0</v>
      </c>
      <c r="E52" s="20">
        <v>24</v>
      </c>
    </row>
    <row r="53" spans="1:5" x14ac:dyDescent="0.25">
      <c r="A53" s="24" t="str">
        <f t="shared" si="0"/>
        <v>09/2023</v>
      </c>
      <c r="B53" s="15">
        <v>45175</v>
      </c>
      <c r="C53" s="10" t="s">
        <v>68</v>
      </c>
      <c r="D53" s="20">
        <v>0</v>
      </c>
      <c r="E53" s="20">
        <v>6.5</v>
      </c>
    </row>
    <row r="54" spans="1:5" x14ac:dyDescent="0.25">
      <c r="A54" s="24" t="str">
        <f t="shared" si="0"/>
        <v>09/2023</v>
      </c>
      <c r="B54" s="15">
        <v>45174</v>
      </c>
      <c r="C54" s="10" t="s">
        <v>34</v>
      </c>
      <c r="D54" s="20">
        <v>0</v>
      </c>
      <c r="E54" s="20">
        <v>130.79</v>
      </c>
    </row>
    <row r="55" spans="1:5" x14ac:dyDescent="0.25">
      <c r="A55" s="24" t="str">
        <f t="shared" si="0"/>
        <v>09/2023</v>
      </c>
      <c r="B55" s="15">
        <v>45171</v>
      </c>
      <c r="C55" s="10" t="s">
        <v>38</v>
      </c>
      <c r="D55" s="20">
        <v>0</v>
      </c>
      <c r="E55" s="20">
        <v>225.87</v>
      </c>
    </row>
    <row r="56" spans="1:5" x14ac:dyDescent="0.25">
      <c r="A56" s="24" t="str">
        <f t="shared" si="0"/>
        <v>09/2023</v>
      </c>
      <c r="B56" s="15">
        <v>45171</v>
      </c>
      <c r="C56" s="10" t="s">
        <v>28</v>
      </c>
      <c r="D56" s="20">
        <v>0</v>
      </c>
      <c r="E56" s="20">
        <v>69.3</v>
      </c>
    </row>
    <row r="57" spans="1:5" x14ac:dyDescent="0.25">
      <c r="A57" s="24" t="str">
        <f t="shared" si="0"/>
        <v>09/2023</v>
      </c>
      <c r="B57" s="15">
        <v>45171</v>
      </c>
      <c r="C57" s="10" t="s">
        <v>69</v>
      </c>
      <c r="D57" s="20">
        <v>0</v>
      </c>
      <c r="E57" s="20">
        <v>53.26</v>
      </c>
    </row>
    <row r="58" spans="1:5" x14ac:dyDescent="0.25">
      <c r="A58" s="24" t="str">
        <f t="shared" si="0"/>
        <v>09/2023</v>
      </c>
      <c r="B58" s="15">
        <v>45171</v>
      </c>
      <c r="C58" s="10" t="s">
        <v>70</v>
      </c>
      <c r="D58" s="20">
        <v>0</v>
      </c>
      <c r="E58" s="20">
        <v>65.989999999999995</v>
      </c>
    </row>
    <row r="59" spans="1:5" x14ac:dyDescent="0.25">
      <c r="A59" s="24" t="str">
        <f t="shared" si="0"/>
        <v>09/2023</v>
      </c>
      <c r="B59" s="15">
        <v>45170</v>
      </c>
      <c r="C59" s="10" t="s">
        <v>71</v>
      </c>
      <c r="D59" s="20">
        <v>0</v>
      </c>
      <c r="E59" s="20">
        <v>13.5</v>
      </c>
    </row>
    <row r="60" spans="1:5" x14ac:dyDescent="0.25">
      <c r="A60" s="24" t="str">
        <f t="shared" si="0"/>
        <v>09/2023</v>
      </c>
      <c r="B60" s="15">
        <v>45169</v>
      </c>
      <c r="C60" s="10" t="s">
        <v>39</v>
      </c>
      <c r="D60" s="20">
        <v>0</v>
      </c>
      <c r="E60" s="20">
        <v>240.24</v>
      </c>
    </row>
    <row r="61" spans="1:5" x14ac:dyDescent="0.25">
      <c r="A61" s="24" t="str">
        <f t="shared" si="0"/>
        <v>09/2023</v>
      </c>
      <c r="B61" s="15">
        <v>45169</v>
      </c>
      <c r="C61" s="10" t="s">
        <v>72</v>
      </c>
      <c r="D61" s="20">
        <v>0</v>
      </c>
      <c r="E61" s="20">
        <v>19.14</v>
      </c>
    </row>
    <row r="62" spans="1:5" x14ac:dyDescent="0.25">
      <c r="A62" s="24" t="str">
        <f t="shared" si="0"/>
        <v>09/2023</v>
      </c>
      <c r="B62" s="15">
        <v>45169</v>
      </c>
      <c r="C62" s="10" t="s">
        <v>73</v>
      </c>
      <c r="D62" s="20">
        <v>0</v>
      </c>
      <c r="E62" s="20">
        <v>54.7</v>
      </c>
    </row>
    <row r="63" spans="1:5" x14ac:dyDescent="0.25">
      <c r="A63" s="24" t="str">
        <f t="shared" si="0"/>
        <v>09/2023</v>
      </c>
      <c r="B63" s="15">
        <v>45168</v>
      </c>
      <c r="C63" s="10" t="s">
        <v>74</v>
      </c>
      <c r="D63" s="20">
        <v>0</v>
      </c>
      <c r="E63" s="20">
        <v>-7506.87</v>
      </c>
    </row>
    <row r="64" spans="1:5" x14ac:dyDescent="0.25">
      <c r="A64" s="24" t="str">
        <f t="shared" si="0"/>
        <v>09/2023</v>
      </c>
      <c r="B64" s="15">
        <v>45168</v>
      </c>
      <c r="C64" s="10" t="s">
        <v>75</v>
      </c>
      <c r="D64" s="20">
        <v>0</v>
      </c>
      <c r="E64" s="20">
        <v>45</v>
      </c>
    </row>
    <row r="65" spans="1:5" x14ac:dyDescent="0.25">
      <c r="A65" s="24" t="str">
        <f t="shared" si="0"/>
        <v>09/2023</v>
      </c>
      <c r="B65" s="15">
        <v>45168</v>
      </c>
      <c r="C65" s="10" t="s">
        <v>76</v>
      </c>
      <c r="D65" s="20">
        <v>0</v>
      </c>
      <c r="E65" s="20">
        <v>38</v>
      </c>
    </row>
    <row r="66" spans="1:5" x14ac:dyDescent="0.25">
      <c r="A66" s="24" t="str">
        <f t="shared" si="0"/>
        <v>09/2023</v>
      </c>
      <c r="B66" s="15">
        <v>45167</v>
      </c>
      <c r="C66" s="10" t="s">
        <v>27</v>
      </c>
      <c r="D66" s="20">
        <v>0</v>
      </c>
      <c r="E66" s="20">
        <v>212.29</v>
      </c>
    </row>
    <row r="67" spans="1:5" x14ac:dyDescent="0.25">
      <c r="A67" s="24" t="str">
        <f t="shared" ref="A67:A130" si="1">"09/2023"</f>
        <v>09/2023</v>
      </c>
      <c r="B67" s="15">
        <v>45167</v>
      </c>
      <c r="C67" s="10" t="s">
        <v>77</v>
      </c>
      <c r="D67" s="20">
        <v>0</v>
      </c>
      <c r="E67" s="20">
        <v>65</v>
      </c>
    </row>
    <row r="68" spans="1:5" x14ac:dyDescent="0.25">
      <c r="A68" s="24" t="str">
        <f t="shared" si="1"/>
        <v>09/2023</v>
      </c>
      <c r="B68" s="15">
        <v>45166</v>
      </c>
      <c r="C68" s="10" t="s">
        <v>78</v>
      </c>
      <c r="D68" s="20">
        <v>0</v>
      </c>
      <c r="E68" s="20">
        <v>10.9</v>
      </c>
    </row>
    <row r="69" spans="1:5" x14ac:dyDescent="0.25">
      <c r="A69" s="24" t="str">
        <f t="shared" si="1"/>
        <v>09/2023</v>
      </c>
      <c r="B69" s="15">
        <v>45166</v>
      </c>
      <c r="C69" s="10" t="s">
        <v>79</v>
      </c>
      <c r="D69" s="20">
        <v>0</v>
      </c>
      <c r="E69" s="20">
        <v>9.5</v>
      </c>
    </row>
    <row r="70" spans="1:5" x14ac:dyDescent="0.25">
      <c r="A70" s="24" t="str">
        <f t="shared" si="1"/>
        <v>09/2023</v>
      </c>
      <c r="B70" s="15">
        <v>45166</v>
      </c>
      <c r="C70" s="10" t="s">
        <v>78</v>
      </c>
      <c r="D70" s="20">
        <v>0</v>
      </c>
      <c r="E70" s="20">
        <v>25.4</v>
      </c>
    </row>
    <row r="71" spans="1:5" x14ac:dyDescent="0.25">
      <c r="A71" s="24" t="str">
        <f t="shared" si="1"/>
        <v>09/2023</v>
      </c>
      <c r="B71" s="15">
        <v>45166</v>
      </c>
      <c r="C71" s="10" t="s">
        <v>78</v>
      </c>
      <c r="D71" s="20">
        <v>0</v>
      </c>
      <c r="E71" s="20">
        <v>8.9</v>
      </c>
    </row>
    <row r="72" spans="1:5" x14ac:dyDescent="0.25">
      <c r="A72" s="24" t="str">
        <f t="shared" si="1"/>
        <v>09/2023</v>
      </c>
      <c r="B72" s="15">
        <v>45166</v>
      </c>
      <c r="C72" s="10" t="s">
        <v>51</v>
      </c>
      <c r="D72" s="20">
        <v>0</v>
      </c>
      <c r="E72" s="20">
        <v>18</v>
      </c>
    </row>
    <row r="73" spans="1:5" x14ac:dyDescent="0.25">
      <c r="A73" s="24" t="str">
        <f t="shared" si="1"/>
        <v>09/2023</v>
      </c>
      <c r="B73" s="15">
        <v>45165</v>
      </c>
      <c r="C73" s="10" t="s">
        <v>80</v>
      </c>
      <c r="D73" s="20">
        <v>0</v>
      </c>
      <c r="E73" s="20">
        <v>126.5</v>
      </c>
    </row>
    <row r="74" spans="1:5" x14ac:dyDescent="0.25">
      <c r="A74" s="24" t="str">
        <f t="shared" si="1"/>
        <v>09/2023</v>
      </c>
      <c r="B74" s="15">
        <v>45164</v>
      </c>
      <c r="C74" s="10" t="s">
        <v>81</v>
      </c>
      <c r="D74" s="20">
        <v>0</v>
      </c>
      <c r="E74" s="20">
        <v>21.62</v>
      </c>
    </row>
    <row r="75" spans="1:5" x14ac:dyDescent="0.25">
      <c r="A75" s="24" t="str">
        <f t="shared" si="1"/>
        <v>09/2023</v>
      </c>
      <c r="B75" s="15">
        <v>45164</v>
      </c>
      <c r="C75" s="10" t="s">
        <v>82</v>
      </c>
      <c r="D75" s="20">
        <v>0</v>
      </c>
      <c r="E75" s="20">
        <v>12.5</v>
      </c>
    </row>
    <row r="76" spans="1:5" x14ac:dyDescent="0.25">
      <c r="A76" s="24" t="str">
        <f t="shared" si="1"/>
        <v>09/2023</v>
      </c>
      <c r="B76" s="15">
        <v>45164</v>
      </c>
      <c r="C76" s="10" t="s">
        <v>67</v>
      </c>
      <c r="D76" s="20">
        <v>0</v>
      </c>
      <c r="E76" s="20">
        <v>92.14</v>
      </c>
    </row>
    <row r="77" spans="1:5" x14ac:dyDescent="0.25">
      <c r="A77" s="24" t="str">
        <f t="shared" si="1"/>
        <v>09/2023</v>
      </c>
      <c r="B77" s="15">
        <v>45163</v>
      </c>
      <c r="C77" s="10" t="s">
        <v>63</v>
      </c>
      <c r="D77" s="20">
        <v>0</v>
      </c>
      <c r="E77" s="20">
        <v>69.97</v>
      </c>
    </row>
    <row r="78" spans="1:5" x14ac:dyDescent="0.25">
      <c r="A78" s="24" t="str">
        <f t="shared" si="1"/>
        <v>09/2023</v>
      </c>
      <c r="B78" s="15">
        <v>45163</v>
      </c>
      <c r="C78" s="10" t="s">
        <v>83</v>
      </c>
      <c r="D78" s="20">
        <v>0</v>
      </c>
      <c r="E78" s="20">
        <v>65.23</v>
      </c>
    </row>
    <row r="79" spans="1:5" x14ac:dyDescent="0.25">
      <c r="A79" s="24" t="str">
        <f t="shared" si="1"/>
        <v>09/2023</v>
      </c>
      <c r="B79" s="15">
        <v>45162</v>
      </c>
      <c r="C79" s="10" t="s">
        <v>84</v>
      </c>
      <c r="D79" s="20">
        <v>0</v>
      </c>
      <c r="E79" s="20">
        <v>74.900000000000006</v>
      </c>
    </row>
    <row r="80" spans="1:5" x14ac:dyDescent="0.25">
      <c r="A80" s="24" t="str">
        <f t="shared" si="1"/>
        <v>09/2023</v>
      </c>
      <c r="B80" s="15">
        <v>45161</v>
      </c>
      <c r="C80" s="10" t="s">
        <v>85</v>
      </c>
      <c r="D80" s="20">
        <v>0</v>
      </c>
      <c r="E80" s="20">
        <v>78.760000000000005</v>
      </c>
    </row>
    <row r="81" spans="1:5" x14ac:dyDescent="0.25">
      <c r="A81" s="24" t="str">
        <f t="shared" si="1"/>
        <v>09/2023</v>
      </c>
      <c r="B81" s="15">
        <v>45161</v>
      </c>
      <c r="C81" s="10" t="s">
        <v>86</v>
      </c>
      <c r="D81" s="20">
        <v>0</v>
      </c>
      <c r="E81" s="20">
        <v>46.09</v>
      </c>
    </row>
    <row r="82" spans="1:5" x14ac:dyDescent="0.25">
      <c r="A82" s="24" t="str">
        <f t="shared" si="1"/>
        <v>09/2023</v>
      </c>
      <c r="B82" s="15">
        <v>45161</v>
      </c>
      <c r="C82" s="10" t="s">
        <v>38</v>
      </c>
      <c r="D82" s="20">
        <v>0</v>
      </c>
      <c r="E82" s="20">
        <v>159.03</v>
      </c>
    </row>
    <row r="83" spans="1:5" x14ac:dyDescent="0.25">
      <c r="A83" s="24" t="str">
        <f t="shared" si="1"/>
        <v>09/2023</v>
      </c>
      <c r="B83" s="15">
        <v>45160</v>
      </c>
      <c r="C83" s="10" t="s">
        <v>40</v>
      </c>
      <c r="D83" s="20">
        <v>0</v>
      </c>
      <c r="E83" s="20">
        <v>24.56</v>
      </c>
    </row>
    <row r="84" spans="1:5" x14ac:dyDescent="0.25">
      <c r="A84" s="24" t="str">
        <f t="shared" si="1"/>
        <v>09/2023</v>
      </c>
      <c r="B84" s="15">
        <v>44954</v>
      </c>
      <c r="C84" s="10" t="s">
        <v>87</v>
      </c>
      <c r="D84" s="20">
        <v>0</v>
      </c>
      <c r="E84" s="20">
        <v>310.11</v>
      </c>
    </row>
    <row r="85" spans="1:5" x14ac:dyDescent="0.25">
      <c r="A85" s="24" t="str">
        <f t="shared" si="1"/>
        <v>09/2023</v>
      </c>
      <c r="B85" s="15">
        <v>44939</v>
      </c>
      <c r="C85" s="10" t="s">
        <v>88</v>
      </c>
      <c r="D85" s="20">
        <v>0</v>
      </c>
      <c r="E85" s="20">
        <v>85</v>
      </c>
    </row>
    <row r="86" spans="1:5" x14ac:dyDescent="0.25">
      <c r="A86" s="24" t="str">
        <f t="shared" si="1"/>
        <v>09/2023</v>
      </c>
      <c r="B86" s="15">
        <v>367</v>
      </c>
      <c r="C86" s="10" t="s">
        <v>45</v>
      </c>
      <c r="D86" s="20">
        <v>0</v>
      </c>
      <c r="E86" s="20">
        <v>4662.18</v>
      </c>
    </row>
    <row r="87" spans="1:5" x14ac:dyDescent="0.25">
      <c r="A87" s="24" t="str">
        <f t="shared" si="1"/>
        <v>09/2023</v>
      </c>
      <c r="B87" s="13" t="s">
        <v>89</v>
      </c>
      <c r="C87" s="6" t="s">
        <v>90</v>
      </c>
      <c r="D87" s="18"/>
      <c r="E87" s="18"/>
    </row>
    <row r="88" spans="1:5" x14ac:dyDescent="0.25">
      <c r="A88" s="24" t="str">
        <f t="shared" si="1"/>
        <v>09/2023</v>
      </c>
      <c r="B88" s="13" t="s">
        <v>20</v>
      </c>
      <c r="C88" s="6" t="s">
        <v>91</v>
      </c>
      <c r="D88" s="18"/>
      <c r="E88" s="18"/>
    </row>
    <row r="89" spans="1:5" x14ac:dyDescent="0.25">
      <c r="A89" s="24" t="str">
        <f t="shared" si="1"/>
        <v>09/2023</v>
      </c>
      <c r="B89" s="14" t="s">
        <v>22</v>
      </c>
      <c r="C89" s="7" t="s">
        <v>23</v>
      </c>
      <c r="D89" s="19" t="s">
        <v>24</v>
      </c>
      <c r="E89" s="19" t="s">
        <v>25</v>
      </c>
    </row>
    <row r="90" spans="1:5" x14ac:dyDescent="0.25">
      <c r="A90" s="24" t="str">
        <f t="shared" si="1"/>
        <v>09/2023</v>
      </c>
      <c r="B90" s="15">
        <v>45191</v>
      </c>
      <c r="C90" s="10" t="s">
        <v>92</v>
      </c>
      <c r="D90" s="20">
        <v>0</v>
      </c>
      <c r="E90" s="20">
        <v>138</v>
      </c>
    </row>
    <row r="91" spans="1:5" x14ac:dyDescent="0.25">
      <c r="A91" s="24" t="str">
        <f t="shared" si="1"/>
        <v>09/2023</v>
      </c>
      <c r="B91" s="15">
        <v>45188</v>
      </c>
      <c r="C91" s="10" t="s">
        <v>93</v>
      </c>
      <c r="D91" s="20">
        <v>0</v>
      </c>
      <c r="E91" s="20">
        <v>19.600000000000001</v>
      </c>
    </row>
    <row r="92" spans="1:5" x14ac:dyDescent="0.25">
      <c r="A92" s="24" t="str">
        <f t="shared" si="1"/>
        <v>09/2023</v>
      </c>
      <c r="B92" s="15">
        <v>45187</v>
      </c>
      <c r="C92" s="10" t="s">
        <v>94</v>
      </c>
      <c r="D92" s="20">
        <v>0</v>
      </c>
      <c r="E92" s="20">
        <v>139.9</v>
      </c>
    </row>
    <row r="93" spans="1:5" x14ac:dyDescent="0.25">
      <c r="A93" s="24" t="str">
        <f t="shared" si="1"/>
        <v>09/2023</v>
      </c>
      <c r="B93" s="15">
        <v>367</v>
      </c>
      <c r="C93" s="10" t="s">
        <v>45</v>
      </c>
      <c r="D93" s="20">
        <v>0</v>
      </c>
      <c r="E93" s="20">
        <v>297.5</v>
      </c>
    </row>
    <row r="94" spans="1:5" x14ac:dyDescent="0.25">
      <c r="A94" s="24" t="str">
        <f t="shared" si="1"/>
        <v>09/2023</v>
      </c>
      <c r="B94" s="13" t="s">
        <v>89</v>
      </c>
      <c r="C94" s="6" t="s">
        <v>95</v>
      </c>
      <c r="D94" s="18"/>
      <c r="E94" s="18"/>
    </row>
    <row r="95" spans="1:5" x14ac:dyDescent="0.25">
      <c r="A95" s="24" t="str">
        <f t="shared" si="1"/>
        <v>09/2023</v>
      </c>
      <c r="B95" s="13" t="s">
        <v>20</v>
      </c>
      <c r="C95" s="6" t="s">
        <v>91</v>
      </c>
      <c r="D95" s="18"/>
      <c r="E95" s="18"/>
    </row>
    <row r="96" spans="1:5" x14ac:dyDescent="0.25">
      <c r="A96" s="24" t="str">
        <f t="shared" si="1"/>
        <v>09/2023</v>
      </c>
      <c r="B96" s="14" t="s">
        <v>22</v>
      </c>
      <c r="C96" s="7" t="s">
        <v>23</v>
      </c>
      <c r="D96" s="19" t="s">
        <v>24</v>
      </c>
      <c r="E96" s="19" t="s">
        <v>25</v>
      </c>
    </row>
    <row r="97" spans="1:5" x14ac:dyDescent="0.25">
      <c r="A97" s="24" t="str">
        <f t="shared" si="1"/>
        <v>09/2023</v>
      </c>
      <c r="B97" s="15">
        <v>45179</v>
      </c>
      <c r="C97" s="10" t="s">
        <v>96</v>
      </c>
      <c r="D97" s="20">
        <v>0</v>
      </c>
      <c r="E97" s="20">
        <v>765.89</v>
      </c>
    </row>
    <row r="98" spans="1:5" x14ac:dyDescent="0.25">
      <c r="A98" s="24" t="str">
        <f t="shared" si="1"/>
        <v>09/2023</v>
      </c>
      <c r="B98" s="15">
        <v>45177</v>
      </c>
      <c r="C98" s="10" t="s">
        <v>97</v>
      </c>
      <c r="D98" s="20">
        <v>0</v>
      </c>
      <c r="E98" s="20">
        <v>54.99</v>
      </c>
    </row>
    <row r="99" spans="1:5" x14ac:dyDescent="0.25">
      <c r="A99" s="24" t="str">
        <f t="shared" si="1"/>
        <v>09/2023</v>
      </c>
      <c r="B99" s="15">
        <v>45171</v>
      </c>
      <c r="C99" s="10" t="s">
        <v>98</v>
      </c>
      <c r="D99" s="20">
        <v>0</v>
      </c>
      <c r="E99" s="20">
        <v>62.49</v>
      </c>
    </row>
    <row r="100" spans="1:5" x14ac:dyDescent="0.25">
      <c r="A100" s="24" t="str">
        <f t="shared" si="1"/>
        <v>09/2023</v>
      </c>
      <c r="B100" s="15">
        <v>45168</v>
      </c>
      <c r="C100" s="10" t="s">
        <v>99</v>
      </c>
      <c r="D100" s="20">
        <v>0</v>
      </c>
      <c r="E100" s="20">
        <v>163</v>
      </c>
    </row>
    <row r="101" spans="1:5" x14ac:dyDescent="0.25">
      <c r="A101" s="24" t="str">
        <f t="shared" si="1"/>
        <v>09/2023</v>
      </c>
      <c r="B101" s="15">
        <v>45141</v>
      </c>
      <c r="C101" s="10" t="s">
        <v>100</v>
      </c>
      <c r="D101" s="20">
        <v>0</v>
      </c>
      <c r="E101" s="20">
        <v>245.8</v>
      </c>
    </row>
    <row r="102" spans="1:5" x14ac:dyDescent="0.25">
      <c r="A102" s="24" t="str">
        <f t="shared" si="1"/>
        <v>09/2023</v>
      </c>
      <c r="B102" s="15">
        <v>45118</v>
      </c>
      <c r="C102" s="10" t="s">
        <v>101</v>
      </c>
      <c r="D102" s="20">
        <v>0</v>
      </c>
      <c r="E102" s="20">
        <v>448.99</v>
      </c>
    </row>
    <row r="103" spans="1:5" x14ac:dyDescent="0.25">
      <c r="A103" s="24" t="str">
        <f t="shared" si="1"/>
        <v>09/2023</v>
      </c>
      <c r="B103" s="15">
        <v>367</v>
      </c>
      <c r="C103" s="10" t="s">
        <v>45</v>
      </c>
      <c r="D103" s="20">
        <v>0</v>
      </c>
      <c r="E103" s="20">
        <v>1741.16</v>
      </c>
    </row>
    <row r="104" spans="1:5" x14ac:dyDescent="0.25">
      <c r="A104" s="24" t="str">
        <f t="shared" si="1"/>
        <v>09/2023</v>
      </c>
      <c r="B104" s="13" t="s">
        <v>102</v>
      </c>
      <c r="C104" s="6" t="s">
        <v>103</v>
      </c>
      <c r="D104" s="18"/>
      <c r="E104" s="18"/>
    </row>
    <row r="105" spans="1:5" x14ac:dyDescent="0.25">
      <c r="A105" s="24" t="str">
        <f t="shared" si="1"/>
        <v>09/2023</v>
      </c>
      <c r="B105" s="13" t="s">
        <v>20</v>
      </c>
      <c r="C105" s="6" t="s">
        <v>104</v>
      </c>
      <c r="D105" s="18"/>
      <c r="E105" s="18"/>
    </row>
    <row r="106" spans="1:5" x14ac:dyDescent="0.25">
      <c r="A106" s="24" t="str">
        <f t="shared" si="1"/>
        <v>09/2023</v>
      </c>
      <c r="B106" s="14" t="s">
        <v>22</v>
      </c>
      <c r="C106" s="7" t="s">
        <v>23</v>
      </c>
      <c r="D106" s="19" t="s">
        <v>24</v>
      </c>
      <c r="E106" s="19" t="s">
        <v>25</v>
      </c>
    </row>
    <row r="107" spans="1:5" x14ac:dyDescent="0.25">
      <c r="A107" s="24" t="str">
        <f t="shared" si="1"/>
        <v>09/2023</v>
      </c>
      <c r="B107" s="15">
        <v>45190</v>
      </c>
      <c r="C107" s="10" t="s">
        <v>105</v>
      </c>
      <c r="D107" s="20">
        <v>0</v>
      </c>
      <c r="E107" s="20">
        <v>204.83</v>
      </c>
    </row>
    <row r="108" spans="1:5" x14ac:dyDescent="0.25">
      <c r="A108" s="24" t="str">
        <f t="shared" si="1"/>
        <v>09/2023</v>
      </c>
      <c r="B108" s="15">
        <v>45189</v>
      </c>
      <c r="C108" s="10" t="s">
        <v>106</v>
      </c>
      <c r="D108" s="20">
        <v>0</v>
      </c>
      <c r="E108" s="20">
        <v>60.04</v>
      </c>
    </row>
    <row r="109" spans="1:5" x14ac:dyDescent="0.25">
      <c r="A109" s="24" t="str">
        <f t="shared" si="1"/>
        <v>09/2023</v>
      </c>
      <c r="B109" s="15">
        <v>45189</v>
      </c>
      <c r="C109" s="10" t="s">
        <v>107</v>
      </c>
      <c r="D109" s="20">
        <v>0</v>
      </c>
      <c r="E109" s="20">
        <v>74</v>
      </c>
    </row>
    <row r="110" spans="1:5" x14ac:dyDescent="0.25">
      <c r="A110" s="24" t="str">
        <f t="shared" si="1"/>
        <v>09/2023</v>
      </c>
      <c r="B110" s="15">
        <v>45187</v>
      </c>
      <c r="C110" s="10" t="s">
        <v>108</v>
      </c>
      <c r="D110" s="20">
        <v>0</v>
      </c>
      <c r="E110" s="20">
        <v>60.8</v>
      </c>
    </row>
    <row r="111" spans="1:5" x14ac:dyDescent="0.25">
      <c r="A111" s="24" t="str">
        <f t="shared" si="1"/>
        <v>09/2023</v>
      </c>
      <c r="B111" s="15">
        <v>45187</v>
      </c>
      <c r="C111" s="10" t="s">
        <v>109</v>
      </c>
      <c r="D111" s="20">
        <v>0</v>
      </c>
      <c r="E111" s="20">
        <v>6</v>
      </c>
    </row>
    <row r="112" spans="1:5" x14ac:dyDescent="0.25">
      <c r="A112" s="24" t="str">
        <f t="shared" si="1"/>
        <v>09/2023</v>
      </c>
      <c r="B112" s="15">
        <v>45187</v>
      </c>
      <c r="C112" s="10" t="s">
        <v>109</v>
      </c>
      <c r="D112" s="20">
        <v>0</v>
      </c>
      <c r="E112" s="20">
        <v>78</v>
      </c>
    </row>
    <row r="113" spans="1:5" x14ac:dyDescent="0.25">
      <c r="A113" s="24" t="str">
        <f t="shared" si="1"/>
        <v>09/2023</v>
      </c>
      <c r="B113" s="15">
        <v>45185</v>
      </c>
      <c r="C113" s="10" t="s">
        <v>110</v>
      </c>
      <c r="D113" s="20">
        <v>0</v>
      </c>
      <c r="E113" s="20">
        <v>17.8</v>
      </c>
    </row>
    <row r="114" spans="1:5" x14ac:dyDescent="0.25">
      <c r="A114" s="24" t="str">
        <f t="shared" si="1"/>
        <v>09/2023</v>
      </c>
      <c r="B114" s="15">
        <v>45184</v>
      </c>
      <c r="C114" s="10" t="s">
        <v>111</v>
      </c>
      <c r="D114" s="20">
        <v>0</v>
      </c>
      <c r="E114" s="20">
        <v>29</v>
      </c>
    </row>
    <row r="115" spans="1:5" x14ac:dyDescent="0.25">
      <c r="A115" s="24" t="str">
        <f t="shared" si="1"/>
        <v>09/2023</v>
      </c>
      <c r="B115" s="15">
        <v>45184</v>
      </c>
      <c r="C115" s="10" t="s">
        <v>112</v>
      </c>
      <c r="D115" s="20">
        <v>0</v>
      </c>
      <c r="E115" s="20">
        <v>12</v>
      </c>
    </row>
    <row r="116" spans="1:5" x14ac:dyDescent="0.25">
      <c r="A116" s="24" t="str">
        <f t="shared" si="1"/>
        <v>09/2023</v>
      </c>
      <c r="B116" s="15">
        <v>367</v>
      </c>
      <c r="C116" s="10" t="s">
        <v>45</v>
      </c>
      <c r="D116" s="20">
        <v>0</v>
      </c>
      <c r="E116" s="20">
        <v>542.47</v>
      </c>
    </row>
    <row r="117" spans="1:5" x14ac:dyDescent="0.25">
      <c r="A117" s="24" t="str">
        <f t="shared" si="1"/>
        <v>09/2023</v>
      </c>
      <c r="B117" s="13" t="s">
        <v>102</v>
      </c>
      <c r="C117" s="6" t="s">
        <v>113</v>
      </c>
      <c r="D117" s="18"/>
      <c r="E117" s="18"/>
    </row>
    <row r="118" spans="1:5" x14ac:dyDescent="0.25">
      <c r="A118" s="24" t="str">
        <f t="shared" si="1"/>
        <v>09/2023</v>
      </c>
      <c r="B118" s="13" t="s">
        <v>20</v>
      </c>
      <c r="C118" s="6" t="s">
        <v>104</v>
      </c>
      <c r="D118" s="18"/>
      <c r="E118" s="18"/>
    </row>
    <row r="119" spans="1:5" x14ac:dyDescent="0.25">
      <c r="A119" s="24" t="str">
        <f t="shared" si="1"/>
        <v>09/2023</v>
      </c>
      <c r="B119" s="14" t="s">
        <v>22</v>
      </c>
      <c r="C119" s="7" t="s">
        <v>23</v>
      </c>
      <c r="D119" s="19" t="s">
        <v>24</v>
      </c>
      <c r="E119" s="19" t="s">
        <v>25</v>
      </c>
    </row>
    <row r="120" spans="1:5" x14ac:dyDescent="0.25">
      <c r="A120" s="24" t="str">
        <f t="shared" si="1"/>
        <v>09/2023</v>
      </c>
      <c r="B120" s="15">
        <v>45180</v>
      </c>
      <c r="C120" s="10" t="s">
        <v>114</v>
      </c>
      <c r="D120" s="20">
        <v>0</v>
      </c>
      <c r="E120" s="20">
        <v>49.25</v>
      </c>
    </row>
    <row r="121" spans="1:5" x14ac:dyDescent="0.25">
      <c r="A121" s="24" t="str">
        <f t="shared" si="1"/>
        <v>09/2023</v>
      </c>
      <c r="B121" s="15">
        <v>45179</v>
      </c>
      <c r="C121" s="10" t="s">
        <v>115</v>
      </c>
      <c r="D121" s="20">
        <v>0</v>
      </c>
      <c r="E121" s="20">
        <v>31</v>
      </c>
    </row>
    <row r="122" spans="1:5" x14ac:dyDescent="0.25">
      <c r="A122" s="24" t="str">
        <f t="shared" si="1"/>
        <v>09/2023</v>
      </c>
      <c r="B122" s="15">
        <v>45179</v>
      </c>
      <c r="C122" s="10" t="s">
        <v>116</v>
      </c>
      <c r="D122" s="20">
        <v>0</v>
      </c>
      <c r="E122" s="20">
        <v>21</v>
      </c>
    </row>
    <row r="123" spans="1:5" x14ac:dyDescent="0.25">
      <c r="A123" s="24" t="str">
        <f t="shared" si="1"/>
        <v>09/2023</v>
      </c>
      <c r="B123" s="15">
        <v>45178</v>
      </c>
      <c r="C123" s="10" t="s">
        <v>117</v>
      </c>
      <c r="D123" s="20">
        <v>0</v>
      </c>
      <c r="E123" s="20">
        <v>78.28</v>
      </c>
    </row>
    <row r="124" spans="1:5" x14ac:dyDescent="0.25">
      <c r="A124" s="24" t="str">
        <f t="shared" si="1"/>
        <v>09/2023</v>
      </c>
      <c r="B124" s="15">
        <v>45178</v>
      </c>
      <c r="C124" s="10" t="s">
        <v>118</v>
      </c>
      <c r="D124" s="20">
        <v>0</v>
      </c>
      <c r="E124" s="20">
        <v>157.58000000000001</v>
      </c>
    </row>
    <row r="125" spans="1:5" x14ac:dyDescent="0.25">
      <c r="A125" s="24" t="str">
        <f t="shared" si="1"/>
        <v>09/2023</v>
      </c>
      <c r="B125" s="15">
        <v>45178</v>
      </c>
      <c r="C125" s="10" t="s">
        <v>112</v>
      </c>
      <c r="D125" s="20">
        <v>0</v>
      </c>
      <c r="E125" s="20">
        <v>7.5</v>
      </c>
    </row>
    <row r="126" spans="1:5" x14ac:dyDescent="0.25">
      <c r="A126" s="24" t="str">
        <f t="shared" si="1"/>
        <v>09/2023</v>
      </c>
      <c r="B126" s="15">
        <v>45177</v>
      </c>
      <c r="C126" s="10" t="s">
        <v>119</v>
      </c>
      <c r="D126" s="20">
        <v>0</v>
      </c>
      <c r="E126" s="20">
        <v>8.9</v>
      </c>
    </row>
    <row r="127" spans="1:5" x14ac:dyDescent="0.25">
      <c r="A127" s="24" t="str">
        <f t="shared" si="1"/>
        <v>09/2023</v>
      </c>
      <c r="B127" s="15">
        <v>45177</v>
      </c>
      <c r="C127" s="10" t="s">
        <v>120</v>
      </c>
      <c r="D127" s="20">
        <v>0</v>
      </c>
      <c r="E127" s="20">
        <v>93.5</v>
      </c>
    </row>
    <row r="128" spans="1:5" x14ac:dyDescent="0.25">
      <c r="A128" s="24" t="str">
        <f t="shared" si="1"/>
        <v>09/2023</v>
      </c>
      <c r="B128" s="15">
        <v>45176</v>
      </c>
      <c r="C128" s="10" t="s">
        <v>73</v>
      </c>
      <c r="D128" s="20">
        <v>0</v>
      </c>
      <c r="E128" s="20">
        <v>217.91</v>
      </c>
    </row>
    <row r="129" spans="1:5" x14ac:dyDescent="0.25">
      <c r="A129" s="24" t="str">
        <f t="shared" si="1"/>
        <v>09/2023</v>
      </c>
      <c r="B129" s="15">
        <v>45175</v>
      </c>
      <c r="C129" s="10" t="s">
        <v>72</v>
      </c>
      <c r="D129" s="20">
        <v>0</v>
      </c>
      <c r="E129" s="20">
        <v>8.25</v>
      </c>
    </row>
    <row r="130" spans="1:5" x14ac:dyDescent="0.25">
      <c r="A130" s="24" t="str">
        <f t="shared" si="1"/>
        <v>09/2023</v>
      </c>
      <c r="B130" s="15">
        <v>45175</v>
      </c>
      <c r="C130" s="10" t="s">
        <v>121</v>
      </c>
      <c r="D130" s="20">
        <v>0</v>
      </c>
      <c r="E130" s="20">
        <v>98.87</v>
      </c>
    </row>
    <row r="131" spans="1:5" x14ac:dyDescent="0.25">
      <c r="A131" s="24" t="str">
        <f t="shared" ref="A131:A177" si="2">"09/2023"</f>
        <v>09/2023</v>
      </c>
      <c r="B131" s="15">
        <v>45175</v>
      </c>
      <c r="C131" s="10" t="s">
        <v>122</v>
      </c>
      <c r="D131" s="20">
        <v>0</v>
      </c>
      <c r="E131" s="20">
        <v>15.31</v>
      </c>
    </row>
    <row r="132" spans="1:5" x14ac:dyDescent="0.25">
      <c r="A132" s="24" t="str">
        <f t="shared" si="2"/>
        <v>09/2023</v>
      </c>
      <c r="B132" s="15">
        <v>45174</v>
      </c>
      <c r="C132" s="10" t="s">
        <v>85</v>
      </c>
      <c r="D132" s="20">
        <v>0</v>
      </c>
      <c r="E132" s="20">
        <v>67.760000000000005</v>
      </c>
    </row>
    <row r="133" spans="1:5" x14ac:dyDescent="0.25">
      <c r="A133" s="24" t="str">
        <f t="shared" si="2"/>
        <v>09/2023</v>
      </c>
      <c r="B133" s="15">
        <v>45174</v>
      </c>
      <c r="C133" s="10" t="s">
        <v>81</v>
      </c>
      <c r="D133" s="20">
        <v>0</v>
      </c>
      <c r="E133" s="20">
        <v>16.989999999999998</v>
      </c>
    </row>
    <row r="134" spans="1:5" x14ac:dyDescent="0.25">
      <c r="A134" s="24" t="str">
        <f t="shared" si="2"/>
        <v>09/2023</v>
      </c>
      <c r="B134" s="15">
        <v>45174</v>
      </c>
      <c r="C134" s="10" t="s">
        <v>123</v>
      </c>
      <c r="D134" s="20">
        <v>0</v>
      </c>
      <c r="E134" s="20">
        <v>40</v>
      </c>
    </row>
    <row r="135" spans="1:5" x14ac:dyDescent="0.25">
      <c r="A135" s="24" t="str">
        <f t="shared" si="2"/>
        <v>09/2023</v>
      </c>
      <c r="B135" s="15">
        <v>45174</v>
      </c>
      <c r="C135" s="10" t="s">
        <v>124</v>
      </c>
      <c r="D135" s="20">
        <v>0</v>
      </c>
      <c r="E135" s="20">
        <v>10</v>
      </c>
    </row>
    <row r="136" spans="1:5" x14ac:dyDescent="0.25">
      <c r="A136" s="24" t="str">
        <f t="shared" si="2"/>
        <v>09/2023</v>
      </c>
      <c r="B136" s="15">
        <v>45171</v>
      </c>
      <c r="C136" s="10" t="s">
        <v>51</v>
      </c>
      <c r="D136" s="20">
        <v>0</v>
      </c>
      <c r="E136" s="20">
        <v>36</v>
      </c>
    </row>
    <row r="137" spans="1:5" x14ac:dyDescent="0.25">
      <c r="A137" s="24" t="str">
        <f t="shared" si="2"/>
        <v>09/2023</v>
      </c>
      <c r="B137" s="15">
        <v>45169</v>
      </c>
      <c r="C137" s="10" t="s">
        <v>125</v>
      </c>
      <c r="D137" s="20">
        <v>0</v>
      </c>
      <c r="E137" s="20">
        <v>86.98</v>
      </c>
    </row>
    <row r="138" spans="1:5" x14ac:dyDescent="0.25">
      <c r="A138" s="24" t="str">
        <f t="shared" si="2"/>
        <v>09/2023</v>
      </c>
      <c r="B138" s="15">
        <v>45169</v>
      </c>
      <c r="C138" s="10" t="s">
        <v>126</v>
      </c>
      <c r="D138" s="20">
        <v>0</v>
      </c>
      <c r="E138" s="20">
        <v>53.8</v>
      </c>
    </row>
    <row r="139" spans="1:5" x14ac:dyDescent="0.25">
      <c r="A139" s="24" t="str">
        <f t="shared" si="2"/>
        <v>09/2023</v>
      </c>
      <c r="B139" s="15">
        <v>45169</v>
      </c>
      <c r="C139" s="10" t="s">
        <v>63</v>
      </c>
      <c r="D139" s="20">
        <v>0</v>
      </c>
      <c r="E139" s="20">
        <v>63.54</v>
      </c>
    </row>
    <row r="140" spans="1:5" x14ac:dyDescent="0.25">
      <c r="A140" s="24" t="str">
        <f t="shared" si="2"/>
        <v>09/2023</v>
      </c>
      <c r="B140" s="15">
        <v>45169</v>
      </c>
      <c r="C140" s="10" t="s">
        <v>127</v>
      </c>
      <c r="D140" s="20">
        <v>0</v>
      </c>
      <c r="E140" s="20">
        <v>16</v>
      </c>
    </row>
    <row r="141" spans="1:5" x14ac:dyDescent="0.25">
      <c r="A141" s="24" t="str">
        <f t="shared" si="2"/>
        <v>09/2023</v>
      </c>
      <c r="B141" s="15">
        <v>45168</v>
      </c>
      <c r="C141" s="10" t="s">
        <v>63</v>
      </c>
      <c r="D141" s="20">
        <v>0</v>
      </c>
      <c r="E141" s="20">
        <v>58.09</v>
      </c>
    </row>
    <row r="142" spans="1:5" x14ac:dyDescent="0.25">
      <c r="A142" s="24" t="str">
        <f t="shared" si="2"/>
        <v>09/2023</v>
      </c>
      <c r="B142" s="15">
        <v>45168</v>
      </c>
      <c r="C142" s="10" t="s">
        <v>128</v>
      </c>
      <c r="D142" s="20">
        <v>0</v>
      </c>
      <c r="E142" s="20">
        <v>35.96</v>
      </c>
    </row>
    <row r="143" spans="1:5" x14ac:dyDescent="0.25">
      <c r="A143" s="24" t="str">
        <f t="shared" si="2"/>
        <v>09/2023</v>
      </c>
      <c r="B143" s="15">
        <v>45168</v>
      </c>
      <c r="C143" s="10" t="s">
        <v>129</v>
      </c>
      <c r="D143" s="20">
        <v>0</v>
      </c>
      <c r="E143" s="20">
        <v>74.900000000000006</v>
      </c>
    </row>
    <row r="144" spans="1:5" x14ac:dyDescent="0.25">
      <c r="A144" s="24" t="str">
        <f t="shared" si="2"/>
        <v>09/2023</v>
      </c>
      <c r="B144" s="15">
        <v>45167</v>
      </c>
      <c r="C144" s="10" t="s">
        <v>83</v>
      </c>
      <c r="D144" s="20">
        <v>0</v>
      </c>
      <c r="E144" s="20">
        <v>65.56</v>
      </c>
    </row>
    <row r="145" spans="1:5" x14ac:dyDescent="0.25">
      <c r="A145" s="24" t="str">
        <f t="shared" si="2"/>
        <v>09/2023</v>
      </c>
      <c r="B145" s="15">
        <v>45167</v>
      </c>
      <c r="C145" s="10" t="s">
        <v>130</v>
      </c>
      <c r="D145" s="20">
        <v>0</v>
      </c>
      <c r="E145" s="20">
        <v>25.9</v>
      </c>
    </row>
    <row r="146" spans="1:5" x14ac:dyDescent="0.25">
      <c r="A146" s="24" t="str">
        <f t="shared" si="2"/>
        <v>09/2023</v>
      </c>
      <c r="B146" s="15">
        <v>45167</v>
      </c>
      <c r="C146" s="10" t="s">
        <v>72</v>
      </c>
      <c r="D146" s="20">
        <v>0</v>
      </c>
      <c r="E146" s="20">
        <v>65.97</v>
      </c>
    </row>
    <row r="147" spans="1:5" x14ac:dyDescent="0.25">
      <c r="A147" s="24" t="str">
        <f t="shared" si="2"/>
        <v>09/2023</v>
      </c>
      <c r="B147" s="15">
        <v>45166</v>
      </c>
      <c r="C147" s="10" t="s">
        <v>51</v>
      </c>
      <c r="D147" s="20">
        <v>0</v>
      </c>
      <c r="E147" s="20">
        <v>18</v>
      </c>
    </row>
    <row r="148" spans="1:5" x14ac:dyDescent="0.25">
      <c r="A148" s="24" t="str">
        <f t="shared" si="2"/>
        <v>09/2023</v>
      </c>
      <c r="B148" s="15">
        <v>45165</v>
      </c>
      <c r="C148" s="10" t="s">
        <v>73</v>
      </c>
      <c r="D148" s="20">
        <v>0</v>
      </c>
      <c r="E148" s="20">
        <v>95.37</v>
      </c>
    </row>
    <row r="149" spans="1:5" x14ac:dyDescent="0.25">
      <c r="A149" s="24" t="str">
        <f t="shared" si="2"/>
        <v>09/2023</v>
      </c>
      <c r="B149" s="15">
        <v>45164</v>
      </c>
      <c r="C149" s="10" t="s">
        <v>131</v>
      </c>
      <c r="D149" s="20">
        <v>0</v>
      </c>
      <c r="E149" s="20">
        <v>25</v>
      </c>
    </row>
    <row r="150" spans="1:5" x14ac:dyDescent="0.25">
      <c r="A150" s="24" t="str">
        <f t="shared" si="2"/>
        <v>09/2023</v>
      </c>
      <c r="B150" s="15">
        <v>45164</v>
      </c>
      <c r="C150" s="10" t="s">
        <v>132</v>
      </c>
      <c r="D150" s="20">
        <v>0</v>
      </c>
      <c r="E150" s="20">
        <v>59.99</v>
      </c>
    </row>
    <row r="151" spans="1:5" x14ac:dyDescent="0.25">
      <c r="A151" s="24" t="str">
        <f t="shared" si="2"/>
        <v>09/2023</v>
      </c>
      <c r="B151" s="15">
        <v>45164</v>
      </c>
      <c r="C151" s="10" t="s">
        <v>133</v>
      </c>
      <c r="D151" s="20">
        <v>0</v>
      </c>
      <c r="E151" s="20">
        <v>4.38</v>
      </c>
    </row>
    <row r="152" spans="1:5" x14ac:dyDescent="0.25">
      <c r="A152" s="24" t="str">
        <f t="shared" si="2"/>
        <v>09/2023</v>
      </c>
      <c r="B152" s="15">
        <v>45164</v>
      </c>
      <c r="C152" s="10" t="s">
        <v>67</v>
      </c>
      <c r="D152" s="20">
        <v>0</v>
      </c>
      <c r="E152" s="20">
        <v>68.02</v>
      </c>
    </row>
    <row r="153" spans="1:5" x14ac:dyDescent="0.25">
      <c r="A153" s="24" t="str">
        <f t="shared" si="2"/>
        <v>09/2023</v>
      </c>
      <c r="B153" s="15">
        <v>45164</v>
      </c>
      <c r="C153" s="10" t="s">
        <v>134</v>
      </c>
      <c r="D153" s="20">
        <v>0</v>
      </c>
      <c r="E153" s="20">
        <v>70.92</v>
      </c>
    </row>
    <row r="154" spans="1:5" x14ac:dyDescent="0.25">
      <c r="A154" s="24" t="str">
        <f t="shared" si="2"/>
        <v>09/2023</v>
      </c>
      <c r="B154" s="15">
        <v>45162</v>
      </c>
      <c r="C154" s="10" t="s">
        <v>135</v>
      </c>
      <c r="D154" s="20">
        <v>0</v>
      </c>
      <c r="E154" s="20">
        <v>77.44</v>
      </c>
    </row>
    <row r="155" spans="1:5" x14ac:dyDescent="0.25">
      <c r="A155" s="24" t="str">
        <f t="shared" si="2"/>
        <v>09/2023</v>
      </c>
      <c r="B155" s="15">
        <v>45162</v>
      </c>
      <c r="C155" s="10" t="s">
        <v>136</v>
      </c>
      <c r="D155" s="20">
        <v>0</v>
      </c>
      <c r="E155" s="20">
        <v>112.75</v>
      </c>
    </row>
    <row r="156" spans="1:5" x14ac:dyDescent="0.25">
      <c r="A156" s="24" t="str">
        <f t="shared" si="2"/>
        <v>09/2023</v>
      </c>
      <c r="B156" s="15">
        <v>45162</v>
      </c>
      <c r="C156" s="10" t="s">
        <v>137</v>
      </c>
      <c r="D156" s="20">
        <v>0</v>
      </c>
      <c r="E156" s="20">
        <v>64.989999999999995</v>
      </c>
    </row>
    <row r="157" spans="1:5" x14ac:dyDescent="0.25">
      <c r="A157" s="24" t="str">
        <f t="shared" si="2"/>
        <v>09/2023</v>
      </c>
      <c r="B157" s="15">
        <v>45162</v>
      </c>
      <c r="C157" s="10" t="s">
        <v>67</v>
      </c>
      <c r="D157" s="20">
        <v>0</v>
      </c>
      <c r="E157" s="20">
        <v>154.01</v>
      </c>
    </row>
    <row r="158" spans="1:5" x14ac:dyDescent="0.25">
      <c r="A158" s="24" t="str">
        <f t="shared" si="2"/>
        <v>09/2023</v>
      </c>
      <c r="B158" s="15">
        <v>45161</v>
      </c>
      <c r="C158" s="10" t="s">
        <v>138</v>
      </c>
      <c r="D158" s="20">
        <v>0</v>
      </c>
      <c r="E158" s="20">
        <v>69.3</v>
      </c>
    </row>
    <row r="159" spans="1:5" x14ac:dyDescent="0.25">
      <c r="A159" s="24" t="str">
        <f t="shared" si="2"/>
        <v>09/2023</v>
      </c>
      <c r="B159" s="15">
        <v>45160</v>
      </c>
      <c r="C159" s="10" t="s">
        <v>72</v>
      </c>
      <c r="D159" s="20">
        <v>0</v>
      </c>
      <c r="E159" s="20">
        <v>1.69</v>
      </c>
    </row>
    <row r="160" spans="1:5" x14ac:dyDescent="0.25">
      <c r="A160" s="24" t="str">
        <f t="shared" si="2"/>
        <v>09/2023</v>
      </c>
      <c r="B160" s="15">
        <v>367</v>
      </c>
      <c r="C160" s="10" t="s">
        <v>45</v>
      </c>
      <c r="D160" s="20">
        <v>0</v>
      </c>
      <c r="E160" s="20">
        <v>2326.66</v>
      </c>
    </row>
    <row r="161" spans="1:5" x14ac:dyDescent="0.25">
      <c r="A161" s="24" t="str">
        <f t="shared" si="2"/>
        <v>09/2023</v>
      </c>
      <c r="B161" s="16"/>
      <c r="C161" s="10"/>
      <c r="D161" s="20"/>
      <c r="E161" s="20"/>
    </row>
    <row r="162" spans="1:5" x14ac:dyDescent="0.25">
      <c r="A162" s="24" t="str">
        <f t="shared" si="2"/>
        <v>09/2023</v>
      </c>
      <c r="B162" s="13"/>
      <c r="C162" s="6" t="s">
        <v>139</v>
      </c>
      <c r="D162" s="18"/>
      <c r="E162" s="18"/>
    </row>
    <row r="163" spans="1:5" x14ac:dyDescent="0.25">
      <c r="A163" s="24" t="str">
        <f t="shared" si="2"/>
        <v>09/2023</v>
      </c>
      <c r="B163" s="16"/>
      <c r="C163" s="10" t="s">
        <v>140</v>
      </c>
      <c r="D163" s="20"/>
      <c r="E163" s="20">
        <v>7506.87</v>
      </c>
    </row>
    <row r="164" spans="1:5" x14ac:dyDescent="0.25">
      <c r="A164" s="24" t="str">
        <f t="shared" si="2"/>
        <v>09/2023</v>
      </c>
      <c r="B164" s="16"/>
      <c r="C164" s="10" t="s">
        <v>141</v>
      </c>
      <c r="D164" s="20"/>
      <c r="E164" s="20">
        <v>7506.87</v>
      </c>
    </row>
    <row r="165" spans="1:5" x14ac:dyDescent="0.25">
      <c r="A165" s="24" t="str">
        <f t="shared" si="2"/>
        <v>09/2023</v>
      </c>
      <c r="B165" s="16"/>
      <c r="C165" s="10" t="s">
        <v>142</v>
      </c>
      <c r="D165" s="20"/>
      <c r="E165" s="20">
        <v>7506.87</v>
      </c>
    </row>
    <row r="166" spans="1:5" x14ac:dyDescent="0.25">
      <c r="A166" s="24" t="str">
        <f t="shared" si="2"/>
        <v>09/2023</v>
      </c>
      <c r="B166" s="16"/>
      <c r="C166" s="10" t="s">
        <v>143</v>
      </c>
      <c r="D166" s="20"/>
      <c r="E166" s="20">
        <v>11914.22</v>
      </c>
    </row>
    <row r="167" spans="1:5" x14ac:dyDescent="0.25">
      <c r="A167" s="24" t="str">
        <f t="shared" si="2"/>
        <v>09/2023</v>
      </c>
      <c r="B167" s="16"/>
      <c r="C167" s="10" t="s">
        <v>144</v>
      </c>
      <c r="D167" s="20">
        <v>0</v>
      </c>
      <c r="E167" s="20"/>
    </row>
    <row r="168" spans="1:5" x14ac:dyDescent="0.25">
      <c r="A168" s="24" t="str">
        <f t="shared" si="2"/>
        <v>09/2023</v>
      </c>
      <c r="B168" s="16"/>
      <c r="C168" s="10" t="s">
        <v>145</v>
      </c>
      <c r="D168" s="20"/>
      <c r="E168" s="20">
        <v>11914.22</v>
      </c>
    </row>
    <row r="169" spans="1:5" x14ac:dyDescent="0.25">
      <c r="A169" s="24" t="str">
        <f t="shared" si="2"/>
        <v>09/2023</v>
      </c>
      <c r="B169" s="16"/>
      <c r="C169" s="10" t="s">
        <v>146</v>
      </c>
      <c r="D169" s="20"/>
      <c r="E169" s="20">
        <v>5.2</v>
      </c>
    </row>
    <row r="170" spans="1:5" x14ac:dyDescent="0.25">
      <c r="A170" s="24" t="str">
        <f t="shared" si="2"/>
        <v>09/2023</v>
      </c>
      <c r="B170" s="13"/>
      <c r="C170" s="6" t="s">
        <v>147</v>
      </c>
      <c r="D170" s="18"/>
      <c r="E170" s="18"/>
    </row>
    <row r="171" spans="1:5" x14ac:dyDescent="0.25">
      <c r="A171" s="24" t="str">
        <f t="shared" si="2"/>
        <v>09/2023</v>
      </c>
      <c r="B171" s="16"/>
      <c r="C171" s="10" t="s">
        <v>148</v>
      </c>
      <c r="D171" s="20"/>
      <c r="E171" s="20">
        <v>24813</v>
      </c>
    </row>
    <row r="172" spans="1:5" x14ac:dyDescent="0.25">
      <c r="A172" s="24" t="str">
        <f t="shared" si="2"/>
        <v>09/2023</v>
      </c>
      <c r="B172" s="16"/>
      <c r="C172" s="10" t="s">
        <v>149</v>
      </c>
      <c r="D172" s="20"/>
      <c r="E172" s="20">
        <v>2481.3000000000002</v>
      </c>
    </row>
    <row r="173" spans="1:5" x14ac:dyDescent="0.25">
      <c r="A173" s="24" t="str">
        <f t="shared" si="2"/>
        <v>09/2023</v>
      </c>
      <c r="B173" s="13"/>
      <c r="C173" s="6" t="s">
        <v>150</v>
      </c>
      <c r="D173" s="18"/>
      <c r="E173" s="18"/>
    </row>
    <row r="174" spans="1:5" x14ac:dyDescent="0.25">
      <c r="A174" s="24" t="str">
        <f t="shared" si="2"/>
        <v>09/2023</v>
      </c>
      <c r="B174" s="16"/>
      <c r="C174" s="10" t="s">
        <v>151</v>
      </c>
      <c r="D174" s="20"/>
      <c r="E174" s="20">
        <v>0</v>
      </c>
    </row>
    <row r="175" spans="1:5" ht="30" x14ac:dyDescent="0.25">
      <c r="A175" s="24" t="str">
        <f t="shared" si="2"/>
        <v>09/2023</v>
      </c>
      <c r="B175" s="16"/>
      <c r="C175" s="10" t="s">
        <v>152</v>
      </c>
      <c r="D175" s="20"/>
      <c r="E175" s="20">
        <v>0</v>
      </c>
    </row>
    <row r="176" spans="1:5" x14ac:dyDescent="0.25">
      <c r="A176" s="24" t="str">
        <f t="shared" si="2"/>
        <v>09/2023</v>
      </c>
      <c r="B176" s="16"/>
      <c r="C176" s="10" t="s">
        <v>153</v>
      </c>
      <c r="D176" s="20"/>
      <c r="E176" s="20">
        <v>0</v>
      </c>
    </row>
    <row r="177" spans="1:5" x14ac:dyDescent="0.25">
      <c r="A177" s="24" t="str">
        <f t="shared" si="2"/>
        <v>09/2023</v>
      </c>
      <c r="B177" s="16"/>
      <c r="C177" s="10" t="s">
        <v>154</v>
      </c>
      <c r="D177" s="20"/>
      <c r="E177" s="20">
        <v>0</v>
      </c>
    </row>
    <row r="178" spans="1:5" x14ac:dyDescent="0.25">
      <c r="A178" s="24"/>
      <c r="B178" s="16"/>
      <c r="C178" s="10"/>
      <c r="D178" s="20"/>
      <c r="E178" s="20"/>
    </row>
    <row r="179" spans="1:5" x14ac:dyDescent="0.25">
      <c r="A179" s="24" t="str">
        <f>"08/2023"</f>
        <v>08/2023</v>
      </c>
      <c r="B179" s="5" t="s">
        <v>17</v>
      </c>
      <c r="C179" s="5"/>
      <c r="D179" s="5"/>
      <c r="E179" s="5"/>
    </row>
    <row r="180" spans="1:5" x14ac:dyDescent="0.25">
      <c r="A180" s="24" t="str">
        <f t="shared" ref="A180:A243" si="3">"08/2023"</f>
        <v>08/2023</v>
      </c>
      <c r="B180" s="6" t="s">
        <v>18</v>
      </c>
      <c r="C180" s="6" t="s">
        <v>46</v>
      </c>
      <c r="D180" s="6"/>
      <c r="E180" s="6"/>
    </row>
    <row r="181" spans="1:5" x14ac:dyDescent="0.25">
      <c r="A181" s="24" t="str">
        <f t="shared" si="3"/>
        <v>08/2023</v>
      </c>
      <c r="B181" s="6" t="s">
        <v>20</v>
      </c>
      <c r="C181" s="6" t="s">
        <v>21</v>
      </c>
      <c r="D181" s="6"/>
      <c r="E181" s="6"/>
    </row>
    <row r="182" spans="1:5" x14ac:dyDescent="0.25">
      <c r="A182" s="24" t="str">
        <f t="shared" si="3"/>
        <v>08/2023</v>
      </c>
      <c r="B182" s="7" t="s">
        <v>22</v>
      </c>
      <c r="C182" s="7" t="s">
        <v>23</v>
      </c>
      <c r="D182" s="7" t="s">
        <v>24</v>
      </c>
      <c r="E182" s="7" t="s">
        <v>25</v>
      </c>
    </row>
    <row r="183" spans="1:5" x14ac:dyDescent="0.25">
      <c r="A183" s="24" t="str">
        <f t="shared" si="3"/>
        <v>08/2023</v>
      </c>
      <c r="B183" s="9">
        <v>45161</v>
      </c>
      <c r="C183" s="10" t="s">
        <v>155</v>
      </c>
      <c r="D183" s="10">
        <v>0</v>
      </c>
      <c r="E183" s="10">
        <v>0</v>
      </c>
    </row>
    <row r="184" spans="1:5" x14ac:dyDescent="0.25">
      <c r="A184" s="24" t="str">
        <f t="shared" si="3"/>
        <v>08/2023</v>
      </c>
      <c r="B184" s="9">
        <v>45159</v>
      </c>
      <c r="C184" s="10" t="s">
        <v>156</v>
      </c>
      <c r="D184" s="10">
        <v>0</v>
      </c>
      <c r="E184" s="10">
        <v>116.27</v>
      </c>
    </row>
    <row r="185" spans="1:5" x14ac:dyDescent="0.25">
      <c r="A185" s="24" t="str">
        <f t="shared" si="3"/>
        <v>08/2023</v>
      </c>
      <c r="B185" s="9">
        <v>45159</v>
      </c>
      <c r="C185" s="10" t="s">
        <v>157</v>
      </c>
      <c r="D185" s="10">
        <v>0</v>
      </c>
      <c r="E185" s="10">
        <v>15.99</v>
      </c>
    </row>
    <row r="186" spans="1:5" x14ac:dyDescent="0.25">
      <c r="A186" s="24" t="str">
        <f t="shared" si="3"/>
        <v>08/2023</v>
      </c>
      <c r="B186" s="9">
        <v>45159</v>
      </c>
      <c r="C186" s="10" t="s">
        <v>79</v>
      </c>
      <c r="D186" s="10">
        <v>0</v>
      </c>
      <c r="E186" s="10">
        <v>23.8</v>
      </c>
    </row>
    <row r="187" spans="1:5" x14ac:dyDescent="0.25">
      <c r="A187" s="24" t="str">
        <f t="shared" si="3"/>
        <v>08/2023</v>
      </c>
      <c r="B187" s="9">
        <v>45159</v>
      </c>
      <c r="C187" s="10" t="s">
        <v>79</v>
      </c>
      <c r="D187" s="10">
        <v>0</v>
      </c>
      <c r="E187" s="10">
        <v>7.5</v>
      </c>
    </row>
    <row r="188" spans="1:5" x14ac:dyDescent="0.25">
      <c r="A188" s="24" t="str">
        <f t="shared" si="3"/>
        <v>08/2023</v>
      </c>
      <c r="B188" s="9">
        <v>45158</v>
      </c>
      <c r="C188" s="10" t="s">
        <v>34</v>
      </c>
      <c r="D188" s="10">
        <v>0</v>
      </c>
      <c r="E188" s="10">
        <v>66</v>
      </c>
    </row>
    <row r="189" spans="1:5" x14ac:dyDescent="0.25">
      <c r="A189" s="24" t="str">
        <f t="shared" si="3"/>
        <v>08/2023</v>
      </c>
      <c r="B189" s="9">
        <v>45158</v>
      </c>
      <c r="C189" s="10" t="s">
        <v>158</v>
      </c>
      <c r="D189" s="10">
        <v>0</v>
      </c>
      <c r="E189" s="10">
        <v>90.2</v>
      </c>
    </row>
    <row r="190" spans="1:5" x14ac:dyDescent="0.25">
      <c r="A190" s="24" t="str">
        <f t="shared" si="3"/>
        <v>08/2023</v>
      </c>
      <c r="B190" s="9">
        <v>45157</v>
      </c>
      <c r="C190" s="10" t="s">
        <v>159</v>
      </c>
      <c r="D190" s="10">
        <v>0</v>
      </c>
      <c r="E190" s="10">
        <v>40</v>
      </c>
    </row>
    <row r="191" spans="1:5" x14ac:dyDescent="0.25">
      <c r="A191" s="24" t="str">
        <f t="shared" si="3"/>
        <v>08/2023</v>
      </c>
      <c r="B191" s="9">
        <v>45157</v>
      </c>
      <c r="C191" s="10" t="s">
        <v>160</v>
      </c>
      <c r="D191" s="10">
        <v>0</v>
      </c>
      <c r="E191" s="10">
        <v>31</v>
      </c>
    </row>
    <row r="192" spans="1:5" x14ac:dyDescent="0.25">
      <c r="A192" s="24" t="str">
        <f t="shared" si="3"/>
        <v>08/2023</v>
      </c>
      <c r="B192" s="9">
        <v>45157</v>
      </c>
      <c r="C192" s="10" t="s">
        <v>159</v>
      </c>
      <c r="D192" s="10">
        <v>0</v>
      </c>
      <c r="E192" s="10">
        <v>6</v>
      </c>
    </row>
    <row r="193" spans="1:5" x14ac:dyDescent="0.25">
      <c r="A193" s="24" t="str">
        <f t="shared" si="3"/>
        <v>08/2023</v>
      </c>
      <c r="B193" s="9">
        <v>45157</v>
      </c>
      <c r="C193" s="10" t="s">
        <v>67</v>
      </c>
      <c r="D193" s="10">
        <v>0</v>
      </c>
      <c r="E193" s="10">
        <v>137.47</v>
      </c>
    </row>
    <row r="194" spans="1:5" x14ac:dyDescent="0.25">
      <c r="A194" s="24" t="str">
        <f t="shared" si="3"/>
        <v>08/2023</v>
      </c>
      <c r="B194" s="9">
        <v>45157</v>
      </c>
      <c r="C194" s="10" t="s">
        <v>67</v>
      </c>
      <c r="D194" s="10">
        <v>0</v>
      </c>
      <c r="E194" s="10">
        <v>8</v>
      </c>
    </row>
    <row r="195" spans="1:5" x14ac:dyDescent="0.25">
      <c r="A195" s="24" t="str">
        <f t="shared" si="3"/>
        <v>08/2023</v>
      </c>
      <c r="B195" s="9">
        <v>45156</v>
      </c>
      <c r="C195" s="10" t="s">
        <v>161</v>
      </c>
      <c r="D195" s="10">
        <v>0</v>
      </c>
      <c r="E195" s="10">
        <v>84</v>
      </c>
    </row>
    <row r="196" spans="1:5" x14ac:dyDescent="0.25">
      <c r="A196" s="24" t="str">
        <f t="shared" si="3"/>
        <v>08/2023</v>
      </c>
      <c r="B196" s="9">
        <v>45156</v>
      </c>
      <c r="C196" s="10" t="s">
        <v>40</v>
      </c>
      <c r="D196" s="10">
        <v>0</v>
      </c>
      <c r="E196" s="10">
        <v>63.75</v>
      </c>
    </row>
    <row r="197" spans="1:5" x14ac:dyDescent="0.25">
      <c r="A197" s="24" t="str">
        <f t="shared" si="3"/>
        <v>08/2023</v>
      </c>
      <c r="B197" s="9">
        <v>45155</v>
      </c>
      <c r="C197" s="10" t="s">
        <v>83</v>
      </c>
      <c r="D197" s="10">
        <v>0</v>
      </c>
      <c r="E197" s="10">
        <v>77.66</v>
      </c>
    </row>
    <row r="198" spans="1:5" x14ac:dyDescent="0.25">
      <c r="A198" s="24" t="str">
        <f t="shared" si="3"/>
        <v>08/2023</v>
      </c>
      <c r="B198" s="9">
        <v>45155</v>
      </c>
      <c r="C198" s="10" t="s">
        <v>162</v>
      </c>
      <c r="D198" s="10">
        <v>0</v>
      </c>
      <c r="E198" s="10">
        <v>114.59</v>
      </c>
    </row>
    <row r="199" spans="1:5" x14ac:dyDescent="0.25">
      <c r="A199" s="24" t="str">
        <f t="shared" si="3"/>
        <v>08/2023</v>
      </c>
      <c r="B199" s="9">
        <v>45154</v>
      </c>
      <c r="C199" s="10" t="s">
        <v>163</v>
      </c>
      <c r="D199" s="10">
        <v>0</v>
      </c>
      <c r="E199" s="10">
        <v>43.57</v>
      </c>
    </row>
    <row r="200" spans="1:5" x14ac:dyDescent="0.25">
      <c r="A200" s="24" t="str">
        <f t="shared" si="3"/>
        <v>08/2023</v>
      </c>
      <c r="B200" s="9">
        <v>45153</v>
      </c>
      <c r="C200" s="10" t="s">
        <v>164</v>
      </c>
      <c r="D200" s="10">
        <v>0</v>
      </c>
      <c r="E200" s="10">
        <v>9.4600000000000009</v>
      </c>
    </row>
    <row r="201" spans="1:5" x14ac:dyDescent="0.25">
      <c r="A201" s="24" t="str">
        <f t="shared" si="3"/>
        <v>08/2023</v>
      </c>
      <c r="B201" s="9">
        <v>45153</v>
      </c>
      <c r="C201" s="10" t="s">
        <v>38</v>
      </c>
      <c r="D201" s="10">
        <v>0</v>
      </c>
      <c r="E201" s="10">
        <v>53.5</v>
      </c>
    </row>
    <row r="202" spans="1:5" x14ac:dyDescent="0.25">
      <c r="A202" s="24" t="str">
        <f t="shared" si="3"/>
        <v>08/2023</v>
      </c>
      <c r="B202" s="9">
        <v>45153</v>
      </c>
      <c r="C202" s="10" t="s">
        <v>63</v>
      </c>
      <c r="D202" s="10">
        <v>0</v>
      </c>
      <c r="E202" s="10">
        <v>66.94</v>
      </c>
    </row>
    <row r="203" spans="1:5" x14ac:dyDescent="0.25">
      <c r="A203" s="24" t="str">
        <f t="shared" si="3"/>
        <v>08/2023</v>
      </c>
      <c r="B203" s="9">
        <v>45153</v>
      </c>
      <c r="C203" s="10" t="s">
        <v>94</v>
      </c>
      <c r="D203" s="10">
        <v>0</v>
      </c>
      <c r="E203" s="10">
        <v>139.9</v>
      </c>
    </row>
    <row r="204" spans="1:5" x14ac:dyDescent="0.25">
      <c r="A204" s="24" t="str">
        <f t="shared" si="3"/>
        <v>08/2023</v>
      </c>
      <c r="B204" s="9">
        <v>45152</v>
      </c>
      <c r="C204" s="10" t="s">
        <v>165</v>
      </c>
      <c r="D204" s="10">
        <v>0</v>
      </c>
      <c r="E204" s="10">
        <v>10</v>
      </c>
    </row>
    <row r="205" spans="1:5" x14ac:dyDescent="0.25">
      <c r="A205" s="24" t="str">
        <f t="shared" si="3"/>
        <v>08/2023</v>
      </c>
      <c r="B205" s="9">
        <v>45152</v>
      </c>
      <c r="C205" s="10" t="s">
        <v>63</v>
      </c>
      <c r="D205" s="10">
        <v>0</v>
      </c>
      <c r="E205" s="10">
        <v>58.97</v>
      </c>
    </row>
    <row r="206" spans="1:5" x14ac:dyDescent="0.25">
      <c r="A206" s="24" t="str">
        <f t="shared" si="3"/>
        <v>08/2023</v>
      </c>
      <c r="B206" s="9">
        <v>45151</v>
      </c>
      <c r="C206" s="10" t="s">
        <v>166</v>
      </c>
      <c r="D206" s="10">
        <v>0</v>
      </c>
      <c r="E206" s="10">
        <v>129.69</v>
      </c>
    </row>
    <row r="207" spans="1:5" x14ac:dyDescent="0.25">
      <c r="A207" s="24" t="str">
        <f t="shared" si="3"/>
        <v>08/2023</v>
      </c>
      <c r="B207" s="9">
        <v>45150</v>
      </c>
      <c r="C207" s="10" t="s">
        <v>167</v>
      </c>
      <c r="D207" s="10">
        <v>0</v>
      </c>
      <c r="E207" s="10">
        <v>316.8</v>
      </c>
    </row>
    <row r="208" spans="1:5" x14ac:dyDescent="0.25">
      <c r="A208" s="24" t="str">
        <f t="shared" si="3"/>
        <v>08/2023</v>
      </c>
      <c r="B208" s="9">
        <v>45150</v>
      </c>
      <c r="C208" s="10" t="s">
        <v>38</v>
      </c>
      <c r="D208" s="10">
        <v>0</v>
      </c>
      <c r="E208" s="10">
        <v>80.97</v>
      </c>
    </row>
    <row r="209" spans="1:5" x14ac:dyDescent="0.25">
      <c r="A209" s="24" t="str">
        <f t="shared" si="3"/>
        <v>08/2023</v>
      </c>
      <c r="B209" s="9">
        <v>45149</v>
      </c>
      <c r="C209" s="10" t="s">
        <v>39</v>
      </c>
      <c r="D209" s="10">
        <v>0</v>
      </c>
      <c r="E209" s="10">
        <v>201.58</v>
      </c>
    </row>
    <row r="210" spans="1:5" x14ac:dyDescent="0.25">
      <c r="A210" s="24" t="str">
        <f t="shared" si="3"/>
        <v>08/2023</v>
      </c>
      <c r="B210" s="9">
        <v>45149</v>
      </c>
      <c r="C210" s="10" t="s">
        <v>168</v>
      </c>
      <c r="D210" s="10">
        <v>0</v>
      </c>
      <c r="E210" s="10">
        <v>69.8</v>
      </c>
    </row>
    <row r="211" spans="1:5" x14ac:dyDescent="0.25">
      <c r="A211" s="24" t="str">
        <f t="shared" si="3"/>
        <v>08/2023</v>
      </c>
      <c r="B211" s="9">
        <v>45149</v>
      </c>
      <c r="C211" s="10" t="s">
        <v>169</v>
      </c>
      <c r="D211" s="10">
        <v>0</v>
      </c>
      <c r="E211" s="10">
        <v>72</v>
      </c>
    </row>
    <row r="212" spans="1:5" x14ac:dyDescent="0.25">
      <c r="A212" s="24" t="str">
        <f t="shared" si="3"/>
        <v>08/2023</v>
      </c>
      <c r="B212" s="9">
        <v>45149</v>
      </c>
      <c r="C212" s="10" t="s">
        <v>170</v>
      </c>
      <c r="D212" s="10">
        <v>0</v>
      </c>
      <c r="E212" s="10">
        <v>40.9</v>
      </c>
    </row>
    <row r="213" spans="1:5" x14ac:dyDescent="0.25">
      <c r="A213" s="24" t="str">
        <f t="shared" si="3"/>
        <v>08/2023</v>
      </c>
      <c r="B213" s="9">
        <v>45148</v>
      </c>
      <c r="C213" s="10" t="s">
        <v>27</v>
      </c>
      <c r="D213" s="10">
        <v>0</v>
      </c>
      <c r="E213" s="10">
        <v>43.51</v>
      </c>
    </row>
    <row r="214" spans="1:5" x14ac:dyDescent="0.25">
      <c r="A214" s="24" t="str">
        <f t="shared" si="3"/>
        <v>08/2023</v>
      </c>
      <c r="B214" s="9">
        <v>45148</v>
      </c>
      <c r="C214" s="10" t="s">
        <v>171</v>
      </c>
      <c r="D214" s="10">
        <v>0</v>
      </c>
      <c r="E214" s="10">
        <v>35.69</v>
      </c>
    </row>
    <row r="215" spans="1:5" x14ac:dyDescent="0.25">
      <c r="A215" s="24" t="str">
        <f t="shared" si="3"/>
        <v>08/2023</v>
      </c>
      <c r="B215" s="9">
        <v>45147</v>
      </c>
      <c r="C215" s="10" t="s">
        <v>137</v>
      </c>
      <c r="D215" s="10">
        <v>0</v>
      </c>
      <c r="E215" s="10">
        <v>116.65</v>
      </c>
    </row>
    <row r="216" spans="1:5" x14ac:dyDescent="0.25">
      <c r="A216" s="24" t="str">
        <f t="shared" si="3"/>
        <v>08/2023</v>
      </c>
      <c r="B216" s="9">
        <v>45146</v>
      </c>
      <c r="C216" s="10" t="s">
        <v>172</v>
      </c>
      <c r="D216" s="10">
        <v>0</v>
      </c>
      <c r="E216" s="10">
        <v>5</v>
      </c>
    </row>
    <row r="217" spans="1:5" x14ac:dyDescent="0.25">
      <c r="A217" s="24" t="str">
        <f t="shared" si="3"/>
        <v>08/2023</v>
      </c>
      <c r="B217" s="9">
        <v>45146</v>
      </c>
      <c r="C217" s="10" t="s">
        <v>31</v>
      </c>
      <c r="D217" s="10">
        <v>0</v>
      </c>
      <c r="E217" s="10">
        <v>30</v>
      </c>
    </row>
    <row r="218" spans="1:5" x14ac:dyDescent="0.25">
      <c r="A218" s="24" t="str">
        <f t="shared" si="3"/>
        <v>08/2023</v>
      </c>
      <c r="B218" s="9">
        <v>45144</v>
      </c>
      <c r="C218" s="10" t="s">
        <v>130</v>
      </c>
      <c r="D218" s="10">
        <v>0</v>
      </c>
      <c r="E218" s="10">
        <v>23.9</v>
      </c>
    </row>
    <row r="219" spans="1:5" x14ac:dyDescent="0.25">
      <c r="A219" s="24" t="str">
        <f t="shared" si="3"/>
        <v>08/2023</v>
      </c>
      <c r="B219" s="9">
        <v>45144</v>
      </c>
      <c r="C219" s="10" t="s">
        <v>173</v>
      </c>
      <c r="D219" s="10">
        <v>0</v>
      </c>
      <c r="E219" s="10">
        <v>92.39</v>
      </c>
    </row>
    <row r="220" spans="1:5" x14ac:dyDescent="0.25">
      <c r="A220" s="24" t="str">
        <f t="shared" si="3"/>
        <v>08/2023</v>
      </c>
      <c r="B220" s="9">
        <v>45144</v>
      </c>
      <c r="C220" s="10" t="s">
        <v>174</v>
      </c>
      <c r="D220" s="10">
        <v>0</v>
      </c>
      <c r="E220" s="10">
        <v>60.17</v>
      </c>
    </row>
    <row r="221" spans="1:5" x14ac:dyDescent="0.25">
      <c r="A221" s="24" t="str">
        <f t="shared" si="3"/>
        <v>08/2023</v>
      </c>
      <c r="B221" s="9">
        <v>45144</v>
      </c>
      <c r="C221" s="10" t="s">
        <v>27</v>
      </c>
      <c r="D221" s="10">
        <v>0</v>
      </c>
      <c r="E221" s="10">
        <v>332.99</v>
      </c>
    </row>
    <row r="222" spans="1:5" x14ac:dyDescent="0.25">
      <c r="A222" s="24" t="str">
        <f t="shared" si="3"/>
        <v>08/2023</v>
      </c>
      <c r="B222" s="9">
        <v>45143</v>
      </c>
      <c r="C222" s="10" t="s">
        <v>39</v>
      </c>
      <c r="D222" s="10">
        <v>0</v>
      </c>
      <c r="E222" s="10">
        <v>163.56</v>
      </c>
    </row>
    <row r="223" spans="1:5" x14ac:dyDescent="0.25">
      <c r="A223" s="24" t="str">
        <f t="shared" si="3"/>
        <v>08/2023</v>
      </c>
      <c r="B223" s="9">
        <v>45143</v>
      </c>
      <c r="C223" s="10" t="s">
        <v>112</v>
      </c>
      <c r="D223" s="10">
        <v>0</v>
      </c>
      <c r="E223" s="10">
        <v>13</v>
      </c>
    </row>
    <row r="224" spans="1:5" x14ac:dyDescent="0.25">
      <c r="A224" s="24" t="str">
        <f t="shared" si="3"/>
        <v>08/2023</v>
      </c>
      <c r="B224" s="9">
        <v>45143</v>
      </c>
      <c r="C224" s="10" t="s">
        <v>175</v>
      </c>
      <c r="D224" s="10">
        <v>0</v>
      </c>
      <c r="E224" s="10">
        <v>22.97</v>
      </c>
    </row>
    <row r="225" spans="1:5" x14ac:dyDescent="0.25">
      <c r="A225" s="24" t="str">
        <f t="shared" si="3"/>
        <v>08/2023</v>
      </c>
      <c r="B225" s="9">
        <v>45142</v>
      </c>
      <c r="C225" s="10" t="s">
        <v>176</v>
      </c>
      <c r="D225" s="10">
        <v>0</v>
      </c>
      <c r="E225" s="10">
        <v>29</v>
      </c>
    </row>
    <row r="226" spans="1:5" x14ac:dyDescent="0.25">
      <c r="A226" s="24" t="str">
        <f t="shared" si="3"/>
        <v>08/2023</v>
      </c>
      <c r="B226" s="9">
        <v>45142</v>
      </c>
      <c r="C226" s="10" t="s">
        <v>63</v>
      </c>
      <c r="D226" s="10">
        <v>0</v>
      </c>
      <c r="E226" s="10">
        <v>34.85</v>
      </c>
    </row>
    <row r="227" spans="1:5" x14ac:dyDescent="0.25">
      <c r="A227" s="24" t="str">
        <f t="shared" si="3"/>
        <v>08/2023</v>
      </c>
      <c r="B227" s="9">
        <v>45141</v>
      </c>
      <c r="C227" s="10" t="s">
        <v>38</v>
      </c>
      <c r="D227" s="10">
        <v>0</v>
      </c>
      <c r="E227" s="10">
        <v>116.81</v>
      </c>
    </row>
    <row r="228" spans="1:5" x14ac:dyDescent="0.25">
      <c r="A228" s="24" t="str">
        <f t="shared" si="3"/>
        <v>08/2023</v>
      </c>
      <c r="B228" s="9">
        <v>45141</v>
      </c>
      <c r="C228" s="10" t="s">
        <v>38</v>
      </c>
      <c r="D228" s="10">
        <v>0</v>
      </c>
      <c r="E228" s="10">
        <v>21.47</v>
      </c>
    </row>
    <row r="229" spans="1:5" x14ac:dyDescent="0.25">
      <c r="A229" s="24" t="str">
        <f t="shared" si="3"/>
        <v>08/2023</v>
      </c>
      <c r="B229" s="9">
        <v>45141</v>
      </c>
      <c r="C229" s="10" t="s">
        <v>68</v>
      </c>
      <c r="D229" s="10">
        <v>0</v>
      </c>
      <c r="E229" s="10">
        <v>26.4</v>
      </c>
    </row>
    <row r="230" spans="1:5" x14ac:dyDescent="0.25">
      <c r="A230" s="24" t="str">
        <f t="shared" si="3"/>
        <v>08/2023</v>
      </c>
      <c r="B230" s="9">
        <v>45140</v>
      </c>
      <c r="C230" s="10" t="s">
        <v>177</v>
      </c>
      <c r="D230" s="10">
        <v>0</v>
      </c>
      <c r="E230" s="10">
        <v>65.989999999999995</v>
      </c>
    </row>
    <row r="231" spans="1:5" x14ac:dyDescent="0.25">
      <c r="A231" s="24" t="str">
        <f t="shared" si="3"/>
        <v>08/2023</v>
      </c>
      <c r="B231" s="9">
        <v>45139</v>
      </c>
      <c r="C231" s="10" t="s">
        <v>178</v>
      </c>
      <c r="D231" s="10">
        <v>0</v>
      </c>
      <c r="E231" s="10">
        <v>93.83</v>
      </c>
    </row>
    <row r="232" spans="1:5" x14ac:dyDescent="0.25">
      <c r="A232" s="24" t="str">
        <f t="shared" si="3"/>
        <v>08/2023</v>
      </c>
      <c r="B232" s="9">
        <v>45139</v>
      </c>
      <c r="C232" s="10" t="s">
        <v>179</v>
      </c>
      <c r="D232" s="10">
        <v>0</v>
      </c>
      <c r="E232" s="10">
        <v>45</v>
      </c>
    </row>
    <row r="233" spans="1:5" x14ac:dyDescent="0.25">
      <c r="A233" s="24" t="str">
        <f t="shared" si="3"/>
        <v>08/2023</v>
      </c>
      <c r="B233" s="9">
        <v>45137</v>
      </c>
      <c r="C233" s="10" t="s">
        <v>180</v>
      </c>
      <c r="D233" s="10">
        <v>0</v>
      </c>
      <c r="E233" s="10">
        <v>172.04</v>
      </c>
    </row>
    <row r="234" spans="1:5" x14ac:dyDescent="0.25">
      <c r="A234" s="24" t="str">
        <f t="shared" si="3"/>
        <v>08/2023</v>
      </c>
      <c r="B234" s="9">
        <v>45137</v>
      </c>
      <c r="C234" s="10" t="s">
        <v>181</v>
      </c>
      <c r="D234" s="10">
        <v>0</v>
      </c>
      <c r="E234" s="10">
        <v>26</v>
      </c>
    </row>
    <row r="235" spans="1:5" x14ac:dyDescent="0.25">
      <c r="A235" s="24" t="str">
        <f t="shared" si="3"/>
        <v>08/2023</v>
      </c>
      <c r="B235" s="9">
        <v>45136</v>
      </c>
      <c r="C235" s="10" t="s">
        <v>182</v>
      </c>
      <c r="D235" s="10">
        <v>0</v>
      </c>
      <c r="E235" s="10">
        <v>15</v>
      </c>
    </row>
    <row r="236" spans="1:5" x14ac:dyDescent="0.25">
      <c r="A236" s="24" t="str">
        <f t="shared" si="3"/>
        <v>08/2023</v>
      </c>
      <c r="B236" s="9">
        <v>45135</v>
      </c>
      <c r="C236" s="10" t="s">
        <v>74</v>
      </c>
      <c r="D236" s="10">
        <v>0</v>
      </c>
      <c r="E236" s="11">
        <v>-7292.36</v>
      </c>
    </row>
    <row r="237" spans="1:5" x14ac:dyDescent="0.25">
      <c r="A237" s="24" t="str">
        <f t="shared" si="3"/>
        <v>08/2023</v>
      </c>
      <c r="B237" s="9">
        <v>45135</v>
      </c>
      <c r="C237" s="10" t="s">
        <v>183</v>
      </c>
      <c r="D237" s="10">
        <v>0</v>
      </c>
      <c r="E237" s="10">
        <v>15</v>
      </c>
    </row>
    <row r="238" spans="1:5" x14ac:dyDescent="0.25">
      <c r="A238" s="24" t="str">
        <f t="shared" si="3"/>
        <v>08/2023</v>
      </c>
      <c r="B238" s="9">
        <v>45135</v>
      </c>
      <c r="C238" s="10" t="s">
        <v>184</v>
      </c>
      <c r="D238" s="10">
        <v>0</v>
      </c>
      <c r="E238" s="10">
        <v>141.35</v>
      </c>
    </row>
    <row r="239" spans="1:5" x14ac:dyDescent="0.25">
      <c r="A239" s="24" t="str">
        <f t="shared" si="3"/>
        <v>08/2023</v>
      </c>
      <c r="B239" s="9">
        <v>45135</v>
      </c>
      <c r="C239" s="10" t="s">
        <v>109</v>
      </c>
      <c r="D239" s="10">
        <v>0</v>
      </c>
      <c r="E239" s="10">
        <v>80</v>
      </c>
    </row>
    <row r="240" spans="1:5" x14ac:dyDescent="0.25">
      <c r="A240" s="24" t="str">
        <f t="shared" si="3"/>
        <v>08/2023</v>
      </c>
      <c r="B240" s="9">
        <v>45135</v>
      </c>
      <c r="C240" s="10" t="s">
        <v>185</v>
      </c>
      <c r="D240" s="10">
        <v>0</v>
      </c>
      <c r="E240" s="10">
        <v>30</v>
      </c>
    </row>
    <row r="241" spans="1:5" x14ac:dyDescent="0.25">
      <c r="A241" s="24" t="str">
        <f t="shared" si="3"/>
        <v>08/2023</v>
      </c>
      <c r="B241" s="9">
        <v>45135</v>
      </c>
      <c r="C241" s="10" t="s">
        <v>27</v>
      </c>
      <c r="D241" s="10">
        <v>0</v>
      </c>
      <c r="E241" s="10">
        <v>330.51</v>
      </c>
    </row>
    <row r="242" spans="1:5" x14ac:dyDescent="0.25">
      <c r="A242" s="24" t="str">
        <f t="shared" si="3"/>
        <v>08/2023</v>
      </c>
      <c r="B242" s="9">
        <v>45134</v>
      </c>
      <c r="C242" s="10" t="s">
        <v>28</v>
      </c>
      <c r="D242" s="10">
        <v>0</v>
      </c>
      <c r="E242" s="10">
        <v>52.8</v>
      </c>
    </row>
    <row r="243" spans="1:5" x14ac:dyDescent="0.25">
      <c r="A243" s="24" t="str">
        <f t="shared" si="3"/>
        <v>08/2023</v>
      </c>
      <c r="B243" s="9">
        <v>45133</v>
      </c>
      <c r="C243" s="10" t="s">
        <v>186</v>
      </c>
      <c r="D243" s="10">
        <v>0</v>
      </c>
      <c r="E243" s="10">
        <v>61</v>
      </c>
    </row>
    <row r="244" spans="1:5" x14ac:dyDescent="0.25">
      <c r="A244" s="24" t="str">
        <f t="shared" ref="A244:A305" si="4">"08/2023"</f>
        <v>08/2023</v>
      </c>
      <c r="B244" s="9">
        <v>45132</v>
      </c>
      <c r="C244" s="10" t="s">
        <v>187</v>
      </c>
      <c r="D244" s="10">
        <v>0</v>
      </c>
      <c r="E244" s="10">
        <v>32.200000000000003</v>
      </c>
    </row>
    <row r="245" spans="1:5" x14ac:dyDescent="0.25">
      <c r="A245" s="24" t="str">
        <f t="shared" si="4"/>
        <v>08/2023</v>
      </c>
      <c r="B245" s="9">
        <v>45132</v>
      </c>
      <c r="C245" s="10" t="s">
        <v>188</v>
      </c>
      <c r="D245" s="10">
        <v>0</v>
      </c>
      <c r="E245" s="10">
        <v>34.799999999999997</v>
      </c>
    </row>
    <row r="246" spans="1:5" x14ac:dyDescent="0.25">
      <c r="A246" s="24" t="str">
        <f t="shared" si="4"/>
        <v>08/2023</v>
      </c>
      <c r="B246" s="9">
        <v>45130</v>
      </c>
      <c r="C246" s="10" t="s">
        <v>71</v>
      </c>
      <c r="D246" s="10">
        <v>0</v>
      </c>
      <c r="E246" s="10">
        <v>55.9</v>
      </c>
    </row>
    <row r="247" spans="1:5" x14ac:dyDescent="0.25">
      <c r="A247" s="24" t="str">
        <f t="shared" si="4"/>
        <v>08/2023</v>
      </c>
      <c r="B247" s="9">
        <v>45130</v>
      </c>
      <c r="C247" s="10" t="s">
        <v>27</v>
      </c>
      <c r="D247" s="10">
        <v>0</v>
      </c>
      <c r="E247" s="10">
        <v>228.97</v>
      </c>
    </row>
    <row r="248" spans="1:5" x14ac:dyDescent="0.25">
      <c r="A248" s="24" t="str">
        <f t="shared" si="4"/>
        <v>08/2023</v>
      </c>
      <c r="B248" s="9">
        <v>44954</v>
      </c>
      <c r="C248" s="10" t="s">
        <v>189</v>
      </c>
      <c r="D248" s="10">
        <v>0</v>
      </c>
      <c r="E248" s="10">
        <v>310.11</v>
      </c>
    </row>
    <row r="249" spans="1:5" x14ac:dyDescent="0.25">
      <c r="A249" s="24" t="str">
        <f t="shared" si="4"/>
        <v>08/2023</v>
      </c>
      <c r="B249" s="9">
        <v>44939</v>
      </c>
      <c r="C249" s="10" t="s">
        <v>190</v>
      </c>
      <c r="D249" s="10">
        <v>0</v>
      </c>
      <c r="E249" s="10">
        <v>85</v>
      </c>
    </row>
    <row r="250" spans="1:5" x14ac:dyDescent="0.25">
      <c r="A250" s="24" t="str">
        <f t="shared" si="4"/>
        <v>08/2023</v>
      </c>
      <c r="B250" s="9">
        <v>44879</v>
      </c>
      <c r="C250" s="10" t="s">
        <v>191</v>
      </c>
      <c r="D250" s="10">
        <v>0</v>
      </c>
      <c r="E250" s="10">
        <v>479.13</v>
      </c>
    </row>
    <row r="251" spans="1:5" x14ac:dyDescent="0.25">
      <c r="A251" s="24" t="str">
        <f t="shared" si="4"/>
        <v>08/2023</v>
      </c>
      <c r="B251" s="9">
        <v>367</v>
      </c>
      <c r="C251" s="10" t="s">
        <v>45</v>
      </c>
      <c r="D251" s="10">
        <v>0</v>
      </c>
      <c r="E251" s="11">
        <v>5699.3</v>
      </c>
    </row>
    <row r="252" spans="1:5" x14ac:dyDescent="0.25">
      <c r="A252" s="24" t="str">
        <f t="shared" si="4"/>
        <v>08/2023</v>
      </c>
      <c r="B252" s="6" t="s">
        <v>89</v>
      </c>
      <c r="C252" s="6" t="s">
        <v>95</v>
      </c>
      <c r="D252" s="6"/>
      <c r="E252" s="6"/>
    </row>
    <row r="253" spans="1:5" x14ac:dyDescent="0.25">
      <c r="A253" s="24" t="str">
        <f t="shared" si="4"/>
        <v>08/2023</v>
      </c>
      <c r="B253" s="6" t="s">
        <v>20</v>
      </c>
      <c r="C253" s="6" t="s">
        <v>91</v>
      </c>
      <c r="D253" s="6"/>
      <c r="E253" s="6"/>
    </row>
    <row r="254" spans="1:5" x14ac:dyDescent="0.25">
      <c r="A254" s="24" t="str">
        <f t="shared" si="4"/>
        <v>08/2023</v>
      </c>
      <c r="B254" s="7" t="s">
        <v>22</v>
      </c>
      <c r="C254" s="7" t="s">
        <v>23</v>
      </c>
      <c r="D254" s="7" t="s">
        <v>24</v>
      </c>
      <c r="E254" s="7" t="s">
        <v>25</v>
      </c>
    </row>
    <row r="255" spans="1:5" x14ac:dyDescent="0.25">
      <c r="A255" s="24" t="str">
        <f t="shared" si="4"/>
        <v>08/2023</v>
      </c>
      <c r="B255" s="9">
        <v>45145</v>
      </c>
      <c r="C255" s="10" t="s">
        <v>192</v>
      </c>
      <c r="D255" s="10">
        <v>0</v>
      </c>
      <c r="E255" s="10">
        <v>62.63</v>
      </c>
    </row>
    <row r="256" spans="1:5" x14ac:dyDescent="0.25">
      <c r="A256" s="24" t="str">
        <f t="shared" si="4"/>
        <v>08/2023</v>
      </c>
      <c r="B256" s="9">
        <v>45141</v>
      </c>
      <c r="C256" s="10" t="s">
        <v>193</v>
      </c>
      <c r="D256" s="10">
        <v>0</v>
      </c>
      <c r="E256" s="10">
        <v>245.8</v>
      </c>
    </row>
    <row r="257" spans="1:5" x14ac:dyDescent="0.25">
      <c r="A257" s="24" t="str">
        <f t="shared" si="4"/>
        <v>08/2023</v>
      </c>
      <c r="B257" s="9">
        <v>45118</v>
      </c>
      <c r="C257" s="10" t="s">
        <v>194</v>
      </c>
      <c r="D257" s="10">
        <v>0</v>
      </c>
      <c r="E257" s="10">
        <v>-0.02</v>
      </c>
    </row>
    <row r="258" spans="1:5" x14ac:dyDescent="0.25">
      <c r="A258" s="24" t="str">
        <f t="shared" si="4"/>
        <v>08/2023</v>
      </c>
      <c r="B258" s="9">
        <v>45118</v>
      </c>
      <c r="C258" s="10" t="s">
        <v>195</v>
      </c>
      <c r="D258" s="10">
        <v>0</v>
      </c>
      <c r="E258" s="10">
        <v>449.01</v>
      </c>
    </row>
    <row r="259" spans="1:5" x14ac:dyDescent="0.25">
      <c r="A259" s="24" t="str">
        <f t="shared" si="4"/>
        <v>08/2023</v>
      </c>
      <c r="B259" s="9">
        <v>367</v>
      </c>
      <c r="C259" s="10" t="s">
        <v>45</v>
      </c>
      <c r="D259" s="10">
        <v>0</v>
      </c>
      <c r="E259" s="10">
        <v>757.44</v>
      </c>
    </row>
    <row r="260" spans="1:5" x14ac:dyDescent="0.25">
      <c r="A260" s="24" t="str">
        <f t="shared" si="4"/>
        <v>08/2023</v>
      </c>
      <c r="B260" s="6" t="s">
        <v>102</v>
      </c>
      <c r="C260" s="6" t="s">
        <v>113</v>
      </c>
      <c r="D260" s="6"/>
      <c r="E260" s="6"/>
    </row>
    <row r="261" spans="1:5" x14ac:dyDescent="0.25">
      <c r="A261" s="24" t="str">
        <f t="shared" si="4"/>
        <v>08/2023</v>
      </c>
      <c r="B261" s="6" t="s">
        <v>20</v>
      </c>
      <c r="C261" s="6" t="s">
        <v>104</v>
      </c>
      <c r="D261" s="6"/>
      <c r="E261" s="6"/>
    </row>
    <row r="262" spans="1:5" x14ac:dyDescent="0.25">
      <c r="A262" s="24" t="str">
        <f t="shared" si="4"/>
        <v>08/2023</v>
      </c>
      <c r="B262" s="7" t="s">
        <v>22</v>
      </c>
      <c r="C262" s="7" t="s">
        <v>23</v>
      </c>
      <c r="D262" s="7" t="s">
        <v>24</v>
      </c>
      <c r="E262" s="7" t="s">
        <v>25</v>
      </c>
    </row>
    <row r="263" spans="1:5" x14ac:dyDescent="0.25">
      <c r="A263" s="24" t="str">
        <f t="shared" si="4"/>
        <v>08/2023</v>
      </c>
      <c r="B263" s="9">
        <v>45159</v>
      </c>
      <c r="C263" s="10" t="s">
        <v>172</v>
      </c>
      <c r="D263" s="10">
        <v>0</v>
      </c>
      <c r="E263" s="10">
        <v>10</v>
      </c>
    </row>
    <row r="264" spans="1:5" x14ac:dyDescent="0.25">
      <c r="A264" s="24" t="str">
        <f t="shared" si="4"/>
        <v>08/2023</v>
      </c>
      <c r="B264" s="9">
        <v>45159</v>
      </c>
      <c r="C264" s="10" t="s">
        <v>137</v>
      </c>
      <c r="D264" s="10">
        <v>0</v>
      </c>
      <c r="E264" s="10">
        <v>17.88</v>
      </c>
    </row>
    <row r="265" spans="1:5" x14ac:dyDescent="0.25">
      <c r="A265" s="24" t="str">
        <f t="shared" si="4"/>
        <v>08/2023</v>
      </c>
      <c r="B265" s="9">
        <v>45159</v>
      </c>
      <c r="C265" s="10" t="s">
        <v>86</v>
      </c>
      <c r="D265" s="10">
        <v>0</v>
      </c>
      <c r="E265" s="10">
        <v>47.19</v>
      </c>
    </row>
    <row r="266" spans="1:5" x14ac:dyDescent="0.25">
      <c r="A266" s="24" t="str">
        <f t="shared" si="4"/>
        <v>08/2023</v>
      </c>
      <c r="B266" s="9">
        <v>45157</v>
      </c>
      <c r="C266" s="10" t="s">
        <v>67</v>
      </c>
      <c r="D266" s="10">
        <v>0</v>
      </c>
      <c r="E266" s="10">
        <v>53.74</v>
      </c>
    </row>
    <row r="267" spans="1:5" x14ac:dyDescent="0.25">
      <c r="A267" s="24" t="str">
        <f t="shared" si="4"/>
        <v>08/2023</v>
      </c>
      <c r="B267" s="9">
        <v>45154</v>
      </c>
      <c r="C267" s="10" t="s">
        <v>63</v>
      </c>
      <c r="D267" s="10">
        <v>0</v>
      </c>
      <c r="E267" s="10">
        <v>54.8</v>
      </c>
    </row>
    <row r="268" spans="1:5" x14ac:dyDescent="0.25">
      <c r="A268" s="24" t="str">
        <f t="shared" si="4"/>
        <v>08/2023</v>
      </c>
      <c r="B268" s="9">
        <v>45154</v>
      </c>
      <c r="C268" s="10" t="s">
        <v>157</v>
      </c>
      <c r="D268" s="10">
        <v>0</v>
      </c>
      <c r="E268" s="10">
        <v>30</v>
      </c>
    </row>
    <row r="269" spans="1:5" x14ac:dyDescent="0.25">
      <c r="A269" s="24" t="str">
        <f t="shared" si="4"/>
        <v>08/2023</v>
      </c>
      <c r="B269" s="9">
        <v>45151</v>
      </c>
      <c r="C269" s="10" t="s">
        <v>27</v>
      </c>
      <c r="D269" s="10">
        <v>0</v>
      </c>
      <c r="E269" s="10">
        <v>57.11</v>
      </c>
    </row>
    <row r="270" spans="1:5" x14ac:dyDescent="0.25">
      <c r="A270" s="24" t="str">
        <f t="shared" si="4"/>
        <v>08/2023</v>
      </c>
      <c r="B270" s="9">
        <v>45150</v>
      </c>
      <c r="C270" s="10" t="s">
        <v>196</v>
      </c>
      <c r="D270" s="10">
        <v>0</v>
      </c>
      <c r="E270" s="10">
        <v>119.95</v>
      </c>
    </row>
    <row r="271" spans="1:5" x14ac:dyDescent="0.25">
      <c r="A271" s="24" t="str">
        <f t="shared" si="4"/>
        <v>08/2023</v>
      </c>
      <c r="B271" s="9">
        <v>45147</v>
      </c>
      <c r="C271" s="10" t="s">
        <v>197</v>
      </c>
      <c r="D271" s="10">
        <v>0</v>
      </c>
      <c r="E271" s="10">
        <v>18</v>
      </c>
    </row>
    <row r="272" spans="1:5" x14ac:dyDescent="0.25">
      <c r="A272" s="24" t="str">
        <f t="shared" si="4"/>
        <v>08/2023</v>
      </c>
      <c r="B272" s="9">
        <v>45147</v>
      </c>
      <c r="C272" s="10" t="s">
        <v>198</v>
      </c>
      <c r="D272" s="10">
        <v>0</v>
      </c>
      <c r="E272" s="10">
        <v>5</v>
      </c>
    </row>
    <row r="273" spans="1:5" x14ac:dyDescent="0.25">
      <c r="A273" s="24" t="str">
        <f t="shared" si="4"/>
        <v>08/2023</v>
      </c>
      <c r="B273" s="9">
        <v>45145</v>
      </c>
      <c r="C273" s="10" t="s">
        <v>64</v>
      </c>
      <c r="D273" s="10">
        <v>0</v>
      </c>
      <c r="E273" s="10">
        <v>25</v>
      </c>
    </row>
    <row r="274" spans="1:5" x14ac:dyDescent="0.25">
      <c r="A274" s="24" t="str">
        <f t="shared" si="4"/>
        <v>08/2023</v>
      </c>
      <c r="B274" s="9">
        <v>45142</v>
      </c>
      <c r="C274" s="10" t="s">
        <v>199</v>
      </c>
      <c r="D274" s="10">
        <v>0</v>
      </c>
      <c r="E274" s="10">
        <v>88.43</v>
      </c>
    </row>
    <row r="275" spans="1:5" x14ac:dyDescent="0.25">
      <c r="A275" s="24" t="str">
        <f t="shared" si="4"/>
        <v>08/2023</v>
      </c>
      <c r="B275" s="9">
        <v>45141</v>
      </c>
      <c r="C275" s="10" t="s">
        <v>200</v>
      </c>
      <c r="D275" s="10">
        <v>0</v>
      </c>
      <c r="E275" s="10">
        <v>54.04</v>
      </c>
    </row>
    <row r="276" spans="1:5" x14ac:dyDescent="0.25">
      <c r="A276" s="24" t="str">
        <f t="shared" si="4"/>
        <v>08/2023</v>
      </c>
      <c r="B276" s="9">
        <v>45140</v>
      </c>
      <c r="C276" s="10" t="s">
        <v>201</v>
      </c>
      <c r="D276" s="10">
        <v>0</v>
      </c>
      <c r="E276" s="10">
        <v>24.94</v>
      </c>
    </row>
    <row r="277" spans="1:5" x14ac:dyDescent="0.25">
      <c r="A277" s="24" t="str">
        <f t="shared" si="4"/>
        <v>08/2023</v>
      </c>
      <c r="B277" s="9">
        <v>45140</v>
      </c>
      <c r="C277" s="10" t="s">
        <v>202</v>
      </c>
      <c r="D277" s="10">
        <v>0</v>
      </c>
      <c r="E277" s="10">
        <v>74</v>
      </c>
    </row>
    <row r="278" spans="1:5" x14ac:dyDescent="0.25">
      <c r="A278" s="24" t="str">
        <f t="shared" si="4"/>
        <v>08/2023</v>
      </c>
      <c r="B278" s="9">
        <v>45138</v>
      </c>
      <c r="C278" s="10" t="s">
        <v>203</v>
      </c>
      <c r="D278" s="10">
        <v>0</v>
      </c>
      <c r="E278" s="10">
        <v>35</v>
      </c>
    </row>
    <row r="279" spans="1:5" x14ac:dyDescent="0.25">
      <c r="A279" s="24" t="str">
        <f t="shared" si="4"/>
        <v>08/2023</v>
      </c>
      <c r="B279" s="9">
        <v>45138</v>
      </c>
      <c r="C279" s="10" t="s">
        <v>172</v>
      </c>
      <c r="D279" s="10">
        <v>0</v>
      </c>
      <c r="E279" s="10">
        <v>29.2</v>
      </c>
    </row>
    <row r="280" spans="1:5" x14ac:dyDescent="0.25">
      <c r="A280" s="24" t="str">
        <f t="shared" si="4"/>
        <v>08/2023</v>
      </c>
      <c r="B280" s="9">
        <v>45138</v>
      </c>
      <c r="C280" s="10" t="s">
        <v>132</v>
      </c>
      <c r="D280" s="10">
        <v>0</v>
      </c>
      <c r="E280" s="10">
        <v>31.98</v>
      </c>
    </row>
    <row r="281" spans="1:5" x14ac:dyDescent="0.25">
      <c r="A281" s="24" t="str">
        <f t="shared" si="4"/>
        <v>08/2023</v>
      </c>
      <c r="B281" s="9">
        <v>45138</v>
      </c>
      <c r="C281" s="10" t="s">
        <v>204</v>
      </c>
      <c r="D281" s="10">
        <v>0</v>
      </c>
      <c r="E281" s="10">
        <v>4.9000000000000004</v>
      </c>
    </row>
    <row r="282" spans="1:5" x14ac:dyDescent="0.25">
      <c r="A282" s="24" t="str">
        <f t="shared" si="4"/>
        <v>08/2023</v>
      </c>
      <c r="B282" s="9">
        <v>45138</v>
      </c>
      <c r="C282" s="10" t="s">
        <v>205</v>
      </c>
      <c r="D282" s="10">
        <v>0</v>
      </c>
      <c r="E282" s="10">
        <v>23.55</v>
      </c>
    </row>
    <row r="283" spans="1:5" x14ac:dyDescent="0.25">
      <c r="A283" s="24" t="str">
        <f t="shared" si="4"/>
        <v>08/2023</v>
      </c>
      <c r="B283" s="9">
        <v>45138</v>
      </c>
      <c r="C283" s="10" t="s">
        <v>206</v>
      </c>
      <c r="D283" s="10">
        <v>0</v>
      </c>
      <c r="E283" s="10">
        <v>75</v>
      </c>
    </row>
    <row r="284" spans="1:5" x14ac:dyDescent="0.25">
      <c r="A284" s="24" t="str">
        <f t="shared" si="4"/>
        <v>08/2023</v>
      </c>
      <c r="B284" s="9">
        <v>45138</v>
      </c>
      <c r="C284" s="10" t="s">
        <v>207</v>
      </c>
      <c r="D284" s="10">
        <v>0</v>
      </c>
      <c r="E284" s="10">
        <v>93</v>
      </c>
    </row>
    <row r="285" spans="1:5" x14ac:dyDescent="0.25">
      <c r="A285" s="24" t="str">
        <f t="shared" si="4"/>
        <v>08/2023</v>
      </c>
      <c r="B285" s="9">
        <v>45135</v>
      </c>
      <c r="C285" s="10" t="s">
        <v>208</v>
      </c>
      <c r="D285" s="10">
        <v>0</v>
      </c>
      <c r="E285" s="10">
        <v>12</v>
      </c>
    </row>
    <row r="286" spans="1:5" x14ac:dyDescent="0.25">
      <c r="A286" s="24" t="str">
        <f t="shared" si="4"/>
        <v>08/2023</v>
      </c>
      <c r="B286" s="9">
        <v>45134</v>
      </c>
      <c r="C286" s="10" t="s">
        <v>209</v>
      </c>
      <c r="D286" s="10">
        <v>0</v>
      </c>
      <c r="E286" s="10">
        <v>46.95</v>
      </c>
    </row>
    <row r="287" spans="1:5" x14ac:dyDescent="0.25">
      <c r="A287" s="24" t="str">
        <f t="shared" si="4"/>
        <v>08/2023</v>
      </c>
      <c r="B287" s="9">
        <v>45134</v>
      </c>
      <c r="C287" s="10" t="s">
        <v>210</v>
      </c>
      <c r="D287" s="10">
        <v>0</v>
      </c>
      <c r="E287" s="10">
        <v>18.489999999999998</v>
      </c>
    </row>
    <row r="288" spans="1:5" x14ac:dyDescent="0.25">
      <c r="A288" s="24" t="str">
        <f t="shared" si="4"/>
        <v>08/2023</v>
      </c>
      <c r="B288" s="9">
        <v>367</v>
      </c>
      <c r="C288" s="10" t="s">
        <v>45</v>
      </c>
      <c r="D288" s="10">
        <v>0</v>
      </c>
      <c r="E288" s="11">
        <v>1050.1500000000001</v>
      </c>
    </row>
    <row r="289" spans="1:5" x14ac:dyDescent="0.25">
      <c r="A289" s="24" t="str">
        <f t="shared" si="4"/>
        <v>08/2023</v>
      </c>
      <c r="B289" s="10"/>
      <c r="C289" s="10"/>
      <c r="D289" s="10"/>
      <c r="E289" s="10"/>
    </row>
    <row r="290" spans="1:5" x14ac:dyDescent="0.25">
      <c r="A290" s="24" t="str">
        <f t="shared" si="4"/>
        <v>08/2023</v>
      </c>
      <c r="B290" s="6"/>
      <c r="C290" s="6" t="s">
        <v>139</v>
      </c>
      <c r="D290" s="6"/>
      <c r="E290" s="6"/>
    </row>
    <row r="291" spans="1:5" x14ac:dyDescent="0.25">
      <c r="A291" s="24" t="str">
        <f t="shared" si="4"/>
        <v>08/2023</v>
      </c>
      <c r="B291" s="10"/>
      <c r="C291" s="10" t="s">
        <v>140</v>
      </c>
      <c r="D291" s="10"/>
      <c r="E291" s="11">
        <v>7292.36</v>
      </c>
    </row>
    <row r="292" spans="1:5" x14ac:dyDescent="0.25">
      <c r="A292" s="24" t="str">
        <f t="shared" si="4"/>
        <v>08/2023</v>
      </c>
      <c r="B292" s="10"/>
      <c r="C292" s="10" t="s">
        <v>141</v>
      </c>
      <c r="D292" s="10"/>
      <c r="E292" s="11">
        <v>7292.36</v>
      </c>
    </row>
    <row r="293" spans="1:5" x14ac:dyDescent="0.25">
      <c r="A293" s="24" t="str">
        <f t="shared" si="4"/>
        <v>08/2023</v>
      </c>
      <c r="B293" s="10"/>
      <c r="C293" s="10" t="s">
        <v>142</v>
      </c>
      <c r="D293" s="10"/>
      <c r="E293" s="11">
        <v>7292.38</v>
      </c>
    </row>
    <row r="294" spans="1:5" x14ac:dyDescent="0.25">
      <c r="A294" s="24" t="str">
        <f t="shared" si="4"/>
        <v>08/2023</v>
      </c>
      <c r="B294" s="10"/>
      <c r="C294" s="10" t="s">
        <v>143</v>
      </c>
      <c r="D294" s="10"/>
      <c r="E294" s="11">
        <v>7506.89</v>
      </c>
    </row>
    <row r="295" spans="1:5" x14ac:dyDescent="0.25">
      <c r="A295" s="24" t="str">
        <f t="shared" si="4"/>
        <v>08/2023</v>
      </c>
      <c r="B295" s="10"/>
      <c r="C295" s="10" t="s">
        <v>144</v>
      </c>
      <c r="D295" s="10">
        <v>0</v>
      </c>
      <c r="E295" s="10"/>
    </row>
    <row r="296" spans="1:5" x14ac:dyDescent="0.25">
      <c r="A296" s="24" t="str">
        <f t="shared" si="4"/>
        <v>08/2023</v>
      </c>
      <c r="B296" s="10"/>
      <c r="C296" s="10" t="s">
        <v>145</v>
      </c>
      <c r="D296" s="10"/>
      <c r="E296" s="11">
        <v>7506.89</v>
      </c>
    </row>
    <row r="297" spans="1:5" x14ac:dyDescent="0.25">
      <c r="A297" s="24" t="str">
        <f t="shared" si="4"/>
        <v>08/2023</v>
      </c>
      <c r="B297" s="10"/>
      <c r="C297" s="10" t="s">
        <v>146</v>
      </c>
      <c r="D297" s="10"/>
      <c r="E297" s="10">
        <v>5.23</v>
      </c>
    </row>
    <row r="298" spans="1:5" x14ac:dyDescent="0.25">
      <c r="A298" s="24" t="str">
        <f t="shared" si="4"/>
        <v>08/2023</v>
      </c>
      <c r="B298" s="6"/>
      <c r="C298" s="6" t="s">
        <v>147</v>
      </c>
      <c r="D298" s="6"/>
      <c r="E298" s="6"/>
    </row>
    <row r="299" spans="1:5" x14ac:dyDescent="0.25">
      <c r="A299" s="24" t="str">
        <f t="shared" si="4"/>
        <v>08/2023</v>
      </c>
      <c r="B299" s="10"/>
      <c r="C299" s="10" t="s">
        <v>148</v>
      </c>
      <c r="D299" s="10"/>
      <c r="E299" s="11">
        <v>24813</v>
      </c>
    </row>
    <row r="300" spans="1:5" x14ac:dyDescent="0.25">
      <c r="A300" s="24" t="str">
        <f t="shared" si="4"/>
        <v>08/2023</v>
      </c>
      <c r="B300" s="10"/>
      <c r="C300" s="10" t="s">
        <v>149</v>
      </c>
      <c r="D300" s="10"/>
      <c r="E300" s="10">
        <v>0</v>
      </c>
    </row>
    <row r="301" spans="1:5" x14ac:dyDescent="0.25">
      <c r="A301" s="24" t="str">
        <f t="shared" si="4"/>
        <v>08/2023</v>
      </c>
      <c r="B301" s="6"/>
      <c r="C301" s="6" t="s">
        <v>150</v>
      </c>
      <c r="D301" s="6"/>
      <c r="E301" s="6"/>
    </row>
    <row r="302" spans="1:5" x14ac:dyDescent="0.25">
      <c r="A302" s="24" t="str">
        <f t="shared" si="4"/>
        <v>08/2023</v>
      </c>
      <c r="B302" s="10"/>
      <c r="C302" s="10" t="s">
        <v>151</v>
      </c>
      <c r="D302" s="10"/>
      <c r="E302" s="10">
        <v>0</v>
      </c>
    </row>
    <row r="303" spans="1:5" ht="30" x14ac:dyDescent="0.25">
      <c r="A303" s="24" t="str">
        <f t="shared" si="4"/>
        <v>08/2023</v>
      </c>
      <c r="B303" s="10"/>
      <c r="C303" s="10" t="s">
        <v>152</v>
      </c>
      <c r="D303" s="10"/>
      <c r="E303" s="10">
        <v>0</v>
      </c>
    </row>
    <row r="304" spans="1:5" x14ac:dyDescent="0.25">
      <c r="A304" s="24" t="str">
        <f t="shared" si="4"/>
        <v>08/2023</v>
      </c>
      <c r="B304" s="10"/>
      <c r="C304" s="10" t="s">
        <v>153</v>
      </c>
      <c r="D304" s="10"/>
      <c r="E304" s="10">
        <v>0</v>
      </c>
    </row>
    <row r="305" spans="1:5" x14ac:dyDescent="0.25">
      <c r="A305" s="24" t="str">
        <f t="shared" si="4"/>
        <v>08/2023</v>
      </c>
      <c r="B305" s="10"/>
      <c r="C305" s="10" t="s">
        <v>154</v>
      </c>
      <c r="D305" s="10"/>
      <c r="E305" s="10">
        <v>0</v>
      </c>
    </row>
    <row r="306" spans="1:5" x14ac:dyDescent="0.25">
      <c r="A306" s="24"/>
      <c r="B306" s="10"/>
      <c r="C306" s="10"/>
      <c r="D306" s="10"/>
      <c r="E306" s="10"/>
    </row>
    <row r="307" spans="1:5" x14ac:dyDescent="0.25">
      <c r="A307" s="24" t="str">
        <f>"07/2023"</f>
        <v>07/2023</v>
      </c>
      <c r="B307" s="5" t="s">
        <v>17</v>
      </c>
      <c r="C307" s="5"/>
      <c r="D307" s="5"/>
      <c r="E307" s="5"/>
    </row>
    <row r="308" spans="1:5" x14ac:dyDescent="0.25">
      <c r="A308" s="24" t="str">
        <f t="shared" ref="A308:A371" si="5">"07/2023"</f>
        <v>07/2023</v>
      </c>
      <c r="B308" s="6" t="s">
        <v>18</v>
      </c>
      <c r="C308" s="6" t="s">
        <v>46</v>
      </c>
      <c r="D308" s="6"/>
      <c r="E308" s="6"/>
    </row>
    <row r="309" spans="1:5" x14ac:dyDescent="0.25">
      <c r="A309" s="24" t="str">
        <f t="shared" si="5"/>
        <v>07/2023</v>
      </c>
      <c r="B309" s="6" t="s">
        <v>20</v>
      </c>
      <c r="C309" s="6" t="s">
        <v>21</v>
      </c>
      <c r="D309" s="6"/>
      <c r="E309" s="6"/>
    </row>
    <row r="310" spans="1:5" x14ac:dyDescent="0.25">
      <c r="A310" s="24" t="str">
        <f t="shared" si="5"/>
        <v>07/2023</v>
      </c>
      <c r="B310" s="7" t="s">
        <v>22</v>
      </c>
      <c r="C310" s="7" t="s">
        <v>23</v>
      </c>
      <c r="D310" s="7" t="s">
        <v>24</v>
      </c>
      <c r="E310" s="7" t="s">
        <v>25</v>
      </c>
    </row>
    <row r="311" spans="1:5" x14ac:dyDescent="0.25">
      <c r="A311" s="24" t="str">
        <f t="shared" si="5"/>
        <v>07/2023</v>
      </c>
      <c r="B311" s="9">
        <v>45131</v>
      </c>
      <c r="C311" s="10" t="s">
        <v>26</v>
      </c>
      <c r="D311" s="10">
        <v>0</v>
      </c>
      <c r="E311" s="10">
        <v>0</v>
      </c>
    </row>
    <row r="312" spans="1:5" x14ac:dyDescent="0.25">
      <c r="A312" s="24" t="str">
        <f t="shared" si="5"/>
        <v>07/2023</v>
      </c>
      <c r="B312" s="9">
        <v>45129</v>
      </c>
      <c r="C312" s="10" t="s">
        <v>211</v>
      </c>
      <c r="D312" s="10">
        <v>0</v>
      </c>
      <c r="E312" s="10">
        <v>7</v>
      </c>
    </row>
    <row r="313" spans="1:5" x14ac:dyDescent="0.25">
      <c r="A313" s="24" t="str">
        <f t="shared" si="5"/>
        <v>07/2023</v>
      </c>
      <c r="B313" s="9">
        <v>45129</v>
      </c>
      <c r="C313" s="10" t="s">
        <v>212</v>
      </c>
      <c r="D313" s="10">
        <v>0</v>
      </c>
      <c r="E313" s="10">
        <v>20</v>
      </c>
    </row>
    <row r="314" spans="1:5" x14ac:dyDescent="0.25">
      <c r="A314" s="24" t="str">
        <f t="shared" si="5"/>
        <v>07/2023</v>
      </c>
      <c r="B314" s="9">
        <v>45129</v>
      </c>
      <c r="C314" s="10" t="s">
        <v>213</v>
      </c>
      <c r="D314" s="10">
        <v>0</v>
      </c>
      <c r="E314" s="10">
        <v>27</v>
      </c>
    </row>
    <row r="315" spans="1:5" x14ac:dyDescent="0.25">
      <c r="A315" s="24" t="str">
        <f t="shared" si="5"/>
        <v>07/2023</v>
      </c>
      <c r="B315" s="9">
        <v>45129</v>
      </c>
      <c r="C315" s="10" t="s">
        <v>214</v>
      </c>
      <c r="D315" s="10">
        <v>0</v>
      </c>
      <c r="E315" s="10">
        <v>6</v>
      </c>
    </row>
    <row r="316" spans="1:5" x14ac:dyDescent="0.25">
      <c r="A316" s="24" t="str">
        <f t="shared" si="5"/>
        <v>07/2023</v>
      </c>
      <c r="B316" s="9">
        <v>45129</v>
      </c>
      <c r="C316" s="10" t="s">
        <v>215</v>
      </c>
      <c r="D316" s="10">
        <v>0</v>
      </c>
      <c r="E316" s="10">
        <v>32</v>
      </c>
    </row>
    <row r="317" spans="1:5" x14ac:dyDescent="0.25">
      <c r="A317" s="24" t="str">
        <f t="shared" si="5"/>
        <v>07/2023</v>
      </c>
      <c r="B317" s="9">
        <v>45128</v>
      </c>
      <c r="C317" s="10" t="s">
        <v>216</v>
      </c>
      <c r="D317" s="10">
        <v>0</v>
      </c>
      <c r="E317" s="10">
        <v>194.7</v>
      </c>
    </row>
    <row r="318" spans="1:5" x14ac:dyDescent="0.25">
      <c r="A318" s="24" t="str">
        <f t="shared" si="5"/>
        <v>07/2023</v>
      </c>
      <c r="B318" s="9">
        <v>45127</v>
      </c>
      <c r="C318" s="10" t="s">
        <v>217</v>
      </c>
      <c r="D318" s="10">
        <v>0</v>
      </c>
      <c r="E318" s="10">
        <v>39.380000000000003</v>
      </c>
    </row>
    <row r="319" spans="1:5" x14ac:dyDescent="0.25">
      <c r="A319" s="24" t="str">
        <f t="shared" si="5"/>
        <v>07/2023</v>
      </c>
      <c r="B319" s="9">
        <v>45124</v>
      </c>
      <c r="C319" s="10" t="s">
        <v>218</v>
      </c>
      <c r="D319" s="10">
        <v>0</v>
      </c>
      <c r="E319" s="10">
        <v>6.29</v>
      </c>
    </row>
    <row r="320" spans="1:5" x14ac:dyDescent="0.25">
      <c r="A320" s="24" t="str">
        <f t="shared" si="5"/>
        <v>07/2023</v>
      </c>
      <c r="B320" s="9">
        <v>45124</v>
      </c>
      <c r="C320" s="10" t="s">
        <v>219</v>
      </c>
      <c r="D320" s="10">
        <v>0</v>
      </c>
      <c r="E320" s="10">
        <v>12</v>
      </c>
    </row>
    <row r="321" spans="1:5" x14ac:dyDescent="0.25">
      <c r="A321" s="24" t="str">
        <f t="shared" si="5"/>
        <v>07/2023</v>
      </c>
      <c r="B321" s="9">
        <v>45124</v>
      </c>
      <c r="C321" s="10" t="s">
        <v>27</v>
      </c>
      <c r="D321" s="10">
        <v>0</v>
      </c>
      <c r="E321" s="10">
        <v>118.99</v>
      </c>
    </row>
    <row r="322" spans="1:5" x14ac:dyDescent="0.25">
      <c r="A322" s="24" t="str">
        <f t="shared" si="5"/>
        <v>07/2023</v>
      </c>
      <c r="B322" s="9">
        <v>45123</v>
      </c>
      <c r="C322" s="10" t="s">
        <v>220</v>
      </c>
      <c r="D322" s="10">
        <v>0</v>
      </c>
      <c r="E322" s="10">
        <v>10</v>
      </c>
    </row>
    <row r="323" spans="1:5" x14ac:dyDescent="0.25">
      <c r="A323" s="24" t="str">
        <f t="shared" si="5"/>
        <v>07/2023</v>
      </c>
      <c r="B323" s="9">
        <v>45123</v>
      </c>
      <c r="C323" s="10" t="s">
        <v>221</v>
      </c>
      <c r="D323" s="10">
        <v>0</v>
      </c>
      <c r="E323" s="10">
        <v>32.78</v>
      </c>
    </row>
    <row r="324" spans="1:5" x14ac:dyDescent="0.25">
      <c r="A324" s="24" t="str">
        <f t="shared" si="5"/>
        <v>07/2023</v>
      </c>
      <c r="B324" s="9">
        <v>45123</v>
      </c>
      <c r="C324" s="10" t="s">
        <v>222</v>
      </c>
      <c r="D324" s="10">
        <v>0</v>
      </c>
      <c r="E324" s="10">
        <v>259</v>
      </c>
    </row>
    <row r="325" spans="1:5" x14ac:dyDescent="0.25">
      <c r="A325" s="24" t="str">
        <f t="shared" si="5"/>
        <v>07/2023</v>
      </c>
      <c r="B325" s="9">
        <v>45123</v>
      </c>
      <c r="C325" s="10" t="s">
        <v>223</v>
      </c>
      <c r="D325" s="10">
        <v>0</v>
      </c>
      <c r="E325" s="10">
        <v>59.9</v>
      </c>
    </row>
    <row r="326" spans="1:5" x14ac:dyDescent="0.25">
      <c r="A326" s="24" t="str">
        <f t="shared" si="5"/>
        <v>07/2023</v>
      </c>
      <c r="B326" s="9">
        <v>45123</v>
      </c>
      <c r="C326" s="10" t="s">
        <v>224</v>
      </c>
      <c r="D326" s="10">
        <v>0</v>
      </c>
      <c r="E326" s="10">
        <v>73.290000000000006</v>
      </c>
    </row>
    <row r="327" spans="1:5" x14ac:dyDescent="0.25">
      <c r="A327" s="24" t="str">
        <f t="shared" si="5"/>
        <v>07/2023</v>
      </c>
      <c r="B327" s="9">
        <v>45123</v>
      </c>
      <c r="C327" s="10" t="s">
        <v>225</v>
      </c>
      <c r="D327" s="10">
        <v>0</v>
      </c>
      <c r="E327" s="10">
        <v>64.900000000000006</v>
      </c>
    </row>
    <row r="328" spans="1:5" x14ac:dyDescent="0.25">
      <c r="A328" s="24" t="str">
        <f t="shared" si="5"/>
        <v>07/2023</v>
      </c>
      <c r="B328" s="9">
        <v>45122</v>
      </c>
      <c r="C328" s="10" t="s">
        <v>94</v>
      </c>
      <c r="D328" s="10">
        <v>0</v>
      </c>
      <c r="E328" s="10">
        <v>139.9</v>
      </c>
    </row>
    <row r="329" spans="1:5" x14ac:dyDescent="0.25">
      <c r="A329" s="24" t="str">
        <f t="shared" si="5"/>
        <v>07/2023</v>
      </c>
      <c r="B329" s="9">
        <v>45122</v>
      </c>
      <c r="C329" s="10" t="s">
        <v>39</v>
      </c>
      <c r="D329" s="10">
        <v>0</v>
      </c>
      <c r="E329" s="10">
        <v>186.39</v>
      </c>
    </row>
    <row r="330" spans="1:5" x14ac:dyDescent="0.25">
      <c r="A330" s="24" t="str">
        <f t="shared" si="5"/>
        <v>07/2023</v>
      </c>
      <c r="B330" s="9">
        <v>45121</v>
      </c>
      <c r="C330" s="10" t="s">
        <v>176</v>
      </c>
      <c r="D330" s="10">
        <v>0</v>
      </c>
      <c r="E330" s="10">
        <v>36</v>
      </c>
    </row>
    <row r="331" spans="1:5" x14ac:dyDescent="0.25">
      <c r="A331" s="24" t="str">
        <f t="shared" si="5"/>
        <v>07/2023</v>
      </c>
      <c r="B331" s="9">
        <v>45120</v>
      </c>
      <c r="C331" s="10" t="s">
        <v>38</v>
      </c>
      <c r="D331" s="10">
        <v>0</v>
      </c>
      <c r="E331" s="10">
        <v>283.39</v>
      </c>
    </row>
    <row r="332" spans="1:5" x14ac:dyDescent="0.25">
      <c r="A332" s="24" t="str">
        <f t="shared" si="5"/>
        <v>07/2023</v>
      </c>
      <c r="B332" s="9">
        <v>45120</v>
      </c>
      <c r="C332" s="10" t="s">
        <v>157</v>
      </c>
      <c r="D332" s="10">
        <v>0</v>
      </c>
      <c r="E332" s="10">
        <v>30</v>
      </c>
    </row>
    <row r="333" spans="1:5" x14ac:dyDescent="0.25">
      <c r="A333" s="24" t="str">
        <f t="shared" si="5"/>
        <v>07/2023</v>
      </c>
      <c r="B333" s="9">
        <v>45120</v>
      </c>
      <c r="C333" s="10" t="s">
        <v>226</v>
      </c>
      <c r="D333" s="10">
        <v>0</v>
      </c>
      <c r="E333" s="10">
        <v>17</v>
      </c>
    </row>
    <row r="334" spans="1:5" x14ac:dyDescent="0.25">
      <c r="A334" s="24" t="str">
        <f t="shared" si="5"/>
        <v>07/2023</v>
      </c>
      <c r="B334" s="9">
        <v>45120</v>
      </c>
      <c r="C334" s="10" t="s">
        <v>34</v>
      </c>
      <c r="D334" s="10">
        <v>0</v>
      </c>
      <c r="E334" s="10">
        <v>117.7</v>
      </c>
    </row>
    <row r="335" spans="1:5" x14ac:dyDescent="0.25">
      <c r="A335" s="24" t="str">
        <f t="shared" si="5"/>
        <v>07/2023</v>
      </c>
      <c r="B335" s="9">
        <v>45119</v>
      </c>
      <c r="C335" s="10" t="s">
        <v>133</v>
      </c>
      <c r="D335" s="10">
        <v>0</v>
      </c>
      <c r="E335" s="10">
        <v>33</v>
      </c>
    </row>
    <row r="336" spans="1:5" x14ac:dyDescent="0.25">
      <c r="A336" s="24" t="str">
        <f t="shared" si="5"/>
        <v>07/2023</v>
      </c>
      <c r="B336" s="9">
        <v>45119</v>
      </c>
      <c r="C336" s="10" t="s">
        <v>217</v>
      </c>
      <c r="D336" s="10">
        <v>0</v>
      </c>
      <c r="E336" s="10">
        <v>14.69</v>
      </c>
    </row>
    <row r="337" spans="1:5" x14ac:dyDescent="0.25">
      <c r="A337" s="24" t="str">
        <f t="shared" si="5"/>
        <v>07/2023</v>
      </c>
      <c r="B337" s="9">
        <v>45118</v>
      </c>
      <c r="C337" s="10" t="s">
        <v>52</v>
      </c>
      <c r="D337" s="10">
        <v>0</v>
      </c>
      <c r="E337" s="10">
        <v>14</v>
      </c>
    </row>
    <row r="338" spans="1:5" x14ac:dyDescent="0.25">
      <c r="A338" s="24" t="str">
        <f t="shared" si="5"/>
        <v>07/2023</v>
      </c>
      <c r="B338" s="9">
        <v>45117</v>
      </c>
      <c r="C338" s="10" t="s">
        <v>27</v>
      </c>
      <c r="D338" s="10">
        <v>0</v>
      </c>
      <c r="E338" s="10">
        <v>33.85</v>
      </c>
    </row>
    <row r="339" spans="1:5" x14ac:dyDescent="0.25">
      <c r="A339" s="24" t="str">
        <f t="shared" si="5"/>
        <v>07/2023</v>
      </c>
      <c r="B339" s="9">
        <v>45116</v>
      </c>
      <c r="C339" s="10" t="s">
        <v>27</v>
      </c>
      <c r="D339" s="10">
        <v>0</v>
      </c>
      <c r="E339" s="10">
        <v>193.91</v>
      </c>
    </row>
    <row r="340" spans="1:5" x14ac:dyDescent="0.25">
      <c r="A340" s="24" t="str">
        <f t="shared" si="5"/>
        <v>07/2023</v>
      </c>
      <c r="B340" s="9">
        <v>45116</v>
      </c>
      <c r="C340" s="10" t="s">
        <v>86</v>
      </c>
      <c r="D340" s="10">
        <v>0</v>
      </c>
      <c r="E340" s="10">
        <v>30</v>
      </c>
    </row>
    <row r="341" spans="1:5" x14ac:dyDescent="0.25">
      <c r="A341" s="24" t="str">
        <f t="shared" si="5"/>
        <v>07/2023</v>
      </c>
      <c r="B341" s="9">
        <v>45115</v>
      </c>
      <c r="C341" s="10" t="s">
        <v>227</v>
      </c>
      <c r="D341" s="10">
        <v>0</v>
      </c>
      <c r="E341" s="10">
        <v>143</v>
      </c>
    </row>
    <row r="342" spans="1:5" x14ac:dyDescent="0.25">
      <c r="A342" s="24" t="str">
        <f t="shared" si="5"/>
        <v>07/2023</v>
      </c>
      <c r="B342" s="9">
        <v>45115</v>
      </c>
      <c r="C342" s="10" t="s">
        <v>228</v>
      </c>
      <c r="D342" s="10">
        <v>0</v>
      </c>
      <c r="E342" s="10">
        <v>18.79</v>
      </c>
    </row>
    <row r="343" spans="1:5" x14ac:dyDescent="0.25">
      <c r="A343" s="24" t="str">
        <f t="shared" si="5"/>
        <v>07/2023</v>
      </c>
      <c r="B343" s="9">
        <v>45115</v>
      </c>
      <c r="C343" s="10" t="s">
        <v>229</v>
      </c>
      <c r="D343" s="10">
        <v>0</v>
      </c>
      <c r="E343" s="10">
        <v>64.900000000000006</v>
      </c>
    </row>
    <row r="344" spans="1:5" x14ac:dyDescent="0.25">
      <c r="A344" s="24" t="str">
        <f t="shared" si="5"/>
        <v>07/2023</v>
      </c>
      <c r="B344" s="9">
        <v>45115</v>
      </c>
      <c r="C344" s="10" t="s">
        <v>230</v>
      </c>
      <c r="D344" s="10">
        <v>0</v>
      </c>
      <c r="E344" s="10">
        <v>80.650000000000006</v>
      </c>
    </row>
    <row r="345" spans="1:5" x14ac:dyDescent="0.25">
      <c r="A345" s="24" t="str">
        <f t="shared" si="5"/>
        <v>07/2023</v>
      </c>
      <c r="B345" s="9">
        <v>45114</v>
      </c>
      <c r="C345" s="10" t="s">
        <v>231</v>
      </c>
      <c r="D345" s="10">
        <v>0</v>
      </c>
      <c r="E345" s="10">
        <v>32.99</v>
      </c>
    </row>
    <row r="346" spans="1:5" x14ac:dyDescent="0.25">
      <c r="A346" s="24" t="str">
        <f t="shared" si="5"/>
        <v>07/2023</v>
      </c>
      <c r="B346" s="9">
        <v>45114</v>
      </c>
      <c r="C346" s="10" t="s">
        <v>232</v>
      </c>
      <c r="D346" s="10">
        <v>0</v>
      </c>
      <c r="E346" s="10">
        <v>218.7</v>
      </c>
    </row>
    <row r="347" spans="1:5" x14ac:dyDescent="0.25">
      <c r="A347" s="24" t="str">
        <f t="shared" si="5"/>
        <v>07/2023</v>
      </c>
      <c r="B347" s="9">
        <v>45112</v>
      </c>
      <c r="C347" s="10" t="s">
        <v>28</v>
      </c>
      <c r="D347" s="10">
        <v>0</v>
      </c>
      <c r="E347" s="10">
        <v>73.7</v>
      </c>
    </row>
    <row r="348" spans="1:5" x14ac:dyDescent="0.25">
      <c r="A348" s="24" t="str">
        <f t="shared" si="5"/>
        <v>07/2023</v>
      </c>
      <c r="B348" s="9">
        <v>45111</v>
      </c>
      <c r="C348" s="10" t="s">
        <v>233</v>
      </c>
      <c r="D348" s="10">
        <v>0</v>
      </c>
      <c r="E348" s="10">
        <v>30.9</v>
      </c>
    </row>
    <row r="349" spans="1:5" x14ac:dyDescent="0.25">
      <c r="A349" s="24" t="str">
        <f t="shared" si="5"/>
        <v>07/2023</v>
      </c>
      <c r="B349" s="9">
        <v>45111</v>
      </c>
      <c r="C349" s="10" t="s">
        <v>234</v>
      </c>
      <c r="D349" s="10">
        <v>0</v>
      </c>
      <c r="E349" s="10">
        <v>69.900000000000006</v>
      </c>
    </row>
    <row r="350" spans="1:5" x14ac:dyDescent="0.25">
      <c r="A350" s="24" t="str">
        <f t="shared" si="5"/>
        <v>07/2023</v>
      </c>
      <c r="B350" s="9">
        <v>45111</v>
      </c>
      <c r="C350" s="10" t="s">
        <v>235</v>
      </c>
      <c r="D350" s="10">
        <v>0</v>
      </c>
      <c r="E350" s="10">
        <v>55.9</v>
      </c>
    </row>
    <row r="351" spans="1:5" x14ac:dyDescent="0.25">
      <c r="A351" s="24" t="str">
        <f t="shared" si="5"/>
        <v>07/2023</v>
      </c>
      <c r="B351" s="9">
        <v>45110</v>
      </c>
      <c r="C351" s="10" t="s">
        <v>27</v>
      </c>
      <c r="D351" s="10">
        <v>0</v>
      </c>
      <c r="E351" s="10">
        <v>321.72000000000003</v>
      </c>
    </row>
    <row r="352" spans="1:5" x14ac:dyDescent="0.25">
      <c r="A352" s="24" t="str">
        <f t="shared" si="5"/>
        <v>07/2023</v>
      </c>
      <c r="B352" s="9">
        <v>45110</v>
      </c>
      <c r="C352" s="10" t="s">
        <v>39</v>
      </c>
      <c r="D352" s="10">
        <v>0</v>
      </c>
      <c r="E352" s="10">
        <v>207.26</v>
      </c>
    </row>
    <row r="353" spans="1:5" x14ac:dyDescent="0.25">
      <c r="A353" s="24" t="str">
        <f t="shared" si="5"/>
        <v>07/2023</v>
      </c>
      <c r="B353" s="9">
        <v>45109</v>
      </c>
      <c r="C353" s="10" t="s">
        <v>236</v>
      </c>
      <c r="D353" s="10">
        <v>0</v>
      </c>
      <c r="E353" s="10">
        <v>65.989999999999995</v>
      </c>
    </row>
    <row r="354" spans="1:5" x14ac:dyDescent="0.25">
      <c r="A354" s="24" t="str">
        <f t="shared" si="5"/>
        <v>07/2023</v>
      </c>
      <c r="B354" s="9">
        <v>45108</v>
      </c>
      <c r="C354" s="10" t="s">
        <v>234</v>
      </c>
      <c r="D354" s="10">
        <v>0</v>
      </c>
      <c r="E354" s="10">
        <v>69.900000000000006</v>
      </c>
    </row>
    <row r="355" spans="1:5" x14ac:dyDescent="0.25">
      <c r="A355" s="24" t="str">
        <f t="shared" si="5"/>
        <v>07/2023</v>
      </c>
      <c r="B355" s="9">
        <v>45107</v>
      </c>
      <c r="C355" s="10" t="s">
        <v>74</v>
      </c>
      <c r="D355" s="10">
        <v>0</v>
      </c>
      <c r="E355" s="11">
        <v>-8427.31</v>
      </c>
    </row>
    <row r="356" spans="1:5" x14ac:dyDescent="0.25">
      <c r="A356" s="24" t="str">
        <f t="shared" si="5"/>
        <v>07/2023</v>
      </c>
      <c r="B356" s="9">
        <v>45107</v>
      </c>
      <c r="C356" s="10" t="s">
        <v>27</v>
      </c>
      <c r="D356" s="10">
        <v>0</v>
      </c>
      <c r="E356" s="10">
        <v>59.42</v>
      </c>
    </row>
    <row r="357" spans="1:5" x14ac:dyDescent="0.25">
      <c r="A357" s="24" t="str">
        <f t="shared" si="5"/>
        <v>07/2023</v>
      </c>
      <c r="B357" s="9">
        <v>45106</v>
      </c>
      <c r="C357" s="10" t="s">
        <v>137</v>
      </c>
      <c r="D357" s="10">
        <v>0</v>
      </c>
      <c r="E357" s="10">
        <v>84.82</v>
      </c>
    </row>
    <row r="358" spans="1:5" x14ac:dyDescent="0.25">
      <c r="A358" s="24" t="str">
        <f t="shared" si="5"/>
        <v>07/2023</v>
      </c>
      <c r="B358" s="9">
        <v>45105</v>
      </c>
      <c r="C358" s="10" t="s">
        <v>217</v>
      </c>
      <c r="D358" s="10">
        <v>0</v>
      </c>
      <c r="E358" s="10">
        <v>6</v>
      </c>
    </row>
    <row r="359" spans="1:5" x14ac:dyDescent="0.25">
      <c r="A359" s="24" t="str">
        <f t="shared" si="5"/>
        <v>07/2023</v>
      </c>
      <c r="B359" s="9">
        <v>45104</v>
      </c>
      <c r="C359" s="10" t="s">
        <v>27</v>
      </c>
      <c r="D359" s="10">
        <v>0</v>
      </c>
      <c r="E359" s="10">
        <v>114.57</v>
      </c>
    </row>
    <row r="360" spans="1:5" x14ac:dyDescent="0.25">
      <c r="A360" s="24" t="str">
        <f t="shared" si="5"/>
        <v>07/2023</v>
      </c>
      <c r="B360" s="9">
        <v>45104</v>
      </c>
      <c r="C360" s="10" t="s">
        <v>38</v>
      </c>
      <c r="D360" s="10">
        <v>0</v>
      </c>
      <c r="E360" s="10">
        <v>204.14</v>
      </c>
    </row>
    <row r="361" spans="1:5" x14ac:dyDescent="0.25">
      <c r="A361" s="24" t="str">
        <f t="shared" si="5"/>
        <v>07/2023</v>
      </c>
      <c r="B361" s="9">
        <v>45104</v>
      </c>
      <c r="C361" s="10" t="s">
        <v>137</v>
      </c>
      <c r="D361" s="10">
        <v>0</v>
      </c>
      <c r="E361" s="10">
        <v>13.18</v>
      </c>
    </row>
    <row r="362" spans="1:5" x14ac:dyDescent="0.25">
      <c r="A362" s="24" t="str">
        <f t="shared" si="5"/>
        <v>07/2023</v>
      </c>
      <c r="B362" s="9">
        <v>45104</v>
      </c>
      <c r="C362" s="10" t="s">
        <v>38</v>
      </c>
      <c r="D362" s="10">
        <v>0</v>
      </c>
      <c r="E362" s="10">
        <v>28.96</v>
      </c>
    </row>
    <row r="363" spans="1:5" x14ac:dyDescent="0.25">
      <c r="A363" s="24" t="str">
        <f t="shared" si="5"/>
        <v>07/2023</v>
      </c>
      <c r="B363" s="9">
        <v>45103</v>
      </c>
      <c r="C363" s="10" t="s">
        <v>237</v>
      </c>
      <c r="D363" s="10">
        <v>0</v>
      </c>
      <c r="E363" s="10">
        <v>55.92</v>
      </c>
    </row>
    <row r="364" spans="1:5" x14ac:dyDescent="0.25">
      <c r="A364" s="24" t="str">
        <f t="shared" si="5"/>
        <v>07/2023</v>
      </c>
      <c r="B364" s="9">
        <v>45103</v>
      </c>
      <c r="C364" s="10" t="s">
        <v>27</v>
      </c>
      <c r="D364" s="10">
        <v>0</v>
      </c>
      <c r="E364" s="10">
        <v>25.17</v>
      </c>
    </row>
    <row r="365" spans="1:5" x14ac:dyDescent="0.25">
      <c r="A365" s="24" t="str">
        <f t="shared" si="5"/>
        <v>07/2023</v>
      </c>
      <c r="B365" s="9">
        <v>45102</v>
      </c>
      <c r="C365" s="10" t="s">
        <v>238</v>
      </c>
      <c r="D365" s="10">
        <v>0</v>
      </c>
      <c r="E365" s="10">
        <v>48.99</v>
      </c>
    </row>
    <row r="366" spans="1:5" x14ac:dyDescent="0.25">
      <c r="A366" s="24" t="str">
        <f t="shared" si="5"/>
        <v>07/2023</v>
      </c>
      <c r="B366" s="9">
        <v>45102</v>
      </c>
      <c r="C366" s="10" t="s">
        <v>239</v>
      </c>
      <c r="D366" s="10">
        <v>0</v>
      </c>
      <c r="E366" s="10">
        <v>20</v>
      </c>
    </row>
    <row r="367" spans="1:5" x14ac:dyDescent="0.25">
      <c r="A367" s="24" t="str">
        <f t="shared" si="5"/>
        <v>07/2023</v>
      </c>
      <c r="B367" s="9">
        <v>45102</v>
      </c>
      <c r="C367" s="10" t="s">
        <v>240</v>
      </c>
      <c r="D367" s="10">
        <v>0</v>
      </c>
      <c r="E367" s="10">
        <v>45</v>
      </c>
    </row>
    <row r="368" spans="1:5" x14ac:dyDescent="0.25">
      <c r="A368" s="24" t="str">
        <f t="shared" si="5"/>
        <v>07/2023</v>
      </c>
      <c r="B368" s="9">
        <v>45102</v>
      </c>
      <c r="C368" s="10" t="s">
        <v>240</v>
      </c>
      <c r="D368" s="10">
        <v>0</v>
      </c>
      <c r="E368" s="10">
        <v>23</v>
      </c>
    </row>
    <row r="369" spans="1:5" x14ac:dyDescent="0.25">
      <c r="A369" s="24" t="str">
        <f t="shared" si="5"/>
        <v>07/2023</v>
      </c>
      <c r="B369" s="9">
        <v>45102</v>
      </c>
      <c r="C369" s="10" t="s">
        <v>201</v>
      </c>
      <c r="D369" s="10">
        <v>0</v>
      </c>
      <c r="E369" s="10">
        <v>14.94</v>
      </c>
    </row>
    <row r="370" spans="1:5" x14ac:dyDescent="0.25">
      <c r="A370" s="24" t="str">
        <f t="shared" si="5"/>
        <v>07/2023</v>
      </c>
      <c r="B370" s="9">
        <v>45101</v>
      </c>
      <c r="C370" s="10" t="s">
        <v>241</v>
      </c>
      <c r="D370" s="10">
        <v>0</v>
      </c>
      <c r="E370" s="10">
        <v>15</v>
      </c>
    </row>
    <row r="371" spans="1:5" x14ac:dyDescent="0.25">
      <c r="A371" s="24" t="str">
        <f t="shared" si="5"/>
        <v>07/2023</v>
      </c>
      <c r="B371" s="9">
        <v>45100</v>
      </c>
      <c r="C371" s="10" t="s">
        <v>242</v>
      </c>
      <c r="D371" s="10">
        <v>0</v>
      </c>
      <c r="E371" s="10">
        <v>106.25</v>
      </c>
    </row>
    <row r="372" spans="1:5" x14ac:dyDescent="0.25">
      <c r="A372" s="24" t="str">
        <f t="shared" ref="A372:A420" si="6">"07/2023"</f>
        <v>07/2023</v>
      </c>
      <c r="B372" s="9">
        <v>45099</v>
      </c>
      <c r="C372" s="10" t="s">
        <v>243</v>
      </c>
      <c r="D372" s="10">
        <v>0</v>
      </c>
      <c r="E372" s="10">
        <v>36</v>
      </c>
    </row>
    <row r="373" spans="1:5" x14ac:dyDescent="0.25">
      <c r="A373" s="24" t="str">
        <f t="shared" si="6"/>
        <v>07/2023</v>
      </c>
      <c r="B373" s="9">
        <v>45099</v>
      </c>
      <c r="C373" s="10" t="s">
        <v>40</v>
      </c>
      <c r="D373" s="10">
        <v>0</v>
      </c>
      <c r="E373" s="10">
        <v>32</v>
      </c>
    </row>
    <row r="374" spans="1:5" x14ac:dyDescent="0.25">
      <c r="A374" s="24" t="str">
        <f t="shared" si="6"/>
        <v>07/2023</v>
      </c>
      <c r="B374" s="9">
        <v>45099</v>
      </c>
      <c r="C374" s="10" t="s">
        <v>39</v>
      </c>
      <c r="D374" s="10">
        <v>0</v>
      </c>
      <c r="E374" s="10">
        <v>93.67</v>
      </c>
    </row>
    <row r="375" spans="1:5" x14ac:dyDescent="0.25">
      <c r="A375" s="24" t="str">
        <f t="shared" si="6"/>
        <v>07/2023</v>
      </c>
      <c r="B375" s="9">
        <v>45099</v>
      </c>
      <c r="C375" s="10" t="s">
        <v>244</v>
      </c>
      <c r="D375" s="10">
        <v>0</v>
      </c>
      <c r="E375" s="10">
        <v>70</v>
      </c>
    </row>
    <row r="376" spans="1:5" x14ac:dyDescent="0.25">
      <c r="A376" s="24" t="str">
        <f t="shared" si="6"/>
        <v>07/2023</v>
      </c>
      <c r="B376" s="9">
        <v>45099</v>
      </c>
      <c r="C376" s="10" t="s">
        <v>111</v>
      </c>
      <c r="D376" s="10">
        <v>0</v>
      </c>
      <c r="E376" s="10">
        <v>60</v>
      </c>
    </row>
    <row r="377" spans="1:5" x14ac:dyDescent="0.25">
      <c r="A377" s="24" t="str">
        <f t="shared" si="6"/>
        <v>07/2023</v>
      </c>
      <c r="B377" s="9">
        <v>44954</v>
      </c>
      <c r="C377" s="10" t="s">
        <v>245</v>
      </c>
      <c r="D377" s="10">
        <v>0</v>
      </c>
      <c r="E377" s="10">
        <v>310.11</v>
      </c>
    </row>
    <row r="378" spans="1:5" x14ac:dyDescent="0.25">
      <c r="A378" s="24" t="str">
        <f t="shared" si="6"/>
        <v>07/2023</v>
      </c>
      <c r="B378" s="9">
        <v>44939</v>
      </c>
      <c r="C378" s="10" t="s">
        <v>246</v>
      </c>
      <c r="D378" s="10">
        <v>0</v>
      </c>
      <c r="E378" s="10">
        <v>85</v>
      </c>
    </row>
    <row r="379" spans="1:5" x14ac:dyDescent="0.25">
      <c r="A379" s="24" t="str">
        <f t="shared" si="6"/>
        <v>07/2023</v>
      </c>
      <c r="B379" s="9">
        <v>44879</v>
      </c>
      <c r="C379" s="10" t="s">
        <v>247</v>
      </c>
      <c r="D379" s="10">
        <v>0</v>
      </c>
      <c r="E379" s="10">
        <v>479.13</v>
      </c>
    </row>
    <row r="380" spans="1:5" x14ac:dyDescent="0.25">
      <c r="A380" s="24" t="str">
        <f t="shared" si="6"/>
        <v>07/2023</v>
      </c>
      <c r="B380" s="9">
        <v>367</v>
      </c>
      <c r="C380" s="10" t="s">
        <v>45</v>
      </c>
      <c r="D380" s="10">
        <v>0</v>
      </c>
      <c r="E380" s="11">
        <v>5578.63</v>
      </c>
    </row>
    <row r="381" spans="1:5" x14ac:dyDescent="0.25">
      <c r="A381" s="24" t="str">
        <f t="shared" si="6"/>
        <v>07/2023</v>
      </c>
      <c r="B381" s="6" t="s">
        <v>89</v>
      </c>
      <c r="C381" s="6" t="s">
        <v>95</v>
      </c>
      <c r="D381" s="6"/>
      <c r="E381" s="6"/>
    </row>
    <row r="382" spans="1:5" x14ac:dyDescent="0.25">
      <c r="A382" s="24" t="str">
        <f t="shared" si="6"/>
        <v>07/2023</v>
      </c>
      <c r="B382" s="6" t="s">
        <v>20</v>
      </c>
      <c r="C382" s="6" t="s">
        <v>91</v>
      </c>
      <c r="D382" s="6"/>
      <c r="E382" s="6"/>
    </row>
    <row r="383" spans="1:5" x14ac:dyDescent="0.25">
      <c r="A383" s="24" t="str">
        <f t="shared" si="6"/>
        <v>07/2023</v>
      </c>
      <c r="B383" s="7" t="s">
        <v>22</v>
      </c>
      <c r="C383" s="7" t="s">
        <v>23</v>
      </c>
      <c r="D383" s="7" t="s">
        <v>24</v>
      </c>
      <c r="E383" s="7" t="s">
        <v>25</v>
      </c>
    </row>
    <row r="384" spans="1:5" x14ac:dyDescent="0.25">
      <c r="A384" s="24" t="str">
        <f t="shared" si="6"/>
        <v>07/2023</v>
      </c>
      <c r="B384" s="9">
        <v>45118</v>
      </c>
      <c r="C384" s="10" t="s">
        <v>248</v>
      </c>
      <c r="D384" s="10">
        <v>0</v>
      </c>
      <c r="E384" s="10">
        <v>449.01</v>
      </c>
    </row>
    <row r="385" spans="1:5" x14ac:dyDescent="0.25">
      <c r="A385" s="24" t="str">
        <f t="shared" si="6"/>
        <v>07/2023</v>
      </c>
      <c r="B385" s="9">
        <v>45117</v>
      </c>
      <c r="C385" s="10" t="s">
        <v>249</v>
      </c>
      <c r="D385" s="10">
        <v>0</v>
      </c>
      <c r="E385" s="10">
        <v>125.41</v>
      </c>
    </row>
    <row r="386" spans="1:5" x14ac:dyDescent="0.25">
      <c r="A386" s="24" t="str">
        <f t="shared" si="6"/>
        <v>07/2023</v>
      </c>
      <c r="B386" s="9">
        <v>45106</v>
      </c>
      <c r="C386" s="10" t="s">
        <v>250</v>
      </c>
      <c r="D386" s="10">
        <v>0</v>
      </c>
      <c r="E386" s="10">
        <v>182.15</v>
      </c>
    </row>
    <row r="387" spans="1:5" x14ac:dyDescent="0.25">
      <c r="A387" s="24" t="str">
        <f t="shared" si="6"/>
        <v>07/2023</v>
      </c>
      <c r="B387" s="9">
        <v>367</v>
      </c>
      <c r="C387" s="10" t="s">
        <v>45</v>
      </c>
      <c r="D387" s="10">
        <v>0</v>
      </c>
      <c r="E387" s="10">
        <v>756.57</v>
      </c>
    </row>
    <row r="388" spans="1:5" x14ac:dyDescent="0.25">
      <c r="A388" s="24" t="str">
        <f t="shared" si="6"/>
        <v>07/2023</v>
      </c>
      <c r="B388" s="6" t="s">
        <v>102</v>
      </c>
      <c r="C388" s="6" t="s">
        <v>113</v>
      </c>
      <c r="D388" s="6"/>
      <c r="E388" s="6"/>
    </row>
    <row r="389" spans="1:5" x14ac:dyDescent="0.25">
      <c r="A389" s="24" t="str">
        <f t="shared" si="6"/>
        <v>07/2023</v>
      </c>
      <c r="B389" s="6" t="s">
        <v>20</v>
      </c>
      <c r="C389" s="6" t="s">
        <v>104</v>
      </c>
      <c r="D389" s="6"/>
      <c r="E389" s="6"/>
    </row>
    <row r="390" spans="1:5" x14ac:dyDescent="0.25">
      <c r="A390" s="24" t="str">
        <f t="shared" si="6"/>
        <v>07/2023</v>
      </c>
      <c r="B390" s="7" t="s">
        <v>22</v>
      </c>
      <c r="C390" s="7" t="s">
        <v>23</v>
      </c>
      <c r="D390" s="7" t="s">
        <v>24</v>
      </c>
      <c r="E390" s="7" t="s">
        <v>25</v>
      </c>
    </row>
    <row r="391" spans="1:5" x14ac:dyDescent="0.25">
      <c r="A391" s="24" t="str">
        <f t="shared" si="6"/>
        <v>07/2023</v>
      </c>
      <c r="B391" s="9">
        <v>45123</v>
      </c>
      <c r="C391" s="10" t="s">
        <v>251</v>
      </c>
      <c r="D391" s="10">
        <v>0</v>
      </c>
      <c r="E391" s="10">
        <v>25.19</v>
      </c>
    </row>
    <row r="392" spans="1:5" x14ac:dyDescent="0.25">
      <c r="A392" s="24" t="str">
        <f t="shared" si="6"/>
        <v>07/2023</v>
      </c>
      <c r="B392" s="9">
        <v>45122</v>
      </c>
      <c r="C392" s="10" t="s">
        <v>27</v>
      </c>
      <c r="D392" s="10">
        <v>0</v>
      </c>
      <c r="E392" s="10">
        <v>51.32</v>
      </c>
    </row>
    <row r="393" spans="1:5" x14ac:dyDescent="0.25">
      <c r="A393" s="24" t="str">
        <f t="shared" si="6"/>
        <v>07/2023</v>
      </c>
      <c r="B393" s="9">
        <v>45118</v>
      </c>
      <c r="C393" s="10" t="s">
        <v>252</v>
      </c>
      <c r="D393" s="10">
        <v>0</v>
      </c>
      <c r="E393" s="10">
        <v>10.9</v>
      </c>
    </row>
    <row r="394" spans="1:5" x14ac:dyDescent="0.25">
      <c r="A394" s="24" t="str">
        <f t="shared" si="6"/>
        <v>07/2023</v>
      </c>
      <c r="B394" s="9">
        <v>45118</v>
      </c>
      <c r="C394" s="10" t="s">
        <v>233</v>
      </c>
      <c r="D394" s="10">
        <v>0</v>
      </c>
      <c r="E394" s="10">
        <v>110</v>
      </c>
    </row>
    <row r="395" spans="1:5" x14ac:dyDescent="0.25">
      <c r="A395" s="24" t="str">
        <f t="shared" si="6"/>
        <v>07/2023</v>
      </c>
      <c r="B395" s="9">
        <v>45115</v>
      </c>
      <c r="C395" s="10" t="s">
        <v>253</v>
      </c>
      <c r="D395" s="10">
        <v>0</v>
      </c>
      <c r="E395" s="10">
        <v>61.74</v>
      </c>
    </row>
    <row r="396" spans="1:5" x14ac:dyDescent="0.25">
      <c r="A396" s="24" t="str">
        <f t="shared" si="6"/>
        <v>07/2023</v>
      </c>
      <c r="B396" s="9">
        <v>45115</v>
      </c>
      <c r="C396" s="10" t="s">
        <v>254</v>
      </c>
      <c r="D396" s="10">
        <v>0</v>
      </c>
      <c r="E396" s="10">
        <v>251.94</v>
      </c>
    </row>
    <row r="397" spans="1:5" x14ac:dyDescent="0.25">
      <c r="A397" s="24" t="str">
        <f t="shared" si="6"/>
        <v>07/2023</v>
      </c>
      <c r="B397" s="9">
        <v>45115</v>
      </c>
      <c r="C397" s="10" t="s">
        <v>67</v>
      </c>
      <c r="D397" s="10">
        <v>0</v>
      </c>
      <c r="E397" s="10">
        <v>29.9</v>
      </c>
    </row>
    <row r="398" spans="1:5" x14ac:dyDescent="0.25">
      <c r="A398" s="24" t="str">
        <f t="shared" si="6"/>
        <v>07/2023</v>
      </c>
      <c r="B398" s="9">
        <v>45114</v>
      </c>
      <c r="C398" s="10" t="s">
        <v>255</v>
      </c>
      <c r="D398" s="10">
        <v>0</v>
      </c>
      <c r="E398" s="10">
        <v>51</v>
      </c>
    </row>
    <row r="399" spans="1:5" x14ac:dyDescent="0.25">
      <c r="A399" s="24" t="str">
        <f t="shared" si="6"/>
        <v>07/2023</v>
      </c>
      <c r="B399" s="9">
        <v>45112</v>
      </c>
      <c r="C399" s="10" t="s">
        <v>38</v>
      </c>
      <c r="D399" s="10">
        <v>0</v>
      </c>
      <c r="E399" s="10">
        <v>205.5</v>
      </c>
    </row>
    <row r="400" spans="1:5" x14ac:dyDescent="0.25">
      <c r="A400" s="24" t="str">
        <f t="shared" si="6"/>
        <v>07/2023</v>
      </c>
      <c r="B400" s="9">
        <v>45112</v>
      </c>
      <c r="C400" s="10" t="s">
        <v>253</v>
      </c>
      <c r="D400" s="10">
        <v>0</v>
      </c>
      <c r="E400" s="10">
        <v>24.65</v>
      </c>
    </row>
    <row r="401" spans="1:5" x14ac:dyDescent="0.25">
      <c r="A401" s="24" t="str">
        <f t="shared" si="6"/>
        <v>07/2023</v>
      </c>
      <c r="B401" s="9">
        <v>45099</v>
      </c>
      <c r="C401" s="10" t="s">
        <v>27</v>
      </c>
      <c r="D401" s="10">
        <v>0</v>
      </c>
      <c r="E401" s="10">
        <v>55.02</v>
      </c>
    </row>
    <row r="402" spans="1:5" x14ac:dyDescent="0.25">
      <c r="A402" s="24" t="str">
        <f t="shared" si="6"/>
        <v>07/2023</v>
      </c>
      <c r="B402" s="9">
        <v>45099</v>
      </c>
      <c r="C402" s="10" t="s">
        <v>256</v>
      </c>
      <c r="D402" s="10">
        <v>0</v>
      </c>
      <c r="E402" s="10">
        <v>80</v>
      </c>
    </row>
    <row r="403" spans="1:5" x14ac:dyDescent="0.25">
      <c r="A403" s="24" t="str">
        <f t="shared" si="6"/>
        <v>07/2023</v>
      </c>
      <c r="B403" s="9">
        <v>367</v>
      </c>
      <c r="C403" s="10" t="s">
        <v>45</v>
      </c>
      <c r="D403" s="10">
        <v>0</v>
      </c>
      <c r="E403" s="10">
        <v>957.16</v>
      </c>
    </row>
    <row r="404" spans="1:5" x14ac:dyDescent="0.25">
      <c r="A404" s="24" t="str">
        <f t="shared" si="6"/>
        <v>07/2023</v>
      </c>
      <c r="B404" s="10"/>
      <c r="C404" s="10"/>
      <c r="D404" s="10"/>
      <c r="E404" s="10"/>
    </row>
    <row r="405" spans="1:5" x14ac:dyDescent="0.25">
      <c r="A405" s="24" t="str">
        <f t="shared" si="6"/>
        <v>07/2023</v>
      </c>
      <c r="B405" s="6"/>
      <c r="C405" s="6" t="s">
        <v>139</v>
      </c>
      <c r="D405" s="6"/>
      <c r="E405" s="6"/>
    </row>
    <row r="406" spans="1:5" x14ac:dyDescent="0.25">
      <c r="A406" s="24" t="str">
        <f t="shared" si="6"/>
        <v>07/2023</v>
      </c>
      <c r="B406" s="10"/>
      <c r="C406" s="10" t="s">
        <v>140</v>
      </c>
      <c r="D406" s="10"/>
      <c r="E406" s="11">
        <v>8427.31</v>
      </c>
    </row>
    <row r="407" spans="1:5" x14ac:dyDescent="0.25">
      <c r="A407" s="24" t="str">
        <f t="shared" si="6"/>
        <v>07/2023</v>
      </c>
      <c r="B407" s="10"/>
      <c r="C407" s="10" t="s">
        <v>141</v>
      </c>
      <c r="D407" s="10"/>
      <c r="E407" s="11">
        <v>8427.31</v>
      </c>
    </row>
    <row r="408" spans="1:5" x14ac:dyDescent="0.25">
      <c r="A408" s="24" t="str">
        <f t="shared" si="6"/>
        <v>07/2023</v>
      </c>
      <c r="B408" s="10"/>
      <c r="C408" s="10" t="s">
        <v>142</v>
      </c>
      <c r="D408" s="10"/>
      <c r="E408" s="11">
        <v>8427.31</v>
      </c>
    </row>
    <row r="409" spans="1:5" x14ac:dyDescent="0.25">
      <c r="A409" s="24" t="str">
        <f t="shared" si="6"/>
        <v>07/2023</v>
      </c>
      <c r="B409" s="10"/>
      <c r="C409" s="10" t="s">
        <v>143</v>
      </c>
      <c r="D409" s="10"/>
      <c r="E409" s="11">
        <v>7292.36</v>
      </c>
    </row>
    <row r="410" spans="1:5" x14ac:dyDescent="0.25">
      <c r="A410" s="24" t="str">
        <f t="shared" si="6"/>
        <v>07/2023</v>
      </c>
      <c r="B410" s="10"/>
      <c r="C410" s="10" t="s">
        <v>144</v>
      </c>
      <c r="D410" s="10">
        <v>0</v>
      </c>
      <c r="E410" s="10"/>
    </row>
    <row r="411" spans="1:5" x14ac:dyDescent="0.25">
      <c r="A411" s="24" t="str">
        <f t="shared" si="6"/>
        <v>07/2023</v>
      </c>
      <c r="B411" s="10"/>
      <c r="C411" s="10" t="s">
        <v>145</v>
      </c>
      <c r="D411" s="10"/>
      <c r="E411" s="11">
        <v>7292.36</v>
      </c>
    </row>
    <row r="412" spans="1:5" x14ac:dyDescent="0.25">
      <c r="A412" s="24" t="str">
        <f t="shared" si="6"/>
        <v>07/2023</v>
      </c>
      <c r="B412" s="10"/>
      <c r="C412" s="10" t="s">
        <v>146</v>
      </c>
      <c r="D412" s="10"/>
      <c r="E412" s="10">
        <v>5.05</v>
      </c>
    </row>
    <row r="413" spans="1:5" x14ac:dyDescent="0.25">
      <c r="A413" s="24" t="str">
        <f t="shared" si="6"/>
        <v>07/2023</v>
      </c>
      <c r="B413" s="6"/>
      <c r="C413" s="6" t="s">
        <v>147</v>
      </c>
      <c r="D413" s="6"/>
      <c r="E413" s="6"/>
    </row>
    <row r="414" spans="1:5" x14ac:dyDescent="0.25">
      <c r="A414" s="24" t="str">
        <f t="shared" si="6"/>
        <v>07/2023</v>
      </c>
      <c r="B414" s="10"/>
      <c r="C414" s="10" t="s">
        <v>148</v>
      </c>
      <c r="D414" s="10"/>
      <c r="E414" s="11">
        <v>24813</v>
      </c>
    </row>
    <row r="415" spans="1:5" x14ac:dyDescent="0.25">
      <c r="A415" s="24" t="str">
        <f t="shared" si="6"/>
        <v>07/2023</v>
      </c>
      <c r="B415" s="10"/>
      <c r="C415" s="10" t="s">
        <v>149</v>
      </c>
      <c r="D415" s="10"/>
      <c r="E415" s="10">
        <v>0</v>
      </c>
    </row>
    <row r="416" spans="1:5" x14ac:dyDescent="0.25">
      <c r="A416" s="24" t="str">
        <f t="shared" si="6"/>
        <v>07/2023</v>
      </c>
      <c r="B416" s="6"/>
      <c r="C416" s="6" t="s">
        <v>150</v>
      </c>
      <c r="D416" s="6"/>
      <c r="E416" s="6"/>
    </row>
    <row r="417" spans="1:5" x14ac:dyDescent="0.25">
      <c r="A417" s="24" t="str">
        <f t="shared" si="6"/>
        <v>07/2023</v>
      </c>
      <c r="B417" s="10"/>
      <c r="C417" s="10" t="s">
        <v>151</v>
      </c>
      <c r="D417" s="10"/>
      <c r="E417" s="10">
        <v>0</v>
      </c>
    </row>
    <row r="418" spans="1:5" ht="30" x14ac:dyDescent="0.25">
      <c r="A418" s="24" t="str">
        <f t="shared" si="6"/>
        <v>07/2023</v>
      </c>
      <c r="B418" s="10"/>
      <c r="C418" s="10" t="s">
        <v>152</v>
      </c>
      <c r="D418" s="10"/>
      <c r="E418" s="10">
        <v>0</v>
      </c>
    </row>
    <row r="419" spans="1:5" x14ac:dyDescent="0.25">
      <c r="A419" s="24" t="str">
        <f t="shared" si="6"/>
        <v>07/2023</v>
      </c>
      <c r="B419" s="10"/>
      <c r="C419" s="10" t="s">
        <v>153</v>
      </c>
      <c r="D419" s="10"/>
      <c r="E419" s="10">
        <v>0</v>
      </c>
    </row>
    <row r="420" spans="1:5" x14ac:dyDescent="0.25">
      <c r="A420" s="24" t="str">
        <f t="shared" si="6"/>
        <v>07/2023</v>
      </c>
      <c r="B420" s="10"/>
      <c r="C420" s="10" t="s">
        <v>154</v>
      </c>
      <c r="D420" s="10"/>
      <c r="E420" s="10">
        <v>0</v>
      </c>
    </row>
    <row r="421" spans="1:5" x14ac:dyDescent="0.25">
      <c r="A421" s="24"/>
      <c r="B421" s="10"/>
      <c r="C421" s="10"/>
      <c r="D421" s="10"/>
      <c r="E421" s="10"/>
    </row>
    <row r="422" spans="1:5" x14ac:dyDescent="0.25">
      <c r="A422" s="24" t="str">
        <f>"06/2023"</f>
        <v>06/2023</v>
      </c>
      <c r="B422" s="5" t="s">
        <v>17</v>
      </c>
      <c r="C422" s="5"/>
      <c r="D422" s="5"/>
      <c r="E422" s="5"/>
    </row>
    <row r="423" spans="1:5" x14ac:dyDescent="0.25">
      <c r="A423" s="24" t="str">
        <f t="shared" ref="A423:A486" si="7">"06/2023"</f>
        <v>06/2023</v>
      </c>
      <c r="B423" s="6" t="s">
        <v>18</v>
      </c>
      <c r="C423" s="6" t="s">
        <v>46</v>
      </c>
      <c r="D423" s="6"/>
      <c r="E423" s="6"/>
    </row>
    <row r="424" spans="1:5" x14ac:dyDescent="0.25">
      <c r="A424" s="24" t="str">
        <f t="shared" si="7"/>
        <v>06/2023</v>
      </c>
      <c r="B424" s="6" t="s">
        <v>20</v>
      </c>
      <c r="C424" s="6" t="s">
        <v>21</v>
      </c>
      <c r="D424" s="6"/>
      <c r="E424" s="6"/>
    </row>
    <row r="425" spans="1:5" x14ac:dyDescent="0.25">
      <c r="A425" s="24" t="str">
        <f t="shared" si="7"/>
        <v>06/2023</v>
      </c>
      <c r="B425" s="7" t="s">
        <v>22</v>
      </c>
      <c r="C425" s="7" t="s">
        <v>23</v>
      </c>
      <c r="D425" s="7" t="s">
        <v>24</v>
      </c>
      <c r="E425" s="7" t="s">
        <v>25</v>
      </c>
    </row>
    <row r="426" spans="1:5" x14ac:dyDescent="0.25">
      <c r="A426" s="24" t="str">
        <f t="shared" si="7"/>
        <v>06/2023</v>
      </c>
      <c r="B426" s="9">
        <v>45100</v>
      </c>
      <c r="C426" s="10" t="s">
        <v>257</v>
      </c>
      <c r="D426" s="10">
        <v>0</v>
      </c>
      <c r="E426" s="10">
        <v>0</v>
      </c>
    </row>
    <row r="427" spans="1:5" x14ac:dyDescent="0.25">
      <c r="A427" s="24" t="str">
        <f t="shared" si="7"/>
        <v>06/2023</v>
      </c>
      <c r="B427" s="9">
        <v>45098</v>
      </c>
      <c r="C427" s="10" t="s">
        <v>136</v>
      </c>
      <c r="D427" s="10">
        <v>0</v>
      </c>
      <c r="E427" s="10">
        <v>84</v>
      </c>
    </row>
    <row r="428" spans="1:5" x14ac:dyDescent="0.25">
      <c r="A428" s="24" t="str">
        <f t="shared" si="7"/>
        <v>06/2023</v>
      </c>
      <c r="B428" s="9">
        <v>45098</v>
      </c>
      <c r="C428" s="10" t="s">
        <v>258</v>
      </c>
      <c r="D428" s="10">
        <v>0</v>
      </c>
      <c r="E428" s="10">
        <v>15</v>
      </c>
    </row>
    <row r="429" spans="1:5" x14ac:dyDescent="0.25">
      <c r="A429" s="24" t="str">
        <f t="shared" si="7"/>
        <v>06/2023</v>
      </c>
      <c r="B429" s="9">
        <v>45097</v>
      </c>
      <c r="C429" s="10" t="s">
        <v>86</v>
      </c>
      <c r="D429" s="10">
        <v>0</v>
      </c>
      <c r="E429" s="10">
        <v>58.85</v>
      </c>
    </row>
    <row r="430" spans="1:5" x14ac:dyDescent="0.25">
      <c r="A430" s="24" t="str">
        <f t="shared" si="7"/>
        <v>06/2023</v>
      </c>
      <c r="B430" s="9">
        <v>45097</v>
      </c>
      <c r="C430" s="10" t="s">
        <v>83</v>
      </c>
      <c r="D430" s="10">
        <v>0</v>
      </c>
      <c r="E430" s="10">
        <v>54.8</v>
      </c>
    </row>
    <row r="431" spans="1:5" x14ac:dyDescent="0.25">
      <c r="A431" s="24" t="str">
        <f t="shared" si="7"/>
        <v>06/2023</v>
      </c>
      <c r="B431" s="9">
        <v>45095</v>
      </c>
      <c r="C431" s="10" t="s">
        <v>259</v>
      </c>
      <c r="D431" s="10">
        <v>0</v>
      </c>
      <c r="E431" s="10">
        <v>161.16</v>
      </c>
    </row>
    <row r="432" spans="1:5" x14ac:dyDescent="0.25">
      <c r="A432" s="24" t="str">
        <f t="shared" si="7"/>
        <v>06/2023</v>
      </c>
      <c r="B432" s="9">
        <v>45095</v>
      </c>
      <c r="C432" s="10" t="s">
        <v>260</v>
      </c>
      <c r="D432" s="10">
        <v>0</v>
      </c>
      <c r="E432" s="10">
        <v>30</v>
      </c>
    </row>
    <row r="433" spans="1:5" x14ac:dyDescent="0.25">
      <c r="A433" s="24" t="str">
        <f t="shared" si="7"/>
        <v>06/2023</v>
      </c>
      <c r="B433" s="9">
        <v>45095</v>
      </c>
      <c r="C433" s="10" t="s">
        <v>261</v>
      </c>
      <c r="D433" s="10">
        <v>0</v>
      </c>
      <c r="E433" s="10">
        <v>33</v>
      </c>
    </row>
    <row r="434" spans="1:5" x14ac:dyDescent="0.25">
      <c r="A434" s="24" t="str">
        <f t="shared" si="7"/>
        <v>06/2023</v>
      </c>
      <c r="B434" s="9">
        <v>45095</v>
      </c>
      <c r="C434" s="10" t="s">
        <v>262</v>
      </c>
      <c r="D434" s="10">
        <v>0</v>
      </c>
      <c r="E434" s="10">
        <v>53.83</v>
      </c>
    </row>
    <row r="435" spans="1:5" x14ac:dyDescent="0.25">
      <c r="A435" s="24" t="str">
        <f t="shared" si="7"/>
        <v>06/2023</v>
      </c>
      <c r="B435" s="9">
        <v>45094</v>
      </c>
      <c r="C435" s="10" t="s">
        <v>27</v>
      </c>
      <c r="D435" s="10">
        <v>0</v>
      </c>
      <c r="E435" s="10">
        <v>51.84</v>
      </c>
    </row>
    <row r="436" spans="1:5" x14ac:dyDescent="0.25">
      <c r="A436" s="24" t="str">
        <f t="shared" si="7"/>
        <v>06/2023</v>
      </c>
      <c r="B436" s="9">
        <v>45093</v>
      </c>
      <c r="C436" s="10" t="s">
        <v>184</v>
      </c>
      <c r="D436" s="10">
        <v>0</v>
      </c>
      <c r="E436" s="10">
        <v>12</v>
      </c>
    </row>
    <row r="437" spans="1:5" x14ac:dyDescent="0.25">
      <c r="A437" s="24" t="str">
        <f t="shared" si="7"/>
        <v>06/2023</v>
      </c>
      <c r="B437" s="9">
        <v>45093</v>
      </c>
      <c r="C437" s="10" t="s">
        <v>263</v>
      </c>
      <c r="D437" s="10">
        <v>0</v>
      </c>
      <c r="E437" s="10">
        <v>7</v>
      </c>
    </row>
    <row r="438" spans="1:5" x14ac:dyDescent="0.25">
      <c r="A438" s="24" t="str">
        <f t="shared" si="7"/>
        <v>06/2023</v>
      </c>
      <c r="B438" s="9">
        <v>45093</v>
      </c>
      <c r="C438" s="10" t="s">
        <v>136</v>
      </c>
      <c r="D438" s="10">
        <v>0</v>
      </c>
      <c r="E438" s="10">
        <v>69.8</v>
      </c>
    </row>
    <row r="439" spans="1:5" x14ac:dyDescent="0.25">
      <c r="A439" s="24" t="str">
        <f t="shared" si="7"/>
        <v>06/2023</v>
      </c>
      <c r="B439" s="9">
        <v>45092</v>
      </c>
      <c r="C439" s="10" t="s">
        <v>85</v>
      </c>
      <c r="D439" s="10">
        <v>0</v>
      </c>
      <c r="E439" s="10">
        <v>68.099999999999994</v>
      </c>
    </row>
    <row r="440" spans="1:5" x14ac:dyDescent="0.25">
      <c r="A440" s="24" t="str">
        <f t="shared" si="7"/>
        <v>06/2023</v>
      </c>
      <c r="B440" s="9">
        <v>45092</v>
      </c>
      <c r="C440" s="10" t="s">
        <v>27</v>
      </c>
      <c r="D440" s="10">
        <v>0</v>
      </c>
      <c r="E440" s="10">
        <v>199.41</v>
      </c>
    </row>
    <row r="441" spans="1:5" x14ac:dyDescent="0.25">
      <c r="A441" s="24" t="str">
        <f t="shared" si="7"/>
        <v>06/2023</v>
      </c>
      <c r="B441" s="9">
        <v>45092</v>
      </c>
      <c r="C441" s="10" t="s">
        <v>264</v>
      </c>
      <c r="D441" s="10">
        <v>0</v>
      </c>
      <c r="E441" s="10">
        <v>13.2</v>
      </c>
    </row>
    <row r="442" spans="1:5" x14ac:dyDescent="0.25">
      <c r="A442" s="24" t="str">
        <f t="shared" si="7"/>
        <v>06/2023</v>
      </c>
      <c r="B442" s="9">
        <v>45092</v>
      </c>
      <c r="C442" s="10" t="s">
        <v>94</v>
      </c>
      <c r="D442" s="10">
        <v>0</v>
      </c>
      <c r="E442" s="10">
        <v>139.9</v>
      </c>
    </row>
    <row r="443" spans="1:5" x14ac:dyDescent="0.25">
      <c r="A443" s="24" t="str">
        <f t="shared" si="7"/>
        <v>06/2023</v>
      </c>
      <c r="B443" s="9">
        <v>45090</v>
      </c>
      <c r="C443" s="10" t="s">
        <v>178</v>
      </c>
      <c r="D443" s="10">
        <v>0</v>
      </c>
      <c r="E443" s="10">
        <v>50.2</v>
      </c>
    </row>
    <row r="444" spans="1:5" x14ac:dyDescent="0.25">
      <c r="A444" s="24" t="str">
        <f t="shared" si="7"/>
        <v>06/2023</v>
      </c>
      <c r="B444" s="9">
        <v>45089</v>
      </c>
      <c r="C444" s="10" t="s">
        <v>53</v>
      </c>
      <c r="D444" s="10">
        <v>0</v>
      </c>
      <c r="E444" s="10">
        <v>6</v>
      </c>
    </row>
    <row r="445" spans="1:5" x14ac:dyDescent="0.25">
      <c r="A445" s="24" t="str">
        <f t="shared" si="7"/>
        <v>06/2023</v>
      </c>
      <c r="B445" s="9">
        <v>45086</v>
      </c>
      <c r="C445" s="10" t="s">
        <v>34</v>
      </c>
      <c r="D445" s="10">
        <v>0</v>
      </c>
      <c r="E445" s="10">
        <v>103</v>
      </c>
    </row>
    <row r="446" spans="1:5" x14ac:dyDescent="0.25">
      <c r="A446" s="24" t="str">
        <f t="shared" si="7"/>
        <v>06/2023</v>
      </c>
      <c r="B446" s="9">
        <v>45086</v>
      </c>
      <c r="C446" s="10" t="s">
        <v>40</v>
      </c>
      <c r="D446" s="10">
        <v>0</v>
      </c>
      <c r="E446" s="10">
        <v>53.87</v>
      </c>
    </row>
    <row r="447" spans="1:5" x14ac:dyDescent="0.25">
      <c r="A447" s="24" t="str">
        <f t="shared" si="7"/>
        <v>06/2023</v>
      </c>
      <c r="B447" s="9">
        <v>45086</v>
      </c>
      <c r="C447" s="10" t="s">
        <v>265</v>
      </c>
      <c r="D447" s="10">
        <v>0</v>
      </c>
      <c r="E447" s="10">
        <v>199.79</v>
      </c>
    </row>
    <row r="448" spans="1:5" x14ac:dyDescent="0.25">
      <c r="A448" s="24" t="str">
        <f t="shared" si="7"/>
        <v>06/2023</v>
      </c>
      <c r="B448" s="9">
        <v>45086</v>
      </c>
      <c r="C448" s="10" t="s">
        <v>266</v>
      </c>
      <c r="D448" s="10">
        <v>0</v>
      </c>
      <c r="E448" s="10">
        <v>962.83</v>
      </c>
    </row>
    <row r="449" spans="1:5" x14ac:dyDescent="0.25">
      <c r="A449" s="24" t="str">
        <f t="shared" si="7"/>
        <v>06/2023</v>
      </c>
      <c r="B449" s="9">
        <v>45086</v>
      </c>
      <c r="C449" s="10" t="s">
        <v>62</v>
      </c>
      <c r="D449" s="10">
        <v>0</v>
      </c>
      <c r="E449" s="10">
        <v>29.9</v>
      </c>
    </row>
    <row r="450" spans="1:5" x14ac:dyDescent="0.25">
      <c r="A450" s="24" t="str">
        <f t="shared" si="7"/>
        <v>06/2023</v>
      </c>
      <c r="B450" s="9">
        <v>45085</v>
      </c>
      <c r="C450" s="10" t="s">
        <v>169</v>
      </c>
      <c r="D450" s="10">
        <v>0</v>
      </c>
      <c r="E450" s="10">
        <v>64</v>
      </c>
    </row>
    <row r="451" spans="1:5" x14ac:dyDescent="0.25">
      <c r="A451" s="24" t="str">
        <f t="shared" si="7"/>
        <v>06/2023</v>
      </c>
      <c r="B451" s="9">
        <v>45084</v>
      </c>
      <c r="C451" s="10" t="s">
        <v>27</v>
      </c>
      <c r="D451" s="10">
        <v>0</v>
      </c>
      <c r="E451" s="10">
        <v>265.26</v>
      </c>
    </row>
    <row r="452" spans="1:5" x14ac:dyDescent="0.25">
      <c r="A452" s="24" t="str">
        <f t="shared" si="7"/>
        <v>06/2023</v>
      </c>
      <c r="B452" s="9">
        <v>45084</v>
      </c>
      <c r="C452" s="10" t="s">
        <v>86</v>
      </c>
      <c r="D452" s="10">
        <v>0</v>
      </c>
      <c r="E452" s="10">
        <v>50.6</v>
      </c>
    </row>
    <row r="453" spans="1:5" x14ac:dyDescent="0.25">
      <c r="A453" s="24" t="str">
        <f t="shared" si="7"/>
        <v>06/2023</v>
      </c>
      <c r="B453" s="9">
        <v>45083</v>
      </c>
      <c r="C453" s="10" t="s">
        <v>187</v>
      </c>
      <c r="D453" s="10">
        <v>0</v>
      </c>
      <c r="E453" s="10">
        <v>146.96</v>
      </c>
    </row>
    <row r="454" spans="1:5" x14ac:dyDescent="0.25">
      <c r="A454" s="24" t="str">
        <f t="shared" si="7"/>
        <v>06/2023</v>
      </c>
      <c r="B454" s="9">
        <v>45083</v>
      </c>
      <c r="C454" s="10" t="s">
        <v>79</v>
      </c>
      <c r="D454" s="10">
        <v>0</v>
      </c>
      <c r="E454" s="10">
        <v>10.5</v>
      </c>
    </row>
    <row r="455" spans="1:5" x14ac:dyDescent="0.25">
      <c r="A455" s="24" t="str">
        <f t="shared" si="7"/>
        <v>06/2023</v>
      </c>
      <c r="B455" s="9">
        <v>45083</v>
      </c>
      <c r="C455" s="10" t="s">
        <v>34</v>
      </c>
      <c r="D455" s="10">
        <v>0</v>
      </c>
      <c r="E455" s="10">
        <v>47.8</v>
      </c>
    </row>
    <row r="456" spans="1:5" x14ac:dyDescent="0.25">
      <c r="A456" s="24" t="str">
        <f t="shared" si="7"/>
        <v>06/2023</v>
      </c>
      <c r="B456" s="9">
        <v>45081</v>
      </c>
      <c r="C456" s="10" t="s">
        <v>267</v>
      </c>
      <c r="D456" s="10">
        <v>0</v>
      </c>
      <c r="E456" s="10">
        <v>55.9</v>
      </c>
    </row>
    <row r="457" spans="1:5" x14ac:dyDescent="0.25">
      <c r="A457" s="24" t="str">
        <f t="shared" si="7"/>
        <v>06/2023</v>
      </c>
      <c r="B457" s="9">
        <v>45081</v>
      </c>
      <c r="C457" s="10" t="s">
        <v>229</v>
      </c>
      <c r="D457" s="10">
        <v>0</v>
      </c>
      <c r="E457" s="10">
        <v>96.5</v>
      </c>
    </row>
    <row r="458" spans="1:5" x14ac:dyDescent="0.25">
      <c r="A458" s="24" t="str">
        <f t="shared" si="7"/>
        <v>06/2023</v>
      </c>
      <c r="B458" s="9">
        <v>45081</v>
      </c>
      <c r="C458" s="10" t="s">
        <v>27</v>
      </c>
      <c r="D458" s="10">
        <v>0</v>
      </c>
      <c r="E458" s="10">
        <v>40.46</v>
      </c>
    </row>
    <row r="459" spans="1:5" x14ac:dyDescent="0.25">
      <c r="A459" s="24" t="str">
        <f t="shared" si="7"/>
        <v>06/2023</v>
      </c>
      <c r="B459" s="9">
        <v>45081</v>
      </c>
      <c r="C459" s="10" t="s">
        <v>234</v>
      </c>
      <c r="D459" s="10">
        <v>0</v>
      </c>
      <c r="E459" s="10">
        <v>69.900000000000006</v>
      </c>
    </row>
    <row r="460" spans="1:5" x14ac:dyDescent="0.25">
      <c r="A460" s="24" t="str">
        <f t="shared" si="7"/>
        <v>06/2023</v>
      </c>
      <c r="B460" s="9">
        <v>45079</v>
      </c>
      <c r="C460" s="10" t="s">
        <v>265</v>
      </c>
      <c r="D460" s="10">
        <v>0</v>
      </c>
      <c r="E460" s="10">
        <v>115</v>
      </c>
    </row>
    <row r="461" spans="1:5" x14ac:dyDescent="0.25">
      <c r="A461" s="24" t="str">
        <f t="shared" si="7"/>
        <v>06/2023</v>
      </c>
      <c r="B461" s="9">
        <v>45079</v>
      </c>
      <c r="C461" s="10" t="s">
        <v>268</v>
      </c>
      <c r="D461" s="10">
        <v>0</v>
      </c>
      <c r="E461" s="10">
        <v>41</v>
      </c>
    </row>
    <row r="462" spans="1:5" x14ac:dyDescent="0.25">
      <c r="A462" s="24" t="str">
        <f t="shared" si="7"/>
        <v>06/2023</v>
      </c>
      <c r="B462" s="9">
        <v>45079</v>
      </c>
      <c r="C462" s="10" t="s">
        <v>269</v>
      </c>
      <c r="D462" s="10">
        <v>0</v>
      </c>
      <c r="E462" s="10">
        <v>84</v>
      </c>
    </row>
    <row r="463" spans="1:5" x14ac:dyDescent="0.25">
      <c r="A463" s="24" t="str">
        <f t="shared" si="7"/>
        <v>06/2023</v>
      </c>
      <c r="B463" s="9">
        <v>45079</v>
      </c>
      <c r="C463" s="10" t="s">
        <v>60</v>
      </c>
      <c r="D463" s="10">
        <v>0</v>
      </c>
      <c r="E463" s="10">
        <v>11.5</v>
      </c>
    </row>
    <row r="464" spans="1:5" x14ac:dyDescent="0.25">
      <c r="A464" s="24" t="str">
        <f t="shared" si="7"/>
        <v>06/2023</v>
      </c>
      <c r="B464" s="9">
        <v>45078</v>
      </c>
      <c r="C464" s="10" t="s">
        <v>86</v>
      </c>
      <c r="D464" s="10">
        <v>0</v>
      </c>
      <c r="E464" s="10">
        <v>45.32</v>
      </c>
    </row>
    <row r="465" spans="1:5" x14ac:dyDescent="0.25">
      <c r="A465" s="24" t="str">
        <f t="shared" si="7"/>
        <v>06/2023</v>
      </c>
      <c r="B465" s="9">
        <v>45078</v>
      </c>
      <c r="C465" s="10" t="s">
        <v>270</v>
      </c>
      <c r="D465" s="10">
        <v>0</v>
      </c>
      <c r="E465" s="10">
        <v>9.5</v>
      </c>
    </row>
    <row r="466" spans="1:5" x14ac:dyDescent="0.25">
      <c r="A466" s="24" t="str">
        <f t="shared" si="7"/>
        <v>06/2023</v>
      </c>
      <c r="B466" s="9">
        <v>45078</v>
      </c>
      <c r="C466" s="10" t="s">
        <v>271</v>
      </c>
      <c r="D466" s="10">
        <v>0</v>
      </c>
      <c r="E466" s="10">
        <v>96</v>
      </c>
    </row>
    <row r="467" spans="1:5" x14ac:dyDescent="0.25">
      <c r="A467" s="24" t="str">
        <f t="shared" si="7"/>
        <v>06/2023</v>
      </c>
      <c r="B467" s="9">
        <v>45078</v>
      </c>
      <c r="C467" s="10" t="s">
        <v>234</v>
      </c>
      <c r="D467" s="10">
        <v>0</v>
      </c>
      <c r="E467" s="10">
        <v>69.900000000000006</v>
      </c>
    </row>
    <row r="468" spans="1:5" x14ac:dyDescent="0.25">
      <c r="A468" s="24" t="str">
        <f t="shared" si="7"/>
        <v>06/2023</v>
      </c>
      <c r="B468" s="9">
        <v>45076</v>
      </c>
      <c r="C468" s="10" t="s">
        <v>74</v>
      </c>
      <c r="D468" s="10">
        <v>0</v>
      </c>
      <c r="E468" s="11">
        <v>-10726.15</v>
      </c>
    </row>
    <row r="469" spans="1:5" x14ac:dyDescent="0.25">
      <c r="A469" s="24" t="str">
        <f t="shared" si="7"/>
        <v>06/2023</v>
      </c>
      <c r="B469" s="9">
        <v>45075</v>
      </c>
      <c r="C469" s="10" t="s">
        <v>86</v>
      </c>
      <c r="D469" s="10">
        <v>0</v>
      </c>
      <c r="E469" s="10">
        <v>19.25</v>
      </c>
    </row>
    <row r="470" spans="1:5" x14ac:dyDescent="0.25">
      <c r="A470" s="24" t="str">
        <f t="shared" si="7"/>
        <v>06/2023</v>
      </c>
      <c r="B470" s="9">
        <v>45074</v>
      </c>
      <c r="C470" s="10" t="s">
        <v>272</v>
      </c>
      <c r="D470" s="10">
        <v>0</v>
      </c>
      <c r="E470" s="10">
        <v>97.9</v>
      </c>
    </row>
    <row r="471" spans="1:5" x14ac:dyDescent="0.25">
      <c r="A471" s="24" t="str">
        <f t="shared" si="7"/>
        <v>06/2023</v>
      </c>
      <c r="B471" s="9">
        <v>45073</v>
      </c>
      <c r="C471" s="10" t="s">
        <v>27</v>
      </c>
      <c r="D471" s="10">
        <v>0</v>
      </c>
      <c r="E471" s="10">
        <v>344.78</v>
      </c>
    </row>
    <row r="472" spans="1:5" x14ac:dyDescent="0.25">
      <c r="A472" s="24" t="str">
        <f t="shared" si="7"/>
        <v>06/2023</v>
      </c>
      <c r="B472" s="9">
        <v>45073</v>
      </c>
      <c r="C472" s="10" t="s">
        <v>273</v>
      </c>
      <c r="D472" s="10">
        <v>0</v>
      </c>
      <c r="E472" s="10">
        <v>21</v>
      </c>
    </row>
    <row r="473" spans="1:5" x14ac:dyDescent="0.25">
      <c r="A473" s="24" t="str">
        <f t="shared" si="7"/>
        <v>06/2023</v>
      </c>
      <c r="B473" s="9">
        <v>45073</v>
      </c>
      <c r="C473" s="10" t="s">
        <v>274</v>
      </c>
      <c r="D473" s="10">
        <v>0</v>
      </c>
      <c r="E473" s="10">
        <v>80</v>
      </c>
    </row>
    <row r="474" spans="1:5" x14ac:dyDescent="0.25">
      <c r="A474" s="24" t="str">
        <f t="shared" si="7"/>
        <v>06/2023</v>
      </c>
      <c r="B474" s="9">
        <v>45072</v>
      </c>
      <c r="C474" s="10" t="s">
        <v>85</v>
      </c>
      <c r="D474" s="10">
        <v>0</v>
      </c>
      <c r="E474" s="10">
        <v>15.4</v>
      </c>
    </row>
    <row r="475" spans="1:5" x14ac:dyDescent="0.25">
      <c r="A475" s="24" t="str">
        <f t="shared" si="7"/>
        <v>06/2023</v>
      </c>
      <c r="B475" s="9">
        <v>45072</v>
      </c>
      <c r="C475" s="10" t="s">
        <v>275</v>
      </c>
      <c r="D475" s="10">
        <v>0</v>
      </c>
      <c r="E475" s="10">
        <v>168.33</v>
      </c>
    </row>
    <row r="476" spans="1:5" x14ac:dyDescent="0.25">
      <c r="A476" s="24" t="str">
        <f t="shared" si="7"/>
        <v>06/2023</v>
      </c>
      <c r="B476" s="9">
        <v>45071</v>
      </c>
      <c r="C476" s="10" t="s">
        <v>86</v>
      </c>
      <c r="D476" s="10">
        <v>0</v>
      </c>
      <c r="E476" s="10">
        <v>57.2</v>
      </c>
    </row>
    <row r="477" spans="1:5" x14ac:dyDescent="0.25">
      <c r="A477" s="24" t="str">
        <f t="shared" si="7"/>
        <v>06/2023</v>
      </c>
      <c r="B477" s="9">
        <v>45071</v>
      </c>
      <c r="C477" s="10" t="s">
        <v>276</v>
      </c>
      <c r="D477" s="10">
        <v>0</v>
      </c>
      <c r="E477" s="10">
        <v>122.76</v>
      </c>
    </row>
    <row r="478" spans="1:5" x14ac:dyDescent="0.25">
      <c r="A478" s="24" t="str">
        <f t="shared" si="7"/>
        <v>06/2023</v>
      </c>
      <c r="B478" s="9">
        <v>45070</v>
      </c>
      <c r="C478" s="10" t="s">
        <v>84</v>
      </c>
      <c r="D478" s="10">
        <v>0</v>
      </c>
      <c r="E478" s="10">
        <v>74.900000000000006</v>
      </c>
    </row>
    <row r="479" spans="1:5" x14ac:dyDescent="0.25">
      <c r="A479" s="24" t="str">
        <f t="shared" si="7"/>
        <v>06/2023</v>
      </c>
      <c r="B479" s="9">
        <v>45070</v>
      </c>
      <c r="C479" s="10" t="s">
        <v>73</v>
      </c>
      <c r="D479" s="10">
        <v>0</v>
      </c>
      <c r="E479" s="10">
        <v>174.79</v>
      </c>
    </row>
    <row r="480" spans="1:5" x14ac:dyDescent="0.25">
      <c r="A480" s="24" t="str">
        <f t="shared" si="7"/>
        <v>06/2023</v>
      </c>
      <c r="B480" s="9">
        <v>45070</v>
      </c>
      <c r="C480" s="10" t="s">
        <v>83</v>
      </c>
      <c r="D480" s="10">
        <v>0</v>
      </c>
      <c r="E480" s="10">
        <v>23</v>
      </c>
    </row>
    <row r="481" spans="1:5" x14ac:dyDescent="0.25">
      <c r="A481" s="24" t="str">
        <f t="shared" si="7"/>
        <v>06/2023</v>
      </c>
      <c r="B481" s="9">
        <v>45069</v>
      </c>
      <c r="C481" s="10" t="s">
        <v>277</v>
      </c>
      <c r="D481" s="10">
        <v>0</v>
      </c>
      <c r="E481" s="10">
        <v>40</v>
      </c>
    </row>
    <row r="482" spans="1:5" x14ac:dyDescent="0.25">
      <c r="A482" s="24" t="str">
        <f t="shared" si="7"/>
        <v>06/2023</v>
      </c>
      <c r="B482" s="9">
        <v>45068</v>
      </c>
      <c r="C482" s="10" t="s">
        <v>278</v>
      </c>
      <c r="D482" s="10">
        <v>0</v>
      </c>
      <c r="E482" s="10">
        <v>36</v>
      </c>
    </row>
    <row r="483" spans="1:5" x14ac:dyDescent="0.25">
      <c r="A483" s="24" t="str">
        <f t="shared" si="7"/>
        <v>06/2023</v>
      </c>
      <c r="B483" s="9">
        <v>45068</v>
      </c>
      <c r="C483" s="10" t="s">
        <v>279</v>
      </c>
      <c r="D483" s="10">
        <v>0</v>
      </c>
      <c r="E483" s="10">
        <v>6.98</v>
      </c>
    </row>
    <row r="484" spans="1:5" x14ac:dyDescent="0.25">
      <c r="A484" s="24" t="str">
        <f t="shared" si="7"/>
        <v>06/2023</v>
      </c>
      <c r="B484" s="9">
        <v>45068</v>
      </c>
      <c r="C484" s="10" t="s">
        <v>83</v>
      </c>
      <c r="D484" s="10">
        <v>0</v>
      </c>
      <c r="E484" s="10">
        <v>23.3</v>
      </c>
    </row>
    <row r="485" spans="1:5" x14ac:dyDescent="0.25">
      <c r="A485" s="24" t="str">
        <f t="shared" si="7"/>
        <v>06/2023</v>
      </c>
      <c r="B485" s="9">
        <v>45068</v>
      </c>
      <c r="C485" s="10" t="s">
        <v>62</v>
      </c>
      <c r="D485" s="10">
        <v>0</v>
      </c>
      <c r="E485" s="10">
        <v>29.9</v>
      </c>
    </row>
    <row r="486" spans="1:5" x14ac:dyDescent="0.25">
      <c r="A486" s="24" t="str">
        <f t="shared" si="7"/>
        <v>06/2023</v>
      </c>
      <c r="B486" s="9">
        <v>44954</v>
      </c>
      <c r="C486" s="10" t="s">
        <v>280</v>
      </c>
      <c r="D486" s="10">
        <v>0</v>
      </c>
      <c r="E486" s="10">
        <v>310.11</v>
      </c>
    </row>
    <row r="487" spans="1:5" x14ac:dyDescent="0.25">
      <c r="A487" s="24" t="str">
        <f t="shared" ref="A487:A550" si="8">"06/2023"</f>
        <v>06/2023</v>
      </c>
      <c r="B487" s="9">
        <v>44939</v>
      </c>
      <c r="C487" s="10" t="s">
        <v>281</v>
      </c>
      <c r="D487" s="10">
        <v>0</v>
      </c>
      <c r="E487" s="10">
        <v>85</v>
      </c>
    </row>
    <row r="488" spans="1:5" x14ac:dyDescent="0.25">
      <c r="A488" s="24" t="str">
        <f t="shared" si="8"/>
        <v>06/2023</v>
      </c>
      <c r="B488" s="9">
        <v>44879</v>
      </c>
      <c r="C488" s="10" t="s">
        <v>282</v>
      </c>
      <c r="D488" s="10">
        <v>0</v>
      </c>
      <c r="E488" s="10">
        <v>479.13</v>
      </c>
    </row>
    <row r="489" spans="1:5" x14ac:dyDescent="0.25">
      <c r="A489" s="24" t="str">
        <f t="shared" si="8"/>
        <v>06/2023</v>
      </c>
      <c r="B489" s="9">
        <v>44798</v>
      </c>
      <c r="C489" s="10" t="s">
        <v>283</v>
      </c>
      <c r="D489" s="10">
        <v>0</v>
      </c>
      <c r="E489" s="10">
        <v>239.9</v>
      </c>
    </row>
    <row r="490" spans="1:5" x14ac:dyDescent="0.25">
      <c r="A490" s="24" t="str">
        <f t="shared" si="8"/>
        <v>06/2023</v>
      </c>
      <c r="B490" s="9">
        <v>367</v>
      </c>
      <c r="C490" s="10" t="s">
        <v>45</v>
      </c>
      <c r="D490" s="10">
        <v>0</v>
      </c>
      <c r="E490" s="11">
        <v>6227.21</v>
      </c>
    </row>
    <row r="491" spans="1:5" x14ac:dyDescent="0.25">
      <c r="A491" s="24" t="str">
        <f t="shared" si="8"/>
        <v>06/2023</v>
      </c>
      <c r="B491" s="6" t="s">
        <v>89</v>
      </c>
      <c r="C491" s="6" t="s">
        <v>95</v>
      </c>
      <c r="D491" s="6"/>
      <c r="E491" s="6"/>
    </row>
    <row r="492" spans="1:5" x14ac:dyDescent="0.25">
      <c r="A492" s="24" t="str">
        <f t="shared" si="8"/>
        <v>06/2023</v>
      </c>
      <c r="B492" s="6" t="s">
        <v>20</v>
      </c>
      <c r="C492" s="6" t="s">
        <v>91</v>
      </c>
      <c r="D492" s="6"/>
      <c r="E492" s="6"/>
    </row>
    <row r="493" spans="1:5" x14ac:dyDescent="0.25">
      <c r="A493" s="24" t="str">
        <f t="shared" si="8"/>
        <v>06/2023</v>
      </c>
      <c r="B493" s="7" t="s">
        <v>22</v>
      </c>
      <c r="C493" s="7" t="s">
        <v>23</v>
      </c>
      <c r="D493" s="7" t="s">
        <v>24</v>
      </c>
      <c r="E493" s="7" t="s">
        <v>25</v>
      </c>
    </row>
    <row r="494" spans="1:5" x14ac:dyDescent="0.25">
      <c r="A494" s="24" t="str">
        <f t="shared" si="8"/>
        <v>06/2023</v>
      </c>
      <c r="B494" s="9">
        <v>45097</v>
      </c>
      <c r="C494" s="10" t="s">
        <v>284</v>
      </c>
      <c r="D494" s="10">
        <v>0</v>
      </c>
      <c r="E494" s="10">
        <v>139.99</v>
      </c>
    </row>
    <row r="495" spans="1:5" x14ac:dyDescent="0.25">
      <c r="A495" s="24" t="str">
        <f t="shared" si="8"/>
        <v>06/2023</v>
      </c>
      <c r="B495" s="9">
        <v>367</v>
      </c>
      <c r="C495" s="10" t="s">
        <v>45</v>
      </c>
      <c r="D495" s="10">
        <v>0</v>
      </c>
      <c r="E495" s="10">
        <v>139.99</v>
      </c>
    </row>
    <row r="496" spans="1:5" x14ac:dyDescent="0.25">
      <c r="A496" s="24" t="str">
        <f t="shared" si="8"/>
        <v>06/2023</v>
      </c>
      <c r="B496" s="6" t="s">
        <v>102</v>
      </c>
      <c r="C496" s="6" t="s">
        <v>113</v>
      </c>
      <c r="D496" s="6"/>
      <c r="E496" s="6"/>
    </row>
    <row r="497" spans="1:5" x14ac:dyDescent="0.25">
      <c r="A497" s="24" t="str">
        <f t="shared" si="8"/>
        <v>06/2023</v>
      </c>
      <c r="B497" s="6" t="s">
        <v>20</v>
      </c>
      <c r="C497" s="6" t="s">
        <v>104</v>
      </c>
      <c r="D497" s="6"/>
      <c r="E497" s="6"/>
    </row>
    <row r="498" spans="1:5" x14ac:dyDescent="0.25">
      <c r="A498" s="24" t="str">
        <f t="shared" si="8"/>
        <v>06/2023</v>
      </c>
      <c r="B498" s="7" t="s">
        <v>22</v>
      </c>
      <c r="C498" s="7" t="s">
        <v>23</v>
      </c>
      <c r="D498" s="7" t="s">
        <v>24</v>
      </c>
      <c r="E498" s="7" t="s">
        <v>25</v>
      </c>
    </row>
    <row r="499" spans="1:5" x14ac:dyDescent="0.25">
      <c r="A499" s="24" t="str">
        <f t="shared" si="8"/>
        <v>06/2023</v>
      </c>
      <c r="B499" s="9">
        <v>45089</v>
      </c>
      <c r="C499" s="10" t="s">
        <v>285</v>
      </c>
      <c r="D499" s="10">
        <v>0</v>
      </c>
      <c r="E499" s="10">
        <v>30</v>
      </c>
    </row>
    <row r="500" spans="1:5" x14ac:dyDescent="0.25">
      <c r="A500" s="24" t="str">
        <f t="shared" si="8"/>
        <v>06/2023</v>
      </c>
      <c r="B500" s="9">
        <v>45089</v>
      </c>
      <c r="C500" s="10" t="s">
        <v>285</v>
      </c>
      <c r="D500" s="10">
        <v>0</v>
      </c>
      <c r="E500" s="10">
        <v>158</v>
      </c>
    </row>
    <row r="501" spans="1:5" x14ac:dyDescent="0.25">
      <c r="A501" s="24" t="str">
        <f t="shared" si="8"/>
        <v>06/2023</v>
      </c>
      <c r="B501" s="9">
        <v>45089</v>
      </c>
      <c r="C501" s="10" t="s">
        <v>286</v>
      </c>
      <c r="D501" s="10">
        <v>0</v>
      </c>
      <c r="E501" s="10">
        <v>24</v>
      </c>
    </row>
    <row r="502" spans="1:5" x14ac:dyDescent="0.25">
      <c r="A502" s="24" t="str">
        <f t="shared" si="8"/>
        <v>06/2023</v>
      </c>
      <c r="B502" s="9">
        <v>45088</v>
      </c>
      <c r="C502" s="10" t="s">
        <v>287</v>
      </c>
      <c r="D502" s="10">
        <v>0</v>
      </c>
      <c r="E502" s="10">
        <v>168.28</v>
      </c>
    </row>
    <row r="503" spans="1:5" x14ac:dyDescent="0.25">
      <c r="A503" s="24" t="str">
        <f t="shared" si="8"/>
        <v>06/2023</v>
      </c>
      <c r="B503" s="9">
        <v>45087</v>
      </c>
      <c r="C503" s="10" t="s">
        <v>86</v>
      </c>
      <c r="D503" s="10">
        <v>0</v>
      </c>
      <c r="E503" s="10">
        <v>14</v>
      </c>
    </row>
    <row r="504" spans="1:5" x14ac:dyDescent="0.25">
      <c r="A504" s="24" t="str">
        <f t="shared" si="8"/>
        <v>06/2023</v>
      </c>
      <c r="B504" s="9">
        <v>45086</v>
      </c>
      <c r="C504" s="10" t="s">
        <v>156</v>
      </c>
      <c r="D504" s="10">
        <v>0</v>
      </c>
      <c r="E504" s="10">
        <v>108.46</v>
      </c>
    </row>
    <row r="505" spans="1:5" x14ac:dyDescent="0.25">
      <c r="A505" s="24" t="str">
        <f t="shared" si="8"/>
        <v>06/2023</v>
      </c>
      <c r="B505" s="9">
        <v>45085</v>
      </c>
      <c r="C505" s="10" t="s">
        <v>157</v>
      </c>
      <c r="D505" s="10">
        <v>0</v>
      </c>
      <c r="E505" s="10">
        <v>30</v>
      </c>
    </row>
    <row r="506" spans="1:5" x14ac:dyDescent="0.25">
      <c r="A506" s="24" t="str">
        <f t="shared" si="8"/>
        <v>06/2023</v>
      </c>
      <c r="B506" s="9">
        <v>45085</v>
      </c>
      <c r="C506" s="10" t="s">
        <v>27</v>
      </c>
      <c r="D506" s="10">
        <v>0</v>
      </c>
      <c r="E506" s="10">
        <v>28.33</v>
      </c>
    </row>
    <row r="507" spans="1:5" x14ac:dyDescent="0.25">
      <c r="A507" s="24" t="str">
        <f t="shared" si="8"/>
        <v>06/2023</v>
      </c>
      <c r="B507" s="9">
        <v>45083</v>
      </c>
      <c r="C507" s="10" t="s">
        <v>288</v>
      </c>
      <c r="D507" s="10">
        <v>0</v>
      </c>
      <c r="E507" s="10">
        <v>10.99</v>
      </c>
    </row>
    <row r="508" spans="1:5" x14ac:dyDescent="0.25">
      <c r="A508" s="24" t="str">
        <f t="shared" si="8"/>
        <v>06/2023</v>
      </c>
      <c r="B508" s="9">
        <v>45082</v>
      </c>
      <c r="C508" s="10" t="s">
        <v>83</v>
      </c>
      <c r="D508" s="10">
        <v>0</v>
      </c>
      <c r="E508" s="10">
        <v>76.599999999999994</v>
      </c>
    </row>
    <row r="509" spans="1:5" x14ac:dyDescent="0.25">
      <c r="A509" s="24" t="str">
        <f t="shared" si="8"/>
        <v>06/2023</v>
      </c>
      <c r="B509" s="9">
        <v>45081</v>
      </c>
      <c r="C509" s="10" t="s">
        <v>289</v>
      </c>
      <c r="D509" s="10">
        <v>0</v>
      </c>
      <c r="E509" s="10">
        <v>6</v>
      </c>
    </row>
    <row r="510" spans="1:5" x14ac:dyDescent="0.25">
      <c r="A510" s="24" t="str">
        <f t="shared" si="8"/>
        <v>06/2023</v>
      </c>
      <c r="B510" s="9">
        <v>45081</v>
      </c>
      <c r="C510" s="10" t="s">
        <v>290</v>
      </c>
      <c r="D510" s="10">
        <v>0</v>
      </c>
      <c r="E510" s="10">
        <v>119.99</v>
      </c>
    </row>
    <row r="511" spans="1:5" x14ac:dyDescent="0.25">
      <c r="A511" s="24" t="str">
        <f t="shared" si="8"/>
        <v>06/2023</v>
      </c>
      <c r="B511" s="9">
        <v>45081</v>
      </c>
      <c r="C511" s="10" t="s">
        <v>291</v>
      </c>
      <c r="D511" s="10">
        <v>0</v>
      </c>
      <c r="E511" s="10">
        <v>11</v>
      </c>
    </row>
    <row r="512" spans="1:5" x14ac:dyDescent="0.25">
      <c r="A512" s="24" t="str">
        <f t="shared" si="8"/>
        <v>06/2023</v>
      </c>
      <c r="B512" s="9">
        <v>45080</v>
      </c>
      <c r="C512" s="10" t="s">
        <v>292</v>
      </c>
      <c r="D512" s="10">
        <v>0</v>
      </c>
      <c r="E512" s="10">
        <v>11.5</v>
      </c>
    </row>
    <row r="513" spans="1:5" x14ac:dyDescent="0.25">
      <c r="A513" s="24" t="str">
        <f t="shared" si="8"/>
        <v>06/2023</v>
      </c>
      <c r="B513" s="9">
        <v>45080</v>
      </c>
      <c r="C513" s="10" t="s">
        <v>293</v>
      </c>
      <c r="D513" s="10">
        <v>0</v>
      </c>
      <c r="E513" s="10">
        <v>317.64</v>
      </c>
    </row>
    <row r="514" spans="1:5" x14ac:dyDescent="0.25">
      <c r="A514" s="24" t="str">
        <f t="shared" si="8"/>
        <v>06/2023</v>
      </c>
      <c r="B514" s="9">
        <v>45080</v>
      </c>
      <c r="C514" s="10" t="s">
        <v>294</v>
      </c>
      <c r="D514" s="10">
        <v>0</v>
      </c>
      <c r="E514" s="10">
        <v>37</v>
      </c>
    </row>
    <row r="515" spans="1:5" x14ac:dyDescent="0.25">
      <c r="A515" s="24" t="str">
        <f t="shared" si="8"/>
        <v>06/2023</v>
      </c>
      <c r="B515" s="9">
        <v>45080</v>
      </c>
      <c r="C515" s="10" t="s">
        <v>295</v>
      </c>
      <c r="D515" s="10">
        <v>0</v>
      </c>
      <c r="E515" s="10">
        <v>220.69</v>
      </c>
    </row>
    <row r="516" spans="1:5" x14ac:dyDescent="0.25">
      <c r="A516" s="24" t="str">
        <f t="shared" si="8"/>
        <v>06/2023</v>
      </c>
      <c r="B516" s="9">
        <v>45080</v>
      </c>
      <c r="C516" s="10" t="s">
        <v>296</v>
      </c>
      <c r="D516" s="10">
        <v>0</v>
      </c>
      <c r="E516" s="10">
        <v>36</v>
      </c>
    </row>
    <row r="517" spans="1:5" x14ac:dyDescent="0.25">
      <c r="A517" s="24" t="str">
        <f t="shared" si="8"/>
        <v>06/2023</v>
      </c>
      <c r="B517" s="9">
        <v>45079</v>
      </c>
      <c r="C517" s="10" t="s">
        <v>111</v>
      </c>
      <c r="D517" s="10">
        <v>0</v>
      </c>
      <c r="E517" s="10">
        <v>30</v>
      </c>
    </row>
    <row r="518" spans="1:5" x14ac:dyDescent="0.25">
      <c r="A518" s="24" t="str">
        <f t="shared" si="8"/>
        <v>06/2023</v>
      </c>
      <c r="B518" s="9">
        <v>45079</v>
      </c>
      <c r="C518" s="10" t="s">
        <v>297</v>
      </c>
      <c r="D518" s="10">
        <v>0</v>
      </c>
      <c r="E518" s="10">
        <v>21</v>
      </c>
    </row>
    <row r="519" spans="1:5" x14ac:dyDescent="0.25">
      <c r="A519" s="24" t="str">
        <f t="shared" si="8"/>
        <v>06/2023</v>
      </c>
      <c r="B519" s="9">
        <v>45078</v>
      </c>
      <c r="C519" s="10" t="s">
        <v>179</v>
      </c>
      <c r="D519" s="10">
        <v>0</v>
      </c>
      <c r="E519" s="10">
        <v>65</v>
      </c>
    </row>
    <row r="520" spans="1:5" x14ac:dyDescent="0.25">
      <c r="A520" s="24" t="str">
        <f t="shared" si="8"/>
        <v>06/2023</v>
      </c>
      <c r="B520" s="9">
        <v>45076</v>
      </c>
      <c r="C520" s="10" t="s">
        <v>63</v>
      </c>
      <c r="D520" s="10">
        <v>0</v>
      </c>
      <c r="E520" s="10">
        <v>10.7</v>
      </c>
    </row>
    <row r="521" spans="1:5" x14ac:dyDescent="0.25">
      <c r="A521" s="24" t="str">
        <f t="shared" si="8"/>
        <v>06/2023</v>
      </c>
      <c r="B521" s="9">
        <v>45076</v>
      </c>
      <c r="C521" s="10" t="s">
        <v>62</v>
      </c>
      <c r="D521" s="10">
        <v>0</v>
      </c>
      <c r="E521" s="10">
        <v>29.9</v>
      </c>
    </row>
    <row r="522" spans="1:5" x14ac:dyDescent="0.25">
      <c r="A522" s="24" t="str">
        <f t="shared" si="8"/>
        <v>06/2023</v>
      </c>
      <c r="B522" s="9">
        <v>45076</v>
      </c>
      <c r="C522" s="10" t="s">
        <v>298</v>
      </c>
      <c r="D522" s="10">
        <v>0</v>
      </c>
      <c r="E522" s="10">
        <v>45</v>
      </c>
    </row>
    <row r="523" spans="1:5" x14ac:dyDescent="0.25">
      <c r="A523" s="24" t="str">
        <f t="shared" si="8"/>
        <v>06/2023</v>
      </c>
      <c r="B523" s="9">
        <v>45074</v>
      </c>
      <c r="C523" s="10" t="s">
        <v>28</v>
      </c>
      <c r="D523" s="10">
        <v>0</v>
      </c>
      <c r="E523" s="10">
        <v>20</v>
      </c>
    </row>
    <row r="524" spans="1:5" x14ac:dyDescent="0.25">
      <c r="A524" s="24" t="str">
        <f t="shared" si="8"/>
        <v>06/2023</v>
      </c>
      <c r="B524" s="9">
        <v>45073</v>
      </c>
      <c r="C524" s="10" t="s">
        <v>299</v>
      </c>
      <c r="D524" s="10">
        <v>0</v>
      </c>
      <c r="E524" s="10">
        <v>10.4</v>
      </c>
    </row>
    <row r="525" spans="1:5" x14ac:dyDescent="0.25">
      <c r="A525" s="24" t="str">
        <f t="shared" si="8"/>
        <v>06/2023</v>
      </c>
      <c r="B525" s="9">
        <v>45073</v>
      </c>
      <c r="C525" s="10" t="s">
        <v>300</v>
      </c>
      <c r="D525" s="10">
        <v>0</v>
      </c>
      <c r="E525" s="10">
        <v>15</v>
      </c>
    </row>
    <row r="526" spans="1:5" x14ac:dyDescent="0.25">
      <c r="A526" s="24" t="str">
        <f t="shared" si="8"/>
        <v>06/2023</v>
      </c>
      <c r="B526" s="9">
        <v>45073</v>
      </c>
      <c r="C526" s="10" t="s">
        <v>301</v>
      </c>
      <c r="D526" s="10">
        <v>0</v>
      </c>
      <c r="E526" s="10">
        <v>45.5</v>
      </c>
    </row>
    <row r="527" spans="1:5" x14ac:dyDescent="0.25">
      <c r="A527" s="24" t="str">
        <f t="shared" si="8"/>
        <v>06/2023</v>
      </c>
      <c r="B527" s="9">
        <v>45073</v>
      </c>
      <c r="C527" s="10" t="s">
        <v>82</v>
      </c>
      <c r="D527" s="10">
        <v>0</v>
      </c>
      <c r="E527" s="10">
        <v>10.5</v>
      </c>
    </row>
    <row r="528" spans="1:5" x14ac:dyDescent="0.25">
      <c r="A528" s="24" t="str">
        <f t="shared" si="8"/>
        <v>06/2023</v>
      </c>
      <c r="B528" s="9">
        <v>45073</v>
      </c>
      <c r="C528" s="10" t="s">
        <v>205</v>
      </c>
      <c r="D528" s="10">
        <v>0</v>
      </c>
      <c r="E528" s="10">
        <v>13.5</v>
      </c>
    </row>
    <row r="529" spans="1:5" x14ac:dyDescent="0.25">
      <c r="A529" s="24" t="str">
        <f t="shared" si="8"/>
        <v>06/2023</v>
      </c>
      <c r="B529" s="9">
        <v>45073</v>
      </c>
      <c r="C529" s="10" t="s">
        <v>67</v>
      </c>
      <c r="D529" s="10">
        <v>0</v>
      </c>
      <c r="E529" s="10">
        <v>46.9</v>
      </c>
    </row>
    <row r="530" spans="1:5" x14ac:dyDescent="0.25">
      <c r="A530" s="24" t="str">
        <f t="shared" si="8"/>
        <v>06/2023</v>
      </c>
      <c r="B530" s="9">
        <v>45073</v>
      </c>
      <c r="C530" s="10" t="s">
        <v>132</v>
      </c>
      <c r="D530" s="10">
        <v>0</v>
      </c>
      <c r="E530" s="10">
        <v>52.95</v>
      </c>
    </row>
    <row r="531" spans="1:5" x14ac:dyDescent="0.25">
      <c r="A531" s="24" t="str">
        <f t="shared" si="8"/>
        <v>06/2023</v>
      </c>
      <c r="B531" s="9">
        <v>45073</v>
      </c>
      <c r="C531" s="10" t="s">
        <v>67</v>
      </c>
      <c r="D531" s="10">
        <v>0</v>
      </c>
      <c r="E531" s="10">
        <v>23.49</v>
      </c>
    </row>
    <row r="532" spans="1:5" x14ac:dyDescent="0.25">
      <c r="A532" s="24" t="str">
        <f t="shared" si="8"/>
        <v>06/2023</v>
      </c>
      <c r="B532" s="9">
        <v>45070</v>
      </c>
      <c r="C532" s="10" t="s">
        <v>302</v>
      </c>
      <c r="D532" s="10">
        <v>0</v>
      </c>
      <c r="E532" s="10">
        <v>18.97</v>
      </c>
    </row>
    <row r="533" spans="1:5" x14ac:dyDescent="0.25">
      <c r="A533" s="24" t="str">
        <f t="shared" si="8"/>
        <v>06/2023</v>
      </c>
      <c r="B533" s="9">
        <v>45070</v>
      </c>
      <c r="C533" s="10" t="s">
        <v>157</v>
      </c>
      <c r="D533" s="10">
        <v>0</v>
      </c>
      <c r="E533" s="10">
        <v>30</v>
      </c>
    </row>
    <row r="534" spans="1:5" x14ac:dyDescent="0.25">
      <c r="A534" s="24" t="str">
        <f t="shared" si="8"/>
        <v>06/2023</v>
      </c>
      <c r="B534" s="9">
        <v>45070</v>
      </c>
      <c r="C534" s="10" t="s">
        <v>287</v>
      </c>
      <c r="D534" s="10">
        <v>0</v>
      </c>
      <c r="E534" s="10">
        <v>63.95</v>
      </c>
    </row>
    <row r="535" spans="1:5" x14ac:dyDescent="0.25">
      <c r="A535" s="24" t="str">
        <f t="shared" si="8"/>
        <v>06/2023</v>
      </c>
      <c r="B535" s="9">
        <v>45068</v>
      </c>
      <c r="C535" s="10" t="s">
        <v>287</v>
      </c>
      <c r="D535" s="10">
        <v>0</v>
      </c>
      <c r="E535" s="10">
        <v>28.27</v>
      </c>
    </row>
    <row r="536" spans="1:5" x14ac:dyDescent="0.25">
      <c r="A536" s="24" t="str">
        <f t="shared" si="8"/>
        <v>06/2023</v>
      </c>
      <c r="B536" s="9">
        <v>44946</v>
      </c>
      <c r="C536" s="10" t="s">
        <v>303</v>
      </c>
      <c r="D536" s="10">
        <v>0</v>
      </c>
      <c r="E536" s="10">
        <v>70.599999999999994</v>
      </c>
    </row>
    <row r="537" spans="1:5" x14ac:dyDescent="0.25">
      <c r="A537" s="24" t="str">
        <f t="shared" si="8"/>
        <v>06/2023</v>
      </c>
      <c r="B537" s="9">
        <v>367</v>
      </c>
      <c r="C537" s="10" t="s">
        <v>45</v>
      </c>
      <c r="D537" s="10">
        <v>0</v>
      </c>
      <c r="E537" s="11">
        <v>2060.11</v>
      </c>
    </row>
    <row r="538" spans="1:5" x14ac:dyDescent="0.25">
      <c r="A538" s="24" t="str">
        <f t="shared" si="8"/>
        <v>06/2023</v>
      </c>
      <c r="B538" s="10"/>
      <c r="C538" s="10"/>
      <c r="D538" s="10"/>
      <c r="E538" s="10"/>
    </row>
    <row r="539" spans="1:5" x14ac:dyDescent="0.25">
      <c r="A539" s="24" t="str">
        <f t="shared" si="8"/>
        <v>06/2023</v>
      </c>
      <c r="B539" s="6"/>
      <c r="C539" s="6" t="s">
        <v>139</v>
      </c>
      <c r="D539" s="6"/>
      <c r="E539" s="6"/>
    </row>
    <row r="540" spans="1:5" x14ac:dyDescent="0.25">
      <c r="A540" s="24" t="str">
        <f t="shared" si="8"/>
        <v>06/2023</v>
      </c>
      <c r="B540" s="10"/>
      <c r="C540" s="10" t="s">
        <v>140</v>
      </c>
      <c r="D540" s="10"/>
      <c r="E540" s="11">
        <v>10726.15</v>
      </c>
    </row>
    <row r="541" spans="1:5" x14ac:dyDescent="0.25">
      <c r="A541" s="24" t="str">
        <f t="shared" si="8"/>
        <v>06/2023</v>
      </c>
      <c r="B541" s="10"/>
      <c r="C541" s="10" t="s">
        <v>141</v>
      </c>
      <c r="D541" s="10"/>
      <c r="E541" s="11">
        <v>10726.15</v>
      </c>
    </row>
    <row r="542" spans="1:5" x14ac:dyDescent="0.25">
      <c r="A542" s="24" t="str">
        <f t="shared" si="8"/>
        <v>06/2023</v>
      </c>
      <c r="B542" s="10"/>
      <c r="C542" s="10" t="s">
        <v>142</v>
      </c>
      <c r="D542" s="10"/>
      <c r="E542" s="11">
        <v>10726.15</v>
      </c>
    </row>
    <row r="543" spans="1:5" x14ac:dyDescent="0.25">
      <c r="A543" s="24" t="str">
        <f t="shared" si="8"/>
        <v>06/2023</v>
      </c>
      <c r="B543" s="10"/>
      <c r="C543" s="10" t="s">
        <v>143</v>
      </c>
      <c r="D543" s="10"/>
      <c r="E543" s="11">
        <v>8427.31</v>
      </c>
    </row>
    <row r="544" spans="1:5" x14ac:dyDescent="0.25">
      <c r="A544" s="24" t="str">
        <f t="shared" si="8"/>
        <v>06/2023</v>
      </c>
      <c r="B544" s="10"/>
      <c r="C544" s="10" t="s">
        <v>144</v>
      </c>
      <c r="D544" s="10">
        <v>0</v>
      </c>
      <c r="E544" s="10"/>
    </row>
    <row r="545" spans="1:5" x14ac:dyDescent="0.25">
      <c r="A545" s="24" t="str">
        <f t="shared" si="8"/>
        <v>06/2023</v>
      </c>
      <c r="B545" s="10"/>
      <c r="C545" s="10" t="s">
        <v>145</v>
      </c>
      <c r="D545" s="10"/>
      <c r="E545" s="11">
        <v>8427.31</v>
      </c>
    </row>
    <row r="546" spans="1:5" x14ac:dyDescent="0.25">
      <c r="A546" s="24" t="str">
        <f t="shared" si="8"/>
        <v>06/2023</v>
      </c>
      <c r="B546" s="10"/>
      <c r="C546" s="10" t="s">
        <v>146</v>
      </c>
      <c r="D546" s="10"/>
      <c r="E546" s="10">
        <v>5.0599999999999996</v>
      </c>
    </row>
    <row r="547" spans="1:5" x14ac:dyDescent="0.25">
      <c r="A547" s="24" t="str">
        <f t="shared" si="8"/>
        <v>06/2023</v>
      </c>
      <c r="B547" s="6"/>
      <c r="C547" s="6" t="s">
        <v>147</v>
      </c>
      <c r="D547" s="6"/>
      <c r="E547" s="6"/>
    </row>
    <row r="548" spans="1:5" x14ac:dyDescent="0.25">
      <c r="A548" s="24" t="str">
        <f t="shared" si="8"/>
        <v>06/2023</v>
      </c>
      <c r="B548" s="10"/>
      <c r="C548" s="10" t="s">
        <v>148</v>
      </c>
      <c r="D548" s="10"/>
      <c r="E548" s="11">
        <v>24813</v>
      </c>
    </row>
    <row r="549" spans="1:5" x14ac:dyDescent="0.25">
      <c r="A549" s="24" t="str">
        <f t="shared" si="8"/>
        <v>06/2023</v>
      </c>
      <c r="B549" s="10"/>
      <c r="C549" s="10" t="s">
        <v>149</v>
      </c>
      <c r="D549" s="10"/>
      <c r="E549" s="10">
        <v>0</v>
      </c>
    </row>
    <row r="550" spans="1:5" x14ac:dyDescent="0.25">
      <c r="A550" s="24" t="str">
        <f t="shared" si="8"/>
        <v>06/2023</v>
      </c>
      <c r="B550" s="6"/>
      <c r="C550" s="6" t="s">
        <v>150</v>
      </c>
      <c r="D550" s="6"/>
      <c r="E550" s="6"/>
    </row>
    <row r="551" spans="1:5" x14ac:dyDescent="0.25">
      <c r="A551" s="24" t="str">
        <f t="shared" ref="A551:A554" si="9">"06/2023"</f>
        <v>06/2023</v>
      </c>
      <c r="B551" s="10"/>
      <c r="C551" s="10" t="s">
        <v>151</v>
      </c>
      <c r="D551" s="10"/>
      <c r="E551" s="10">
        <v>0</v>
      </c>
    </row>
    <row r="552" spans="1:5" ht="30" x14ac:dyDescent="0.25">
      <c r="A552" s="24" t="str">
        <f t="shared" si="9"/>
        <v>06/2023</v>
      </c>
      <c r="B552" s="10"/>
      <c r="C552" s="10" t="s">
        <v>152</v>
      </c>
      <c r="D552" s="10"/>
      <c r="E552" s="10">
        <v>0</v>
      </c>
    </row>
    <row r="553" spans="1:5" x14ac:dyDescent="0.25">
      <c r="A553" s="24" t="str">
        <f t="shared" si="9"/>
        <v>06/2023</v>
      </c>
      <c r="B553" s="10"/>
      <c r="C553" s="10" t="s">
        <v>153</v>
      </c>
      <c r="D553" s="10"/>
      <c r="E553" s="10">
        <v>0</v>
      </c>
    </row>
    <row r="554" spans="1:5" x14ac:dyDescent="0.25">
      <c r="A554" s="24" t="str">
        <f t="shared" si="9"/>
        <v>06/2023</v>
      </c>
      <c r="B554" s="10"/>
      <c r="C554" s="10" t="s">
        <v>154</v>
      </c>
      <c r="D554" s="10"/>
      <c r="E554" s="10">
        <v>0</v>
      </c>
    </row>
    <row r="555" spans="1:5" x14ac:dyDescent="0.25">
      <c r="A555" s="24"/>
      <c r="B555" s="10"/>
      <c r="C555" s="10"/>
      <c r="D555" s="10"/>
      <c r="E555" s="10"/>
    </row>
    <row r="556" spans="1:5" x14ac:dyDescent="0.25">
      <c r="A556" s="24" t="str">
        <f>"05/2023"</f>
        <v>05/2023</v>
      </c>
      <c r="B556" s="5" t="s">
        <v>17</v>
      </c>
      <c r="C556" s="5"/>
      <c r="D556" s="5"/>
      <c r="E556" s="5"/>
    </row>
    <row r="557" spans="1:5" x14ac:dyDescent="0.25">
      <c r="A557" s="24" t="str">
        <f t="shared" ref="A557:A620" si="10">"05/2023"</f>
        <v>05/2023</v>
      </c>
      <c r="B557" s="6" t="s">
        <v>18</v>
      </c>
      <c r="C557" s="6" t="s">
        <v>46</v>
      </c>
      <c r="D557" s="6"/>
      <c r="E557" s="6"/>
    </row>
    <row r="558" spans="1:5" x14ac:dyDescent="0.25">
      <c r="A558" s="24" t="str">
        <f t="shared" si="10"/>
        <v>05/2023</v>
      </c>
      <c r="B558" s="6" t="s">
        <v>20</v>
      </c>
      <c r="C558" s="6" t="s">
        <v>21</v>
      </c>
      <c r="D558" s="6"/>
      <c r="E558" s="6"/>
    </row>
    <row r="559" spans="1:5" x14ac:dyDescent="0.25">
      <c r="A559" s="24" t="str">
        <f t="shared" si="10"/>
        <v>05/2023</v>
      </c>
      <c r="B559" s="7" t="s">
        <v>22</v>
      </c>
      <c r="C559" s="7" t="s">
        <v>23</v>
      </c>
      <c r="D559" s="7" t="s">
        <v>24</v>
      </c>
      <c r="E559" s="7" t="s">
        <v>25</v>
      </c>
    </row>
    <row r="560" spans="1:5" x14ac:dyDescent="0.25">
      <c r="A560" s="24" t="str">
        <f t="shared" si="10"/>
        <v>05/2023</v>
      </c>
      <c r="B560" s="9">
        <v>45069</v>
      </c>
      <c r="C560" s="10" t="s">
        <v>304</v>
      </c>
      <c r="D560" s="10">
        <v>0</v>
      </c>
      <c r="E560" s="10">
        <v>0</v>
      </c>
    </row>
    <row r="561" spans="1:5" x14ac:dyDescent="0.25">
      <c r="A561" s="24" t="str">
        <f t="shared" si="10"/>
        <v>05/2023</v>
      </c>
      <c r="B561" s="9">
        <v>45068</v>
      </c>
      <c r="C561" s="10" t="s">
        <v>305</v>
      </c>
      <c r="D561" s="10">
        <v>0</v>
      </c>
      <c r="E561" s="10">
        <v>41</v>
      </c>
    </row>
    <row r="562" spans="1:5" x14ac:dyDescent="0.25">
      <c r="A562" s="24" t="str">
        <f t="shared" si="10"/>
        <v>05/2023</v>
      </c>
      <c r="B562" s="9">
        <v>45067</v>
      </c>
      <c r="C562" s="10" t="s">
        <v>306</v>
      </c>
      <c r="D562" s="10">
        <v>0</v>
      </c>
      <c r="E562" s="10">
        <v>10.5</v>
      </c>
    </row>
    <row r="563" spans="1:5" x14ac:dyDescent="0.25">
      <c r="A563" s="24" t="str">
        <f t="shared" si="10"/>
        <v>05/2023</v>
      </c>
      <c r="B563" s="9">
        <v>45066</v>
      </c>
      <c r="C563" s="10" t="s">
        <v>307</v>
      </c>
      <c r="D563" s="10">
        <v>0</v>
      </c>
      <c r="E563" s="10">
        <v>109.99</v>
      </c>
    </row>
    <row r="564" spans="1:5" x14ac:dyDescent="0.25">
      <c r="A564" s="24" t="str">
        <f t="shared" si="10"/>
        <v>05/2023</v>
      </c>
      <c r="B564" s="9">
        <v>45066</v>
      </c>
      <c r="C564" s="10" t="s">
        <v>82</v>
      </c>
      <c r="D564" s="10">
        <v>0</v>
      </c>
      <c r="E564" s="10">
        <v>48.84</v>
      </c>
    </row>
    <row r="565" spans="1:5" x14ac:dyDescent="0.25">
      <c r="A565" s="24" t="str">
        <f t="shared" si="10"/>
        <v>05/2023</v>
      </c>
      <c r="B565" s="9">
        <v>45066</v>
      </c>
      <c r="C565" s="10" t="s">
        <v>308</v>
      </c>
      <c r="D565" s="10">
        <v>0</v>
      </c>
      <c r="E565" s="10">
        <v>6.5</v>
      </c>
    </row>
    <row r="566" spans="1:5" x14ac:dyDescent="0.25">
      <c r="A566" s="24" t="str">
        <f t="shared" si="10"/>
        <v>05/2023</v>
      </c>
      <c r="B566" s="9">
        <v>45065</v>
      </c>
      <c r="C566" s="10" t="s">
        <v>27</v>
      </c>
      <c r="D566" s="10">
        <v>0</v>
      </c>
      <c r="E566" s="10">
        <v>33.01</v>
      </c>
    </row>
    <row r="567" spans="1:5" x14ac:dyDescent="0.25">
      <c r="A567" s="24" t="str">
        <f t="shared" si="10"/>
        <v>05/2023</v>
      </c>
      <c r="B567" s="9">
        <v>45064</v>
      </c>
      <c r="C567" s="10" t="s">
        <v>265</v>
      </c>
      <c r="D567" s="10">
        <v>0</v>
      </c>
      <c r="E567" s="10">
        <v>210.01</v>
      </c>
    </row>
    <row r="568" spans="1:5" x14ac:dyDescent="0.25">
      <c r="A568" s="24" t="str">
        <f t="shared" si="10"/>
        <v>05/2023</v>
      </c>
      <c r="B568" s="9">
        <v>45064</v>
      </c>
      <c r="C568" s="10" t="s">
        <v>27</v>
      </c>
      <c r="D568" s="10">
        <v>0</v>
      </c>
      <c r="E568" s="10">
        <v>46.98</v>
      </c>
    </row>
    <row r="569" spans="1:5" x14ac:dyDescent="0.25">
      <c r="A569" s="24" t="str">
        <f t="shared" si="10"/>
        <v>05/2023</v>
      </c>
      <c r="B569" s="9">
        <v>45063</v>
      </c>
      <c r="C569" s="10" t="s">
        <v>309</v>
      </c>
      <c r="D569" s="10">
        <v>0</v>
      </c>
      <c r="E569" s="10">
        <v>6.5</v>
      </c>
    </row>
    <row r="570" spans="1:5" x14ac:dyDescent="0.25">
      <c r="A570" s="24" t="str">
        <f t="shared" si="10"/>
        <v>05/2023</v>
      </c>
      <c r="B570" s="9">
        <v>45063</v>
      </c>
      <c r="C570" s="10" t="s">
        <v>79</v>
      </c>
      <c r="D570" s="10">
        <v>0</v>
      </c>
      <c r="E570" s="10">
        <v>12</v>
      </c>
    </row>
    <row r="571" spans="1:5" x14ac:dyDescent="0.25">
      <c r="A571" s="24" t="str">
        <f t="shared" si="10"/>
        <v>05/2023</v>
      </c>
      <c r="B571" s="9">
        <v>45062</v>
      </c>
      <c r="C571" s="10" t="s">
        <v>27</v>
      </c>
      <c r="D571" s="10">
        <v>0</v>
      </c>
      <c r="E571" s="10">
        <v>183.9</v>
      </c>
    </row>
    <row r="572" spans="1:5" x14ac:dyDescent="0.25">
      <c r="A572" s="24" t="str">
        <f t="shared" si="10"/>
        <v>05/2023</v>
      </c>
      <c r="B572" s="9">
        <v>45061</v>
      </c>
      <c r="C572" s="10" t="s">
        <v>94</v>
      </c>
      <c r="D572" s="10">
        <v>0</v>
      </c>
      <c r="E572" s="10">
        <v>139.9</v>
      </c>
    </row>
    <row r="573" spans="1:5" x14ac:dyDescent="0.25">
      <c r="A573" s="24" t="str">
        <f t="shared" si="10"/>
        <v>05/2023</v>
      </c>
      <c r="B573" s="9">
        <v>45061</v>
      </c>
      <c r="C573" s="10" t="s">
        <v>40</v>
      </c>
      <c r="D573" s="10">
        <v>0</v>
      </c>
      <c r="E573" s="10">
        <v>47.27</v>
      </c>
    </row>
    <row r="574" spans="1:5" x14ac:dyDescent="0.25">
      <c r="A574" s="24" t="str">
        <f t="shared" si="10"/>
        <v>05/2023</v>
      </c>
      <c r="B574" s="9">
        <v>45061</v>
      </c>
      <c r="C574" s="10" t="s">
        <v>63</v>
      </c>
      <c r="D574" s="10">
        <v>0</v>
      </c>
      <c r="E574" s="10">
        <v>4.99</v>
      </c>
    </row>
    <row r="575" spans="1:5" x14ac:dyDescent="0.25">
      <c r="A575" s="24" t="str">
        <f t="shared" si="10"/>
        <v>05/2023</v>
      </c>
      <c r="B575" s="9">
        <v>45059</v>
      </c>
      <c r="C575" s="10" t="s">
        <v>265</v>
      </c>
      <c r="D575" s="10">
        <v>0</v>
      </c>
      <c r="E575" s="10">
        <v>200.95</v>
      </c>
    </row>
    <row r="576" spans="1:5" x14ac:dyDescent="0.25">
      <c r="A576" s="24" t="str">
        <f t="shared" si="10"/>
        <v>05/2023</v>
      </c>
      <c r="B576" s="9">
        <v>45059</v>
      </c>
      <c r="C576" s="10" t="s">
        <v>310</v>
      </c>
      <c r="D576" s="10">
        <v>0</v>
      </c>
      <c r="E576" s="10">
        <v>35.479999999999997</v>
      </c>
    </row>
    <row r="577" spans="1:5" x14ac:dyDescent="0.25">
      <c r="A577" s="24" t="str">
        <f t="shared" si="10"/>
        <v>05/2023</v>
      </c>
      <c r="B577" s="9">
        <v>45057</v>
      </c>
      <c r="C577" s="10" t="s">
        <v>311</v>
      </c>
      <c r="D577" s="10">
        <v>0</v>
      </c>
      <c r="E577" s="10">
        <v>35</v>
      </c>
    </row>
    <row r="578" spans="1:5" x14ac:dyDescent="0.25">
      <c r="A578" s="24" t="str">
        <f t="shared" si="10"/>
        <v>05/2023</v>
      </c>
      <c r="B578" s="9">
        <v>45056</v>
      </c>
      <c r="C578" s="10" t="s">
        <v>312</v>
      </c>
      <c r="D578" s="10">
        <v>0</v>
      </c>
      <c r="E578" s="10">
        <v>22.98</v>
      </c>
    </row>
    <row r="579" spans="1:5" x14ac:dyDescent="0.25">
      <c r="A579" s="24" t="str">
        <f t="shared" si="10"/>
        <v>05/2023</v>
      </c>
      <c r="B579" s="9">
        <v>45055</v>
      </c>
      <c r="C579" s="10" t="s">
        <v>313</v>
      </c>
      <c r="D579" s="10">
        <v>0</v>
      </c>
      <c r="E579" s="10">
        <v>45.23</v>
      </c>
    </row>
    <row r="580" spans="1:5" x14ac:dyDescent="0.25">
      <c r="A580" s="24" t="str">
        <f t="shared" si="10"/>
        <v>05/2023</v>
      </c>
      <c r="B580" s="9">
        <v>45055</v>
      </c>
      <c r="C580" s="10" t="s">
        <v>314</v>
      </c>
      <c r="D580" s="10">
        <v>0</v>
      </c>
      <c r="E580" s="10">
        <v>211.13</v>
      </c>
    </row>
    <row r="581" spans="1:5" x14ac:dyDescent="0.25">
      <c r="A581" s="24" t="str">
        <f t="shared" si="10"/>
        <v>05/2023</v>
      </c>
      <c r="B581" s="9">
        <v>45054</v>
      </c>
      <c r="C581" s="10" t="s">
        <v>315</v>
      </c>
      <c r="D581" s="10">
        <v>0</v>
      </c>
      <c r="E581" s="10">
        <v>46</v>
      </c>
    </row>
    <row r="582" spans="1:5" x14ac:dyDescent="0.25">
      <c r="A582" s="24" t="str">
        <f t="shared" si="10"/>
        <v>05/2023</v>
      </c>
      <c r="B582" s="9">
        <v>45053</v>
      </c>
      <c r="C582" s="10" t="s">
        <v>187</v>
      </c>
      <c r="D582" s="10">
        <v>0</v>
      </c>
      <c r="E582" s="10">
        <v>69.8</v>
      </c>
    </row>
    <row r="583" spans="1:5" x14ac:dyDescent="0.25">
      <c r="A583" s="24" t="str">
        <f t="shared" si="10"/>
        <v>05/2023</v>
      </c>
      <c r="B583" s="9">
        <v>45053</v>
      </c>
      <c r="C583" s="10" t="s">
        <v>316</v>
      </c>
      <c r="D583" s="10">
        <v>0</v>
      </c>
      <c r="E583" s="10">
        <v>135</v>
      </c>
    </row>
    <row r="584" spans="1:5" x14ac:dyDescent="0.25">
      <c r="A584" s="24" t="str">
        <f t="shared" si="10"/>
        <v>05/2023</v>
      </c>
      <c r="B584" s="9">
        <v>45052</v>
      </c>
      <c r="C584" s="10" t="s">
        <v>317</v>
      </c>
      <c r="D584" s="10">
        <v>0</v>
      </c>
      <c r="E584" s="10">
        <v>38.43</v>
      </c>
    </row>
    <row r="585" spans="1:5" x14ac:dyDescent="0.25">
      <c r="A585" s="24" t="str">
        <f t="shared" si="10"/>
        <v>05/2023</v>
      </c>
      <c r="B585" s="9">
        <v>45051</v>
      </c>
      <c r="C585" s="10" t="s">
        <v>279</v>
      </c>
      <c r="D585" s="10">
        <v>0</v>
      </c>
      <c r="E585" s="10">
        <v>6.1</v>
      </c>
    </row>
    <row r="586" spans="1:5" x14ac:dyDescent="0.25">
      <c r="A586" s="24" t="str">
        <f t="shared" si="10"/>
        <v>05/2023</v>
      </c>
      <c r="B586" s="9">
        <v>45051</v>
      </c>
      <c r="C586" s="10" t="s">
        <v>315</v>
      </c>
      <c r="D586" s="10">
        <v>0</v>
      </c>
      <c r="E586" s="10">
        <v>19.36</v>
      </c>
    </row>
    <row r="587" spans="1:5" x14ac:dyDescent="0.25">
      <c r="A587" s="24" t="str">
        <f t="shared" si="10"/>
        <v>05/2023</v>
      </c>
      <c r="B587" s="9">
        <v>45050</v>
      </c>
      <c r="C587" s="10" t="s">
        <v>234</v>
      </c>
      <c r="D587" s="10">
        <v>0</v>
      </c>
      <c r="E587" s="10">
        <v>69.900000000000006</v>
      </c>
    </row>
    <row r="588" spans="1:5" x14ac:dyDescent="0.25">
      <c r="A588" s="24" t="str">
        <f t="shared" si="10"/>
        <v>05/2023</v>
      </c>
      <c r="B588" s="9">
        <v>45050</v>
      </c>
      <c r="C588" s="10" t="s">
        <v>318</v>
      </c>
      <c r="D588" s="10">
        <v>0</v>
      </c>
      <c r="E588" s="10">
        <v>55.17</v>
      </c>
    </row>
    <row r="589" spans="1:5" x14ac:dyDescent="0.25">
      <c r="A589" s="24" t="str">
        <f t="shared" si="10"/>
        <v>05/2023</v>
      </c>
      <c r="B589" s="9">
        <v>45050</v>
      </c>
      <c r="C589" s="10" t="s">
        <v>267</v>
      </c>
      <c r="D589" s="10">
        <v>0</v>
      </c>
      <c r="E589" s="10">
        <v>55.9</v>
      </c>
    </row>
    <row r="590" spans="1:5" x14ac:dyDescent="0.25">
      <c r="A590" s="24" t="str">
        <f t="shared" si="10"/>
        <v>05/2023</v>
      </c>
      <c r="B590" s="9">
        <v>45050</v>
      </c>
      <c r="C590" s="10" t="s">
        <v>169</v>
      </c>
      <c r="D590" s="10">
        <v>0</v>
      </c>
      <c r="E590" s="10">
        <v>30.5</v>
      </c>
    </row>
    <row r="591" spans="1:5" x14ac:dyDescent="0.25">
      <c r="A591" s="24" t="str">
        <f t="shared" si="10"/>
        <v>05/2023</v>
      </c>
      <c r="B591" s="9">
        <v>45047</v>
      </c>
      <c r="C591" s="10" t="s">
        <v>27</v>
      </c>
      <c r="D591" s="10">
        <v>0</v>
      </c>
      <c r="E591" s="10">
        <v>93.44</v>
      </c>
    </row>
    <row r="592" spans="1:5" x14ac:dyDescent="0.25">
      <c r="A592" s="24" t="str">
        <f t="shared" si="10"/>
        <v>05/2023</v>
      </c>
      <c r="B592" s="9">
        <v>45047</v>
      </c>
      <c r="C592" s="10" t="s">
        <v>234</v>
      </c>
      <c r="D592" s="10">
        <v>0</v>
      </c>
      <c r="E592" s="10">
        <v>69.900000000000006</v>
      </c>
    </row>
    <row r="593" spans="1:5" x14ac:dyDescent="0.25">
      <c r="A593" s="24" t="str">
        <f t="shared" si="10"/>
        <v>05/2023</v>
      </c>
      <c r="B593" s="9">
        <v>45046</v>
      </c>
      <c r="C593" s="10" t="s">
        <v>279</v>
      </c>
      <c r="D593" s="10">
        <v>0</v>
      </c>
      <c r="E593" s="10">
        <v>3.9</v>
      </c>
    </row>
    <row r="594" spans="1:5" x14ac:dyDescent="0.25">
      <c r="A594" s="24" t="str">
        <f t="shared" si="10"/>
        <v>05/2023</v>
      </c>
      <c r="B594" s="9">
        <v>45045</v>
      </c>
      <c r="C594" s="10" t="s">
        <v>180</v>
      </c>
      <c r="D594" s="10">
        <v>0</v>
      </c>
      <c r="E594" s="10">
        <v>216.26</v>
      </c>
    </row>
    <row r="595" spans="1:5" x14ac:dyDescent="0.25">
      <c r="A595" s="24" t="str">
        <f t="shared" si="10"/>
        <v>05/2023</v>
      </c>
      <c r="B595" s="9">
        <v>45044</v>
      </c>
      <c r="C595" s="10" t="s">
        <v>74</v>
      </c>
      <c r="D595" s="10">
        <v>0</v>
      </c>
      <c r="E595" s="11">
        <v>-7246.62</v>
      </c>
    </row>
    <row r="596" spans="1:5" x14ac:dyDescent="0.25">
      <c r="A596" s="24" t="str">
        <f t="shared" si="10"/>
        <v>05/2023</v>
      </c>
      <c r="B596" s="9">
        <v>45044</v>
      </c>
      <c r="C596" s="10" t="s">
        <v>38</v>
      </c>
      <c r="D596" s="10">
        <v>0</v>
      </c>
      <c r="E596" s="10">
        <v>310.45999999999998</v>
      </c>
    </row>
    <row r="597" spans="1:5" x14ac:dyDescent="0.25">
      <c r="A597" s="24" t="str">
        <f t="shared" si="10"/>
        <v>05/2023</v>
      </c>
      <c r="B597" s="9">
        <v>45044</v>
      </c>
      <c r="C597" s="10" t="s">
        <v>130</v>
      </c>
      <c r="D597" s="10">
        <v>0</v>
      </c>
      <c r="E597" s="10">
        <v>94.99</v>
      </c>
    </row>
    <row r="598" spans="1:5" x14ac:dyDescent="0.25">
      <c r="A598" s="24" t="str">
        <f t="shared" si="10"/>
        <v>05/2023</v>
      </c>
      <c r="B598" s="9">
        <v>45044</v>
      </c>
      <c r="C598" s="10" t="s">
        <v>265</v>
      </c>
      <c r="D598" s="10">
        <v>0</v>
      </c>
      <c r="E598" s="10">
        <v>206.29</v>
      </c>
    </row>
    <row r="599" spans="1:5" x14ac:dyDescent="0.25">
      <c r="A599" s="24" t="str">
        <f t="shared" si="10"/>
        <v>05/2023</v>
      </c>
      <c r="B599" s="9">
        <v>45042</v>
      </c>
      <c r="C599" s="10" t="s">
        <v>279</v>
      </c>
      <c r="D599" s="10">
        <v>0</v>
      </c>
      <c r="E599" s="10">
        <v>9.3000000000000007</v>
      </c>
    </row>
    <row r="600" spans="1:5" x14ac:dyDescent="0.25">
      <c r="A600" s="24" t="str">
        <f t="shared" si="10"/>
        <v>05/2023</v>
      </c>
      <c r="B600" s="9">
        <v>45042</v>
      </c>
      <c r="C600" s="10" t="s">
        <v>319</v>
      </c>
      <c r="D600" s="10">
        <v>0</v>
      </c>
      <c r="E600" s="10">
        <v>75</v>
      </c>
    </row>
    <row r="601" spans="1:5" x14ac:dyDescent="0.25">
      <c r="A601" s="24" t="str">
        <f t="shared" si="10"/>
        <v>05/2023</v>
      </c>
      <c r="B601" s="9">
        <v>45041</v>
      </c>
      <c r="C601" s="10" t="s">
        <v>320</v>
      </c>
      <c r="D601" s="10">
        <v>0</v>
      </c>
      <c r="E601" s="10">
        <v>24.9</v>
      </c>
    </row>
    <row r="602" spans="1:5" x14ac:dyDescent="0.25">
      <c r="A602" s="24" t="str">
        <f t="shared" si="10"/>
        <v>05/2023</v>
      </c>
      <c r="B602" s="9">
        <v>45040</v>
      </c>
      <c r="C602" s="10" t="s">
        <v>27</v>
      </c>
      <c r="D602" s="10">
        <v>0</v>
      </c>
      <c r="E602" s="10">
        <v>106.13</v>
      </c>
    </row>
    <row r="603" spans="1:5" x14ac:dyDescent="0.25">
      <c r="A603" s="24" t="str">
        <f t="shared" si="10"/>
        <v>05/2023</v>
      </c>
      <c r="B603" s="9">
        <v>45040</v>
      </c>
      <c r="C603" s="10" t="s">
        <v>315</v>
      </c>
      <c r="D603" s="10">
        <v>0</v>
      </c>
      <c r="E603" s="10">
        <v>53.79</v>
      </c>
    </row>
    <row r="604" spans="1:5" x14ac:dyDescent="0.25">
      <c r="A604" s="24" t="str">
        <f t="shared" si="10"/>
        <v>05/2023</v>
      </c>
      <c r="B604" s="9">
        <v>45039</v>
      </c>
      <c r="C604" s="10" t="s">
        <v>321</v>
      </c>
      <c r="D604" s="10">
        <v>0</v>
      </c>
      <c r="E604" s="10">
        <v>164.67</v>
      </c>
    </row>
    <row r="605" spans="1:5" x14ac:dyDescent="0.25">
      <c r="A605" s="24" t="str">
        <f t="shared" si="10"/>
        <v>05/2023</v>
      </c>
      <c r="B605" s="9">
        <v>45039</v>
      </c>
      <c r="C605" s="10" t="s">
        <v>322</v>
      </c>
      <c r="D605" s="10">
        <v>0</v>
      </c>
      <c r="E605" s="10">
        <v>10</v>
      </c>
    </row>
    <row r="606" spans="1:5" x14ac:dyDescent="0.25">
      <c r="A606" s="24" t="str">
        <f t="shared" si="10"/>
        <v>05/2023</v>
      </c>
      <c r="B606" s="9">
        <v>45039</v>
      </c>
      <c r="C606" s="10" t="s">
        <v>322</v>
      </c>
      <c r="D606" s="10">
        <v>0</v>
      </c>
      <c r="E606" s="10">
        <v>10</v>
      </c>
    </row>
    <row r="607" spans="1:5" x14ac:dyDescent="0.25">
      <c r="A607" s="24" t="str">
        <f t="shared" si="10"/>
        <v>05/2023</v>
      </c>
      <c r="B607" s="9">
        <v>45039</v>
      </c>
      <c r="C607" s="10" t="s">
        <v>323</v>
      </c>
      <c r="D607" s="10">
        <v>0</v>
      </c>
      <c r="E607" s="10">
        <v>66.02</v>
      </c>
    </row>
    <row r="608" spans="1:5" x14ac:dyDescent="0.25">
      <c r="A608" s="24" t="str">
        <f t="shared" si="10"/>
        <v>05/2023</v>
      </c>
      <c r="B608" s="9">
        <v>45039</v>
      </c>
      <c r="C608" s="10" t="s">
        <v>324</v>
      </c>
      <c r="D608" s="10">
        <v>0</v>
      </c>
      <c r="E608" s="10">
        <v>114.8</v>
      </c>
    </row>
    <row r="609" spans="1:5" x14ac:dyDescent="0.25">
      <c r="A609" s="24" t="str">
        <f t="shared" si="10"/>
        <v>05/2023</v>
      </c>
      <c r="B609" s="9">
        <v>45039</v>
      </c>
      <c r="C609" s="10" t="s">
        <v>325</v>
      </c>
      <c r="D609" s="10">
        <v>0</v>
      </c>
      <c r="E609" s="10">
        <v>55</v>
      </c>
    </row>
    <row r="610" spans="1:5" x14ac:dyDescent="0.25">
      <c r="A610" s="24" t="str">
        <f t="shared" si="10"/>
        <v>05/2023</v>
      </c>
      <c r="B610" s="9">
        <v>45039</v>
      </c>
      <c r="C610" s="10" t="s">
        <v>201</v>
      </c>
      <c r="D610" s="10">
        <v>0</v>
      </c>
      <c r="E610" s="10">
        <v>9.92</v>
      </c>
    </row>
    <row r="611" spans="1:5" x14ac:dyDescent="0.25">
      <c r="A611" s="24" t="str">
        <f t="shared" si="10"/>
        <v>05/2023</v>
      </c>
      <c r="B611" s="9">
        <v>44954</v>
      </c>
      <c r="C611" s="10" t="s">
        <v>326</v>
      </c>
      <c r="D611" s="10">
        <v>0</v>
      </c>
      <c r="E611" s="10">
        <v>310.11</v>
      </c>
    </row>
    <row r="612" spans="1:5" x14ac:dyDescent="0.25">
      <c r="A612" s="24" t="str">
        <f t="shared" si="10"/>
        <v>05/2023</v>
      </c>
      <c r="B612" s="9">
        <v>44939</v>
      </c>
      <c r="C612" s="10" t="s">
        <v>327</v>
      </c>
      <c r="D612" s="10">
        <v>0</v>
      </c>
      <c r="E612" s="10">
        <v>85</v>
      </c>
    </row>
    <row r="613" spans="1:5" x14ac:dyDescent="0.25">
      <c r="A613" s="24" t="str">
        <f t="shared" si="10"/>
        <v>05/2023</v>
      </c>
      <c r="B613" s="9">
        <v>44879</v>
      </c>
      <c r="C613" s="10" t="s">
        <v>328</v>
      </c>
      <c r="D613" s="10">
        <v>0</v>
      </c>
      <c r="E613" s="10">
        <v>479.13</v>
      </c>
    </row>
    <row r="614" spans="1:5" x14ac:dyDescent="0.25">
      <c r="A614" s="24" t="str">
        <f t="shared" si="10"/>
        <v>05/2023</v>
      </c>
      <c r="B614" s="9">
        <v>44798</v>
      </c>
      <c r="C614" s="10" t="s">
        <v>329</v>
      </c>
      <c r="D614" s="10">
        <v>0</v>
      </c>
      <c r="E614" s="10">
        <v>239.9</v>
      </c>
    </row>
    <row r="615" spans="1:5" x14ac:dyDescent="0.25">
      <c r="A615" s="24" t="str">
        <f t="shared" si="10"/>
        <v>05/2023</v>
      </c>
      <c r="B615" s="9">
        <v>367</v>
      </c>
      <c r="C615" s="10" t="s">
        <v>45</v>
      </c>
      <c r="D615" s="10">
        <v>0</v>
      </c>
      <c r="E615" s="11">
        <v>4787.2299999999996</v>
      </c>
    </row>
    <row r="616" spans="1:5" x14ac:dyDescent="0.25">
      <c r="A616" s="24" t="str">
        <f t="shared" si="10"/>
        <v>05/2023</v>
      </c>
      <c r="B616" s="6" t="s">
        <v>89</v>
      </c>
      <c r="C616" s="6" t="s">
        <v>95</v>
      </c>
      <c r="D616" s="6"/>
      <c r="E616" s="6"/>
    </row>
    <row r="617" spans="1:5" x14ac:dyDescent="0.25">
      <c r="A617" s="24" t="str">
        <f t="shared" si="10"/>
        <v>05/2023</v>
      </c>
      <c r="B617" s="6" t="s">
        <v>20</v>
      </c>
      <c r="C617" s="6" t="s">
        <v>91</v>
      </c>
      <c r="D617" s="6"/>
      <c r="E617" s="6"/>
    </row>
    <row r="618" spans="1:5" x14ac:dyDescent="0.25">
      <c r="A618" s="24" t="str">
        <f t="shared" si="10"/>
        <v>05/2023</v>
      </c>
      <c r="B618" s="7" t="s">
        <v>22</v>
      </c>
      <c r="C618" s="7" t="s">
        <v>23</v>
      </c>
      <c r="D618" s="7" t="s">
        <v>24</v>
      </c>
      <c r="E618" s="7" t="s">
        <v>25</v>
      </c>
    </row>
    <row r="619" spans="1:5" x14ac:dyDescent="0.25">
      <c r="A619" s="24" t="str">
        <f t="shared" si="10"/>
        <v>05/2023</v>
      </c>
      <c r="B619" s="9">
        <v>45066</v>
      </c>
      <c r="C619" s="10" t="s">
        <v>330</v>
      </c>
      <c r="D619" s="10">
        <v>0</v>
      </c>
      <c r="E619" s="10">
        <v>139.99</v>
      </c>
    </row>
    <row r="620" spans="1:5" x14ac:dyDescent="0.25">
      <c r="A620" s="24" t="str">
        <f t="shared" si="10"/>
        <v>05/2023</v>
      </c>
      <c r="B620" s="9">
        <v>45048</v>
      </c>
      <c r="C620" s="10" t="s">
        <v>331</v>
      </c>
      <c r="D620" s="10">
        <v>0</v>
      </c>
      <c r="E620" s="10">
        <v>149.37</v>
      </c>
    </row>
    <row r="621" spans="1:5" x14ac:dyDescent="0.25">
      <c r="A621" s="24" t="str">
        <f t="shared" ref="A621:A678" si="11">"05/2023"</f>
        <v>05/2023</v>
      </c>
      <c r="B621" s="9">
        <v>45043</v>
      </c>
      <c r="C621" s="10" t="s">
        <v>332</v>
      </c>
      <c r="D621" s="10">
        <v>25.71</v>
      </c>
      <c r="E621" s="10">
        <v>137.85</v>
      </c>
    </row>
    <row r="622" spans="1:5" x14ac:dyDescent="0.25">
      <c r="A622" s="24" t="str">
        <f t="shared" si="11"/>
        <v>05/2023</v>
      </c>
      <c r="B622" s="9">
        <v>45043</v>
      </c>
      <c r="C622" s="10" t="s">
        <v>333</v>
      </c>
      <c r="D622" s="10">
        <v>0</v>
      </c>
      <c r="E622" s="10">
        <v>7</v>
      </c>
    </row>
    <row r="623" spans="1:5" x14ac:dyDescent="0.25">
      <c r="A623" s="24" t="str">
        <f t="shared" si="11"/>
        <v>05/2023</v>
      </c>
      <c r="B623" s="9">
        <v>367</v>
      </c>
      <c r="C623" s="10" t="s">
        <v>45</v>
      </c>
      <c r="D623" s="10">
        <v>25.71</v>
      </c>
      <c r="E623" s="10">
        <v>434.21</v>
      </c>
    </row>
    <row r="624" spans="1:5" x14ac:dyDescent="0.25">
      <c r="A624" s="24" t="str">
        <f t="shared" si="11"/>
        <v>05/2023</v>
      </c>
      <c r="B624" s="6" t="s">
        <v>102</v>
      </c>
      <c r="C624" s="6" t="s">
        <v>113</v>
      </c>
      <c r="D624" s="6"/>
      <c r="E624" s="6"/>
    </row>
    <row r="625" spans="1:5" x14ac:dyDescent="0.25">
      <c r="A625" s="24" t="str">
        <f t="shared" si="11"/>
        <v>05/2023</v>
      </c>
      <c r="B625" s="6" t="s">
        <v>20</v>
      </c>
      <c r="C625" s="6" t="s">
        <v>104</v>
      </c>
      <c r="D625" s="6"/>
      <c r="E625" s="6"/>
    </row>
    <row r="626" spans="1:5" x14ac:dyDescent="0.25">
      <c r="A626" s="24" t="str">
        <f t="shared" si="11"/>
        <v>05/2023</v>
      </c>
      <c r="B626" s="7" t="s">
        <v>22</v>
      </c>
      <c r="C626" s="7" t="s">
        <v>23</v>
      </c>
      <c r="D626" s="7" t="s">
        <v>24</v>
      </c>
      <c r="E626" s="7" t="s">
        <v>25</v>
      </c>
    </row>
    <row r="627" spans="1:5" x14ac:dyDescent="0.25">
      <c r="A627" s="24" t="str">
        <f t="shared" si="11"/>
        <v>05/2023</v>
      </c>
      <c r="B627" s="9">
        <v>45066</v>
      </c>
      <c r="C627" s="10" t="s">
        <v>130</v>
      </c>
      <c r="D627" s="10">
        <v>0</v>
      </c>
      <c r="E627" s="10">
        <v>65.47</v>
      </c>
    </row>
    <row r="628" spans="1:5" x14ac:dyDescent="0.25">
      <c r="A628" s="24" t="str">
        <f t="shared" si="11"/>
        <v>05/2023</v>
      </c>
      <c r="B628" s="9">
        <v>45066</v>
      </c>
      <c r="C628" s="10" t="s">
        <v>64</v>
      </c>
      <c r="D628" s="10">
        <v>0</v>
      </c>
      <c r="E628" s="10">
        <v>25</v>
      </c>
    </row>
    <row r="629" spans="1:5" x14ac:dyDescent="0.25">
      <c r="A629" s="24" t="str">
        <f t="shared" si="11"/>
        <v>05/2023</v>
      </c>
      <c r="B629" s="9">
        <v>45066</v>
      </c>
      <c r="C629" s="10" t="s">
        <v>63</v>
      </c>
      <c r="D629" s="10">
        <v>0</v>
      </c>
      <c r="E629" s="10">
        <v>32.159999999999997</v>
      </c>
    </row>
    <row r="630" spans="1:5" x14ac:dyDescent="0.25">
      <c r="A630" s="24" t="str">
        <f t="shared" si="11"/>
        <v>05/2023</v>
      </c>
      <c r="B630" s="9">
        <v>45064</v>
      </c>
      <c r="C630" s="10" t="s">
        <v>62</v>
      </c>
      <c r="D630" s="10">
        <v>0</v>
      </c>
      <c r="E630" s="10">
        <v>283.77999999999997</v>
      </c>
    </row>
    <row r="631" spans="1:5" x14ac:dyDescent="0.25">
      <c r="A631" s="24" t="str">
        <f t="shared" si="11"/>
        <v>05/2023</v>
      </c>
      <c r="B631" s="9">
        <v>45063</v>
      </c>
      <c r="C631" s="10" t="s">
        <v>334</v>
      </c>
      <c r="D631" s="10">
        <v>0</v>
      </c>
      <c r="E631" s="10">
        <v>33</v>
      </c>
    </row>
    <row r="632" spans="1:5" x14ac:dyDescent="0.25">
      <c r="A632" s="24" t="str">
        <f t="shared" si="11"/>
        <v>05/2023</v>
      </c>
      <c r="B632" s="9">
        <v>45063</v>
      </c>
      <c r="C632" s="10" t="s">
        <v>34</v>
      </c>
      <c r="D632" s="10">
        <v>0</v>
      </c>
      <c r="E632" s="10">
        <v>113.3</v>
      </c>
    </row>
    <row r="633" spans="1:5" x14ac:dyDescent="0.25">
      <c r="A633" s="24" t="str">
        <f t="shared" si="11"/>
        <v>05/2023</v>
      </c>
      <c r="B633" s="9">
        <v>45061</v>
      </c>
      <c r="C633" s="10" t="s">
        <v>83</v>
      </c>
      <c r="D633" s="10">
        <v>0</v>
      </c>
      <c r="E633" s="10">
        <v>63.1</v>
      </c>
    </row>
    <row r="634" spans="1:5" x14ac:dyDescent="0.25">
      <c r="A634" s="24" t="str">
        <f t="shared" si="11"/>
        <v>05/2023</v>
      </c>
      <c r="B634" s="9">
        <v>45060</v>
      </c>
      <c r="C634" s="10" t="s">
        <v>335</v>
      </c>
      <c r="D634" s="10">
        <v>0</v>
      </c>
      <c r="E634" s="10">
        <v>6.5</v>
      </c>
    </row>
    <row r="635" spans="1:5" x14ac:dyDescent="0.25">
      <c r="A635" s="24" t="str">
        <f t="shared" si="11"/>
        <v>05/2023</v>
      </c>
      <c r="B635" s="9">
        <v>45060</v>
      </c>
      <c r="C635" s="10" t="s">
        <v>335</v>
      </c>
      <c r="D635" s="10">
        <v>0</v>
      </c>
      <c r="E635" s="10">
        <v>51.66</v>
      </c>
    </row>
    <row r="636" spans="1:5" x14ac:dyDescent="0.25">
      <c r="A636" s="24" t="str">
        <f t="shared" si="11"/>
        <v>05/2023</v>
      </c>
      <c r="B636" s="9">
        <v>45058</v>
      </c>
      <c r="C636" s="10" t="s">
        <v>336</v>
      </c>
      <c r="D636" s="10">
        <v>0</v>
      </c>
      <c r="E636" s="10">
        <v>17</v>
      </c>
    </row>
    <row r="637" spans="1:5" x14ac:dyDescent="0.25">
      <c r="A637" s="24" t="str">
        <f t="shared" si="11"/>
        <v>05/2023</v>
      </c>
      <c r="B637" s="9">
        <v>45058</v>
      </c>
      <c r="C637" s="10" t="s">
        <v>27</v>
      </c>
      <c r="D637" s="10">
        <v>0</v>
      </c>
      <c r="E637" s="10">
        <v>147.99</v>
      </c>
    </row>
    <row r="638" spans="1:5" x14ac:dyDescent="0.25">
      <c r="A638" s="24" t="str">
        <f t="shared" si="11"/>
        <v>05/2023</v>
      </c>
      <c r="B638" s="9">
        <v>45058</v>
      </c>
      <c r="C638" s="10" t="s">
        <v>132</v>
      </c>
      <c r="D638" s="10">
        <v>0</v>
      </c>
      <c r="E638" s="10">
        <v>72.97</v>
      </c>
    </row>
    <row r="639" spans="1:5" x14ac:dyDescent="0.25">
      <c r="A639" s="24" t="str">
        <f t="shared" si="11"/>
        <v>05/2023</v>
      </c>
      <c r="B639" s="9">
        <v>45058</v>
      </c>
      <c r="C639" s="10" t="s">
        <v>125</v>
      </c>
      <c r="D639" s="10">
        <v>0</v>
      </c>
      <c r="E639" s="10">
        <v>173.98</v>
      </c>
    </row>
    <row r="640" spans="1:5" x14ac:dyDescent="0.25">
      <c r="A640" s="24" t="str">
        <f t="shared" si="11"/>
        <v>05/2023</v>
      </c>
      <c r="B640" s="9">
        <v>45057</v>
      </c>
      <c r="C640" s="10" t="s">
        <v>252</v>
      </c>
      <c r="D640" s="10">
        <v>0</v>
      </c>
      <c r="E640" s="10">
        <v>15.36</v>
      </c>
    </row>
    <row r="641" spans="1:5" x14ac:dyDescent="0.25">
      <c r="A641" s="24" t="str">
        <f t="shared" si="11"/>
        <v>05/2023</v>
      </c>
      <c r="B641" s="9">
        <v>45056</v>
      </c>
      <c r="C641" s="10" t="s">
        <v>63</v>
      </c>
      <c r="D641" s="10">
        <v>0</v>
      </c>
      <c r="E641" s="10">
        <v>34.07</v>
      </c>
    </row>
    <row r="642" spans="1:5" x14ac:dyDescent="0.25">
      <c r="A642" s="24" t="str">
        <f t="shared" si="11"/>
        <v>05/2023</v>
      </c>
      <c r="B642" s="9">
        <v>45054</v>
      </c>
      <c r="C642" s="10" t="s">
        <v>112</v>
      </c>
      <c r="D642" s="10">
        <v>0</v>
      </c>
      <c r="E642" s="10">
        <v>12</v>
      </c>
    </row>
    <row r="643" spans="1:5" x14ac:dyDescent="0.25">
      <c r="A643" s="24" t="str">
        <f t="shared" si="11"/>
        <v>05/2023</v>
      </c>
      <c r="B643" s="9">
        <v>45054</v>
      </c>
      <c r="C643" s="10" t="s">
        <v>111</v>
      </c>
      <c r="D643" s="10">
        <v>0</v>
      </c>
      <c r="E643" s="10">
        <v>57</v>
      </c>
    </row>
    <row r="644" spans="1:5" x14ac:dyDescent="0.25">
      <c r="A644" s="24" t="str">
        <f t="shared" si="11"/>
        <v>05/2023</v>
      </c>
      <c r="B644" s="9">
        <v>45053</v>
      </c>
      <c r="C644" s="10" t="s">
        <v>112</v>
      </c>
      <c r="D644" s="10">
        <v>0</v>
      </c>
      <c r="E644" s="10">
        <v>30</v>
      </c>
    </row>
    <row r="645" spans="1:5" x14ac:dyDescent="0.25">
      <c r="A645" s="24" t="str">
        <f t="shared" si="11"/>
        <v>05/2023</v>
      </c>
      <c r="B645" s="9">
        <v>45053</v>
      </c>
      <c r="C645" s="10" t="s">
        <v>253</v>
      </c>
      <c r="D645" s="10">
        <v>0</v>
      </c>
      <c r="E645" s="10">
        <v>26.87</v>
      </c>
    </row>
    <row r="646" spans="1:5" x14ac:dyDescent="0.25">
      <c r="A646" s="24" t="str">
        <f t="shared" si="11"/>
        <v>05/2023</v>
      </c>
      <c r="B646" s="9">
        <v>45051</v>
      </c>
      <c r="C646" s="10" t="s">
        <v>337</v>
      </c>
      <c r="D646" s="10">
        <v>0</v>
      </c>
      <c r="E646" s="10">
        <v>22</v>
      </c>
    </row>
    <row r="647" spans="1:5" x14ac:dyDescent="0.25">
      <c r="A647" s="24" t="str">
        <f t="shared" si="11"/>
        <v>05/2023</v>
      </c>
      <c r="B647" s="9">
        <v>45050</v>
      </c>
      <c r="C647" s="10" t="s">
        <v>307</v>
      </c>
      <c r="D647" s="10">
        <v>0</v>
      </c>
      <c r="E647" s="10">
        <v>74.959999999999994</v>
      </c>
    </row>
    <row r="648" spans="1:5" x14ac:dyDescent="0.25">
      <c r="A648" s="24" t="str">
        <f t="shared" si="11"/>
        <v>05/2023</v>
      </c>
      <c r="B648" s="9">
        <v>45050</v>
      </c>
      <c r="C648" s="10" t="s">
        <v>338</v>
      </c>
      <c r="D648" s="10">
        <v>0</v>
      </c>
      <c r="E648" s="10">
        <v>9.5</v>
      </c>
    </row>
    <row r="649" spans="1:5" x14ac:dyDescent="0.25">
      <c r="A649" s="24" t="str">
        <f t="shared" si="11"/>
        <v>05/2023</v>
      </c>
      <c r="B649" s="9">
        <v>45050</v>
      </c>
      <c r="C649" s="10" t="s">
        <v>339</v>
      </c>
      <c r="D649" s="10">
        <v>0</v>
      </c>
      <c r="E649" s="11">
        <v>3400</v>
      </c>
    </row>
    <row r="650" spans="1:5" x14ac:dyDescent="0.25">
      <c r="A650" s="24" t="str">
        <f t="shared" si="11"/>
        <v>05/2023</v>
      </c>
      <c r="B650" s="9">
        <v>45049</v>
      </c>
      <c r="C650" s="10" t="s">
        <v>340</v>
      </c>
      <c r="D650" s="10">
        <v>0</v>
      </c>
      <c r="E650" s="10">
        <v>82</v>
      </c>
    </row>
    <row r="651" spans="1:5" x14ac:dyDescent="0.25">
      <c r="A651" s="24" t="str">
        <f t="shared" si="11"/>
        <v>05/2023</v>
      </c>
      <c r="B651" s="9">
        <v>45049</v>
      </c>
      <c r="C651" s="10" t="s">
        <v>67</v>
      </c>
      <c r="D651" s="10">
        <v>0</v>
      </c>
      <c r="E651" s="10">
        <v>55.7</v>
      </c>
    </row>
    <row r="652" spans="1:5" x14ac:dyDescent="0.25">
      <c r="A652" s="24" t="str">
        <f t="shared" si="11"/>
        <v>05/2023</v>
      </c>
      <c r="B652" s="9">
        <v>45049</v>
      </c>
      <c r="C652" s="10" t="s">
        <v>341</v>
      </c>
      <c r="D652" s="10">
        <v>0</v>
      </c>
      <c r="E652" s="10">
        <v>7</v>
      </c>
    </row>
    <row r="653" spans="1:5" x14ac:dyDescent="0.25">
      <c r="A653" s="24" t="str">
        <f t="shared" si="11"/>
        <v>05/2023</v>
      </c>
      <c r="B653" s="9">
        <v>45049</v>
      </c>
      <c r="C653" s="10" t="s">
        <v>132</v>
      </c>
      <c r="D653" s="10">
        <v>0</v>
      </c>
      <c r="E653" s="10">
        <v>84.98</v>
      </c>
    </row>
    <row r="654" spans="1:5" x14ac:dyDescent="0.25">
      <c r="A654" s="24" t="str">
        <f t="shared" si="11"/>
        <v>05/2023</v>
      </c>
      <c r="B654" s="9">
        <v>45047</v>
      </c>
      <c r="C654" s="10" t="s">
        <v>157</v>
      </c>
      <c r="D654" s="10">
        <v>0</v>
      </c>
      <c r="E654" s="10">
        <v>46.99</v>
      </c>
    </row>
    <row r="655" spans="1:5" x14ac:dyDescent="0.25">
      <c r="A655" s="24" t="str">
        <f t="shared" si="11"/>
        <v>05/2023</v>
      </c>
      <c r="B655" s="9">
        <v>45046</v>
      </c>
      <c r="C655" s="10" t="s">
        <v>342</v>
      </c>
      <c r="D655" s="10">
        <v>0</v>
      </c>
      <c r="E655" s="10">
        <v>68</v>
      </c>
    </row>
    <row r="656" spans="1:5" x14ac:dyDescent="0.25">
      <c r="A656" s="24" t="str">
        <f t="shared" si="11"/>
        <v>05/2023</v>
      </c>
      <c r="B656" s="9">
        <v>45046</v>
      </c>
      <c r="C656" s="10" t="s">
        <v>343</v>
      </c>
      <c r="D656" s="10">
        <v>0</v>
      </c>
      <c r="E656" s="10">
        <v>60</v>
      </c>
    </row>
    <row r="657" spans="1:5" x14ac:dyDescent="0.25">
      <c r="A657" s="24" t="str">
        <f t="shared" si="11"/>
        <v>05/2023</v>
      </c>
      <c r="B657" s="9">
        <v>45040</v>
      </c>
      <c r="C657" s="10" t="s">
        <v>344</v>
      </c>
      <c r="D657" s="10">
        <v>0</v>
      </c>
      <c r="E657" s="10">
        <v>122.78</v>
      </c>
    </row>
    <row r="658" spans="1:5" x14ac:dyDescent="0.25">
      <c r="A658" s="24" t="str">
        <f t="shared" si="11"/>
        <v>05/2023</v>
      </c>
      <c r="B658" s="9">
        <v>45040</v>
      </c>
      <c r="C658" s="10" t="s">
        <v>345</v>
      </c>
      <c r="D658" s="10">
        <v>0</v>
      </c>
      <c r="E658" s="10">
        <v>134.5</v>
      </c>
    </row>
    <row r="659" spans="1:5" x14ac:dyDescent="0.25">
      <c r="A659" s="24" t="str">
        <f t="shared" si="11"/>
        <v>05/2023</v>
      </c>
      <c r="B659" s="9">
        <v>45039</v>
      </c>
      <c r="C659" s="10" t="s">
        <v>346</v>
      </c>
      <c r="D659" s="10">
        <v>0</v>
      </c>
      <c r="E659" s="10">
        <v>4.49</v>
      </c>
    </row>
    <row r="660" spans="1:5" x14ac:dyDescent="0.25">
      <c r="A660" s="24" t="str">
        <f t="shared" si="11"/>
        <v>05/2023</v>
      </c>
      <c r="B660" s="9">
        <v>44946</v>
      </c>
      <c r="C660" s="10" t="s">
        <v>347</v>
      </c>
      <c r="D660" s="10">
        <v>0</v>
      </c>
      <c r="E660" s="10">
        <v>70.599999999999994</v>
      </c>
    </row>
    <row r="661" spans="1:5" x14ac:dyDescent="0.25">
      <c r="A661" s="24" t="str">
        <f t="shared" si="11"/>
        <v>05/2023</v>
      </c>
      <c r="B661" s="9">
        <v>367</v>
      </c>
      <c r="C661" s="10" t="s">
        <v>45</v>
      </c>
      <c r="D661" s="10">
        <v>0</v>
      </c>
      <c r="E661" s="11">
        <v>5504.71</v>
      </c>
    </row>
    <row r="662" spans="1:5" x14ac:dyDescent="0.25">
      <c r="A662" s="24" t="str">
        <f t="shared" si="11"/>
        <v>05/2023</v>
      </c>
      <c r="B662" s="10"/>
      <c r="C662" s="10"/>
      <c r="D662" s="10"/>
      <c r="E662" s="10"/>
    </row>
    <row r="663" spans="1:5" x14ac:dyDescent="0.25">
      <c r="A663" s="24" t="str">
        <f t="shared" si="11"/>
        <v>05/2023</v>
      </c>
      <c r="B663" s="6"/>
      <c r="C663" s="6" t="s">
        <v>139</v>
      </c>
      <c r="D663" s="6"/>
      <c r="E663" s="6"/>
    </row>
    <row r="664" spans="1:5" x14ac:dyDescent="0.25">
      <c r="A664" s="24" t="str">
        <f t="shared" si="11"/>
        <v>05/2023</v>
      </c>
      <c r="B664" s="10"/>
      <c r="C664" s="10" t="s">
        <v>140</v>
      </c>
      <c r="D664" s="10"/>
      <c r="E664" s="11">
        <v>7246.62</v>
      </c>
    </row>
    <row r="665" spans="1:5" x14ac:dyDescent="0.25">
      <c r="A665" s="24" t="str">
        <f t="shared" si="11"/>
        <v>05/2023</v>
      </c>
      <c r="B665" s="10"/>
      <c r="C665" s="10" t="s">
        <v>141</v>
      </c>
      <c r="D665" s="10"/>
      <c r="E665" s="11">
        <v>7246.62</v>
      </c>
    </row>
    <row r="666" spans="1:5" x14ac:dyDescent="0.25">
      <c r="A666" s="24" t="str">
        <f t="shared" si="11"/>
        <v>05/2023</v>
      </c>
      <c r="B666" s="10"/>
      <c r="C666" s="10" t="s">
        <v>142</v>
      </c>
      <c r="D666" s="10"/>
      <c r="E666" s="11">
        <v>7246.62</v>
      </c>
    </row>
    <row r="667" spans="1:5" x14ac:dyDescent="0.25">
      <c r="A667" s="24" t="str">
        <f t="shared" si="11"/>
        <v>05/2023</v>
      </c>
      <c r="B667" s="10"/>
      <c r="C667" s="10" t="s">
        <v>143</v>
      </c>
      <c r="D667" s="10"/>
      <c r="E667" s="11">
        <v>10726.15</v>
      </c>
    </row>
    <row r="668" spans="1:5" x14ac:dyDescent="0.25">
      <c r="A668" s="24" t="str">
        <f t="shared" si="11"/>
        <v>05/2023</v>
      </c>
      <c r="B668" s="10"/>
      <c r="C668" s="10" t="s">
        <v>144</v>
      </c>
      <c r="D668" s="10">
        <v>25.71</v>
      </c>
      <c r="E668" s="10"/>
    </row>
    <row r="669" spans="1:5" x14ac:dyDescent="0.25">
      <c r="A669" s="24" t="str">
        <f t="shared" si="11"/>
        <v>05/2023</v>
      </c>
      <c r="B669" s="10"/>
      <c r="C669" s="10" t="s">
        <v>145</v>
      </c>
      <c r="D669" s="10"/>
      <c r="E669" s="11">
        <v>10726.15</v>
      </c>
    </row>
    <row r="670" spans="1:5" x14ac:dyDescent="0.25">
      <c r="A670" s="24" t="str">
        <f t="shared" si="11"/>
        <v>05/2023</v>
      </c>
      <c r="B670" s="10"/>
      <c r="C670" s="10" t="s">
        <v>146</v>
      </c>
      <c r="D670" s="10"/>
      <c r="E670" s="10">
        <v>5.26</v>
      </c>
    </row>
    <row r="671" spans="1:5" x14ac:dyDescent="0.25">
      <c r="A671" s="24" t="str">
        <f t="shared" si="11"/>
        <v>05/2023</v>
      </c>
      <c r="B671" s="6"/>
      <c r="C671" s="6" t="s">
        <v>147</v>
      </c>
      <c r="D671" s="6"/>
      <c r="E671" s="6"/>
    </row>
    <row r="672" spans="1:5" x14ac:dyDescent="0.25">
      <c r="A672" s="24" t="str">
        <f t="shared" si="11"/>
        <v>05/2023</v>
      </c>
      <c r="B672" s="10"/>
      <c r="C672" s="10" t="s">
        <v>148</v>
      </c>
      <c r="D672" s="10"/>
      <c r="E672" s="11">
        <v>24813</v>
      </c>
    </row>
    <row r="673" spans="1:5" x14ac:dyDescent="0.25">
      <c r="A673" s="24" t="str">
        <f t="shared" si="11"/>
        <v>05/2023</v>
      </c>
      <c r="B673" s="10"/>
      <c r="C673" s="10" t="s">
        <v>149</v>
      </c>
      <c r="D673" s="10"/>
      <c r="E673" s="10">
        <v>0</v>
      </c>
    </row>
    <row r="674" spans="1:5" x14ac:dyDescent="0.25">
      <c r="A674" s="24" t="str">
        <f t="shared" si="11"/>
        <v>05/2023</v>
      </c>
      <c r="B674" s="6"/>
      <c r="C674" s="6" t="s">
        <v>150</v>
      </c>
      <c r="D674" s="6"/>
      <c r="E674" s="6"/>
    </row>
    <row r="675" spans="1:5" x14ac:dyDescent="0.25">
      <c r="A675" s="24" t="str">
        <f t="shared" si="11"/>
        <v>05/2023</v>
      </c>
      <c r="B675" s="10"/>
      <c r="C675" s="10" t="s">
        <v>151</v>
      </c>
      <c r="D675" s="10"/>
      <c r="E675" s="10">
        <v>0</v>
      </c>
    </row>
    <row r="676" spans="1:5" ht="30" x14ac:dyDescent="0.25">
      <c r="A676" s="24" t="str">
        <f t="shared" si="11"/>
        <v>05/2023</v>
      </c>
      <c r="B676" s="10"/>
      <c r="C676" s="10" t="s">
        <v>152</v>
      </c>
      <c r="D676" s="10"/>
      <c r="E676" s="10">
        <v>0</v>
      </c>
    </row>
    <row r="677" spans="1:5" x14ac:dyDescent="0.25">
      <c r="A677" s="24" t="str">
        <f t="shared" si="11"/>
        <v>05/2023</v>
      </c>
      <c r="B677" s="10"/>
      <c r="C677" s="10" t="s">
        <v>153</v>
      </c>
      <c r="D677" s="10"/>
      <c r="E677" s="10">
        <v>0</v>
      </c>
    </row>
    <row r="678" spans="1:5" x14ac:dyDescent="0.25">
      <c r="A678" s="24" t="str">
        <f t="shared" si="11"/>
        <v>05/2023</v>
      </c>
      <c r="B678" s="10"/>
      <c r="C678" s="10" t="s">
        <v>154</v>
      </c>
      <c r="D678" s="10"/>
      <c r="E678" s="10">
        <v>0</v>
      </c>
    </row>
    <row r="679" spans="1:5" x14ac:dyDescent="0.25">
      <c r="A679" s="24"/>
      <c r="B679" s="10"/>
      <c r="C679" s="10"/>
      <c r="D679" s="10"/>
      <c r="E679" s="10"/>
    </row>
    <row r="680" spans="1:5" x14ac:dyDescent="0.25">
      <c r="A680" s="24" t="str">
        <f>"04/2023"</f>
        <v>04/2023</v>
      </c>
      <c r="B680" s="5" t="s">
        <v>17</v>
      </c>
      <c r="C680" s="5"/>
      <c r="D680" s="5"/>
      <c r="E680" s="5"/>
    </row>
    <row r="681" spans="1:5" x14ac:dyDescent="0.25">
      <c r="A681" s="24" t="str">
        <f t="shared" ref="A681:A744" si="12">"04/2023"</f>
        <v>04/2023</v>
      </c>
      <c r="B681" s="6" t="s">
        <v>18</v>
      </c>
      <c r="C681" s="6" t="s">
        <v>46</v>
      </c>
      <c r="D681" s="6"/>
      <c r="E681" s="6"/>
    </row>
    <row r="682" spans="1:5" x14ac:dyDescent="0.25">
      <c r="A682" s="24" t="str">
        <f t="shared" si="12"/>
        <v>04/2023</v>
      </c>
      <c r="B682" s="6" t="s">
        <v>20</v>
      </c>
      <c r="C682" s="6" t="s">
        <v>21</v>
      </c>
      <c r="D682" s="6"/>
      <c r="E682" s="6"/>
    </row>
    <row r="683" spans="1:5" x14ac:dyDescent="0.25">
      <c r="A683" s="24" t="str">
        <f t="shared" si="12"/>
        <v>04/2023</v>
      </c>
      <c r="B683" s="7" t="s">
        <v>22</v>
      </c>
      <c r="C683" s="7" t="s">
        <v>23</v>
      </c>
      <c r="D683" s="7" t="s">
        <v>24</v>
      </c>
      <c r="E683" s="7" t="s">
        <v>25</v>
      </c>
    </row>
    <row r="684" spans="1:5" x14ac:dyDescent="0.25">
      <c r="A684" s="24" t="str">
        <f t="shared" si="12"/>
        <v>04/2023</v>
      </c>
      <c r="B684" s="9">
        <v>45040</v>
      </c>
      <c r="C684" s="10" t="s">
        <v>348</v>
      </c>
      <c r="D684" s="10">
        <v>0</v>
      </c>
      <c r="E684" s="10">
        <v>0</v>
      </c>
    </row>
    <row r="685" spans="1:5" x14ac:dyDescent="0.25">
      <c r="A685" s="24" t="str">
        <f t="shared" si="12"/>
        <v>04/2023</v>
      </c>
      <c r="B685" s="9">
        <v>45039</v>
      </c>
      <c r="C685" s="10" t="s">
        <v>349</v>
      </c>
      <c r="D685" s="10">
        <v>0</v>
      </c>
      <c r="E685" s="10">
        <v>24</v>
      </c>
    </row>
    <row r="686" spans="1:5" x14ac:dyDescent="0.25">
      <c r="A686" s="24" t="str">
        <f t="shared" si="12"/>
        <v>04/2023</v>
      </c>
      <c r="B686" s="9">
        <v>45038</v>
      </c>
      <c r="C686" s="10" t="s">
        <v>350</v>
      </c>
      <c r="D686" s="10">
        <v>0</v>
      </c>
      <c r="E686" s="10">
        <v>56</v>
      </c>
    </row>
    <row r="687" spans="1:5" x14ac:dyDescent="0.25">
      <c r="A687" s="24" t="str">
        <f t="shared" si="12"/>
        <v>04/2023</v>
      </c>
      <c r="B687" s="9">
        <v>45038</v>
      </c>
      <c r="C687" s="10" t="s">
        <v>201</v>
      </c>
      <c r="D687" s="10">
        <v>0</v>
      </c>
      <c r="E687" s="10">
        <v>9.91</v>
      </c>
    </row>
    <row r="688" spans="1:5" x14ac:dyDescent="0.25">
      <c r="A688" s="24" t="str">
        <f t="shared" si="12"/>
        <v>04/2023</v>
      </c>
      <c r="B688" s="9">
        <v>45038</v>
      </c>
      <c r="C688" s="10" t="s">
        <v>351</v>
      </c>
      <c r="D688" s="10">
        <v>0</v>
      </c>
      <c r="E688" s="10">
        <v>12</v>
      </c>
    </row>
    <row r="689" spans="1:5" x14ac:dyDescent="0.25">
      <c r="A689" s="24" t="str">
        <f t="shared" si="12"/>
        <v>04/2023</v>
      </c>
      <c r="B689" s="9">
        <v>45038</v>
      </c>
      <c r="C689" s="10" t="s">
        <v>352</v>
      </c>
      <c r="D689" s="10">
        <v>0</v>
      </c>
      <c r="E689" s="10">
        <v>22</v>
      </c>
    </row>
    <row r="690" spans="1:5" x14ac:dyDescent="0.25">
      <c r="A690" s="24" t="str">
        <f t="shared" si="12"/>
        <v>04/2023</v>
      </c>
      <c r="B690" s="9">
        <v>45038</v>
      </c>
      <c r="C690" s="10" t="s">
        <v>353</v>
      </c>
      <c r="D690" s="10">
        <v>0</v>
      </c>
      <c r="E690" s="10">
        <v>37</v>
      </c>
    </row>
    <row r="691" spans="1:5" x14ac:dyDescent="0.25">
      <c r="A691" s="24" t="str">
        <f t="shared" si="12"/>
        <v>04/2023</v>
      </c>
      <c r="B691" s="9">
        <v>45038</v>
      </c>
      <c r="C691" s="10" t="s">
        <v>201</v>
      </c>
      <c r="D691" s="10">
        <v>0</v>
      </c>
      <c r="E691" s="10">
        <v>9.98</v>
      </c>
    </row>
    <row r="692" spans="1:5" x14ac:dyDescent="0.25">
      <c r="A692" s="24" t="str">
        <f t="shared" si="12"/>
        <v>04/2023</v>
      </c>
      <c r="B692" s="9">
        <v>45037</v>
      </c>
      <c r="C692" s="10" t="s">
        <v>201</v>
      </c>
      <c r="D692" s="10">
        <v>0</v>
      </c>
      <c r="E692" s="10">
        <v>6.05</v>
      </c>
    </row>
    <row r="693" spans="1:5" x14ac:dyDescent="0.25">
      <c r="A693" s="24" t="str">
        <f t="shared" si="12"/>
        <v>04/2023</v>
      </c>
      <c r="B693" s="9">
        <v>45037</v>
      </c>
      <c r="C693" s="10" t="s">
        <v>354</v>
      </c>
      <c r="D693" s="10">
        <v>0</v>
      </c>
      <c r="E693" s="10">
        <v>190.27</v>
      </c>
    </row>
    <row r="694" spans="1:5" x14ac:dyDescent="0.25">
      <c r="A694" s="24" t="str">
        <f t="shared" si="12"/>
        <v>04/2023</v>
      </c>
      <c r="B694" s="9">
        <v>45037</v>
      </c>
      <c r="C694" s="10" t="s">
        <v>355</v>
      </c>
      <c r="D694" s="10">
        <v>0</v>
      </c>
      <c r="E694" s="10">
        <v>40.97</v>
      </c>
    </row>
    <row r="695" spans="1:5" x14ac:dyDescent="0.25">
      <c r="A695" s="24" t="str">
        <f t="shared" si="12"/>
        <v>04/2023</v>
      </c>
      <c r="B695" s="9">
        <v>45037</v>
      </c>
      <c r="C695" s="10" t="s">
        <v>356</v>
      </c>
      <c r="D695" s="10">
        <v>0</v>
      </c>
      <c r="E695" s="10">
        <v>17.36</v>
      </c>
    </row>
    <row r="696" spans="1:5" x14ac:dyDescent="0.25">
      <c r="A696" s="24" t="str">
        <f t="shared" si="12"/>
        <v>04/2023</v>
      </c>
      <c r="B696" s="9">
        <v>45037</v>
      </c>
      <c r="C696" s="10" t="s">
        <v>201</v>
      </c>
      <c r="D696" s="10">
        <v>0</v>
      </c>
      <c r="E696" s="10">
        <v>9.9499999999999993</v>
      </c>
    </row>
    <row r="697" spans="1:5" x14ac:dyDescent="0.25">
      <c r="A697" s="24" t="str">
        <f t="shared" si="12"/>
        <v>04/2023</v>
      </c>
      <c r="B697" s="9">
        <v>45036</v>
      </c>
      <c r="C697" s="10" t="s">
        <v>357</v>
      </c>
      <c r="D697" s="10">
        <v>0</v>
      </c>
      <c r="E697" s="10">
        <v>45.9</v>
      </c>
    </row>
    <row r="698" spans="1:5" x14ac:dyDescent="0.25">
      <c r="A698" s="24" t="str">
        <f t="shared" si="12"/>
        <v>04/2023</v>
      </c>
      <c r="B698" s="9">
        <v>45036</v>
      </c>
      <c r="C698" s="10" t="s">
        <v>34</v>
      </c>
      <c r="D698" s="10">
        <v>0</v>
      </c>
      <c r="E698" s="10">
        <v>119.35</v>
      </c>
    </row>
    <row r="699" spans="1:5" x14ac:dyDescent="0.25">
      <c r="A699" s="24" t="str">
        <f t="shared" si="12"/>
        <v>04/2023</v>
      </c>
      <c r="B699" s="9">
        <v>45036</v>
      </c>
      <c r="C699" s="10" t="s">
        <v>73</v>
      </c>
      <c r="D699" s="10">
        <v>0</v>
      </c>
      <c r="E699" s="10">
        <v>6.49</v>
      </c>
    </row>
    <row r="700" spans="1:5" x14ac:dyDescent="0.25">
      <c r="A700" s="24" t="str">
        <f t="shared" si="12"/>
        <v>04/2023</v>
      </c>
      <c r="B700" s="9">
        <v>45036</v>
      </c>
      <c r="C700" s="10" t="s">
        <v>358</v>
      </c>
      <c r="D700" s="10">
        <v>0</v>
      </c>
      <c r="E700" s="10">
        <v>25</v>
      </c>
    </row>
    <row r="701" spans="1:5" x14ac:dyDescent="0.25">
      <c r="A701" s="24" t="str">
        <f t="shared" si="12"/>
        <v>04/2023</v>
      </c>
      <c r="B701" s="9">
        <v>45036</v>
      </c>
      <c r="C701" s="10" t="s">
        <v>215</v>
      </c>
      <c r="D701" s="10">
        <v>0</v>
      </c>
      <c r="E701" s="10">
        <v>35</v>
      </c>
    </row>
    <row r="702" spans="1:5" x14ac:dyDescent="0.25">
      <c r="A702" s="24" t="str">
        <f t="shared" si="12"/>
        <v>04/2023</v>
      </c>
      <c r="B702" s="9">
        <v>45036</v>
      </c>
      <c r="C702" s="10" t="s">
        <v>63</v>
      </c>
      <c r="D702" s="10">
        <v>0</v>
      </c>
      <c r="E702" s="10">
        <v>56.8</v>
      </c>
    </row>
    <row r="703" spans="1:5" x14ac:dyDescent="0.25">
      <c r="A703" s="24" t="str">
        <f t="shared" si="12"/>
        <v>04/2023</v>
      </c>
      <c r="B703" s="9">
        <v>45036</v>
      </c>
      <c r="C703" s="10" t="s">
        <v>358</v>
      </c>
      <c r="D703" s="10">
        <v>0</v>
      </c>
      <c r="E703" s="10">
        <v>10</v>
      </c>
    </row>
    <row r="704" spans="1:5" x14ac:dyDescent="0.25">
      <c r="A704" s="24" t="str">
        <f t="shared" si="12"/>
        <v>04/2023</v>
      </c>
      <c r="B704" s="9">
        <v>45036</v>
      </c>
      <c r="C704" s="10" t="s">
        <v>359</v>
      </c>
      <c r="D704" s="10">
        <v>0</v>
      </c>
      <c r="E704" s="10">
        <v>8</v>
      </c>
    </row>
    <row r="705" spans="1:5" x14ac:dyDescent="0.25">
      <c r="A705" s="24" t="str">
        <f t="shared" si="12"/>
        <v>04/2023</v>
      </c>
      <c r="B705" s="9">
        <v>45036</v>
      </c>
      <c r="C705" s="10" t="s">
        <v>358</v>
      </c>
      <c r="D705" s="10">
        <v>0</v>
      </c>
      <c r="E705" s="10">
        <v>15</v>
      </c>
    </row>
    <row r="706" spans="1:5" x14ac:dyDescent="0.25">
      <c r="A706" s="24" t="str">
        <f t="shared" si="12"/>
        <v>04/2023</v>
      </c>
      <c r="B706" s="9">
        <v>45035</v>
      </c>
      <c r="C706" s="10" t="s">
        <v>360</v>
      </c>
      <c r="D706" s="10">
        <v>0</v>
      </c>
      <c r="E706" s="10">
        <v>80.19</v>
      </c>
    </row>
    <row r="707" spans="1:5" x14ac:dyDescent="0.25">
      <c r="A707" s="24" t="str">
        <f t="shared" si="12"/>
        <v>04/2023</v>
      </c>
      <c r="B707" s="9">
        <v>45034</v>
      </c>
      <c r="C707" s="10" t="s">
        <v>79</v>
      </c>
      <c r="D707" s="10">
        <v>0</v>
      </c>
      <c r="E707" s="10">
        <v>10.6</v>
      </c>
    </row>
    <row r="708" spans="1:5" x14ac:dyDescent="0.25">
      <c r="A708" s="24" t="str">
        <f t="shared" si="12"/>
        <v>04/2023</v>
      </c>
      <c r="B708" s="9">
        <v>45034</v>
      </c>
      <c r="C708" s="10" t="s">
        <v>361</v>
      </c>
      <c r="D708" s="10">
        <v>0</v>
      </c>
      <c r="E708" s="10">
        <v>60</v>
      </c>
    </row>
    <row r="709" spans="1:5" x14ac:dyDescent="0.25">
      <c r="A709" s="24" t="str">
        <f t="shared" si="12"/>
        <v>04/2023</v>
      </c>
      <c r="B709" s="9">
        <v>45032</v>
      </c>
      <c r="C709" s="10" t="s">
        <v>277</v>
      </c>
      <c r="D709" s="10">
        <v>0</v>
      </c>
      <c r="E709" s="10">
        <v>40</v>
      </c>
    </row>
    <row r="710" spans="1:5" x14ac:dyDescent="0.25">
      <c r="A710" s="24" t="str">
        <f t="shared" si="12"/>
        <v>04/2023</v>
      </c>
      <c r="B710" s="9">
        <v>45032</v>
      </c>
      <c r="C710" s="10" t="s">
        <v>265</v>
      </c>
      <c r="D710" s="10">
        <v>0</v>
      </c>
      <c r="E710" s="10">
        <v>196.62</v>
      </c>
    </row>
    <row r="711" spans="1:5" x14ac:dyDescent="0.25">
      <c r="A711" s="24" t="str">
        <f t="shared" si="12"/>
        <v>04/2023</v>
      </c>
      <c r="B711" s="9">
        <v>45030</v>
      </c>
      <c r="C711" s="10" t="s">
        <v>27</v>
      </c>
      <c r="D711" s="10">
        <v>0</v>
      </c>
      <c r="E711" s="10">
        <v>121.43</v>
      </c>
    </row>
    <row r="712" spans="1:5" x14ac:dyDescent="0.25">
      <c r="A712" s="24" t="str">
        <f t="shared" si="12"/>
        <v>04/2023</v>
      </c>
      <c r="B712" s="9">
        <v>45030</v>
      </c>
      <c r="C712" s="10" t="s">
        <v>63</v>
      </c>
      <c r="D712" s="10">
        <v>0</v>
      </c>
      <c r="E712" s="10">
        <v>55.72</v>
      </c>
    </row>
    <row r="713" spans="1:5" x14ac:dyDescent="0.25">
      <c r="A713" s="24" t="str">
        <f t="shared" si="12"/>
        <v>04/2023</v>
      </c>
      <c r="B713" s="9">
        <v>45030</v>
      </c>
      <c r="C713" s="10" t="s">
        <v>79</v>
      </c>
      <c r="D713" s="10">
        <v>0</v>
      </c>
      <c r="E713" s="10">
        <v>7.8</v>
      </c>
    </row>
    <row r="714" spans="1:5" x14ac:dyDescent="0.25">
      <c r="A714" s="24" t="str">
        <f t="shared" si="12"/>
        <v>04/2023</v>
      </c>
      <c r="B714" s="9">
        <v>45029</v>
      </c>
      <c r="C714" s="10" t="s">
        <v>27</v>
      </c>
      <c r="D714" s="10">
        <v>0</v>
      </c>
      <c r="E714" s="10">
        <v>21.04</v>
      </c>
    </row>
    <row r="715" spans="1:5" x14ac:dyDescent="0.25">
      <c r="A715" s="24" t="str">
        <f t="shared" si="12"/>
        <v>04/2023</v>
      </c>
      <c r="B715" s="9">
        <v>45028</v>
      </c>
      <c r="C715" s="10" t="s">
        <v>362</v>
      </c>
      <c r="D715" s="10">
        <v>0</v>
      </c>
      <c r="E715" s="10">
        <v>9</v>
      </c>
    </row>
    <row r="716" spans="1:5" x14ac:dyDescent="0.25">
      <c r="A716" s="24" t="str">
        <f t="shared" si="12"/>
        <v>04/2023</v>
      </c>
      <c r="B716" s="9">
        <v>45028</v>
      </c>
      <c r="C716" s="10" t="s">
        <v>363</v>
      </c>
      <c r="D716" s="10">
        <v>0</v>
      </c>
      <c r="E716" s="10">
        <v>28</v>
      </c>
    </row>
    <row r="717" spans="1:5" x14ac:dyDescent="0.25">
      <c r="A717" s="24" t="str">
        <f t="shared" si="12"/>
        <v>04/2023</v>
      </c>
      <c r="B717" s="9">
        <v>45027</v>
      </c>
      <c r="C717" s="10" t="s">
        <v>315</v>
      </c>
      <c r="D717" s="10">
        <v>0</v>
      </c>
      <c r="E717" s="10">
        <v>53.9</v>
      </c>
    </row>
    <row r="718" spans="1:5" x14ac:dyDescent="0.25">
      <c r="A718" s="24" t="str">
        <f t="shared" si="12"/>
        <v>04/2023</v>
      </c>
      <c r="B718" s="9">
        <v>45027</v>
      </c>
      <c r="C718" s="10" t="s">
        <v>63</v>
      </c>
      <c r="D718" s="10">
        <v>0</v>
      </c>
      <c r="E718" s="10">
        <v>72.599999999999994</v>
      </c>
    </row>
    <row r="719" spans="1:5" x14ac:dyDescent="0.25">
      <c r="A719" s="24" t="str">
        <f t="shared" si="12"/>
        <v>04/2023</v>
      </c>
      <c r="B719" s="9">
        <v>45026</v>
      </c>
      <c r="C719" s="10" t="s">
        <v>364</v>
      </c>
      <c r="D719" s="10">
        <v>0</v>
      </c>
      <c r="E719" s="10">
        <v>22</v>
      </c>
    </row>
    <row r="720" spans="1:5" x14ac:dyDescent="0.25">
      <c r="A720" s="24" t="str">
        <f t="shared" si="12"/>
        <v>04/2023</v>
      </c>
      <c r="B720" s="9">
        <v>45025</v>
      </c>
      <c r="C720" s="10" t="s">
        <v>365</v>
      </c>
      <c r="D720" s="10">
        <v>0</v>
      </c>
      <c r="E720" s="10">
        <v>55.79</v>
      </c>
    </row>
    <row r="721" spans="1:5" x14ac:dyDescent="0.25">
      <c r="A721" s="24" t="str">
        <f t="shared" si="12"/>
        <v>04/2023</v>
      </c>
      <c r="B721" s="9">
        <v>45025</v>
      </c>
      <c r="C721" s="10" t="s">
        <v>335</v>
      </c>
      <c r="D721" s="10">
        <v>0</v>
      </c>
      <c r="E721" s="10">
        <v>79.94</v>
      </c>
    </row>
    <row r="722" spans="1:5" x14ac:dyDescent="0.25">
      <c r="A722" s="24" t="str">
        <f t="shared" si="12"/>
        <v>04/2023</v>
      </c>
      <c r="B722" s="9">
        <v>45025</v>
      </c>
      <c r="C722" s="10" t="s">
        <v>38</v>
      </c>
      <c r="D722" s="10">
        <v>0</v>
      </c>
      <c r="E722" s="10">
        <v>100.48</v>
      </c>
    </row>
    <row r="723" spans="1:5" x14ac:dyDescent="0.25">
      <c r="A723" s="24" t="str">
        <f t="shared" si="12"/>
        <v>04/2023</v>
      </c>
      <c r="B723" s="9">
        <v>45024</v>
      </c>
      <c r="C723" s="10" t="s">
        <v>265</v>
      </c>
      <c r="D723" s="10">
        <v>0</v>
      </c>
      <c r="E723" s="10">
        <v>157.03</v>
      </c>
    </row>
    <row r="724" spans="1:5" x14ac:dyDescent="0.25">
      <c r="A724" s="24" t="str">
        <f t="shared" si="12"/>
        <v>04/2023</v>
      </c>
      <c r="B724" s="9">
        <v>45024</v>
      </c>
      <c r="C724" s="10" t="s">
        <v>335</v>
      </c>
      <c r="D724" s="10">
        <v>0</v>
      </c>
      <c r="E724" s="10">
        <v>61.23</v>
      </c>
    </row>
    <row r="725" spans="1:5" x14ac:dyDescent="0.25">
      <c r="A725" s="24" t="str">
        <f t="shared" si="12"/>
        <v>04/2023</v>
      </c>
      <c r="B725" s="9">
        <v>45022</v>
      </c>
      <c r="C725" s="10" t="s">
        <v>275</v>
      </c>
      <c r="D725" s="10">
        <v>0</v>
      </c>
      <c r="E725" s="10">
        <v>133.35</v>
      </c>
    </row>
    <row r="726" spans="1:5" x14ac:dyDescent="0.25">
      <c r="A726" s="24" t="str">
        <f t="shared" si="12"/>
        <v>04/2023</v>
      </c>
      <c r="B726" s="9">
        <v>45022</v>
      </c>
      <c r="C726" s="10" t="s">
        <v>366</v>
      </c>
      <c r="D726" s="10">
        <v>0</v>
      </c>
      <c r="E726" s="10">
        <v>118</v>
      </c>
    </row>
    <row r="727" spans="1:5" x14ac:dyDescent="0.25">
      <c r="A727" s="24" t="str">
        <f t="shared" si="12"/>
        <v>04/2023</v>
      </c>
      <c r="B727" s="9">
        <v>45021</v>
      </c>
      <c r="C727" s="10" t="s">
        <v>27</v>
      </c>
      <c r="D727" s="10">
        <v>0</v>
      </c>
      <c r="E727" s="10">
        <v>148.13</v>
      </c>
    </row>
    <row r="728" spans="1:5" x14ac:dyDescent="0.25">
      <c r="A728" s="24" t="str">
        <f t="shared" si="12"/>
        <v>04/2023</v>
      </c>
      <c r="B728" s="9">
        <v>45021</v>
      </c>
      <c r="C728" s="10" t="s">
        <v>367</v>
      </c>
      <c r="D728" s="10">
        <v>0</v>
      </c>
      <c r="E728" s="10">
        <v>34</v>
      </c>
    </row>
    <row r="729" spans="1:5" x14ac:dyDescent="0.25">
      <c r="A729" s="24" t="str">
        <f t="shared" si="12"/>
        <v>04/2023</v>
      </c>
      <c r="B729" s="9">
        <v>45020</v>
      </c>
      <c r="C729" s="10" t="s">
        <v>234</v>
      </c>
      <c r="D729" s="10">
        <v>0</v>
      </c>
      <c r="E729" s="10">
        <v>69.900000000000006</v>
      </c>
    </row>
    <row r="730" spans="1:5" x14ac:dyDescent="0.25">
      <c r="A730" s="24" t="str">
        <f t="shared" si="12"/>
        <v>04/2023</v>
      </c>
      <c r="B730" s="9">
        <v>45020</v>
      </c>
      <c r="C730" s="10" t="s">
        <v>38</v>
      </c>
      <c r="D730" s="10">
        <v>0</v>
      </c>
      <c r="E730" s="10">
        <v>88.17</v>
      </c>
    </row>
    <row r="731" spans="1:5" x14ac:dyDescent="0.25">
      <c r="A731" s="24" t="str">
        <f t="shared" si="12"/>
        <v>04/2023</v>
      </c>
      <c r="B731" s="9">
        <v>45020</v>
      </c>
      <c r="C731" s="10" t="s">
        <v>267</v>
      </c>
      <c r="D731" s="10">
        <v>0</v>
      </c>
      <c r="E731" s="10">
        <v>55.9</v>
      </c>
    </row>
    <row r="732" spans="1:5" x14ac:dyDescent="0.25">
      <c r="A732" s="24" t="str">
        <f t="shared" si="12"/>
        <v>04/2023</v>
      </c>
      <c r="B732" s="9">
        <v>45020</v>
      </c>
      <c r="C732" s="10" t="s">
        <v>368</v>
      </c>
      <c r="D732" s="10">
        <v>0</v>
      </c>
      <c r="E732" s="10">
        <v>84.11</v>
      </c>
    </row>
    <row r="733" spans="1:5" x14ac:dyDescent="0.25">
      <c r="A733" s="24" t="str">
        <f t="shared" si="12"/>
        <v>04/2023</v>
      </c>
      <c r="B733" s="9">
        <v>45020</v>
      </c>
      <c r="C733" s="10" t="s">
        <v>369</v>
      </c>
      <c r="D733" s="10">
        <v>0</v>
      </c>
      <c r="E733" s="10">
        <v>62</v>
      </c>
    </row>
    <row r="734" spans="1:5" x14ac:dyDescent="0.25">
      <c r="A734" s="24" t="str">
        <f t="shared" si="12"/>
        <v>04/2023</v>
      </c>
      <c r="B734" s="9">
        <v>45020</v>
      </c>
      <c r="C734" s="10" t="s">
        <v>287</v>
      </c>
      <c r="D734" s="10">
        <v>0</v>
      </c>
      <c r="E734" s="10">
        <v>20.99</v>
      </c>
    </row>
    <row r="735" spans="1:5" x14ac:dyDescent="0.25">
      <c r="A735" s="24" t="str">
        <f t="shared" si="12"/>
        <v>04/2023</v>
      </c>
      <c r="B735" s="9">
        <v>45017</v>
      </c>
      <c r="C735" s="10" t="s">
        <v>234</v>
      </c>
      <c r="D735" s="10">
        <v>0</v>
      </c>
      <c r="E735" s="10">
        <v>69.900000000000006</v>
      </c>
    </row>
    <row r="736" spans="1:5" x14ac:dyDescent="0.25">
      <c r="A736" s="24" t="str">
        <f t="shared" si="12"/>
        <v>04/2023</v>
      </c>
      <c r="B736" s="9">
        <v>45016</v>
      </c>
      <c r="C736" s="10" t="s">
        <v>156</v>
      </c>
      <c r="D736" s="10">
        <v>0</v>
      </c>
      <c r="E736" s="10">
        <v>133.76</v>
      </c>
    </row>
    <row r="737" spans="1:5" x14ac:dyDescent="0.25">
      <c r="A737" s="24" t="str">
        <f t="shared" si="12"/>
        <v>04/2023</v>
      </c>
      <c r="B737" s="9">
        <v>45016</v>
      </c>
      <c r="C737" s="10" t="s">
        <v>27</v>
      </c>
      <c r="D737" s="10">
        <v>0</v>
      </c>
      <c r="E737" s="10">
        <v>138.66</v>
      </c>
    </row>
    <row r="738" spans="1:5" x14ac:dyDescent="0.25">
      <c r="A738" s="24" t="str">
        <f t="shared" si="12"/>
        <v>04/2023</v>
      </c>
      <c r="B738" s="9">
        <v>45015</v>
      </c>
      <c r="C738" s="10" t="s">
        <v>74</v>
      </c>
      <c r="D738" s="10">
        <v>0</v>
      </c>
      <c r="E738" s="11">
        <v>-5751.85</v>
      </c>
    </row>
    <row r="739" spans="1:5" x14ac:dyDescent="0.25">
      <c r="A739" s="24" t="str">
        <f t="shared" si="12"/>
        <v>04/2023</v>
      </c>
      <c r="B739" s="9">
        <v>45015</v>
      </c>
      <c r="C739" s="10" t="s">
        <v>34</v>
      </c>
      <c r="D739" s="10">
        <v>0</v>
      </c>
      <c r="E739" s="10">
        <v>121</v>
      </c>
    </row>
    <row r="740" spans="1:5" x14ac:dyDescent="0.25">
      <c r="A740" s="24" t="str">
        <f t="shared" si="12"/>
        <v>04/2023</v>
      </c>
      <c r="B740" s="9">
        <v>45015</v>
      </c>
      <c r="C740" s="10" t="s">
        <v>315</v>
      </c>
      <c r="D740" s="10">
        <v>0</v>
      </c>
      <c r="E740" s="10">
        <v>45.65</v>
      </c>
    </row>
    <row r="741" spans="1:5" x14ac:dyDescent="0.25">
      <c r="A741" s="24" t="str">
        <f t="shared" si="12"/>
        <v>04/2023</v>
      </c>
      <c r="B741" s="9">
        <v>45014</v>
      </c>
      <c r="C741" s="10" t="s">
        <v>370</v>
      </c>
      <c r="D741" s="10">
        <v>0</v>
      </c>
      <c r="E741" s="10">
        <v>163.89</v>
      </c>
    </row>
    <row r="742" spans="1:5" x14ac:dyDescent="0.25">
      <c r="A742" s="24" t="str">
        <f t="shared" si="12"/>
        <v>04/2023</v>
      </c>
      <c r="B742" s="9">
        <v>45013</v>
      </c>
      <c r="C742" s="10" t="s">
        <v>371</v>
      </c>
      <c r="D742" s="10">
        <v>0</v>
      </c>
      <c r="E742" s="10">
        <v>40</v>
      </c>
    </row>
    <row r="743" spans="1:5" x14ac:dyDescent="0.25">
      <c r="A743" s="24" t="str">
        <f t="shared" si="12"/>
        <v>04/2023</v>
      </c>
      <c r="B743" s="9">
        <v>45012</v>
      </c>
      <c r="C743" s="10" t="s">
        <v>27</v>
      </c>
      <c r="D743" s="10">
        <v>0</v>
      </c>
      <c r="E743" s="10">
        <v>67.63</v>
      </c>
    </row>
    <row r="744" spans="1:5" x14ac:dyDescent="0.25">
      <c r="A744" s="24" t="str">
        <f t="shared" si="12"/>
        <v>04/2023</v>
      </c>
      <c r="B744" s="9">
        <v>45011</v>
      </c>
      <c r="C744" s="10" t="s">
        <v>357</v>
      </c>
      <c r="D744" s="10">
        <v>0</v>
      </c>
      <c r="E744" s="10">
        <v>45.9</v>
      </c>
    </row>
    <row r="745" spans="1:5" x14ac:dyDescent="0.25">
      <c r="A745" s="24" t="str">
        <f t="shared" ref="A745:A808" si="13">"04/2023"</f>
        <v>04/2023</v>
      </c>
      <c r="B745" s="9">
        <v>45010</v>
      </c>
      <c r="C745" s="10" t="s">
        <v>314</v>
      </c>
      <c r="D745" s="10">
        <v>0</v>
      </c>
      <c r="E745" s="10">
        <v>92.09</v>
      </c>
    </row>
    <row r="746" spans="1:5" x14ac:dyDescent="0.25">
      <c r="A746" s="24" t="str">
        <f t="shared" si="13"/>
        <v>04/2023</v>
      </c>
      <c r="B746" s="9">
        <v>45009</v>
      </c>
      <c r="C746" s="10" t="s">
        <v>27</v>
      </c>
      <c r="D746" s="10">
        <v>0</v>
      </c>
      <c r="E746" s="10">
        <v>46.84</v>
      </c>
    </row>
    <row r="747" spans="1:5" x14ac:dyDescent="0.25">
      <c r="A747" s="24" t="str">
        <f t="shared" si="13"/>
        <v>04/2023</v>
      </c>
      <c r="B747" s="9">
        <v>45008</v>
      </c>
      <c r="C747" s="10" t="s">
        <v>27</v>
      </c>
      <c r="D747" s="10">
        <v>0</v>
      </c>
      <c r="E747" s="10">
        <v>185.67</v>
      </c>
    </row>
    <row r="748" spans="1:5" x14ac:dyDescent="0.25">
      <c r="A748" s="24" t="str">
        <f t="shared" si="13"/>
        <v>04/2023</v>
      </c>
      <c r="B748" s="9">
        <v>45008</v>
      </c>
      <c r="C748" s="10" t="s">
        <v>372</v>
      </c>
      <c r="D748" s="10">
        <v>0</v>
      </c>
      <c r="E748" s="10">
        <v>48</v>
      </c>
    </row>
    <row r="749" spans="1:5" x14ac:dyDescent="0.25">
      <c r="A749" s="24" t="str">
        <f t="shared" si="13"/>
        <v>04/2023</v>
      </c>
      <c r="B749" s="9">
        <v>44954</v>
      </c>
      <c r="C749" s="10" t="s">
        <v>373</v>
      </c>
      <c r="D749" s="10">
        <v>0</v>
      </c>
      <c r="E749" s="10">
        <v>310.11</v>
      </c>
    </row>
    <row r="750" spans="1:5" x14ac:dyDescent="0.25">
      <c r="A750" s="24" t="str">
        <f t="shared" si="13"/>
        <v>04/2023</v>
      </c>
      <c r="B750" s="9">
        <v>44939</v>
      </c>
      <c r="C750" s="10" t="s">
        <v>374</v>
      </c>
      <c r="D750" s="10">
        <v>0</v>
      </c>
      <c r="E750" s="10">
        <v>85</v>
      </c>
    </row>
    <row r="751" spans="1:5" x14ac:dyDescent="0.25">
      <c r="A751" s="24" t="str">
        <f t="shared" si="13"/>
        <v>04/2023</v>
      </c>
      <c r="B751" s="9">
        <v>44879</v>
      </c>
      <c r="C751" s="10" t="s">
        <v>375</v>
      </c>
      <c r="D751" s="10">
        <v>0</v>
      </c>
      <c r="E751" s="10">
        <v>479.13</v>
      </c>
    </row>
    <row r="752" spans="1:5" x14ac:dyDescent="0.25">
      <c r="A752" s="24" t="str">
        <f t="shared" si="13"/>
        <v>04/2023</v>
      </c>
      <c r="B752" s="9">
        <v>44798</v>
      </c>
      <c r="C752" s="10" t="s">
        <v>376</v>
      </c>
      <c r="D752" s="10">
        <v>0</v>
      </c>
      <c r="E752" s="10">
        <v>239.9</v>
      </c>
    </row>
    <row r="753" spans="1:5" x14ac:dyDescent="0.25">
      <c r="A753" s="24" t="str">
        <f t="shared" si="13"/>
        <v>04/2023</v>
      </c>
      <c r="B753" s="9">
        <v>367</v>
      </c>
      <c r="C753" s="10" t="s">
        <v>45</v>
      </c>
      <c r="D753" s="10">
        <v>0</v>
      </c>
      <c r="E753" s="11">
        <v>5118.08</v>
      </c>
    </row>
    <row r="754" spans="1:5" x14ac:dyDescent="0.25">
      <c r="A754" s="24" t="str">
        <f t="shared" si="13"/>
        <v>04/2023</v>
      </c>
      <c r="B754" s="6" t="s">
        <v>89</v>
      </c>
      <c r="C754" s="6" t="s">
        <v>95</v>
      </c>
      <c r="D754" s="6"/>
      <c r="E754" s="6"/>
    </row>
    <row r="755" spans="1:5" x14ac:dyDescent="0.25">
      <c r="A755" s="24" t="str">
        <f t="shared" si="13"/>
        <v>04/2023</v>
      </c>
      <c r="B755" s="6" t="s">
        <v>20</v>
      </c>
      <c r="C755" s="6" t="s">
        <v>91</v>
      </c>
      <c r="D755" s="6"/>
      <c r="E755" s="6"/>
    </row>
    <row r="756" spans="1:5" x14ac:dyDescent="0.25">
      <c r="A756" s="24" t="str">
        <f t="shared" si="13"/>
        <v>04/2023</v>
      </c>
      <c r="B756" s="7" t="s">
        <v>22</v>
      </c>
      <c r="C756" s="7" t="s">
        <v>23</v>
      </c>
      <c r="D756" s="7" t="s">
        <v>24</v>
      </c>
      <c r="E756" s="7" t="s">
        <v>25</v>
      </c>
    </row>
    <row r="757" spans="1:5" x14ac:dyDescent="0.25">
      <c r="A757" s="24" t="str">
        <f t="shared" si="13"/>
        <v>04/2023</v>
      </c>
      <c r="B757" s="9">
        <v>45036</v>
      </c>
      <c r="C757" s="10" t="s">
        <v>332</v>
      </c>
      <c r="D757" s="10">
        <v>3.02</v>
      </c>
      <c r="E757" s="10">
        <v>16.149999999999999</v>
      </c>
    </row>
    <row r="758" spans="1:5" x14ac:dyDescent="0.25">
      <c r="A758" s="24" t="str">
        <f t="shared" si="13"/>
        <v>04/2023</v>
      </c>
      <c r="B758" s="9">
        <v>45036</v>
      </c>
      <c r="C758" s="10" t="s">
        <v>333</v>
      </c>
      <c r="D758" s="10">
        <v>0</v>
      </c>
      <c r="E758" s="10">
        <v>0.82</v>
      </c>
    </row>
    <row r="759" spans="1:5" x14ac:dyDescent="0.25">
      <c r="A759" s="24" t="str">
        <f t="shared" si="13"/>
        <v>04/2023</v>
      </c>
      <c r="B759" s="9">
        <v>367</v>
      </c>
      <c r="C759" s="10" t="s">
        <v>45</v>
      </c>
      <c r="D759" s="10">
        <v>3.02</v>
      </c>
      <c r="E759" s="10">
        <v>16.97</v>
      </c>
    </row>
    <row r="760" spans="1:5" x14ac:dyDescent="0.25">
      <c r="A760" s="24" t="str">
        <f t="shared" si="13"/>
        <v>04/2023</v>
      </c>
      <c r="B760" s="6" t="s">
        <v>102</v>
      </c>
      <c r="C760" s="6" t="s">
        <v>113</v>
      </c>
      <c r="D760" s="6"/>
      <c r="E760" s="6"/>
    </row>
    <row r="761" spans="1:5" x14ac:dyDescent="0.25">
      <c r="A761" s="24" t="str">
        <f t="shared" si="13"/>
        <v>04/2023</v>
      </c>
      <c r="B761" s="6" t="s">
        <v>20</v>
      </c>
      <c r="C761" s="6" t="s">
        <v>104</v>
      </c>
      <c r="D761" s="6"/>
      <c r="E761" s="6"/>
    </row>
    <row r="762" spans="1:5" x14ac:dyDescent="0.25">
      <c r="A762" s="24" t="str">
        <f t="shared" si="13"/>
        <v>04/2023</v>
      </c>
      <c r="B762" s="7" t="s">
        <v>22</v>
      </c>
      <c r="C762" s="7" t="s">
        <v>23</v>
      </c>
      <c r="D762" s="7" t="s">
        <v>24</v>
      </c>
      <c r="E762" s="7" t="s">
        <v>25</v>
      </c>
    </row>
    <row r="763" spans="1:5" x14ac:dyDescent="0.25">
      <c r="A763" s="24" t="str">
        <f t="shared" si="13"/>
        <v>04/2023</v>
      </c>
      <c r="B763" s="9">
        <v>45038</v>
      </c>
      <c r="C763" s="10" t="s">
        <v>377</v>
      </c>
      <c r="D763" s="10">
        <v>0</v>
      </c>
      <c r="E763" s="10">
        <v>9.9</v>
      </c>
    </row>
    <row r="764" spans="1:5" x14ac:dyDescent="0.25">
      <c r="A764" s="24" t="str">
        <f t="shared" si="13"/>
        <v>04/2023</v>
      </c>
      <c r="B764" s="9">
        <v>45038</v>
      </c>
      <c r="C764" s="10" t="s">
        <v>378</v>
      </c>
      <c r="D764" s="10">
        <v>0</v>
      </c>
      <c r="E764" s="10">
        <v>45</v>
      </c>
    </row>
    <row r="765" spans="1:5" x14ac:dyDescent="0.25">
      <c r="A765" s="24" t="str">
        <f t="shared" si="13"/>
        <v>04/2023</v>
      </c>
      <c r="B765" s="9">
        <v>45035</v>
      </c>
      <c r="C765" s="10" t="s">
        <v>379</v>
      </c>
      <c r="D765" s="10">
        <v>0</v>
      </c>
      <c r="E765" s="10">
        <v>11.28</v>
      </c>
    </row>
    <row r="766" spans="1:5" x14ac:dyDescent="0.25">
      <c r="A766" s="24" t="str">
        <f t="shared" si="13"/>
        <v>04/2023</v>
      </c>
      <c r="B766" s="9">
        <v>45035</v>
      </c>
      <c r="C766" s="10" t="s">
        <v>78</v>
      </c>
      <c r="D766" s="10">
        <v>0</v>
      </c>
      <c r="E766" s="10">
        <v>50.3</v>
      </c>
    </row>
    <row r="767" spans="1:5" x14ac:dyDescent="0.25">
      <c r="A767" s="24" t="str">
        <f t="shared" si="13"/>
        <v>04/2023</v>
      </c>
      <c r="B767" s="9">
        <v>45035</v>
      </c>
      <c r="C767" s="10" t="s">
        <v>380</v>
      </c>
      <c r="D767" s="10">
        <v>0</v>
      </c>
      <c r="E767" s="10">
        <v>12.4</v>
      </c>
    </row>
    <row r="768" spans="1:5" x14ac:dyDescent="0.25">
      <c r="A768" s="24" t="str">
        <f t="shared" si="13"/>
        <v>04/2023</v>
      </c>
      <c r="B768" s="9">
        <v>45033</v>
      </c>
      <c r="C768" s="10" t="s">
        <v>307</v>
      </c>
      <c r="D768" s="10">
        <v>0</v>
      </c>
      <c r="E768" s="10">
        <v>87.44</v>
      </c>
    </row>
    <row r="769" spans="1:5" x14ac:dyDescent="0.25">
      <c r="A769" s="24" t="str">
        <f t="shared" si="13"/>
        <v>04/2023</v>
      </c>
      <c r="B769" s="9">
        <v>45033</v>
      </c>
      <c r="C769" s="10" t="s">
        <v>132</v>
      </c>
      <c r="D769" s="10">
        <v>0</v>
      </c>
      <c r="E769" s="10">
        <v>120.97</v>
      </c>
    </row>
    <row r="770" spans="1:5" x14ac:dyDescent="0.25">
      <c r="A770" s="24" t="str">
        <f t="shared" si="13"/>
        <v>04/2023</v>
      </c>
      <c r="B770" s="9">
        <v>45033</v>
      </c>
      <c r="C770" s="10" t="s">
        <v>129</v>
      </c>
      <c r="D770" s="10">
        <v>0</v>
      </c>
      <c r="E770" s="10">
        <v>107</v>
      </c>
    </row>
    <row r="771" spans="1:5" x14ac:dyDescent="0.25">
      <c r="A771" s="24" t="str">
        <f t="shared" si="13"/>
        <v>04/2023</v>
      </c>
      <c r="B771" s="9">
        <v>45033</v>
      </c>
      <c r="C771" s="10" t="s">
        <v>264</v>
      </c>
      <c r="D771" s="10">
        <v>0</v>
      </c>
      <c r="E771" s="10">
        <v>12</v>
      </c>
    </row>
    <row r="772" spans="1:5" x14ac:dyDescent="0.25">
      <c r="A772" s="24" t="str">
        <f t="shared" si="13"/>
        <v>04/2023</v>
      </c>
      <c r="B772" s="9">
        <v>45032</v>
      </c>
      <c r="C772" s="10" t="s">
        <v>136</v>
      </c>
      <c r="D772" s="10">
        <v>0</v>
      </c>
      <c r="E772" s="10">
        <v>37</v>
      </c>
    </row>
    <row r="773" spans="1:5" x14ac:dyDescent="0.25">
      <c r="A773" s="24" t="str">
        <f t="shared" si="13"/>
        <v>04/2023</v>
      </c>
      <c r="B773" s="9">
        <v>45032</v>
      </c>
      <c r="C773" s="10" t="s">
        <v>381</v>
      </c>
      <c r="D773" s="10">
        <v>0</v>
      </c>
      <c r="E773" s="10">
        <v>24</v>
      </c>
    </row>
    <row r="774" spans="1:5" x14ac:dyDescent="0.25">
      <c r="A774" s="24" t="str">
        <f t="shared" si="13"/>
        <v>04/2023</v>
      </c>
      <c r="B774" s="9">
        <v>45031</v>
      </c>
      <c r="C774" s="10" t="s">
        <v>382</v>
      </c>
      <c r="D774" s="10">
        <v>0</v>
      </c>
      <c r="E774" s="10">
        <v>106.37</v>
      </c>
    </row>
    <row r="775" spans="1:5" x14ac:dyDescent="0.25">
      <c r="A775" s="24" t="str">
        <f t="shared" si="13"/>
        <v>04/2023</v>
      </c>
      <c r="B775" s="9">
        <v>45029</v>
      </c>
      <c r="C775" s="10" t="s">
        <v>79</v>
      </c>
      <c r="D775" s="10">
        <v>0</v>
      </c>
      <c r="E775" s="10">
        <v>14</v>
      </c>
    </row>
    <row r="776" spans="1:5" x14ac:dyDescent="0.25">
      <c r="A776" s="24" t="str">
        <f t="shared" si="13"/>
        <v>04/2023</v>
      </c>
      <c r="B776" s="9">
        <v>45027</v>
      </c>
      <c r="C776" s="10" t="s">
        <v>253</v>
      </c>
      <c r="D776" s="10">
        <v>0</v>
      </c>
      <c r="E776" s="10">
        <v>10</v>
      </c>
    </row>
    <row r="777" spans="1:5" x14ac:dyDescent="0.25">
      <c r="A777" s="24" t="str">
        <f t="shared" si="13"/>
        <v>04/2023</v>
      </c>
      <c r="B777" s="9">
        <v>45022</v>
      </c>
      <c r="C777" s="10" t="s">
        <v>130</v>
      </c>
      <c r="D777" s="10">
        <v>0</v>
      </c>
      <c r="E777" s="10">
        <v>74.900000000000006</v>
      </c>
    </row>
    <row r="778" spans="1:5" x14ac:dyDescent="0.25">
      <c r="A778" s="24" t="str">
        <f t="shared" si="13"/>
        <v>04/2023</v>
      </c>
      <c r="B778" s="9">
        <v>45018</v>
      </c>
      <c r="C778" s="10" t="s">
        <v>383</v>
      </c>
      <c r="D778" s="10">
        <v>0</v>
      </c>
      <c r="E778" s="10">
        <v>33.65</v>
      </c>
    </row>
    <row r="779" spans="1:5" x14ac:dyDescent="0.25">
      <c r="A779" s="24" t="str">
        <f t="shared" si="13"/>
        <v>04/2023</v>
      </c>
      <c r="B779" s="9">
        <v>45016</v>
      </c>
      <c r="C779" s="10" t="s">
        <v>157</v>
      </c>
      <c r="D779" s="10">
        <v>0</v>
      </c>
      <c r="E779" s="10">
        <v>76.900000000000006</v>
      </c>
    </row>
    <row r="780" spans="1:5" x14ac:dyDescent="0.25">
      <c r="A780" s="24" t="str">
        <f t="shared" si="13"/>
        <v>04/2023</v>
      </c>
      <c r="B780" s="9">
        <v>45014</v>
      </c>
      <c r="C780" s="10" t="s">
        <v>384</v>
      </c>
      <c r="D780" s="10">
        <v>0</v>
      </c>
      <c r="E780" s="10">
        <v>72</v>
      </c>
    </row>
    <row r="781" spans="1:5" x14ac:dyDescent="0.25">
      <c r="A781" s="24" t="str">
        <f t="shared" si="13"/>
        <v>04/2023</v>
      </c>
      <c r="B781" s="9">
        <v>45013</v>
      </c>
      <c r="C781" s="10" t="s">
        <v>385</v>
      </c>
      <c r="D781" s="10">
        <v>0</v>
      </c>
      <c r="E781" s="10">
        <v>79.989999999999995</v>
      </c>
    </row>
    <row r="782" spans="1:5" x14ac:dyDescent="0.25">
      <c r="A782" s="24" t="str">
        <f t="shared" si="13"/>
        <v>04/2023</v>
      </c>
      <c r="B782" s="9">
        <v>45013</v>
      </c>
      <c r="C782" s="10" t="s">
        <v>386</v>
      </c>
      <c r="D782" s="10">
        <v>0</v>
      </c>
      <c r="E782" s="10">
        <v>69.98</v>
      </c>
    </row>
    <row r="783" spans="1:5" x14ac:dyDescent="0.25">
      <c r="A783" s="24" t="str">
        <f t="shared" si="13"/>
        <v>04/2023</v>
      </c>
      <c r="B783" s="9">
        <v>45012</v>
      </c>
      <c r="C783" s="10" t="s">
        <v>293</v>
      </c>
      <c r="D783" s="10">
        <v>0</v>
      </c>
      <c r="E783" s="10">
        <v>79.88</v>
      </c>
    </row>
    <row r="784" spans="1:5" x14ac:dyDescent="0.25">
      <c r="A784" s="24" t="str">
        <f t="shared" si="13"/>
        <v>04/2023</v>
      </c>
      <c r="B784" s="9">
        <v>45012</v>
      </c>
      <c r="C784" s="10" t="s">
        <v>387</v>
      </c>
      <c r="D784" s="10">
        <v>0</v>
      </c>
      <c r="E784" s="10">
        <v>14.99</v>
      </c>
    </row>
    <row r="785" spans="1:5" x14ac:dyDescent="0.25">
      <c r="A785" s="24" t="str">
        <f t="shared" si="13"/>
        <v>04/2023</v>
      </c>
      <c r="B785" s="9">
        <v>45012</v>
      </c>
      <c r="C785" s="10" t="s">
        <v>388</v>
      </c>
      <c r="D785" s="10">
        <v>0</v>
      </c>
      <c r="E785" s="10">
        <v>189.96</v>
      </c>
    </row>
    <row r="786" spans="1:5" x14ac:dyDescent="0.25">
      <c r="A786" s="24" t="str">
        <f t="shared" si="13"/>
        <v>04/2023</v>
      </c>
      <c r="B786" s="9">
        <v>45012</v>
      </c>
      <c r="C786" s="10" t="s">
        <v>386</v>
      </c>
      <c r="D786" s="10">
        <v>0</v>
      </c>
      <c r="E786" s="10">
        <v>319.92</v>
      </c>
    </row>
    <row r="787" spans="1:5" x14ac:dyDescent="0.25">
      <c r="A787" s="24" t="str">
        <f t="shared" si="13"/>
        <v>04/2023</v>
      </c>
      <c r="B787" s="9">
        <v>45012</v>
      </c>
      <c r="C787" s="10" t="s">
        <v>389</v>
      </c>
      <c r="D787" s="10">
        <v>0</v>
      </c>
      <c r="E787" s="10">
        <v>26.97</v>
      </c>
    </row>
    <row r="788" spans="1:5" x14ac:dyDescent="0.25">
      <c r="A788" s="24" t="str">
        <f t="shared" si="13"/>
        <v>04/2023</v>
      </c>
      <c r="B788" s="9">
        <v>45011</v>
      </c>
      <c r="C788" s="10" t="s">
        <v>384</v>
      </c>
      <c r="D788" s="10">
        <v>0</v>
      </c>
      <c r="E788" s="10">
        <v>74</v>
      </c>
    </row>
    <row r="789" spans="1:5" x14ac:dyDescent="0.25">
      <c r="A789" s="24" t="str">
        <f t="shared" si="13"/>
        <v>04/2023</v>
      </c>
      <c r="B789" s="9">
        <v>45011</v>
      </c>
      <c r="C789" s="10" t="s">
        <v>390</v>
      </c>
      <c r="D789" s="10">
        <v>0</v>
      </c>
      <c r="E789" s="10">
        <v>20</v>
      </c>
    </row>
    <row r="790" spans="1:5" x14ac:dyDescent="0.25">
      <c r="A790" s="24" t="str">
        <f t="shared" si="13"/>
        <v>04/2023</v>
      </c>
      <c r="B790" s="9">
        <v>45010</v>
      </c>
      <c r="C790" s="10" t="s">
        <v>391</v>
      </c>
      <c r="D790" s="10">
        <v>0</v>
      </c>
      <c r="E790" s="10">
        <v>97</v>
      </c>
    </row>
    <row r="791" spans="1:5" x14ac:dyDescent="0.25">
      <c r="A791" s="24" t="str">
        <f t="shared" si="13"/>
        <v>04/2023</v>
      </c>
      <c r="B791" s="9">
        <v>45009</v>
      </c>
      <c r="C791" s="10" t="s">
        <v>205</v>
      </c>
      <c r="D791" s="10">
        <v>0</v>
      </c>
      <c r="E791" s="10">
        <v>7.5</v>
      </c>
    </row>
    <row r="792" spans="1:5" x14ac:dyDescent="0.25">
      <c r="A792" s="24" t="str">
        <f t="shared" si="13"/>
        <v>04/2023</v>
      </c>
      <c r="B792" s="9">
        <v>45009</v>
      </c>
      <c r="C792" s="10" t="s">
        <v>64</v>
      </c>
      <c r="D792" s="10">
        <v>0</v>
      </c>
      <c r="E792" s="10">
        <v>20</v>
      </c>
    </row>
    <row r="793" spans="1:5" x14ac:dyDescent="0.25">
      <c r="A793" s="24" t="str">
        <f t="shared" si="13"/>
        <v>04/2023</v>
      </c>
      <c r="B793" s="9">
        <v>45007</v>
      </c>
      <c r="C793" s="10" t="s">
        <v>27</v>
      </c>
      <c r="D793" s="10">
        <v>0</v>
      </c>
      <c r="E793" s="10">
        <v>135.66999999999999</v>
      </c>
    </row>
    <row r="794" spans="1:5" x14ac:dyDescent="0.25">
      <c r="A794" s="24" t="str">
        <f t="shared" si="13"/>
        <v>04/2023</v>
      </c>
      <c r="B794" s="9">
        <v>44946</v>
      </c>
      <c r="C794" s="10" t="s">
        <v>392</v>
      </c>
      <c r="D794" s="10">
        <v>0</v>
      </c>
      <c r="E794" s="10">
        <v>70.599999999999994</v>
      </c>
    </row>
    <row r="795" spans="1:5" x14ac:dyDescent="0.25">
      <c r="A795" s="24" t="str">
        <f t="shared" si="13"/>
        <v>04/2023</v>
      </c>
      <c r="B795" s="9">
        <v>367</v>
      </c>
      <c r="C795" s="10" t="s">
        <v>45</v>
      </c>
      <c r="D795" s="10">
        <v>0</v>
      </c>
      <c r="E795" s="11">
        <v>2111.5700000000002</v>
      </c>
    </row>
    <row r="796" spans="1:5" x14ac:dyDescent="0.25">
      <c r="A796" s="24" t="str">
        <f t="shared" si="13"/>
        <v>04/2023</v>
      </c>
      <c r="B796" s="10"/>
      <c r="C796" s="10"/>
      <c r="D796" s="10"/>
      <c r="E796" s="10"/>
    </row>
    <row r="797" spans="1:5" x14ac:dyDescent="0.25">
      <c r="A797" s="24" t="str">
        <f t="shared" si="13"/>
        <v>04/2023</v>
      </c>
      <c r="B797" s="6"/>
      <c r="C797" s="6" t="s">
        <v>139</v>
      </c>
      <c r="D797" s="6"/>
      <c r="E797" s="6"/>
    </row>
    <row r="798" spans="1:5" x14ac:dyDescent="0.25">
      <c r="A798" s="24" t="str">
        <f t="shared" si="13"/>
        <v>04/2023</v>
      </c>
      <c r="B798" s="10"/>
      <c r="C798" s="10" t="s">
        <v>140</v>
      </c>
      <c r="D798" s="10"/>
      <c r="E798" s="11">
        <v>5751.85</v>
      </c>
    </row>
    <row r="799" spans="1:5" x14ac:dyDescent="0.25">
      <c r="A799" s="24" t="str">
        <f t="shared" si="13"/>
        <v>04/2023</v>
      </c>
      <c r="B799" s="10"/>
      <c r="C799" s="10" t="s">
        <v>141</v>
      </c>
      <c r="D799" s="10"/>
      <c r="E799" s="11">
        <v>5751.85</v>
      </c>
    </row>
    <row r="800" spans="1:5" x14ac:dyDescent="0.25">
      <c r="A800" s="24" t="str">
        <f t="shared" si="13"/>
        <v>04/2023</v>
      </c>
      <c r="B800" s="10"/>
      <c r="C800" s="10" t="s">
        <v>142</v>
      </c>
      <c r="D800" s="10"/>
      <c r="E800" s="11">
        <v>5751.85</v>
      </c>
    </row>
    <row r="801" spans="1:5" x14ac:dyDescent="0.25">
      <c r="A801" s="24" t="str">
        <f t="shared" si="13"/>
        <v>04/2023</v>
      </c>
      <c r="B801" s="10"/>
      <c r="C801" s="10" t="s">
        <v>143</v>
      </c>
      <c r="D801" s="10"/>
      <c r="E801" s="11">
        <v>7246.62</v>
      </c>
    </row>
    <row r="802" spans="1:5" x14ac:dyDescent="0.25">
      <c r="A802" s="24" t="str">
        <f t="shared" si="13"/>
        <v>04/2023</v>
      </c>
      <c r="B802" s="10"/>
      <c r="C802" s="10" t="s">
        <v>144</v>
      </c>
      <c r="D802" s="10">
        <v>3.02</v>
      </c>
      <c r="E802" s="10"/>
    </row>
    <row r="803" spans="1:5" x14ac:dyDescent="0.25">
      <c r="A803" s="24" t="str">
        <f t="shared" si="13"/>
        <v>04/2023</v>
      </c>
      <c r="B803" s="10"/>
      <c r="C803" s="10" t="s">
        <v>145</v>
      </c>
      <c r="D803" s="10"/>
      <c r="E803" s="11">
        <v>7246.62</v>
      </c>
    </row>
    <row r="804" spans="1:5" x14ac:dyDescent="0.25">
      <c r="A804" s="24" t="str">
        <f t="shared" si="13"/>
        <v>04/2023</v>
      </c>
      <c r="B804" s="10"/>
      <c r="C804" s="10" t="s">
        <v>146</v>
      </c>
      <c r="D804" s="10"/>
      <c r="E804" s="10">
        <v>5.35</v>
      </c>
    </row>
    <row r="805" spans="1:5" x14ac:dyDescent="0.25">
      <c r="A805" s="24" t="str">
        <f t="shared" si="13"/>
        <v>04/2023</v>
      </c>
      <c r="B805" s="6"/>
      <c r="C805" s="6" t="s">
        <v>147</v>
      </c>
      <c r="D805" s="6"/>
      <c r="E805" s="6"/>
    </row>
    <row r="806" spans="1:5" x14ac:dyDescent="0.25">
      <c r="A806" s="24" t="str">
        <f t="shared" si="13"/>
        <v>04/2023</v>
      </c>
      <c r="B806" s="10"/>
      <c r="C806" s="10" t="s">
        <v>148</v>
      </c>
      <c r="D806" s="10"/>
      <c r="E806" s="11">
        <v>16680</v>
      </c>
    </row>
    <row r="807" spans="1:5" x14ac:dyDescent="0.25">
      <c r="A807" s="24" t="str">
        <f t="shared" si="13"/>
        <v>04/2023</v>
      </c>
      <c r="B807" s="10"/>
      <c r="C807" s="10" t="s">
        <v>149</v>
      </c>
      <c r="D807" s="10"/>
      <c r="E807" s="10">
        <v>0</v>
      </c>
    </row>
    <row r="808" spans="1:5" x14ac:dyDescent="0.25">
      <c r="A808" s="24" t="str">
        <f t="shared" si="13"/>
        <v>04/2023</v>
      </c>
      <c r="B808" s="6"/>
      <c r="C808" s="6" t="s">
        <v>150</v>
      </c>
      <c r="D808" s="6"/>
      <c r="E808" s="6"/>
    </row>
    <row r="809" spans="1:5" x14ac:dyDescent="0.25">
      <c r="A809" s="24" t="str">
        <f t="shared" ref="A809:A812" si="14">"04/2023"</f>
        <v>04/2023</v>
      </c>
      <c r="B809" s="10"/>
      <c r="C809" s="10" t="s">
        <v>151</v>
      </c>
      <c r="D809" s="10"/>
      <c r="E809" s="10">
        <v>0</v>
      </c>
    </row>
    <row r="810" spans="1:5" ht="30" x14ac:dyDescent="0.25">
      <c r="A810" s="24" t="str">
        <f t="shared" si="14"/>
        <v>04/2023</v>
      </c>
      <c r="B810" s="10"/>
      <c r="C810" s="10" t="s">
        <v>152</v>
      </c>
      <c r="D810" s="10"/>
      <c r="E810" s="10">
        <v>0</v>
      </c>
    </row>
    <row r="811" spans="1:5" x14ac:dyDescent="0.25">
      <c r="A811" s="24" t="str">
        <f t="shared" si="14"/>
        <v>04/2023</v>
      </c>
      <c r="B811" s="10"/>
      <c r="C811" s="10" t="s">
        <v>153</v>
      </c>
      <c r="D811" s="10"/>
      <c r="E811" s="10">
        <v>0</v>
      </c>
    </row>
    <row r="812" spans="1:5" x14ac:dyDescent="0.25">
      <c r="A812" s="24" t="str">
        <f t="shared" si="14"/>
        <v>04/2023</v>
      </c>
      <c r="B812" s="10"/>
      <c r="C812" s="10" t="s">
        <v>154</v>
      </c>
      <c r="D812" s="10"/>
      <c r="E812" s="10">
        <v>0</v>
      </c>
    </row>
    <row r="813" spans="1:5" x14ac:dyDescent="0.25">
      <c r="A813" s="24"/>
      <c r="B813" s="10"/>
      <c r="C813" s="10"/>
      <c r="D813" s="10"/>
      <c r="E813" s="10"/>
    </row>
    <row r="814" spans="1:5" x14ac:dyDescent="0.25">
      <c r="A814" s="24" t="str">
        <f>"03/2023"</f>
        <v>03/2023</v>
      </c>
      <c r="B814" s="5" t="s">
        <v>17</v>
      </c>
      <c r="C814" s="5"/>
      <c r="D814" s="5"/>
      <c r="E814" s="5"/>
    </row>
    <row r="815" spans="1:5" x14ac:dyDescent="0.25">
      <c r="A815" s="24" t="str">
        <f t="shared" ref="A815:A878" si="15">"03/2023"</f>
        <v>03/2023</v>
      </c>
      <c r="B815" s="6" t="s">
        <v>18</v>
      </c>
      <c r="C815" s="6" t="s">
        <v>46</v>
      </c>
      <c r="D815" s="6"/>
      <c r="E815" s="6"/>
    </row>
    <row r="816" spans="1:5" x14ac:dyDescent="0.25">
      <c r="A816" s="24" t="str">
        <f t="shared" si="15"/>
        <v>03/2023</v>
      </c>
      <c r="B816" s="6" t="s">
        <v>20</v>
      </c>
      <c r="C816" s="6" t="s">
        <v>21</v>
      </c>
      <c r="D816" s="6"/>
      <c r="E816" s="6"/>
    </row>
    <row r="817" spans="1:5" x14ac:dyDescent="0.25">
      <c r="A817" s="24" t="str">
        <f t="shared" si="15"/>
        <v>03/2023</v>
      </c>
      <c r="B817" s="7" t="s">
        <v>22</v>
      </c>
      <c r="C817" s="7" t="s">
        <v>23</v>
      </c>
      <c r="D817" s="7" t="s">
        <v>24</v>
      </c>
      <c r="E817" s="7" t="s">
        <v>25</v>
      </c>
    </row>
    <row r="818" spans="1:5" x14ac:dyDescent="0.25">
      <c r="A818" s="24" t="str">
        <f t="shared" si="15"/>
        <v>03/2023</v>
      </c>
      <c r="B818" s="9">
        <v>45008</v>
      </c>
      <c r="C818" s="10" t="s">
        <v>393</v>
      </c>
      <c r="D818" s="10">
        <v>0</v>
      </c>
      <c r="E818" s="10">
        <v>0</v>
      </c>
    </row>
    <row r="819" spans="1:5" x14ac:dyDescent="0.25">
      <c r="A819" s="24" t="str">
        <f t="shared" si="15"/>
        <v>03/2023</v>
      </c>
      <c r="B819" s="9">
        <v>45006</v>
      </c>
      <c r="C819" s="10" t="s">
        <v>340</v>
      </c>
      <c r="D819" s="10">
        <v>0</v>
      </c>
      <c r="E819" s="10">
        <v>91.5</v>
      </c>
    </row>
    <row r="820" spans="1:5" x14ac:dyDescent="0.25">
      <c r="A820" s="24" t="str">
        <f t="shared" si="15"/>
        <v>03/2023</v>
      </c>
      <c r="B820" s="9">
        <v>45005</v>
      </c>
      <c r="C820" s="10" t="s">
        <v>394</v>
      </c>
      <c r="D820" s="10">
        <v>0</v>
      </c>
      <c r="E820" s="10">
        <v>36.35</v>
      </c>
    </row>
    <row r="821" spans="1:5" x14ac:dyDescent="0.25">
      <c r="A821" s="24" t="str">
        <f t="shared" si="15"/>
        <v>03/2023</v>
      </c>
      <c r="B821" s="9">
        <v>45005</v>
      </c>
      <c r="C821" s="10" t="s">
        <v>395</v>
      </c>
      <c r="D821" s="10">
        <v>0</v>
      </c>
      <c r="E821" s="10">
        <v>20.010000000000002</v>
      </c>
    </row>
    <row r="822" spans="1:5" x14ac:dyDescent="0.25">
      <c r="A822" s="24" t="str">
        <f t="shared" si="15"/>
        <v>03/2023</v>
      </c>
      <c r="B822" s="9">
        <v>45003</v>
      </c>
      <c r="C822" s="10" t="s">
        <v>156</v>
      </c>
      <c r="D822" s="10">
        <v>0</v>
      </c>
      <c r="E822" s="10">
        <v>96.7</v>
      </c>
    </row>
    <row r="823" spans="1:5" x14ac:dyDescent="0.25">
      <c r="A823" s="24" t="str">
        <f t="shared" si="15"/>
        <v>03/2023</v>
      </c>
      <c r="B823" s="9">
        <v>45002</v>
      </c>
      <c r="C823" s="10" t="s">
        <v>38</v>
      </c>
      <c r="D823" s="10">
        <v>0</v>
      </c>
      <c r="E823" s="10">
        <v>257.85000000000002</v>
      </c>
    </row>
    <row r="824" spans="1:5" x14ac:dyDescent="0.25">
      <c r="A824" s="24" t="str">
        <f t="shared" si="15"/>
        <v>03/2023</v>
      </c>
      <c r="B824" s="9">
        <v>45002</v>
      </c>
      <c r="C824" s="10" t="s">
        <v>342</v>
      </c>
      <c r="D824" s="10">
        <v>0</v>
      </c>
      <c r="E824" s="10">
        <v>93</v>
      </c>
    </row>
    <row r="825" spans="1:5" x14ac:dyDescent="0.25">
      <c r="A825" s="24" t="str">
        <f t="shared" si="15"/>
        <v>03/2023</v>
      </c>
      <c r="B825" s="9">
        <v>45001</v>
      </c>
      <c r="C825" s="10" t="s">
        <v>252</v>
      </c>
      <c r="D825" s="10">
        <v>0</v>
      </c>
      <c r="E825" s="10">
        <v>14.71</v>
      </c>
    </row>
    <row r="826" spans="1:5" x14ac:dyDescent="0.25">
      <c r="A826" s="24" t="str">
        <f t="shared" si="15"/>
        <v>03/2023</v>
      </c>
      <c r="B826" s="9">
        <v>44999</v>
      </c>
      <c r="C826" s="10" t="s">
        <v>83</v>
      </c>
      <c r="D826" s="10">
        <v>0</v>
      </c>
      <c r="E826" s="10">
        <v>64.400000000000006</v>
      </c>
    </row>
    <row r="827" spans="1:5" x14ac:dyDescent="0.25">
      <c r="A827" s="24" t="str">
        <f t="shared" si="15"/>
        <v>03/2023</v>
      </c>
      <c r="B827" s="9">
        <v>44999</v>
      </c>
      <c r="C827" s="10" t="s">
        <v>79</v>
      </c>
      <c r="D827" s="10">
        <v>0</v>
      </c>
      <c r="E827" s="10">
        <v>17.5</v>
      </c>
    </row>
    <row r="828" spans="1:5" x14ac:dyDescent="0.25">
      <c r="A828" s="24" t="str">
        <f t="shared" si="15"/>
        <v>03/2023</v>
      </c>
      <c r="B828" s="9">
        <v>44998</v>
      </c>
      <c r="C828" s="10" t="s">
        <v>184</v>
      </c>
      <c r="D828" s="10">
        <v>0</v>
      </c>
      <c r="E828" s="10">
        <v>79.900000000000006</v>
      </c>
    </row>
    <row r="829" spans="1:5" x14ac:dyDescent="0.25">
      <c r="A829" s="24" t="str">
        <f t="shared" si="15"/>
        <v>03/2023</v>
      </c>
      <c r="B829" s="9">
        <v>44996</v>
      </c>
      <c r="C829" s="10" t="s">
        <v>27</v>
      </c>
      <c r="D829" s="10">
        <v>0</v>
      </c>
      <c r="E829" s="10">
        <v>112.33</v>
      </c>
    </row>
    <row r="830" spans="1:5" x14ac:dyDescent="0.25">
      <c r="A830" s="24" t="str">
        <f t="shared" si="15"/>
        <v>03/2023</v>
      </c>
      <c r="B830" s="9">
        <v>44996</v>
      </c>
      <c r="C830" s="10" t="s">
        <v>133</v>
      </c>
      <c r="D830" s="10">
        <v>0</v>
      </c>
      <c r="E830" s="10">
        <v>21.93</v>
      </c>
    </row>
    <row r="831" spans="1:5" x14ac:dyDescent="0.25">
      <c r="A831" s="24" t="str">
        <f t="shared" si="15"/>
        <v>03/2023</v>
      </c>
      <c r="B831" s="9">
        <v>44995</v>
      </c>
      <c r="C831" s="10" t="s">
        <v>396</v>
      </c>
      <c r="D831" s="10">
        <v>0</v>
      </c>
      <c r="E831" s="10">
        <v>14</v>
      </c>
    </row>
    <row r="832" spans="1:5" x14ac:dyDescent="0.25">
      <c r="A832" s="24" t="str">
        <f t="shared" si="15"/>
        <v>03/2023</v>
      </c>
      <c r="B832" s="9">
        <v>44995</v>
      </c>
      <c r="C832" s="10" t="s">
        <v>112</v>
      </c>
      <c r="D832" s="10">
        <v>0</v>
      </c>
      <c r="E832" s="10">
        <v>4</v>
      </c>
    </row>
    <row r="833" spans="1:5" x14ac:dyDescent="0.25">
      <c r="A833" s="24" t="str">
        <f t="shared" si="15"/>
        <v>03/2023</v>
      </c>
      <c r="B833" s="9">
        <v>44995</v>
      </c>
      <c r="C833" s="10" t="s">
        <v>397</v>
      </c>
      <c r="D833" s="10">
        <v>0</v>
      </c>
      <c r="E833" s="10">
        <v>110.55</v>
      </c>
    </row>
    <row r="834" spans="1:5" x14ac:dyDescent="0.25">
      <c r="A834" s="24" t="str">
        <f t="shared" si="15"/>
        <v>03/2023</v>
      </c>
      <c r="B834" s="9">
        <v>44994</v>
      </c>
      <c r="C834" s="10" t="s">
        <v>398</v>
      </c>
      <c r="D834" s="10">
        <v>0</v>
      </c>
      <c r="E834" s="10">
        <v>26</v>
      </c>
    </row>
    <row r="835" spans="1:5" x14ac:dyDescent="0.25">
      <c r="A835" s="24" t="str">
        <f t="shared" si="15"/>
        <v>03/2023</v>
      </c>
      <c r="B835" s="9">
        <v>44994</v>
      </c>
      <c r="C835" s="10" t="s">
        <v>399</v>
      </c>
      <c r="D835" s="10">
        <v>0</v>
      </c>
      <c r="E835" s="10">
        <v>42.75</v>
      </c>
    </row>
    <row r="836" spans="1:5" x14ac:dyDescent="0.25">
      <c r="A836" s="24" t="str">
        <f t="shared" si="15"/>
        <v>03/2023</v>
      </c>
      <c r="B836" s="9">
        <v>44994</v>
      </c>
      <c r="C836" s="10" t="s">
        <v>400</v>
      </c>
      <c r="D836" s="10">
        <v>0</v>
      </c>
      <c r="E836" s="10">
        <v>32.5</v>
      </c>
    </row>
    <row r="837" spans="1:5" x14ac:dyDescent="0.25">
      <c r="A837" s="24" t="str">
        <f t="shared" si="15"/>
        <v>03/2023</v>
      </c>
      <c r="B837" s="9">
        <v>44993</v>
      </c>
      <c r="C837" s="10" t="s">
        <v>279</v>
      </c>
      <c r="D837" s="10">
        <v>0</v>
      </c>
      <c r="E837" s="10">
        <v>24.93</v>
      </c>
    </row>
    <row r="838" spans="1:5" x14ac:dyDescent="0.25">
      <c r="A838" s="24" t="str">
        <f t="shared" si="15"/>
        <v>03/2023</v>
      </c>
      <c r="B838" s="9">
        <v>44993</v>
      </c>
      <c r="C838" s="10" t="s">
        <v>265</v>
      </c>
      <c r="D838" s="10">
        <v>0</v>
      </c>
      <c r="E838" s="10">
        <v>200</v>
      </c>
    </row>
    <row r="839" spans="1:5" x14ac:dyDescent="0.25">
      <c r="A839" s="24" t="str">
        <f t="shared" si="15"/>
        <v>03/2023</v>
      </c>
      <c r="B839" s="9">
        <v>44993</v>
      </c>
      <c r="C839" s="10" t="s">
        <v>79</v>
      </c>
      <c r="D839" s="10">
        <v>0</v>
      </c>
      <c r="E839" s="10">
        <v>14</v>
      </c>
    </row>
    <row r="840" spans="1:5" x14ac:dyDescent="0.25">
      <c r="A840" s="24" t="str">
        <f t="shared" si="15"/>
        <v>03/2023</v>
      </c>
      <c r="B840" s="9">
        <v>44993</v>
      </c>
      <c r="C840" s="10" t="s">
        <v>401</v>
      </c>
      <c r="D840" s="10">
        <v>0</v>
      </c>
      <c r="E840" s="10">
        <v>60</v>
      </c>
    </row>
    <row r="841" spans="1:5" x14ac:dyDescent="0.25">
      <c r="A841" s="24" t="str">
        <f t="shared" si="15"/>
        <v>03/2023</v>
      </c>
      <c r="B841" s="9">
        <v>44992</v>
      </c>
      <c r="C841" s="10" t="s">
        <v>27</v>
      </c>
      <c r="D841" s="10">
        <v>0</v>
      </c>
      <c r="E841" s="10">
        <v>132.15</v>
      </c>
    </row>
    <row r="842" spans="1:5" x14ac:dyDescent="0.25">
      <c r="A842" s="24" t="str">
        <f t="shared" si="15"/>
        <v>03/2023</v>
      </c>
      <c r="B842" s="9">
        <v>44991</v>
      </c>
      <c r="C842" s="10" t="s">
        <v>234</v>
      </c>
      <c r="D842" s="10">
        <v>0</v>
      </c>
      <c r="E842" s="10">
        <v>69.900000000000006</v>
      </c>
    </row>
    <row r="843" spans="1:5" x14ac:dyDescent="0.25">
      <c r="A843" s="24" t="str">
        <f t="shared" si="15"/>
        <v>03/2023</v>
      </c>
      <c r="B843" s="9">
        <v>44991</v>
      </c>
      <c r="C843" s="10" t="s">
        <v>252</v>
      </c>
      <c r="D843" s="10">
        <v>0</v>
      </c>
      <c r="E843" s="10">
        <v>36.950000000000003</v>
      </c>
    </row>
    <row r="844" spans="1:5" x14ac:dyDescent="0.25">
      <c r="A844" s="24" t="str">
        <f t="shared" si="15"/>
        <v>03/2023</v>
      </c>
      <c r="B844" s="9">
        <v>44989</v>
      </c>
      <c r="C844" s="10" t="s">
        <v>402</v>
      </c>
      <c r="D844" s="10">
        <v>0</v>
      </c>
      <c r="E844" s="10">
        <v>230</v>
      </c>
    </row>
    <row r="845" spans="1:5" x14ac:dyDescent="0.25">
      <c r="A845" s="24" t="str">
        <f t="shared" si="15"/>
        <v>03/2023</v>
      </c>
      <c r="B845" s="9">
        <v>44989</v>
      </c>
      <c r="C845" s="10" t="s">
        <v>63</v>
      </c>
      <c r="D845" s="10">
        <v>0</v>
      </c>
      <c r="E845" s="10">
        <v>11.62</v>
      </c>
    </row>
    <row r="846" spans="1:5" x14ac:dyDescent="0.25">
      <c r="A846" s="24" t="str">
        <f t="shared" si="15"/>
        <v>03/2023</v>
      </c>
      <c r="B846" s="9">
        <v>44989</v>
      </c>
      <c r="C846" s="10" t="s">
        <v>267</v>
      </c>
      <c r="D846" s="10">
        <v>0</v>
      </c>
      <c r="E846" s="10">
        <v>55.9</v>
      </c>
    </row>
    <row r="847" spans="1:5" x14ac:dyDescent="0.25">
      <c r="A847" s="24" t="str">
        <f t="shared" si="15"/>
        <v>03/2023</v>
      </c>
      <c r="B847" s="9">
        <v>44989</v>
      </c>
      <c r="C847" s="10" t="s">
        <v>27</v>
      </c>
      <c r="D847" s="10">
        <v>0</v>
      </c>
      <c r="E847" s="10">
        <v>69.62</v>
      </c>
    </row>
    <row r="848" spans="1:5" x14ac:dyDescent="0.25">
      <c r="A848" s="24" t="str">
        <f t="shared" si="15"/>
        <v>03/2023</v>
      </c>
      <c r="B848" s="9">
        <v>44988</v>
      </c>
      <c r="C848" s="10" t="s">
        <v>63</v>
      </c>
      <c r="D848" s="10">
        <v>0</v>
      </c>
      <c r="E848" s="10">
        <v>5.9</v>
      </c>
    </row>
    <row r="849" spans="1:5" x14ac:dyDescent="0.25">
      <c r="A849" s="24" t="str">
        <f t="shared" si="15"/>
        <v>03/2023</v>
      </c>
      <c r="B849" s="9">
        <v>44988</v>
      </c>
      <c r="C849" s="10" t="s">
        <v>38</v>
      </c>
      <c r="D849" s="10">
        <v>0</v>
      </c>
      <c r="E849" s="10">
        <v>73.67</v>
      </c>
    </row>
    <row r="850" spans="1:5" x14ac:dyDescent="0.25">
      <c r="A850" s="24" t="str">
        <f t="shared" si="15"/>
        <v>03/2023</v>
      </c>
      <c r="B850" s="9">
        <v>44988</v>
      </c>
      <c r="C850" s="10" t="s">
        <v>73</v>
      </c>
      <c r="D850" s="10">
        <v>0</v>
      </c>
      <c r="E850" s="10">
        <v>90.75</v>
      </c>
    </row>
    <row r="851" spans="1:5" x14ac:dyDescent="0.25">
      <c r="A851" s="24" t="str">
        <f t="shared" si="15"/>
        <v>03/2023</v>
      </c>
      <c r="B851" s="9">
        <v>44987</v>
      </c>
      <c r="C851" s="10" t="s">
        <v>63</v>
      </c>
      <c r="D851" s="10">
        <v>0</v>
      </c>
      <c r="E851" s="10">
        <v>10.7</v>
      </c>
    </row>
    <row r="852" spans="1:5" x14ac:dyDescent="0.25">
      <c r="A852" s="24" t="str">
        <f t="shared" si="15"/>
        <v>03/2023</v>
      </c>
      <c r="B852" s="9">
        <v>44986</v>
      </c>
      <c r="C852" s="10" t="s">
        <v>234</v>
      </c>
      <c r="D852" s="10">
        <v>0</v>
      </c>
      <c r="E852" s="10">
        <v>69.900000000000006</v>
      </c>
    </row>
    <row r="853" spans="1:5" x14ac:dyDescent="0.25">
      <c r="A853" s="24" t="str">
        <f t="shared" si="15"/>
        <v>03/2023</v>
      </c>
      <c r="B853" s="9">
        <v>44985</v>
      </c>
      <c r="C853" s="10" t="s">
        <v>74</v>
      </c>
      <c r="D853" s="10">
        <v>0</v>
      </c>
      <c r="E853" s="11">
        <v>-6107.26</v>
      </c>
    </row>
    <row r="854" spans="1:5" x14ac:dyDescent="0.25">
      <c r="A854" s="24" t="str">
        <f t="shared" si="15"/>
        <v>03/2023</v>
      </c>
      <c r="B854" s="9">
        <v>44985</v>
      </c>
      <c r="C854" s="10" t="s">
        <v>63</v>
      </c>
      <c r="D854" s="10">
        <v>0</v>
      </c>
      <c r="E854" s="10">
        <v>7.9</v>
      </c>
    </row>
    <row r="855" spans="1:5" x14ac:dyDescent="0.25">
      <c r="A855" s="24" t="str">
        <f t="shared" si="15"/>
        <v>03/2023</v>
      </c>
      <c r="B855" s="9">
        <v>44984</v>
      </c>
      <c r="C855" s="10" t="s">
        <v>63</v>
      </c>
      <c r="D855" s="10">
        <v>0</v>
      </c>
      <c r="E855" s="10">
        <v>37.26</v>
      </c>
    </row>
    <row r="856" spans="1:5" x14ac:dyDescent="0.25">
      <c r="A856" s="24" t="str">
        <f t="shared" si="15"/>
        <v>03/2023</v>
      </c>
      <c r="B856" s="9">
        <v>44984</v>
      </c>
      <c r="C856" s="10" t="s">
        <v>79</v>
      </c>
      <c r="D856" s="10">
        <v>0</v>
      </c>
      <c r="E856" s="10">
        <v>11.5</v>
      </c>
    </row>
    <row r="857" spans="1:5" x14ac:dyDescent="0.25">
      <c r="A857" s="24" t="str">
        <f t="shared" si="15"/>
        <v>03/2023</v>
      </c>
      <c r="B857" s="9">
        <v>44981</v>
      </c>
      <c r="C857" s="10" t="s">
        <v>112</v>
      </c>
      <c r="D857" s="10">
        <v>0</v>
      </c>
      <c r="E857" s="10">
        <v>31</v>
      </c>
    </row>
    <row r="858" spans="1:5" x14ac:dyDescent="0.25">
      <c r="A858" s="24" t="str">
        <f t="shared" si="15"/>
        <v>03/2023</v>
      </c>
      <c r="B858" s="9">
        <v>44981</v>
      </c>
      <c r="C858" s="10" t="s">
        <v>403</v>
      </c>
      <c r="D858" s="10">
        <v>0</v>
      </c>
      <c r="E858" s="10">
        <v>74.91</v>
      </c>
    </row>
    <row r="859" spans="1:5" x14ac:dyDescent="0.25">
      <c r="A859" s="24" t="str">
        <f t="shared" si="15"/>
        <v>03/2023</v>
      </c>
      <c r="B859" s="9">
        <v>44981</v>
      </c>
      <c r="C859" s="10" t="s">
        <v>404</v>
      </c>
      <c r="D859" s="10">
        <v>0</v>
      </c>
      <c r="E859" s="10">
        <v>119.9</v>
      </c>
    </row>
    <row r="860" spans="1:5" x14ac:dyDescent="0.25">
      <c r="A860" s="24" t="str">
        <f t="shared" si="15"/>
        <v>03/2023</v>
      </c>
      <c r="B860" s="9">
        <v>44980</v>
      </c>
      <c r="C860" s="10" t="s">
        <v>79</v>
      </c>
      <c r="D860" s="10">
        <v>0</v>
      </c>
      <c r="E860" s="10">
        <v>9.5</v>
      </c>
    </row>
    <row r="861" spans="1:5" x14ac:dyDescent="0.25">
      <c r="A861" s="24" t="str">
        <f t="shared" si="15"/>
        <v>03/2023</v>
      </c>
      <c r="B861" s="9">
        <v>44978</v>
      </c>
      <c r="C861" s="10" t="s">
        <v>201</v>
      </c>
      <c r="D861" s="10">
        <v>0</v>
      </c>
      <c r="E861" s="10">
        <v>19.899999999999999</v>
      </c>
    </row>
    <row r="862" spans="1:5" x14ac:dyDescent="0.25">
      <c r="A862" s="24" t="str">
        <f t="shared" si="15"/>
        <v>03/2023</v>
      </c>
      <c r="B862" s="9">
        <v>44978</v>
      </c>
      <c r="C862" s="10" t="s">
        <v>201</v>
      </c>
      <c r="D862" s="10">
        <v>0</v>
      </c>
      <c r="E862" s="10">
        <v>19.91</v>
      </c>
    </row>
    <row r="863" spans="1:5" x14ac:dyDescent="0.25">
      <c r="A863" s="24" t="str">
        <f t="shared" si="15"/>
        <v>03/2023</v>
      </c>
      <c r="B863" s="9">
        <v>44978</v>
      </c>
      <c r="C863" s="10" t="s">
        <v>201</v>
      </c>
      <c r="D863" s="10">
        <v>0</v>
      </c>
      <c r="E863" s="10">
        <v>14.93</v>
      </c>
    </row>
    <row r="864" spans="1:5" x14ac:dyDescent="0.25">
      <c r="A864" s="24" t="str">
        <f t="shared" si="15"/>
        <v>03/2023</v>
      </c>
      <c r="B864" s="9">
        <v>44954</v>
      </c>
      <c r="C864" s="10" t="s">
        <v>405</v>
      </c>
      <c r="D864" s="10">
        <v>0</v>
      </c>
      <c r="E864" s="10">
        <v>310.11</v>
      </c>
    </row>
    <row r="865" spans="1:5" x14ac:dyDescent="0.25">
      <c r="A865" s="24" t="str">
        <f t="shared" si="15"/>
        <v>03/2023</v>
      </c>
      <c r="B865" s="9">
        <v>44939</v>
      </c>
      <c r="C865" s="10" t="s">
        <v>406</v>
      </c>
      <c r="D865" s="10">
        <v>0</v>
      </c>
      <c r="E865" s="10">
        <v>85</v>
      </c>
    </row>
    <row r="866" spans="1:5" x14ac:dyDescent="0.25">
      <c r="A866" s="24" t="str">
        <f t="shared" si="15"/>
        <v>03/2023</v>
      </c>
      <c r="B866" s="9">
        <v>44879</v>
      </c>
      <c r="C866" s="10" t="s">
        <v>407</v>
      </c>
      <c r="D866" s="10">
        <v>0</v>
      </c>
      <c r="E866" s="10">
        <v>479.13</v>
      </c>
    </row>
    <row r="867" spans="1:5" x14ac:dyDescent="0.25">
      <c r="A867" s="24" t="str">
        <f t="shared" si="15"/>
        <v>03/2023</v>
      </c>
      <c r="B867" s="9">
        <v>44798</v>
      </c>
      <c r="C867" s="10" t="s">
        <v>408</v>
      </c>
      <c r="D867" s="10">
        <v>0</v>
      </c>
      <c r="E867" s="10">
        <v>239.9</v>
      </c>
    </row>
    <row r="868" spans="1:5" x14ac:dyDescent="0.25">
      <c r="A868" s="24" t="str">
        <f t="shared" si="15"/>
        <v>03/2023</v>
      </c>
      <c r="B868" s="9">
        <v>367</v>
      </c>
      <c r="C868" s="10" t="s">
        <v>45</v>
      </c>
      <c r="D868" s="10">
        <v>0</v>
      </c>
      <c r="E868" s="11">
        <v>3752.82</v>
      </c>
    </row>
    <row r="869" spans="1:5" x14ac:dyDescent="0.25">
      <c r="A869" s="24" t="str">
        <f t="shared" si="15"/>
        <v>03/2023</v>
      </c>
      <c r="B869" s="6" t="s">
        <v>102</v>
      </c>
      <c r="C869" s="6" t="s">
        <v>113</v>
      </c>
      <c r="D869" s="6"/>
      <c r="E869" s="6"/>
    </row>
    <row r="870" spans="1:5" x14ac:dyDescent="0.25">
      <c r="A870" s="24" t="str">
        <f t="shared" si="15"/>
        <v>03/2023</v>
      </c>
      <c r="B870" s="6" t="s">
        <v>20</v>
      </c>
      <c r="C870" s="6" t="s">
        <v>104</v>
      </c>
      <c r="D870" s="6"/>
      <c r="E870" s="6"/>
    </row>
    <row r="871" spans="1:5" x14ac:dyDescent="0.25">
      <c r="A871" s="24" t="str">
        <f t="shared" si="15"/>
        <v>03/2023</v>
      </c>
      <c r="B871" s="7" t="s">
        <v>22</v>
      </c>
      <c r="C871" s="7" t="s">
        <v>23</v>
      </c>
      <c r="D871" s="7" t="s">
        <v>24</v>
      </c>
      <c r="E871" s="7" t="s">
        <v>25</v>
      </c>
    </row>
    <row r="872" spans="1:5" x14ac:dyDescent="0.25">
      <c r="A872" s="24" t="str">
        <f t="shared" si="15"/>
        <v>03/2023</v>
      </c>
      <c r="B872" s="9">
        <v>45006</v>
      </c>
      <c r="C872" s="10" t="s">
        <v>409</v>
      </c>
      <c r="D872" s="10">
        <v>0</v>
      </c>
      <c r="E872" s="10">
        <v>106</v>
      </c>
    </row>
    <row r="873" spans="1:5" x14ac:dyDescent="0.25">
      <c r="A873" s="24" t="str">
        <f t="shared" si="15"/>
        <v>03/2023</v>
      </c>
      <c r="B873" s="9">
        <v>45001</v>
      </c>
      <c r="C873" s="10" t="s">
        <v>409</v>
      </c>
      <c r="D873" s="10">
        <v>0</v>
      </c>
      <c r="E873" s="10">
        <v>106</v>
      </c>
    </row>
    <row r="874" spans="1:5" x14ac:dyDescent="0.25">
      <c r="A874" s="24" t="str">
        <f t="shared" si="15"/>
        <v>03/2023</v>
      </c>
      <c r="B874" s="9">
        <v>44999</v>
      </c>
      <c r="C874" s="10" t="s">
        <v>410</v>
      </c>
      <c r="D874" s="10">
        <v>0</v>
      </c>
      <c r="E874" s="10">
        <v>16</v>
      </c>
    </row>
    <row r="875" spans="1:5" x14ac:dyDescent="0.25">
      <c r="A875" s="24" t="str">
        <f t="shared" si="15"/>
        <v>03/2023</v>
      </c>
      <c r="B875" s="9">
        <v>44999</v>
      </c>
      <c r="C875" s="10" t="s">
        <v>132</v>
      </c>
      <c r="D875" s="10">
        <v>0</v>
      </c>
      <c r="E875" s="10">
        <v>24.99</v>
      </c>
    </row>
    <row r="876" spans="1:5" x14ac:dyDescent="0.25">
      <c r="A876" s="24" t="str">
        <f t="shared" si="15"/>
        <v>03/2023</v>
      </c>
      <c r="B876" s="9">
        <v>44995</v>
      </c>
      <c r="C876" s="10" t="s">
        <v>411</v>
      </c>
      <c r="D876" s="10">
        <v>0</v>
      </c>
      <c r="E876" s="10">
        <v>6.5</v>
      </c>
    </row>
    <row r="877" spans="1:5" x14ac:dyDescent="0.25">
      <c r="A877" s="24" t="str">
        <f t="shared" si="15"/>
        <v>03/2023</v>
      </c>
      <c r="B877" s="9">
        <v>44995</v>
      </c>
      <c r="C877" s="10" t="s">
        <v>412</v>
      </c>
      <c r="D877" s="10">
        <v>0</v>
      </c>
      <c r="E877" s="10">
        <v>5</v>
      </c>
    </row>
    <row r="878" spans="1:5" x14ac:dyDescent="0.25">
      <c r="A878" s="24" t="str">
        <f t="shared" si="15"/>
        <v>03/2023</v>
      </c>
      <c r="B878" s="9">
        <v>44994</v>
      </c>
      <c r="C878" s="10" t="s">
        <v>180</v>
      </c>
      <c r="D878" s="10">
        <v>0</v>
      </c>
      <c r="E878" s="10">
        <v>207.68</v>
      </c>
    </row>
    <row r="879" spans="1:5" x14ac:dyDescent="0.25">
      <c r="A879" s="24" t="str">
        <f t="shared" ref="A879:A916" si="16">"03/2023"</f>
        <v>03/2023</v>
      </c>
      <c r="B879" s="9">
        <v>44989</v>
      </c>
      <c r="C879" s="10" t="s">
        <v>187</v>
      </c>
      <c r="D879" s="10">
        <v>0</v>
      </c>
      <c r="E879" s="10">
        <v>40.9</v>
      </c>
    </row>
    <row r="880" spans="1:5" x14ac:dyDescent="0.25">
      <c r="A880" s="24" t="str">
        <f t="shared" si="16"/>
        <v>03/2023</v>
      </c>
      <c r="B880" s="9">
        <v>44988</v>
      </c>
      <c r="C880" s="10" t="s">
        <v>157</v>
      </c>
      <c r="D880" s="10">
        <v>0</v>
      </c>
      <c r="E880" s="10">
        <v>30</v>
      </c>
    </row>
    <row r="881" spans="1:5" x14ac:dyDescent="0.25">
      <c r="A881" s="24" t="str">
        <f t="shared" si="16"/>
        <v>03/2023</v>
      </c>
      <c r="B881" s="9">
        <v>44986</v>
      </c>
      <c r="C881" s="10" t="s">
        <v>413</v>
      </c>
      <c r="D881" s="10">
        <v>0</v>
      </c>
      <c r="E881" s="10">
        <v>36.5</v>
      </c>
    </row>
    <row r="882" spans="1:5" x14ac:dyDescent="0.25">
      <c r="A882" s="24" t="str">
        <f t="shared" si="16"/>
        <v>03/2023</v>
      </c>
      <c r="B882" s="9">
        <v>44985</v>
      </c>
      <c r="C882" s="10" t="s">
        <v>340</v>
      </c>
      <c r="D882" s="10">
        <v>0</v>
      </c>
      <c r="E882" s="10">
        <v>75</v>
      </c>
    </row>
    <row r="883" spans="1:5" x14ac:dyDescent="0.25">
      <c r="A883" s="24" t="str">
        <f t="shared" si="16"/>
        <v>03/2023</v>
      </c>
      <c r="B883" s="9">
        <v>44985</v>
      </c>
      <c r="C883" s="10" t="s">
        <v>27</v>
      </c>
      <c r="D883" s="10">
        <v>0</v>
      </c>
      <c r="E883" s="10">
        <v>181.43</v>
      </c>
    </row>
    <row r="884" spans="1:5" x14ac:dyDescent="0.25">
      <c r="A884" s="24" t="str">
        <f t="shared" si="16"/>
        <v>03/2023</v>
      </c>
      <c r="B884" s="9">
        <v>44983</v>
      </c>
      <c r="C884" s="10" t="s">
        <v>414</v>
      </c>
      <c r="D884" s="10">
        <v>0</v>
      </c>
      <c r="E884" s="10">
        <v>194.96</v>
      </c>
    </row>
    <row r="885" spans="1:5" x14ac:dyDescent="0.25">
      <c r="A885" s="24" t="str">
        <f t="shared" si="16"/>
        <v>03/2023</v>
      </c>
      <c r="B885" s="9">
        <v>44983</v>
      </c>
      <c r="C885" s="10" t="s">
        <v>415</v>
      </c>
      <c r="D885" s="10">
        <v>0</v>
      </c>
      <c r="E885" s="10">
        <v>30.9</v>
      </c>
    </row>
    <row r="886" spans="1:5" x14ac:dyDescent="0.25">
      <c r="A886" s="24" t="str">
        <f t="shared" si="16"/>
        <v>03/2023</v>
      </c>
      <c r="B886" s="9">
        <v>44983</v>
      </c>
      <c r="C886" s="10" t="s">
        <v>415</v>
      </c>
      <c r="D886" s="10">
        <v>0</v>
      </c>
      <c r="E886" s="10">
        <v>17.989999999999998</v>
      </c>
    </row>
    <row r="887" spans="1:5" x14ac:dyDescent="0.25">
      <c r="A887" s="24" t="str">
        <f t="shared" si="16"/>
        <v>03/2023</v>
      </c>
      <c r="B887" s="9">
        <v>44983</v>
      </c>
      <c r="C887" s="10" t="s">
        <v>83</v>
      </c>
      <c r="D887" s="10">
        <v>0</v>
      </c>
      <c r="E887" s="10">
        <v>7.5</v>
      </c>
    </row>
    <row r="888" spans="1:5" x14ac:dyDescent="0.25">
      <c r="A888" s="24" t="str">
        <f t="shared" si="16"/>
        <v>03/2023</v>
      </c>
      <c r="B888" s="9">
        <v>44980</v>
      </c>
      <c r="C888" s="10" t="s">
        <v>409</v>
      </c>
      <c r="D888" s="10">
        <v>0</v>
      </c>
      <c r="E888" s="10">
        <v>105.99</v>
      </c>
    </row>
    <row r="889" spans="1:5" x14ac:dyDescent="0.25">
      <c r="A889" s="24" t="str">
        <f t="shared" si="16"/>
        <v>03/2023</v>
      </c>
      <c r="B889" s="9">
        <v>44980</v>
      </c>
      <c r="C889" s="10" t="s">
        <v>416</v>
      </c>
      <c r="D889" s="10">
        <v>0</v>
      </c>
      <c r="E889" s="10">
        <v>169.85</v>
      </c>
    </row>
    <row r="890" spans="1:5" x14ac:dyDescent="0.25">
      <c r="A890" s="24" t="str">
        <f t="shared" si="16"/>
        <v>03/2023</v>
      </c>
      <c r="B890" s="9">
        <v>44979</v>
      </c>
      <c r="C890" s="10" t="s">
        <v>27</v>
      </c>
      <c r="D890" s="10">
        <v>0</v>
      </c>
      <c r="E890" s="10">
        <v>140.5</v>
      </c>
    </row>
    <row r="891" spans="1:5" x14ac:dyDescent="0.25">
      <c r="A891" s="24" t="str">
        <f t="shared" si="16"/>
        <v>03/2023</v>
      </c>
      <c r="B891" s="9">
        <v>44979</v>
      </c>
      <c r="C891" s="10" t="s">
        <v>417</v>
      </c>
      <c r="D891" s="10">
        <v>0</v>
      </c>
      <c r="E891" s="10">
        <v>104.5</v>
      </c>
    </row>
    <row r="892" spans="1:5" x14ac:dyDescent="0.25">
      <c r="A892" s="24" t="str">
        <f t="shared" si="16"/>
        <v>03/2023</v>
      </c>
      <c r="B892" s="9">
        <v>44979</v>
      </c>
      <c r="C892" s="10" t="s">
        <v>54</v>
      </c>
      <c r="D892" s="10">
        <v>0</v>
      </c>
      <c r="E892" s="10">
        <v>166.32</v>
      </c>
    </row>
    <row r="893" spans="1:5" x14ac:dyDescent="0.25">
      <c r="A893" s="24" t="str">
        <f t="shared" si="16"/>
        <v>03/2023</v>
      </c>
      <c r="B893" s="9">
        <v>44979</v>
      </c>
      <c r="C893" s="10" t="s">
        <v>418</v>
      </c>
      <c r="D893" s="10">
        <v>0</v>
      </c>
      <c r="E893" s="10">
        <v>31</v>
      </c>
    </row>
    <row r="894" spans="1:5" x14ac:dyDescent="0.25">
      <c r="A894" s="24" t="str">
        <f t="shared" si="16"/>
        <v>03/2023</v>
      </c>
      <c r="B894" s="9">
        <v>44978</v>
      </c>
      <c r="C894" s="10" t="s">
        <v>419</v>
      </c>
      <c r="D894" s="10">
        <v>0</v>
      </c>
      <c r="E894" s="10">
        <v>10</v>
      </c>
    </row>
    <row r="895" spans="1:5" x14ac:dyDescent="0.25">
      <c r="A895" s="24" t="str">
        <f t="shared" si="16"/>
        <v>03/2023</v>
      </c>
      <c r="B895" s="9">
        <v>44978</v>
      </c>
      <c r="C895" s="10" t="s">
        <v>420</v>
      </c>
      <c r="D895" s="10">
        <v>0</v>
      </c>
      <c r="E895" s="10">
        <v>18.5</v>
      </c>
    </row>
    <row r="896" spans="1:5" x14ac:dyDescent="0.25">
      <c r="A896" s="24" t="str">
        <f t="shared" si="16"/>
        <v>03/2023</v>
      </c>
      <c r="B896" s="9">
        <v>44978</v>
      </c>
      <c r="C896" s="10" t="s">
        <v>421</v>
      </c>
      <c r="D896" s="10">
        <v>0</v>
      </c>
      <c r="E896" s="10">
        <v>64.62</v>
      </c>
    </row>
    <row r="897" spans="1:5" x14ac:dyDescent="0.25">
      <c r="A897" s="24" t="str">
        <f t="shared" si="16"/>
        <v>03/2023</v>
      </c>
      <c r="B897" s="9">
        <v>44978</v>
      </c>
      <c r="C897" s="10" t="s">
        <v>422</v>
      </c>
      <c r="D897" s="10">
        <v>0</v>
      </c>
      <c r="E897" s="10">
        <v>29.8</v>
      </c>
    </row>
    <row r="898" spans="1:5" x14ac:dyDescent="0.25">
      <c r="A898" s="24" t="str">
        <f t="shared" si="16"/>
        <v>03/2023</v>
      </c>
      <c r="B898" s="9">
        <v>44946</v>
      </c>
      <c r="C898" s="10" t="s">
        <v>423</v>
      </c>
      <c r="D898" s="10">
        <v>0</v>
      </c>
      <c r="E898" s="10">
        <v>70.599999999999994</v>
      </c>
    </row>
    <row r="899" spans="1:5" x14ac:dyDescent="0.25">
      <c r="A899" s="24" t="str">
        <f t="shared" si="16"/>
        <v>03/2023</v>
      </c>
      <c r="B899" s="9">
        <v>367</v>
      </c>
      <c r="C899" s="10" t="s">
        <v>45</v>
      </c>
      <c r="D899" s="10">
        <v>0</v>
      </c>
      <c r="E899" s="11">
        <v>1999.03</v>
      </c>
    </row>
    <row r="900" spans="1:5" x14ac:dyDescent="0.25">
      <c r="A900" s="24" t="str">
        <f t="shared" si="16"/>
        <v>03/2023</v>
      </c>
      <c r="B900" s="10"/>
      <c r="C900" s="10"/>
      <c r="D900" s="10"/>
      <c r="E900" s="10"/>
    </row>
    <row r="901" spans="1:5" x14ac:dyDescent="0.25">
      <c r="A901" s="24" t="str">
        <f t="shared" si="16"/>
        <v>03/2023</v>
      </c>
      <c r="B901" s="6"/>
      <c r="C901" s="6" t="s">
        <v>139</v>
      </c>
      <c r="D901" s="6"/>
      <c r="E901" s="6"/>
    </row>
    <row r="902" spans="1:5" x14ac:dyDescent="0.25">
      <c r="A902" s="24" t="str">
        <f t="shared" si="16"/>
        <v>03/2023</v>
      </c>
      <c r="B902" s="10"/>
      <c r="C902" s="10" t="s">
        <v>140</v>
      </c>
      <c r="D902" s="10"/>
      <c r="E902" s="11">
        <v>6107.26</v>
      </c>
    </row>
    <row r="903" spans="1:5" x14ac:dyDescent="0.25">
      <c r="A903" s="24" t="str">
        <f t="shared" si="16"/>
        <v>03/2023</v>
      </c>
      <c r="B903" s="10"/>
      <c r="C903" s="10" t="s">
        <v>141</v>
      </c>
      <c r="D903" s="10"/>
      <c r="E903" s="11">
        <v>6107.26</v>
      </c>
    </row>
    <row r="904" spans="1:5" x14ac:dyDescent="0.25">
      <c r="A904" s="24" t="str">
        <f t="shared" si="16"/>
        <v>03/2023</v>
      </c>
      <c r="B904" s="10"/>
      <c r="C904" s="10" t="s">
        <v>142</v>
      </c>
      <c r="D904" s="10"/>
      <c r="E904" s="11">
        <v>6107.26</v>
      </c>
    </row>
    <row r="905" spans="1:5" x14ac:dyDescent="0.25">
      <c r="A905" s="24" t="str">
        <f t="shared" si="16"/>
        <v>03/2023</v>
      </c>
      <c r="B905" s="10"/>
      <c r="C905" s="10" t="s">
        <v>143</v>
      </c>
      <c r="D905" s="10"/>
      <c r="E905" s="11">
        <v>5751.85</v>
      </c>
    </row>
    <row r="906" spans="1:5" x14ac:dyDescent="0.25">
      <c r="A906" s="24" t="str">
        <f t="shared" si="16"/>
        <v>03/2023</v>
      </c>
      <c r="B906" s="10"/>
      <c r="C906" s="10" t="s">
        <v>144</v>
      </c>
      <c r="D906" s="10">
        <v>0</v>
      </c>
      <c r="E906" s="10"/>
    </row>
    <row r="907" spans="1:5" x14ac:dyDescent="0.25">
      <c r="A907" s="24" t="str">
        <f t="shared" si="16"/>
        <v>03/2023</v>
      </c>
      <c r="B907" s="10"/>
      <c r="C907" s="10" t="s">
        <v>145</v>
      </c>
      <c r="D907" s="10"/>
      <c r="E907" s="11">
        <v>5751.85</v>
      </c>
    </row>
    <row r="908" spans="1:5" x14ac:dyDescent="0.25">
      <c r="A908" s="24" t="str">
        <f t="shared" si="16"/>
        <v>03/2023</v>
      </c>
      <c r="B908" s="10"/>
      <c r="C908" s="10" t="s">
        <v>146</v>
      </c>
      <c r="D908" s="10"/>
      <c r="E908" s="10">
        <v>5.58</v>
      </c>
    </row>
    <row r="909" spans="1:5" x14ac:dyDescent="0.25">
      <c r="A909" s="24" t="str">
        <f t="shared" si="16"/>
        <v>03/2023</v>
      </c>
      <c r="B909" s="6"/>
      <c r="C909" s="6" t="s">
        <v>147</v>
      </c>
      <c r="D909" s="6"/>
      <c r="E909" s="6"/>
    </row>
    <row r="910" spans="1:5" x14ac:dyDescent="0.25">
      <c r="A910" s="24" t="str">
        <f t="shared" si="16"/>
        <v>03/2023</v>
      </c>
      <c r="B910" s="10"/>
      <c r="C910" s="10" t="s">
        <v>148</v>
      </c>
      <c r="D910" s="10"/>
      <c r="E910" s="11">
        <v>16680</v>
      </c>
    </row>
    <row r="911" spans="1:5" x14ac:dyDescent="0.25">
      <c r="A911" s="24" t="str">
        <f t="shared" si="16"/>
        <v>03/2023</v>
      </c>
      <c r="B911" s="10"/>
      <c r="C911" s="10" t="s">
        <v>149</v>
      </c>
      <c r="D911" s="10"/>
      <c r="E911" s="10">
        <v>0</v>
      </c>
    </row>
    <row r="912" spans="1:5" x14ac:dyDescent="0.25">
      <c r="A912" s="24" t="str">
        <f t="shared" si="16"/>
        <v>03/2023</v>
      </c>
      <c r="B912" s="6"/>
      <c r="C912" s="6" t="s">
        <v>150</v>
      </c>
      <c r="D912" s="6"/>
      <c r="E912" s="6"/>
    </row>
    <row r="913" spans="1:5" x14ac:dyDescent="0.25">
      <c r="A913" s="24" t="str">
        <f t="shared" si="16"/>
        <v>03/2023</v>
      </c>
      <c r="B913" s="10"/>
      <c r="C913" s="10" t="s">
        <v>151</v>
      </c>
      <c r="D913" s="10"/>
      <c r="E913" s="10">
        <v>0</v>
      </c>
    </row>
    <row r="914" spans="1:5" ht="30" x14ac:dyDescent="0.25">
      <c r="A914" s="24" t="str">
        <f t="shared" si="16"/>
        <v>03/2023</v>
      </c>
      <c r="B914" s="10"/>
      <c r="C914" s="10" t="s">
        <v>152</v>
      </c>
      <c r="D914" s="10"/>
      <c r="E914" s="10">
        <v>0</v>
      </c>
    </row>
    <row r="915" spans="1:5" x14ac:dyDescent="0.25">
      <c r="A915" s="24" t="str">
        <f t="shared" si="16"/>
        <v>03/2023</v>
      </c>
      <c r="B915" s="10"/>
      <c r="C915" s="10" t="s">
        <v>153</v>
      </c>
      <c r="D915" s="10"/>
      <c r="E915" s="10">
        <v>0</v>
      </c>
    </row>
    <row r="916" spans="1:5" x14ac:dyDescent="0.25">
      <c r="A916" s="24" t="str">
        <f t="shared" si="16"/>
        <v>03/2023</v>
      </c>
      <c r="B916" s="10"/>
      <c r="C916" s="10" t="s">
        <v>154</v>
      </c>
      <c r="D916" s="10"/>
      <c r="E916" s="10">
        <v>0</v>
      </c>
    </row>
    <row r="917" spans="1:5" x14ac:dyDescent="0.25">
      <c r="A917" s="24"/>
      <c r="B917" s="10"/>
      <c r="C917" s="10"/>
      <c r="D917" s="10"/>
      <c r="E917" s="10"/>
    </row>
    <row r="918" spans="1:5" x14ac:dyDescent="0.25">
      <c r="A918" s="24" t="str">
        <f>"02/2023"</f>
        <v>02/2023</v>
      </c>
      <c r="B918" s="5" t="s">
        <v>17</v>
      </c>
      <c r="C918" s="5"/>
      <c r="D918" s="5"/>
      <c r="E918" s="5"/>
    </row>
    <row r="919" spans="1:5" x14ac:dyDescent="0.25">
      <c r="A919" s="24" t="str">
        <f t="shared" ref="A919:A982" si="17">"02/2023"</f>
        <v>02/2023</v>
      </c>
      <c r="B919" s="6" t="s">
        <v>18</v>
      </c>
      <c r="C919" s="6" t="s">
        <v>46</v>
      </c>
      <c r="D919" s="6"/>
      <c r="E919" s="6"/>
    </row>
    <row r="920" spans="1:5" x14ac:dyDescent="0.25">
      <c r="A920" s="24" t="str">
        <f t="shared" si="17"/>
        <v>02/2023</v>
      </c>
      <c r="B920" s="6" t="s">
        <v>20</v>
      </c>
      <c r="C920" s="6" t="s">
        <v>21</v>
      </c>
      <c r="D920" s="6"/>
      <c r="E920" s="6"/>
    </row>
    <row r="921" spans="1:5" x14ac:dyDescent="0.25">
      <c r="A921" s="24" t="str">
        <f t="shared" si="17"/>
        <v>02/2023</v>
      </c>
      <c r="B921" s="7" t="s">
        <v>22</v>
      </c>
      <c r="C921" s="7" t="s">
        <v>23</v>
      </c>
      <c r="D921" s="7" t="s">
        <v>24</v>
      </c>
      <c r="E921" s="7" t="s">
        <v>25</v>
      </c>
    </row>
    <row r="922" spans="1:5" x14ac:dyDescent="0.25">
      <c r="A922" s="24" t="str">
        <f t="shared" si="17"/>
        <v>02/2023</v>
      </c>
      <c r="B922" s="9">
        <v>44979</v>
      </c>
      <c r="C922" s="10" t="s">
        <v>424</v>
      </c>
      <c r="D922" s="10">
        <v>0</v>
      </c>
      <c r="E922" s="10">
        <v>0</v>
      </c>
    </row>
    <row r="923" spans="1:5" x14ac:dyDescent="0.25">
      <c r="A923" s="24" t="str">
        <f t="shared" si="17"/>
        <v>02/2023</v>
      </c>
      <c r="B923" s="9">
        <v>44975</v>
      </c>
      <c r="C923" s="10" t="s">
        <v>425</v>
      </c>
      <c r="D923" s="10">
        <v>0</v>
      </c>
      <c r="E923" s="10">
        <v>45.64</v>
      </c>
    </row>
    <row r="924" spans="1:5" x14ac:dyDescent="0.25">
      <c r="A924" s="24" t="str">
        <f t="shared" si="17"/>
        <v>02/2023</v>
      </c>
      <c r="B924" s="9">
        <v>44974</v>
      </c>
      <c r="C924" s="10" t="s">
        <v>63</v>
      </c>
      <c r="D924" s="10">
        <v>0</v>
      </c>
      <c r="E924" s="10">
        <v>23.37</v>
      </c>
    </row>
    <row r="925" spans="1:5" x14ac:dyDescent="0.25">
      <c r="A925" s="24" t="str">
        <f t="shared" si="17"/>
        <v>02/2023</v>
      </c>
      <c r="B925" s="9">
        <v>44973</v>
      </c>
      <c r="C925" s="10" t="s">
        <v>79</v>
      </c>
      <c r="D925" s="10">
        <v>0</v>
      </c>
      <c r="E925" s="10">
        <v>11</v>
      </c>
    </row>
    <row r="926" spans="1:5" x14ac:dyDescent="0.25">
      <c r="A926" s="24" t="str">
        <f t="shared" si="17"/>
        <v>02/2023</v>
      </c>
      <c r="B926" s="9">
        <v>44972</v>
      </c>
      <c r="C926" s="10" t="s">
        <v>79</v>
      </c>
      <c r="D926" s="10">
        <v>0</v>
      </c>
      <c r="E926" s="10">
        <v>10.5</v>
      </c>
    </row>
    <row r="927" spans="1:5" x14ac:dyDescent="0.25">
      <c r="A927" s="24" t="str">
        <f t="shared" si="17"/>
        <v>02/2023</v>
      </c>
      <c r="B927" s="9">
        <v>44971</v>
      </c>
      <c r="C927" s="10" t="s">
        <v>130</v>
      </c>
      <c r="D927" s="10">
        <v>0</v>
      </c>
      <c r="E927" s="10">
        <v>37.22</v>
      </c>
    </row>
    <row r="928" spans="1:5" x14ac:dyDescent="0.25">
      <c r="A928" s="24" t="str">
        <f t="shared" si="17"/>
        <v>02/2023</v>
      </c>
      <c r="B928" s="9">
        <v>44971</v>
      </c>
      <c r="C928" s="10" t="s">
        <v>335</v>
      </c>
      <c r="D928" s="10">
        <v>0</v>
      </c>
      <c r="E928" s="10">
        <v>18.98</v>
      </c>
    </row>
    <row r="929" spans="1:5" x14ac:dyDescent="0.25">
      <c r="A929" s="24" t="str">
        <f t="shared" si="17"/>
        <v>02/2023</v>
      </c>
      <c r="B929" s="9">
        <v>44971</v>
      </c>
      <c r="C929" s="10" t="s">
        <v>369</v>
      </c>
      <c r="D929" s="10">
        <v>0</v>
      </c>
      <c r="E929" s="10">
        <v>72</v>
      </c>
    </row>
    <row r="930" spans="1:5" x14ac:dyDescent="0.25">
      <c r="A930" s="24" t="str">
        <f t="shared" si="17"/>
        <v>02/2023</v>
      </c>
      <c r="B930" s="9">
        <v>44970</v>
      </c>
      <c r="C930" s="10" t="s">
        <v>317</v>
      </c>
      <c r="D930" s="10">
        <v>0</v>
      </c>
      <c r="E930" s="10">
        <v>90</v>
      </c>
    </row>
    <row r="931" spans="1:5" x14ac:dyDescent="0.25">
      <c r="A931" s="24" t="str">
        <f t="shared" si="17"/>
        <v>02/2023</v>
      </c>
      <c r="B931" s="9">
        <v>44970</v>
      </c>
      <c r="C931" s="10" t="s">
        <v>27</v>
      </c>
      <c r="D931" s="10">
        <v>0</v>
      </c>
      <c r="E931" s="10">
        <v>18.27</v>
      </c>
    </row>
    <row r="932" spans="1:5" x14ac:dyDescent="0.25">
      <c r="A932" s="24" t="str">
        <f t="shared" si="17"/>
        <v>02/2023</v>
      </c>
      <c r="B932" s="9">
        <v>44969</v>
      </c>
      <c r="C932" s="10" t="s">
        <v>112</v>
      </c>
      <c r="D932" s="10">
        <v>0</v>
      </c>
      <c r="E932" s="10">
        <v>38</v>
      </c>
    </row>
    <row r="933" spans="1:5" x14ac:dyDescent="0.25">
      <c r="A933" s="24" t="str">
        <f t="shared" si="17"/>
        <v>02/2023</v>
      </c>
      <c r="B933" s="9">
        <v>44969</v>
      </c>
      <c r="C933" s="10" t="s">
        <v>38</v>
      </c>
      <c r="D933" s="10">
        <v>0</v>
      </c>
      <c r="E933" s="10">
        <v>160.87</v>
      </c>
    </row>
    <row r="934" spans="1:5" x14ac:dyDescent="0.25">
      <c r="A934" s="24" t="str">
        <f t="shared" si="17"/>
        <v>02/2023</v>
      </c>
      <c r="B934" s="9">
        <v>44969</v>
      </c>
      <c r="C934" s="10" t="s">
        <v>426</v>
      </c>
      <c r="D934" s="10">
        <v>0</v>
      </c>
      <c r="E934" s="10">
        <v>179.52</v>
      </c>
    </row>
    <row r="935" spans="1:5" x14ac:dyDescent="0.25">
      <c r="A935" s="24" t="str">
        <f t="shared" si="17"/>
        <v>02/2023</v>
      </c>
      <c r="B935" s="9">
        <v>44968</v>
      </c>
      <c r="C935" s="10" t="s">
        <v>335</v>
      </c>
      <c r="D935" s="10">
        <v>0</v>
      </c>
      <c r="E935" s="10">
        <v>38.5</v>
      </c>
    </row>
    <row r="936" spans="1:5" x14ac:dyDescent="0.25">
      <c r="A936" s="24" t="str">
        <f t="shared" si="17"/>
        <v>02/2023</v>
      </c>
      <c r="B936" s="9">
        <v>44968</v>
      </c>
      <c r="C936" s="10" t="s">
        <v>427</v>
      </c>
      <c r="D936" s="10">
        <v>0</v>
      </c>
      <c r="E936" s="10">
        <v>86.9</v>
      </c>
    </row>
    <row r="937" spans="1:5" x14ac:dyDescent="0.25">
      <c r="A937" s="24" t="str">
        <f t="shared" si="17"/>
        <v>02/2023</v>
      </c>
      <c r="B937" s="9">
        <v>44968</v>
      </c>
      <c r="C937" s="10" t="s">
        <v>428</v>
      </c>
      <c r="D937" s="10">
        <v>0</v>
      </c>
      <c r="E937" s="10">
        <v>30</v>
      </c>
    </row>
    <row r="938" spans="1:5" x14ac:dyDescent="0.25">
      <c r="A938" s="24" t="str">
        <f t="shared" si="17"/>
        <v>02/2023</v>
      </c>
      <c r="B938" s="9">
        <v>44967</v>
      </c>
      <c r="C938" s="10" t="s">
        <v>429</v>
      </c>
      <c r="D938" s="10">
        <v>0</v>
      </c>
      <c r="E938" s="10">
        <v>26</v>
      </c>
    </row>
    <row r="939" spans="1:5" x14ac:dyDescent="0.25">
      <c r="A939" s="24" t="str">
        <f t="shared" si="17"/>
        <v>02/2023</v>
      </c>
      <c r="B939" s="9">
        <v>44967</v>
      </c>
      <c r="C939" s="10" t="s">
        <v>430</v>
      </c>
      <c r="D939" s="10">
        <v>0</v>
      </c>
      <c r="E939" s="10">
        <v>70</v>
      </c>
    </row>
    <row r="940" spans="1:5" x14ac:dyDescent="0.25">
      <c r="A940" s="24" t="str">
        <f t="shared" si="17"/>
        <v>02/2023</v>
      </c>
      <c r="B940" s="9">
        <v>44966</v>
      </c>
      <c r="C940" s="10" t="s">
        <v>79</v>
      </c>
      <c r="D940" s="10">
        <v>0</v>
      </c>
      <c r="E940" s="10">
        <v>10.5</v>
      </c>
    </row>
    <row r="941" spans="1:5" x14ac:dyDescent="0.25">
      <c r="A941" s="24" t="str">
        <f t="shared" si="17"/>
        <v>02/2023</v>
      </c>
      <c r="B941" s="9">
        <v>44966</v>
      </c>
      <c r="C941" s="10" t="s">
        <v>401</v>
      </c>
      <c r="D941" s="10">
        <v>0</v>
      </c>
      <c r="E941" s="10">
        <v>60</v>
      </c>
    </row>
    <row r="942" spans="1:5" x14ac:dyDescent="0.25">
      <c r="A942" s="24" t="str">
        <f t="shared" si="17"/>
        <v>02/2023</v>
      </c>
      <c r="B942" s="9">
        <v>44965</v>
      </c>
      <c r="C942" s="10" t="s">
        <v>79</v>
      </c>
      <c r="D942" s="10">
        <v>0</v>
      </c>
      <c r="E942" s="10">
        <v>9</v>
      </c>
    </row>
    <row r="943" spans="1:5" x14ac:dyDescent="0.25">
      <c r="A943" s="24" t="str">
        <f t="shared" si="17"/>
        <v>02/2023</v>
      </c>
      <c r="B943" s="9">
        <v>44965</v>
      </c>
      <c r="C943" s="10" t="s">
        <v>63</v>
      </c>
      <c r="D943" s="10">
        <v>0</v>
      </c>
      <c r="E943" s="10">
        <v>15.8</v>
      </c>
    </row>
    <row r="944" spans="1:5" x14ac:dyDescent="0.25">
      <c r="A944" s="24" t="str">
        <f t="shared" si="17"/>
        <v>02/2023</v>
      </c>
      <c r="B944" s="9">
        <v>44965</v>
      </c>
      <c r="C944" s="10" t="s">
        <v>252</v>
      </c>
      <c r="D944" s="10">
        <v>0</v>
      </c>
      <c r="E944" s="10">
        <v>33.17</v>
      </c>
    </row>
    <row r="945" spans="1:5" x14ac:dyDescent="0.25">
      <c r="A945" s="24" t="str">
        <f t="shared" si="17"/>
        <v>02/2023</v>
      </c>
      <c r="B945" s="9">
        <v>44964</v>
      </c>
      <c r="C945" s="10" t="s">
        <v>157</v>
      </c>
      <c r="D945" s="10">
        <v>0</v>
      </c>
      <c r="E945" s="10">
        <v>9.98</v>
      </c>
    </row>
    <row r="946" spans="1:5" x14ac:dyDescent="0.25">
      <c r="A946" s="24" t="str">
        <f t="shared" si="17"/>
        <v>02/2023</v>
      </c>
      <c r="B946" s="9">
        <v>44964</v>
      </c>
      <c r="C946" s="10" t="s">
        <v>38</v>
      </c>
      <c r="D946" s="10">
        <v>0</v>
      </c>
      <c r="E946" s="10">
        <v>189.96</v>
      </c>
    </row>
    <row r="947" spans="1:5" x14ac:dyDescent="0.25">
      <c r="A947" s="24" t="str">
        <f t="shared" si="17"/>
        <v>02/2023</v>
      </c>
      <c r="B947" s="9">
        <v>44963</v>
      </c>
      <c r="C947" s="10" t="s">
        <v>368</v>
      </c>
      <c r="D947" s="10">
        <v>0</v>
      </c>
      <c r="E947" s="10">
        <v>26</v>
      </c>
    </row>
    <row r="948" spans="1:5" x14ac:dyDescent="0.25">
      <c r="A948" s="24" t="str">
        <f t="shared" si="17"/>
        <v>02/2023</v>
      </c>
      <c r="B948" s="9">
        <v>44963</v>
      </c>
      <c r="C948" s="10" t="s">
        <v>265</v>
      </c>
      <c r="D948" s="10">
        <v>0</v>
      </c>
      <c r="E948" s="10">
        <v>191.16</v>
      </c>
    </row>
    <row r="949" spans="1:5" x14ac:dyDescent="0.25">
      <c r="A949" s="24" t="str">
        <f t="shared" si="17"/>
        <v>02/2023</v>
      </c>
      <c r="B949" s="9">
        <v>44963</v>
      </c>
      <c r="C949" s="10" t="s">
        <v>431</v>
      </c>
      <c r="D949" s="10">
        <v>0</v>
      </c>
      <c r="E949" s="10">
        <v>80</v>
      </c>
    </row>
    <row r="950" spans="1:5" x14ac:dyDescent="0.25">
      <c r="A950" s="24" t="str">
        <f t="shared" si="17"/>
        <v>02/2023</v>
      </c>
      <c r="B950" s="9">
        <v>44962</v>
      </c>
      <c r="C950" s="10" t="s">
        <v>417</v>
      </c>
      <c r="D950" s="10">
        <v>0</v>
      </c>
      <c r="E950" s="10">
        <v>90</v>
      </c>
    </row>
    <row r="951" spans="1:5" x14ac:dyDescent="0.25">
      <c r="A951" s="24" t="str">
        <f t="shared" si="17"/>
        <v>02/2023</v>
      </c>
      <c r="B951" s="9">
        <v>44962</v>
      </c>
      <c r="C951" s="10" t="s">
        <v>184</v>
      </c>
      <c r="D951" s="10">
        <v>0</v>
      </c>
      <c r="E951" s="10">
        <v>29.99</v>
      </c>
    </row>
    <row r="952" spans="1:5" x14ac:dyDescent="0.25">
      <c r="A952" s="24" t="str">
        <f t="shared" si="17"/>
        <v>02/2023</v>
      </c>
      <c r="B952" s="9">
        <v>44962</v>
      </c>
      <c r="C952" s="10" t="s">
        <v>272</v>
      </c>
      <c r="D952" s="10">
        <v>0</v>
      </c>
      <c r="E952" s="10">
        <v>40</v>
      </c>
    </row>
    <row r="953" spans="1:5" x14ac:dyDescent="0.25">
      <c r="A953" s="24" t="str">
        <f t="shared" si="17"/>
        <v>02/2023</v>
      </c>
      <c r="B953" s="9">
        <v>44961</v>
      </c>
      <c r="C953" s="10" t="s">
        <v>201</v>
      </c>
      <c r="D953" s="10">
        <v>0</v>
      </c>
      <c r="E953" s="10">
        <v>8.99</v>
      </c>
    </row>
    <row r="954" spans="1:5" x14ac:dyDescent="0.25">
      <c r="A954" s="24" t="str">
        <f t="shared" si="17"/>
        <v>02/2023</v>
      </c>
      <c r="B954" s="9">
        <v>44961</v>
      </c>
      <c r="C954" s="10" t="s">
        <v>27</v>
      </c>
      <c r="D954" s="10">
        <v>0</v>
      </c>
      <c r="E954" s="10">
        <v>9.9700000000000006</v>
      </c>
    </row>
    <row r="955" spans="1:5" x14ac:dyDescent="0.25">
      <c r="A955" s="24" t="str">
        <f t="shared" si="17"/>
        <v>02/2023</v>
      </c>
      <c r="B955" s="9">
        <v>44961</v>
      </c>
      <c r="C955" s="10" t="s">
        <v>112</v>
      </c>
      <c r="D955" s="10">
        <v>0</v>
      </c>
      <c r="E955" s="10">
        <v>34</v>
      </c>
    </row>
    <row r="956" spans="1:5" x14ac:dyDescent="0.25">
      <c r="A956" s="24" t="str">
        <f t="shared" si="17"/>
        <v>02/2023</v>
      </c>
      <c r="B956" s="9">
        <v>44961</v>
      </c>
      <c r="C956" s="10" t="s">
        <v>73</v>
      </c>
      <c r="D956" s="10">
        <v>0</v>
      </c>
      <c r="E956" s="10">
        <v>114.95</v>
      </c>
    </row>
    <row r="957" spans="1:5" x14ac:dyDescent="0.25">
      <c r="A957" s="24" t="str">
        <f t="shared" si="17"/>
        <v>02/2023</v>
      </c>
      <c r="B957" s="9">
        <v>44961</v>
      </c>
      <c r="C957" s="10" t="s">
        <v>234</v>
      </c>
      <c r="D957" s="10">
        <v>0</v>
      </c>
      <c r="E957" s="10">
        <v>69.900000000000006</v>
      </c>
    </row>
    <row r="958" spans="1:5" x14ac:dyDescent="0.25">
      <c r="A958" s="24" t="str">
        <f t="shared" si="17"/>
        <v>02/2023</v>
      </c>
      <c r="B958" s="9">
        <v>44961</v>
      </c>
      <c r="C958" s="10" t="s">
        <v>267</v>
      </c>
      <c r="D958" s="10">
        <v>0</v>
      </c>
      <c r="E958" s="10">
        <v>55.9</v>
      </c>
    </row>
    <row r="959" spans="1:5" x14ac:dyDescent="0.25">
      <c r="A959" s="24" t="str">
        <f t="shared" si="17"/>
        <v>02/2023</v>
      </c>
      <c r="B959" s="9">
        <v>44960</v>
      </c>
      <c r="C959" s="10" t="s">
        <v>432</v>
      </c>
      <c r="D959" s="10">
        <v>0</v>
      </c>
      <c r="E959" s="10">
        <v>39.56</v>
      </c>
    </row>
    <row r="960" spans="1:5" x14ac:dyDescent="0.25">
      <c r="A960" s="24" t="str">
        <f t="shared" si="17"/>
        <v>02/2023</v>
      </c>
      <c r="B960" s="9">
        <v>44960</v>
      </c>
      <c r="C960" s="10" t="s">
        <v>201</v>
      </c>
      <c r="D960" s="10">
        <v>0</v>
      </c>
      <c r="E960" s="10">
        <v>8.99</v>
      </c>
    </row>
    <row r="961" spans="1:5" x14ac:dyDescent="0.25">
      <c r="A961" s="24" t="str">
        <f t="shared" si="17"/>
        <v>02/2023</v>
      </c>
      <c r="B961" s="9">
        <v>44959</v>
      </c>
      <c r="C961" s="10" t="s">
        <v>130</v>
      </c>
      <c r="D961" s="10">
        <v>0</v>
      </c>
      <c r="E961" s="10">
        <v>7.89</v>
      </c>
    </row>
    <row r="962" spans="1:5" x14ac:dyDescent="0.25">
      <c r="A962" s="24" t="str">
        <f t="shared" si="17"/>
        <v>02/2023</v>
      </c>
      <c r="B962" s="9">
        <v>44958</v>
      </c>
      <c r="C962" s="10" t="s">
        <v>234</v>
      </c>
      <c r="D962" s="10">
        <v>0</v>
      </c>
      <c r="E962" s="10">
        <v>69.900000000000006</v>
      </c>
    </row>
    <row r="963" spans="1:5" x14ac:dyDescent="0.25">
      <c r="A963" s="24" t="str">
        <f t="shared" si="17"/>
        <v>02/2023</v>
      </c>
      <c r="B963" s="9">
        <v>44958</v>
      </c>
      <c r="C963" s="10" t="s">
        <v>130</v>
      </c>
      <c r="D963" s="10">
        <v>0</v>
      </c>
      <c r="E963" s="10">
        <v>10.9</v>
      </c>
    </row>
    <row r="964" spans="1:5" x14ac:dyDescent="0.25">
      <c r="A964" s="24" t="str">
        <f t="shared" si="17"/>
        <v>02/2023</v>
      </c>
      <c r="B964" s="9">
        <v>44957</v>
      </c>
      <c r="C964" s="10" t="s">
        <v>27</v>
      </c>
      <c r="D964" s="10">
        <v>0</v>
      </c>
      <c r="E964" s="10">
        <v>161.38999999999999</v>
      </c>
    </row>
    <row r="965" spans="1:5" x14ac:dyDescent="0.25">
      <c r="A965" s="24" t="str">
        <f t="shared" si="17"/>
        <v>02/2023</v>
      </c>
      <c r="B965" s="9">
        <v>44957</v>
      </c>
      <c r="C965" s="10" t="s">
        <v>130</v>
      </c>
      <c r="D965" s="10">
        <v>0</v>
      </c>
      <c r="E965" s="10">
        <v>46.17</v>
      </c>
    </row>
    <row r="966" spans="1:5" x14ac:dyDescent="0.25">
      <c r="A966" s="24" t="str">
        <f t="shared" si="17"/>
        <v>02/2023</v>
      </c>
      <c r="B966" s="9">
        <v>44956</v>
      </c>
      <c r="C966" s="10" t="s">
        <v>74</v>
      </c>
      <c r="D966" s="10">
        <v>0</v>
      </c>
      <c r="E966" s="11">
        <v>-8684.5300000000007</v>
      </c>
    </row>
    <row r="967" spans="1:5" x14ac:dyDescent="0.25">
      <c r="A967" s="24" t="str">
        <f t="shared" si="17"/>
        <v>02/2023</v>
      </c>
      <c r="B967" s="9">
        <v>44954</v>
      </c>
      <c r="C967" s="10" t="s">
        <v>433</v>
      </c>
      <c r="D967" s="10">
        <v>0</v>
      </c>
      <c r="E967" s="10">
        <v>310.11</v>
      </c>
    </row>
    <row r="968" spans="1:5" x14ac:dyDescent="0.25">
      <c r="A968" s="24" t="str">
        <f t="shared" si="17"/>
        <v>02/2023</v>
      </c>
      <c r="B968" s="9">
        <v>44953</v>
      </c>
      <c r="C968" s="10" t="s">
        <v>73</v>
      </c>
      <c r="D968" s="10">
        <v>0</v>
      </c>
      <c r="E968" s="10">
        <v>51.04</v>
      </c>
    </row>
    <row r="969" spans="1:5" x14ac:dyDescent="0.25">
      <c r="A969" s="24" t="str">
        <f t="shared" si="17"/>
        <v>02/2023</v>
      </c>
      <c r="B969" s="9">
        <v>44952</v>
      </c>
      <c r="C969" s="10" t="s">
        <v>112</v>
      </c>
      <c r="D969" s="10">
        <v>0</v>
      </c>
      <c r="E969" s="10">
        <v>29</v>
      </c>
    </row>
    <row r="970" spans="1:5" x14ac:dyDescent="0.25">
      <c r="A970" s="24" t="str">
        <f t="shared" si="17"/>
        <v>02/2023</v>
      </c>
      <c r="B970" s="9">
        <v>44952</v>
      </c>
      <c r="C970" s="10" t="s">
        <v>409</v>
      </c>
      <c r="D970" s="10">
        <v>0</v>
      </c>
      <c r="E970" s="10">
        <v>105.99</v>
      </c>
    </row>
    <row r="971" spans="1:5" x14ac:dyDescent="0.25">
      <c r="A971" s="24" t="str">
        <f t="shared" si="17"/>
        <v>02/2023</v>
      </c>
      <c r="B971" s="9">
        <v>44952</v>
      </c>
      <c r="C971" s="10" t="s">
        <v>27</v>
      </c>
      <c r="D971" s="10">
        <v>0</v>
      </c>
      <c r="E971" s="10">
        <v>236.23</v>
      </c>
    </row>
    <row r="972" spans="1:5" x14ac:dyDescent="0.25">
      <c r="A972" s="24" t="str">
        <f t="shared" si="17"/>
        <v>02/2023</v>
      </c>
      <c r="B972" s="9">
        <v>44950</v>
      </c>
      <c r="C972" s="10" t="s">
        <v>434</v>
      </c>
      <c r="D972" s="10">
        <v>0</v>
      </c>
      <c r="E972" s="10">
        <v>26</v>
      </c>
    </row>
    <row r="973" spans="1:5" x14ac:dyDescent="0.25">
      <c r="A973" s="24" t="str">
        <f t="shared" si="17"/>
        <v>02/2023</v>
      </c>
      <c r="B973" s="9">
        <v>44948</v>
      </c>
      <c r="C973" s="10" t="s">
        <v>426</v>
      </c>
      <c r="D973" s="10">
        <v>0</v>
      </c>
      <c r="E973" s="10">
        <v>151.03</v>
      </c>
    </row>
    <row r="974" spans="1:5" x14ac:dyDescent="0.25">
      <c r="A974" s="24" t="str">
        <f t="shared" si="17"/>
        <v>02/2023</v>
      </c>
      <c r="B974" s="9">
        <v>44948</v>
      </c>
      <c r="C974" s="10" t="s">
        <v>112</v>
      </c>
      <c r="D974" s="10">
        <v>0</v>
      </c>
      <c r="E974" s="10">
        <v>9</v>
      </c>
    </row>
    <row r="975" spans="1:5" x14ac:dyDescent="0.25">
      <c r="A975" s="24" t="str">
        <f t="shared" si="17"/>
        <v>02/2023</v>
      </c>
      <c r="B975" s="9">
        <v>44948</v>
      </c>
      <c r="C975" s="10" t="s">
        <v>418</v>
      </c>
      <c r="D975" s="10">
        <v>0</v>
      </c>
      <c r="E975" s="10">
        <v>14</v>
      </c>
    </row>
    <row r="976" spans="1:5" x14ac:dyDescent="0.25">
      <c r="A976" s="24" t="str">
        <f t="shared" si="17"/>
        <v>02/2023</v>
      </c>
      <c r="B976" s="9">
        <v>44948</v>
      </c>
      <c r="C976" s="10" t="s">
        <v>156</v>
      </c>
      <c r="D976" s="10">
        <v>0</v>
      </c>
      <c r="E976" s="10">
        <v>126.17</v>
      </c>
    </row>
    <row r="977" spans="1:5" x14ac:dyDescent="0.25">
      <c r="A977" s="24" t="str">
        <f t="shared" si="17"/>
        <v>02/2023</v>
      </c>
      <c r="B977" s="9">
        <v>44948</v>
      </c>
      <c r="C977" s="10" t="s">
        <v>435</v>
      </c>
      <c r="D977" s="10">
        <v>0</v>
      </c>
      <c r="E977" s="10">
        <v>32.07</v>
      </c>
    </row>
    <row r="978" spans="1:5" x14ac:dyDescent="0.25">
      <c r="A978" s="24" t="str">
        <f t="shared" si="17"/>
        <v>02/2023</v>
      </c>
      <c r="B978" s="9">
        <v>44939</v>
      </c>
      <c r="C978" s="10" t="s">
        <v>436</v>
      </c>
      <c r="D978" s="10">
        <v>0</v>
      </c>
      <c r="E978" s="10">
        <v>85</v>
      </c>
    </row>
    <row r="979" spans="1:5" x14ac:dyDescent="0.25">
      <c r="A979" s="24" t="str">
        <f t="shared" si="17"/>
        <v>02/2023</v>
      </c>
      <c r="B979" s="9">
        <v>44879</v>
      </c>
      <c r="C979" s="10" t="s">
        <v>437</v>
      </c>
      <c r="D979" s="10">
        <v>0</v>
      </c>
      <c r="E979" s="10">
        <v>479.13</v>
      </c>
    </row>
    <row r="980" spans="1:5" x14ac:dyDescent="0.25">
      <c r="A980" s="24" t="str">
        <f t="shared" si="17"/>
        <v>02/2023</v>
      </c>
      <c r="B980" s="9">
        <v>44798</v>
      </c>
      <c r="C980" s="10" t="s">
        <v>438</v>
      </c>
      <c r="D980" s="10">
        <v>0</v>
      </c>
      <c r="E980" s="10">
        <v>239.9</v>
      </c>
    </row>
    <row r="981" spans="1:5" x14ac:dyDescent="0.25">
      <c r="A981" s="24" t="str">
        <f t="shared" si="17"/>
        <v>02/2023</v>
      </c>
      <c r="B981" s="9">
        <v>367</v>
      </c>
      <c r="C981" s="10" t="s">
        <v>45</v>
      </c>
      <c r="D981" s="10">
        <v>0</v>
      </c>
      <c r="E981" s="11">
        <v>4275.51</v>
      </c>
    </row>
    <row r="982" spans="1:5" x14ac:dyDescent="0.25">
      <c r="A982" s="24" t="str">
        <f t="shared" si="17"/>
        <v>02/2023</v>
      </c>
      <c r="B982" s="6" t="s">
        <v>102</v>
      </c>
      <c r="C982" s="6" t="s">
        <v>113</v>
      </c>
      <c r="D982" s="6"/>
      <c r="E982" s="6"/>
    </row>
    <row r="983" spans="1:5" x14ac:dyDescent="0.25">
      <c r="A983" s="24" t="str">
        <f t="shared" ref="A983:A1033" si="18">"02/2023"</f>
        <v>02/2023</v>
      </c>
      <c r="B983" s="6" t="s">
        <v>20</v>
      </c>
      <c r="C983" s="6" t="s">
        <v>104</v>
      </c>
      <c r="D983" s="6"/>
      <c r="E983" s="6"/>
    </row>
    <row r="984" spans="1:5" x14ac:dyDescent="0.25">
      <c r="A984" s="24" t="str">
        <f t="shared" si="18"/>
        <v>02/2023</v>
      </c>
      <c r="B984" s="7" t="s">
        <v>22</v>
      </c>
      <c r="C984" s="7" t="s">
        <v>23</v>
      </c>
      <c r="D984" s="7" t="s">
        <v>24</v>
      </c>
      <c r="E984" s="7" t="s">
        <v>25</v>
      </c>
    </row>
    <row r="985" spans="1:5" x14ac:dyDescent="0.25">
      <c r="A985" s="24" t="str">
        <f t="shared" si="18"/>
        <v>02/2023</v>
      </c>
      <c r="B985" s="9">
        <v>44977</v>
      </c>
      <c r="C985" s="10" t="s">
        <v>439</v>
      </c>
      <c r="D985" s="10">
        <v>0</v>
      </c>
      <c r="E985" s="10">
        <v>13</v>
      </c>
    </row>
    <row r="986" spans="1:5" x14ac:dyDescent="0.25">
      <c r="A986" s="24" t="str">
        <f t="shared" si="18"/>
        <v>02/2023</v>
      </c>
      <c r="B986" s="9">
        <v>44975</v>
      </c>
      <c r="C986" s="10" t="s">
        <v>368</v>
      </c>
      <c r="D986" s="10">
        <v>0</v>
      </c>
      <c r="E986" s="10">
        <v>28</v>
      </c>
    </row>
    <row r="987" spans="1:5" x14ac:dyDescent="0.25">
      <c r="A987" s="24" t="str">
        <f t="shared" si="18"/>
        <v>02/2023</v>
      </c>
      <c r="B987" s="9">
        <v>44974</v>
      </c>
      <c r="C987" s="10" t="s">
        <v>315</v>
      </c>
      <c r="D987" s="10">
        <v>0</v>
      </c>
      <c r="E987" s="10">
        <v>61.49</v>
      </c>
    </row>
    <row r="988" spans="1:5" x14ac:dyDescent="0.25">
      <c r="A988" s="24" t="str">
        <f t="shared" si="18"/>
        <v>02/2023</v>
      </c>
      <c r="B988" s="9">
        <v>44974</v>
      </c>
      <c r="C988" s="10" t="s">
        <v>27</v>
      </c>
      <c r="D988" s="10">
        <v>0</v>
      </c>
      <c r="E988" s="10">
        <v>121.77</v>
      </c>
    </row>
    <row r="989" spans="1:5" x14ac:dyDescent="0.25">
      <c r="A989" s="24" t="str">
        <f t="shared" si="18"/>
        <v>02/2023</v>
      </c>
      <c r="B989" s="9">
        <v>44973</v>
      </c>
      <c r="C989" s="10" t="s">
        <v>53</v>
      </c>
      <c r="D989" s="10">
        <v>0</v>
      </c>
      <c r="E989" s="10">
        <v>296.67</v>
      </c>
    </row>
    <row r="990" spans="1:5" x14ac:dyDescent="0.25">
      <c r="A990" s="24" t="str">
        <f t="shared" si="18"/>
        <v>02/2023</v>
      </c>
      <c r="B990" s="9">
        <v>44973</v>
      </c>
      <c r="C990" s="10" t="s">
        <v>106</v>
      </c>
      <c r="D990" s="10">
        <v>0</v>
      </c>
      <c r="E990" s="10">
        <v>25.99</v>
      </c>
    </row>
    <row r="991" spans="1:5" x14ac:dyDescent="0.25">
      <c r="A991" s="24" t="str">
        <f t="shared" si="18"/>
        <v>02/2023</v>
      </c>
      <c r="B991" s="9">
        <v>44969</v>
      </c>
      <c r="C991" s="10" t="s">
        <v>368</v>
      </c>
      <c r="D991" s="10">
        <v>0</v>
      </c>
      <c r="E991" s="10">
        <v>22</v>
      </c>
    </row>
    <row r="992" spans="1:5" x14ac:dyDescent="0.25">
      <c r="A992" s="24" t="str">
        <f t="shared" si="18"/>
        <v>02/2023</v>
      </c>
      <c r="B992" s="9">
        <v>44967</v>
      </c>
      <c r="C992" s="10" t="s">
        <v>187</v>
      </c>
      <c r="D992" s="10">
        <v>0</v>
      </c>
      <c r="E992" s="10">
        <v>27.15</v>
      </c>
    </row>
    <row r="993" spans="1:5" x14ac:dyDescent="0.25">
      <c r="A993" s="24" t="str">
        <f t="shared" si="18"/>
        <v>02/2023</v>
      </c>
      <c r="B993" s="9">
        <v>44966</v>
      </c>
      <c r="C993" s="10" t="s">
        <v>409</v>
      </c>
      <c r="D993" s="10">
        <v>0</v>
      </c>
      <c r="E993" s="10">
        <v>105.99</v>
      </c>
    </row>
    <row r="994" spans="1:5" x14ac:dyDescent="0.25">
      <c r="A994" s="24" t="str">
        <f t="shared" si="18"/>
        <v>02/2023</v>
      </c>
      <c r="B994" s="9">
        <v>44964</v>
      </c>
      <c r="C994" s="10" t="s">
        <v>129</v>
      </c>
      <c r="D994" s="10">
        <v>0</v>
      </c>
      <c r="E994" s="10">
        <v>20.49</v>
      </c>
    </row>
    <row r="995" spans="1:5" x14ac:dyDescent="0.25">
      <c r="A995" s="24" t="str">
        <f t="shared" si="18"/>
        <v>02/2023</v>
      </c>
      <c r="B995" s="9">
        <v>44964</v>
      </c>
      <c r="C995" s="10" t="s">
        <v>209</v>
      </c>
      <c r="D995" s="10">
        <v>0</v>
      </c>
      <c r="E995" s="10">
        <v>73.95</v>
      </c>
    </row>
    <row r="996" spans="1:5" x14ac:dyDescent="0.25">
      <c r="A996" s="24" t="str">
        <f t="shared" si="18"/>
        <v>02/2023</v>
      </c>
      <c r="B996" s="9">
        <v>44964</v>
      </c>
      <c r="C996" s="10" t="s">
        <v>440</v>
      </c>
      <c r="D996" s="10">
        <v>0</v>
      </c>
      <c r="E996" s="10">
        <v>28</v>
      </c>
    </row>
    <row r="997" spans="1:5" x14ac:dyDescent="0.25">
      <c r="A997" s="24" t="str">
        <f t="shared" si="18"/>
        <v>02/2023</v>
      </c>
      <c r="B997" s="9">
        <v>44964</v>
      </c>
      <c r="C997" s="10" t="s">
        <v>307</v>
      </c>
      <c r="D997" s="10">
        <v>0</v>
      </c>
      <c r="E997" s="10">
        <v>39.46</v>
      </c>
    </row>
    <row r="998" spans="1:5" x14ac:dyDescent="0.25">
      <c r="A998" s="24" t="str">
        <f t="shared" si="18"/>
        <v>02/2023</v>
      </c>
      <c r="B998" s="9">
        <v>44964</v>
      </c>
      <c r="C998" s="10" t="s">
        <v>441</v>
      </c>
      <c r="D998" s="10">
        <v>0</v>
      </c>
      <c r="E998" s="10">
        <v>70</v>
      </c>
    </row>
    <row r="999" spans="1:5" x14ac:dyDescent="0.25">
      <c r="A999" s="24" t="str">
        <f t="shared" si="18"/>
        <v>02/2023</v>
      </c>
      <c r="B999" s="9">
        <v>44964</v>
      </c>
      <c r="C999" s="10" t="s">
        <v>336</v>
      </c>
      <c r="D999" s="10">
        <v>0</v>
      </c>
      <c r="E999" s="10">
        <v>15</v>
      </c>
    </row>
    <row r="1000" spans="1:5" x14ac:dyDescent="0.25">
      <c r="A1000" s="24" t="str">
        <f t="shared" si="18"/>
        <v>02/2023</v>
      </c>
      <c r="B1000" s="9">
        <v>44964</v>
      </c>
      <c r="C1000" s="10" t="s">
        <v>286</v>
      </c>
      <c r="D1000" s="10">
        <v>0</v>
      </c>
      <c r="E1000" s="10">
        <v>16.899999999999999</v>
      </c>
    </row>
    <row r="1001" spans="1:5" x14ac:dyDescent="0.25">
      <c r="A1001" s="24" t="str">
        <f t="shared" si="18"/>
        <v>02/2023</v>
      </c>
      <c r="B1001" s="9">
        <v>44964</v>
      </c>
      <c r="C1001" s="10" t="s">
        <v>442</v>
      </c>
      <c r="D1001" s="10">
        <v>0</v>
      </c>
      <c r="E1001" s="10">
        <v>5</v>
      </c>
    </row>
    <row r="1002" spans="1:5" x14ac:dyDescent="0.25">
      <c r="A1002" s="24" t="str">
        <f t="shared" si="18"/>
        <v>02/2023</v>
      </c>
      <c r="B1002" s="9">
        <v>44963</v>
      </c>
      <c r="C1002" s="10" t="s">
        <v>409</v>
      </c>
      <c r="D1002" s="10">
        <v>0</v>
      </c>
      <c r="E1002" s="10">
        <v>105.99</v>
      </c>
    </row>
    <row r="1003" spans="1:5" x14ac:dyDescent="0.25">
      <c r="A1003" s="24" t="str">
        <f t="shared" si="18"/>
        <v>02/2023</v>
      </c>
      <c r="B1003" s="9">
        <v>44958</v>
      </c>
      <c r="C1003" s="10" t="s">
        <v>286</v>
      </c>
      <c r="D1003" s="10">
        <v>0</v>
      </c>
      <c r="E1003" s="10">
        <v>24</v>
      </c>
    </row>
    <row r="1004" spans="1:5" x14ac:dyDescent="0.25">
      <c r="A1004" s="24" t="str">
        <f t="shared" si="18"/>
        <v>02/2023</v>
      </c>
      <c r="B1004" s="9">
        <v>44958</v>
      </c>
      <c r="C1004" s="10" t="s">
        <v>443</v>
      </c>
      <c r="D1004" s="10">
        <v>0</v>
      </c>
      <c r="E1004" s="10">
        <v>6</v>
      </c>
    </row>
    <row r="1005" spans="1:5" x14ac:dyDescent="0.25">
      <c r="A1005" s="24" t="str">
        <f t="shared" si="18"/>
        <v>02/2023</v>
      </c>
      <c r="B1005" s="9">
        <v>44958</v>
      </c>
      <c r="C1005" s="10" t="s">
        <v>442</v>
      </c>
      <c r="D1005" s="10">
        <v>0</v>
      </c>
      <c r="E1005" s="10">
        <v>10</v>
      </c>
    </row>
    <row r="1006" spans="1:5" x14ac:dyDescent="0.25">
      <c r="A1006" s="24" t="str">
        <f t="shared" si="18"/>
        <v>02/2023</v>
      </c>
      <c r="B1006" s="9">
        <v>44958</v>
      </c>
      <c r="C1006" s="10" t="s">
        <v>444</v>
      </c>
      <c r="D1006" s="10">
        <v>0</v>
      </c>
      <c r="E1006" s="10">
        <v>20</v>
      </c>
    </row>
    <row r="1007" spans="1:5" x14ac:dyDescent="0.25">
      <c r="A1007" s="24" t="str">
        <f t="shared" si="18"/>
        <v>02/2023</v>
      </c>
      <c r="B1007" s="9">
        <v>44958</v>
      </c>
      <c r="C1007" s="10" t="s">
        <v>445</v>
      </c>
      <c r="D1007" s="10">
        <v>0</v>
      </c>
      <c r="E1007" s="10">
        <v>67.5</v>
      </c>
    </row>
    <row r="1008" spans="1:5" x14ac:dyDescent="0.25">
      <c r="A1008" s="24" t="str">
        <f t="shared" si="18"/>
        <v>02/2023</v>
      </c>
      <c r="B1008" s="9">
        <v>44958</v>
      </c>
      <c r="C1008" s="10" t="s">
        <v>82</v>
      </c>
      <c r="D1008" s="10">
        <v>0</v>
      </c>
      <c r="E1008" s="10">
        <v>32.36</v>
      </c>
    </row>
    <row r="1009" spans="1:5" x14ac:dyDescent="0.25">
      <c r="A1009" s="24" t="str">
        <f t="shared" si="18"/>
        <v>02/2023</v>
      </c>
      <c r="B1009" s="9">
        <v>44956</v>
      </c>
      <c r="C1009" s="10" t="s">
        <v>409</v>
      </c>
      <c r="D1009" s="10">
        <v>0</v>
      </c>
      <c r="E1009" s="10">
        <v>105.99</v>
      </c>
    </row>
    <row r="1010" spans="1:5" x14ac:dyDescent="0.25">
      <c r="A1010" s="24" t="str">
        <f t="shared" si="18"/>
        <v>02/2023</v>
      </c>
      <c r="B1010" s="9">
        <v>44956</v>
      </c>
      <c r="C1010" s="10" t="s">
        <v>136</v>
      </c>
      <c r="D1010" s="10">
        <v>0</v>
      </c>
      <c r="E1010" s="10">
        <v>36.9</v>
      </c>
    </row>
    <row r="1011" spans="1:5" x14ac:dyDescent="0.25">
      <c r="A1011" s="24" t="str">
        <f t="shared" si="18"/>
        <v>02/2023</v>
      </c>
      <c r="B1011" s="9">
        <v>44954</v>
      </c>
      <c r="C1011" s="10" t="s">
        <v>318</v>
      </c>
      <c r="D1011" s="10">
        <v>0</v>
      </c>
      <c r="E1011" s="10">
        <v>25.56</v>
      </c>
    </row>
    <row r="1012" spans="1:5" x14ac:dyDescent="0.25">
      <c r="A1012" s="24" t="str">
        <f t="shared" si="18"/>
        <v>02/2023</v>
      </c>
      <c r="B1012" s="9">
        <v>44954</v>
      </c>
      <c r="C1012" s="10" t="s">
        <v>446</v>
      </c>
      <c r="D1012" s="10">
        <v>0</v>
      </c>
      <c r="E1012" s="10">
        <v>250</v>
      </c>
    </row>
    <row r="1013" spans="1:5" x14ac:dyDescent="0.25">
      <c r="A1013" s="24" t="str">
        <f t="shared" si="18"/>
        <v>02/2023</v>
      </c>
      <c r="B1013" s="9">
        <v>44949</v>
      </c>
      <c r="C1013" s="10" t="s">
        <v>409</v>
      </c>
      <c r="D1013" s="10">
        <v>0</v>
      </c>
      <c r="E1013" s="10">
        <v>105.99</v>
      </c>
    </row>
    <row r="1014" spans="1:5" x14ac:dyDescent="0.25">
      <c r="A1014" s="24" t="str">
        <f t="shared" si="18"/>
        <v>02/2023</v>
      </c>
      <c r="B1014" s="9">
        <v>44946</v>
      </c>
      <c r="C1014" s="10" t="s">
        <v>447</v>
      </c>
      <c r="D1014" s="10">
        <v>0</v>
      </c>
      <c r="E1014" s="10">
        <v>-0.04</v>
      </c>
    </row>
    <row r="1015" spans="1:5" x14ac:dyDescent="0.25">
      <c r="A1015" s="24" t="str">
        <f t="shared" si="18"/>
        <v>02/2023</v>
      </c>
      <c r="B1015" s="9">
        <v>44946</v>
      </c>
      <c r="C1015" s="10" t="s">
        <v>448</v>
      </c>
      <c r="D1015" s="10">
        <v>0</v>
      </c>
      <c r="E1015" s="10">
        <v>70.64</v>
      </c>
    </row>
    <row r="1016" spans="1:5" x14ac:dyDescent="0.25">
      <c r="A1016" s="24" t="str">
        <f t="shared" si="18"/>
        <v>02/2023</v>
      </c>
      <c r="B1016" s="9">
        <v>367</v>
      </c>
      <c r="C1016" s="10" t="s">
        <v>45</v>
      </c>
      <c r="D1016" s="10">
        <v>0</v>
      </c>
      <c r="E1016" s="11">
        <v>1831.79</v>
      </c>
    </row>
    <row r="1017" spans="1:5" x14ac:dyDescent="0.25">
      <c r="A1017" s="24" t="str">
        <f t="shared" si="18"/>
        <v>02/2023</v>
      </c>
      <c r="B1017" s="10"/>
      <c r="C1017" s="10"/>
      <c r="D1017" s="10"/>
      <c r="E1017" s="10"/>
    </row>
    <row r="1018" spans="1:5" x14ac:dyDescent="0.25">
      <c r="A1018" s="24" t="str">
        <f t="shared" si="18"/>
        <v>02/2023</v>
      </c>
      <c r="B1018" s="6"/>
      <c r="C1018" s="6" t="s">
        <v>139</v>
      </c>
      <c r="D1018" s="6"/>
      <c r="E1018" s="6"/>
    </row>
    <row r="1019" spans="1:5" x14ac:dyDescent="0.25">
      <c r="A1019" s="24" t="str">
        <f t="shared" si="18"/>
        <v>02/2023</v>
      </c>
      <c r="B1019" s="10"/>
      <c r="C1019" s="10" t="s">
        <v>140</v>
      </c>
      <c r="D1019" s="10"/>
      <c r="E1019" s="11">
        <v>8684.5300000000007</v>
      </c>
    </row>
    <row r="1020" spans="1:5" x14ac:dyDescent="0.25">
      <c r="A1020" s="24" t="str">
        <f t="shared" si="18"/>
        <v>02/2023</v>
      </c>
      <c r="B1020" s="10"/>
      <c r="C1020" s="10" t="s">
        <v>141</v>
      </c>
      <c r="D1020" s="10"/>
      <c r="E1020" s="11">
        <v>8684.5300000000007</v>
      </c>
    </row>
    <row r="1021" spans="1:5" x14ac:dyDescent="0.25">
      <c r="A1021" s="24" t="str">
        <f t="shared" si="18"/>
        <v>02/2023</v>
      </c>
      <c r="B1021" s="10"/>
      <c r="C1021" s="10" t="s">
        <v>142</v>
      </c>
      <c r="D1021" s="10"/>
      <c r="E1021" s="11">
        <v>8684.57</v>
      </c>
    </row>
    <row r="1022" spans="1:5" x14ac:dyDescent="0.25">
      <c r="A1022" s="24" t="str">
        <f t="shared" si="18"/>
        <v>02/2023</v>
      </c>
      <c r="B1022" s="10"/>
      <c r="C1022" s="10" t="s">
        <v>143</v>
      </c>
      <c r="D1022" s="10"/>
      <c r="E1022" s="11">
        <v>6107.3</v>
      </c>
    </row>
    <row r="1023" spans="1:5" x14ac:dyDescent="0.25">
      <c r="A1023" s="24" t="str">
        <f t="shared" si="18"/>
        <v>02/2023</v>
      </c>
      <c r="B1023" s="10"/>
      <c r="C1023" s="10" t="s">
        <v>144</v>
      </c>
      <c r="D1023" s="10">
        <v>0</v>
      </c>
      <c r="E1023" s="10"/>
    </row>
    <row r="1024" spans="1:5" x14ac:dyDescent="0.25">
      <c r="A1024" s="24" t="str">
        <f t="shared" si="18"/>
        <v>02/2023</v>
      </c>
      <c r="B1024" s="10"/>
      <c r="C1024" s="10" t="s">
        <v>145</v>
      </c>
      <c r="D1024" s="10"/>
      <c r="E1024" s="11">
        <v>6107.3</v>
      </c>
    </row>
    <row r="1025" spans="1:5" x14ac:dyDescent="0.25">
      <c r="A1025" s="24" t="str">
        <f t="shared" si="18"/>
        <v>02/2023</v>
      </c>
      <c r="B1025" s="10"/>
      <c r="C1025" s="10" t="s">
        <v>146</v>
      </c>
      <c r="D1025" s="10"/>
      <c r="E1025" s="10">
        <v>5.51</v>
      </c>
    </row>
    <row r="1026" spans="1:5" x14ac:dyDescent="0.25">
      <c r="A1026" s="24" t="str">
        <f t="shared" si="18"/>
        <v>02/2023</v>
      </c>
      <c r="B1026" s="6"/>
      <c r="C1026" s="6" t="s">
        <v>147</v>
      </c>
      <c r="D1026" s="6"/>
      <c r="E1026" s="6"/>
    </row>
    <row r="1027" spans="1:5" x14ac:dyDescent="0.25">
      <c r="A1027" s="24" t="str">
        <f t="shared" si="18"/>
        <v>02/2023</v>
      </c>
      <c r="B1027" s="10"/>
      <c r="C1027" s="10" t="s">
        <v>148</v>
      </c>
      <c r="D1027" s="10"/>
      <c r="E1027" s="11">
        <v>16680</v>
      </c>
    </row>
    <row r="1028" spans="1:5" x14ac:dyDescent="0.25">
      <c r="A1028" s="24" t="str">
        <f t="shared" si="18"/>
        <v>02/2023</v>
      </c>
      <c r="B1028" s="10"/>
      <c r="C1028" s="10" t="s">
        <v>149</v>
      </c>
      <c r="D1028" s="10"/>
      <c r="E1028" s="10">
        <v>0</v>
      </c>
    </row>
    <row r="1029" spans="1:5" x14ac:dyDescent="0.25">
      <c r="A1029" s="24" t="str">
        <f t="shared" si="18"/>
        <v>02/2023</v>
      </c>
      <c r="B1029" s="6"/>
      <c r="C1029" s="6" t="s">
        <v>150</v>
      </c>
      <c r="D1029" s="6"/>
      <c r="E1029" s="6"/>
    </row>
    <row r="1030" spans="1:5" x14ac:dyDescent="0.25">
      <c r="A1030" s="24" t="str">
        <f t="shared" si="18"/>
        <v>02/2023</v>
      </c>
      <c r="B1030" s="10"/>
      <c r="C1030" s="10" t="s">
        <v>151</v>
      </c>
      <c r="D1030" s="10"/>
      <c r="E1030" s="10">
        <v>0</v>
      </c>
    </row>
    <row r="1031" spans="1:5" ht="30" x14ac:dyDescent="0.25">
      <c r="A1031" s="24" t="str">
        <f t="shared" si="18"/>
        <v>02/2023</v>
      </c>
      <c r="B1031" s="10"/>
      <c r="C1031" s="10" t="s">
        <v>152</v>
      </c>
      <c r="D1031" s="10"/>
      <c r="E1031" s="10">
        <v>0</v>
      </c>
    </row>
    <row r="1032" spans="1:5" x14ac:dyDescent="0.25">
      <c r="A1032" s="24" t="str">
        <f t="shared" si="18"/>
        <v>02/2023</v>
      </c>
      <c r="B1032" s="10"/>
      <c r="C1032" s="10" t="s">
        <v>153</v>
      </c>
      <c r="D1032" s="10"/>
      <c r="E1032" s="10">
        <v>0</v>
      </c>
    </row>
    <row r="1033" spans="1:5" x14ac:dyDescent="0.25">
      <c r="A1033" s="24" t="str">
        <f t="shared" si="18"/>
        <v>02/2023</v>
      </c>
      <c r="B1033" s="10"/>
      <c r="C1033" s="10" t="s">
        <v>154</v>
      </c>
      <c r="D1033" s="10"/>
      <c r="E1033" s="10">
        <v>0</v>
      </c>
    </row>
    <row r="1034" spans="1:5" x14ac:dyDescent="0.25">
      <c r="A1034" s="24"/>
      <c r="B1034" s="10"/>
      <c r="C1034" s="10"/>
      <c r="D1034" s="10"/>
      <c r="E1034" s="10"/>
    </row>
    <row r="1035" spans="1:5" x14ac:dyDescent="0.25">
      <c r="A1035" s="24" t="str">
        <f>"01/2023"</f>
        <v>01/2023</v>
      </c>
      <c r="B1035" s="5" t="s">
        <v>17</v>
      </c>
      <c r="C1035" s="5"/>
      <c r="D1035" s="5"/>
      <c r="E1035" s="5"/>
    </row>
    <row r="1036" spans="1:5" x14ac:dyDescent="0.25">
      <c r="A1036" s="24" t="str">
        <f t="shared" ref="A1036:A1099" si="19">"01/2023"</f>
        <v>01/2023</v>
      </c>
      <c r="B1036" s="6" t="s">
        <v>18</v>
      </c>
      <c r="C1036" s="6" t="s">
        <v>46</v>
      </c>
      <c r="D1036" s="6"/>
      <c r="E1036" s="6"/>
    </row>
    <row r="1037" spans="1:5" x14ac:dyDescent="0.25">
      <c r="A1037" s="24" t="str">
        <f t="shared" si="19"/>
        <v>01/2023</v>
      </c>
      <c r="B1037" s="6" t="s">
        <v>20</v>
      </c>
      <c r="C1037" s="6" t="s">
        <v>21</v>
      </c>
      <c r="D1037" s="6"/>
      <c r="E1037" s="6"/>
    </row>
    <row r="1038" spans="1:5" x14ac:dyDescent="0.25">
      <c r="A1038" s="24" t="str">
        <f t="shared" si="19"/>
        <v>01/2023</v>
      </c>
      <c r="B1038" s="7" t="s">
        <v>22</v>
      </c>
      <c r="C1038" s="7" t="s">
        <v>23</v>
      </c>
      <c r="D1038" s="7" t="s">
        <v>24</v>
      </c>
      <c r="E1038" s="7" t="s">
        <v>25</v>
      </c>
    </row>
    <row r="1039" spans="1:5" x14ac:dyDescent="0.25">
      <c r="A1039" s="24" t="str">
        <f t="shared" si="19"/>
        <v>01/2023</v>
      </c>
      <c r="B1039" s="9">
        <v>44949</v>
      </c>
      <c r="C1039" s="10" t="s">
        <v>449</v>
      </c>
      <c r="D1039" s="10">
        <v>0</v>
      </c>
      <c r="E1039" s="10">
        <v>0</v>
      </c>
    </row>
    <row r="1040" spans="1:5" x14ac:dyDescent="0.25">
      <c r="A1040" s="24" t="str">
        <f t="shared" si="19"/>
        <v>01/2023</v>
      </c>
      <c r="B1040" s="9">
        <v>44948</v>
      </c>
      <c r="C1040" s="10" t="s">
        <v>450</v>
      </c>
      <c r="D1040" s="10">
        <v>0</v>
      </c>
      <c r="E1040" s="10">
        <v>28.98</v>
      </c>
    </row>
    <row r="1041" spans="1:5" x14ac:dyDescent="0.25">
      <c r="A1041" s="24" t="str">
        <f t="shared" si="19"/>
        <v>01/2023</v>
      </c>
      <c r="B1041" s="9">
        <v>44947</v>
      </c>
      <c r="C1041" s="10" t="s">
        <v>451</v>
      </c>
      <c r="D1041" s="10">
        <v>0</v>
      </c>
      <c r="E1041" s="10">
        <v>89.9</v>
      </c>
    </row>
    <row r="1042" spans="1:5" x14ac:dyDescent="0.25">
      <c r="A1042" s="24" t="str">
        <f t="shared" si="19"/>
        <v>01/2023</v>
      </c>
      <c r="B1042" s="9">
        <v>44946</v>
      </c>
      <c r="C1042" s="10" t="s">
        <v>452</v>
      </c>
      <c r="D1042" s="10">
        <v>0</v>
      </c>
      <c r="E1042" s="10">
        <v>30</v>
      </c>
    </row>
    <row r="1043" spans="1:5" x14ac:dyDescent="0.25">
      <c r="A1043" s="24" t="str">
        <f t="shared" si="19"/>
        <v>01/2023</v>
      </c>
      <c r="B1043" s="9">
        <v>44945</v>
      </c>
      <c r="C1043" s="10" t="s">
        <v>453</v>
      </c>
      <c r="D1043" s="10">
        <v>0</v>
      </c>
      <c r="E1043" s="10">
        <v>138.03</v>
      </c>
    </row>
    <row r="1044" spans="1:5" x14ac:dyDescent="0.25">
      <c r="A1044" s="24" t="str">
        <f t="shared" si="19"/>
        <v>01/2023</v>
      </c>
      <c r="B1044" s="9">
        <v>44945</v>
      </c>
      <c r="C1044" s="10" t="s">
        <v>237</v>
      </c>
      <c r="D1044" s="10">
        <v>0</v>
      </c>
      <c r="E1044" s="10">
        <v>28.65</v>
      </c>
    </row>
    <row r="1045" spans="1:5" x14ac:dyDescent="0.25">
      <c r="A1045" s="24" t="str">
        <f t="shared" si="19"/>
        <v>01/2023</v>
      </c>
      <c r="B1045" s="9">
        <v>44945</v>
      </c>
      <c r="C1045" s="10" t="s">
        <v>454</v>
      </c>
      <c r="D1045" s="10">
        <v>0</v>
      </c>
      <c r="E1045" s="10">
        <v>22</v>
      </c>
    </row>
    <row r="1046" spans="1:5" x14ac:dyDescent="0.25">
      <c r="A1046" s="24" t="str">
        <f t="shared" si="19"/>
        <v>01/2023</v>
      </c>
      <c r="B1046" s="9">
        <v>44944</v>
      </c>
      <c r="C1046" s="10" t="s">
        <v>455</v>
      </c>
      <c r="D1046" s="10">
        <v>0</v>
      </c>
      <c r="E1046" s="10">
        <v>46.7</v>
      </c>
    </row>
    <row r="1047" spans="1:5" x14ac:dyDescent="0.25">
      <c r="A1047" s="24" t="str">
        <f t="shared" si="19"/>
        <v>01/2023</v>
      </c>
      <c r="B1047" s="9">
        <v>44942</v>
      </c>
      <c r="C1047" s="10" t="s">
        <v>63</v>
      </c>
      <c r="D1047" s="10">
        <v>0</v>
      </c>
      <c r="E1047" s="10">
        <v>62.01</v>
      </c>
    </row>
    <row r="1048" spans="1:5" x14ac:dyDescent="0.25">
      <c r="A1048" s="24" t="str">
        <f t="shared" si="19"/>
        <v>01/2023</v>
      </c>
      <c r="B1048" s="9">
        <v>44942</v>
      </c>
      <c r="C1048" s="10" t="s">
        <v>63</v>
      </c>
      <c r="D1048" s="10">
        <v>0</v>
      </c>
      <c r="E1048" s="10">
        <v>3</v>
      </c>
    </row>
    <row r="1049" spans="1:5" x14ac:dyDescent="0.25">
      <c r="A1049" s="24" t="str">
        <f t="shared" si="19"/>
        <v>01/2023</v>
      </c>
      <c r="B1049" s="9">
        <v>44941</v>
      </c>
      <c r="C1049" s="10" t="s">
        <v>63</v>
      </c>
      <c r="D1049" s="10">
        <v>0</v>
      </c>
      <c r="E1049" s="10">
        <v>44.72</v>
      </c>
    </row>
    <row r="1050" spans="1:5" x14ac:dyDescent="0.25">
      <c r="A1050" s="24" t="str">
        <f t="shared" si="19"/>
        <v>01/2023</v>
      </c>
      <c r="B1050" s="9">
        <v>44941</v>
      </c>
      <c r="C1050" s="10" t="s">
        <v>287</v>
      </c>
      <c r="D1050" s="10">
        <v>0</v>
      </c>
      <c r="E1050" s="10">
        <v>114.65</v>
      </c>
    </row>
    <row r="1051" spans="1:5" x14ac:dyDescent="0.25">
      <c r="A1051" s="24" t="str">
        <f t="shared" si="19"/>
        <v>01/2023</v>
      </c>
      <c r="B1051" s="9">
        <v>44941</v>
      </c>
      <c r="C1051" s="10" t="s">
        <v>456</v>
      </c>
      <c r="D1051" s="10">
        <v>0</v>
      </c>
      <c r="E1051" s="10">
        <v>99.77</v>
      </c>
    </row>
    <row r="1052" spans="1:5" x14ac:dyDescent="0.25">
      <c r="A1052" s="24" t="str">
        <f t="shared" si="19"/>
        <v>01/2023</v>
      </c>
      <c r="B1052" s="9">
        <v>44940</v>
      </c>
      <c r="C1052" s="10" t="s">
        <v>287</v>
      </c>
      <c r="D1052" s="10">
        <v>0</v>
      </c>
      <c r="E1052" s="10">
        <v>22.5</v>
      </c>
    </row>
    <row r="1053" spans="1:5" x14ac:dyDescent="0.25">
      <c r="A1053" s="24" t="str">
        <f t="shared" si="19"/>
        <v>01/2023</v>
      </c>
      <c r="B1053" s="9">
        <v>44940</v>
      </c>
      <c r="C1053" s="10" t="s">
        <v>457</v>
      </c>
      <c r="D1053" s="10">
        <v>0</v>
      </c>
      <c r="E1053" s="10">
        <v>45.8</v>
      </c>
    </row>
    <row r="1054" spans="1:5" x14ac:dyDescent="0.25">
      <c r="A1054" s="24" t="str">
        <f t="shared" si="19"/>
        <v>01/2023</v>
      </c>
      <c r="B1054" s="9">
        <v>44939</v>
      </c>
      <c r="C1054" s="10" t="s">
        <v>458</v>
      </c>
      <c r="D1054" s="10">
        <v>0</v>
      </c>
      <c r="E1054" s="10">
        <v>85</v>
      </c>
    </row>
    <row r="1055" spans="1:5" x14ac:dyDescent="0.25">
      <c r="A1055" s="24" t="str">
        <f t="shared" si="19"/>
        <v>01/2023</v>
      </c>
      <c r="B1055" s="9">
        <v>44938</v>
      </c>
      <c r="C1055" s="10" t="s">
        <v>187</v>
      </c>
      <c r="D1055" s="10">
        <v>0</v>
      </c>
      <c r="E1055" s="10">
        <v>37.93</v>
      </c>
    </row>
    <row r="1056" spans="1:5" x14ac:dyDescent="0.25">
      <c r="A1056" s="24" t="str">
        <f t="shared" si="19"/>
        <v>01/2023</v>
      </c>
      <c r="B1056" s="9">
        <v>44938</v>
      </c>
      <c r="C1056" s="10" t="s">
        <v>459</v>
      </c>
      <c r="D1056" s="10">
        <v>0</v>
      </c>
      <c r="E1056" s="10">
        <v>92</v>
      </c>
    </row>
    <row r="1057" spans="1:5" x14ac:dyDescent="0.25">
      <c r="A1057" s="24" t="str">
        <f t="shared" si="19"/>
        <v>01/2023</v>
      </c>
      <c r="B1057" s="9">
        <v>44937</v>
      </c>
      <c r="C1057" s="10" t="s">
        <v>460</v>
      </c>
      <c r="D1057" s="10">
        <v>0</v>
      </c>
      <c r="E1057" s="10">
        <v>467.39</v>
      </c>
    </row>
    <row r="1058" spans="1:5" x14ac:dyDescent="0.25">
      <c r="A1058" s="24" t="str">
        <f t="shared" si="19"/>
        <v>01/2023</v>
      </c>
      <c r="B1058" s="9">
        <v>44937</v>
      </c>
      <c r="C1058" s="10" t="s">
        <v>63</v>
      </c>
      <c r="D1058" s="10">
        <v>0</v>
      </c>
      <c r="E1058" s="10">
        <v>18.12</v>
      </c>
    </row>
    <row r="1059" spans="1:5" x14ac:dyDescent="0.25">
      <c r="A1059" s="24" t="str">
        <f t="shared" si="19"/>
        <v>01/2023</v>
      </c>
      <c r="B1059" s="9">
        <v>44934</v>
      </c>
      <c r="C1059" s="10" t="s">
        <v>156</v>
      </c>
      <c r="D1059" s="10">
        <v>0</v>
      </c>
      <c r="E1059" s="10">
        <v>150.26</v>
      </c>
    </row>
    <row r="1060" spans="1:5" x14ac:dyDescent="0.25">
      <c r="A1060" s="24" t="str">
        <f t="shared" si="19"/>
        <v>01/2023</v>
      </c>
      <c r="B1060" s="9">
        <v>44934</v>
      </c>
      <c r="C1060" s="10" t="s">
        <v>265</v>
      </c>
      <c r="D1060" s="10">
        <v>0</v>
      </c>
      <c r="E1060" s="10">
        <v>160.36000000000001</v>
      </c>
    </row>
    <row r="1061" spans="1:5" x14ac:dyDescent="0.25">
      <c r="A1061" s="24" t="str">
        <f t="shared" si="19"/>
        <v>01/2023</v>
      </c>
      <c r="B1061" s="9">
        <v>44934</v>
      </c>
      <c r="C1061" s="10" t="s">
        <v>162</v>
      </c>
      <c r="D1061" s="10">
        <v>0</v>
      </c>
      <c r="E1061" s="10">
        <v>469.7</v>
      </c>
    </row>
    <row r="1062" spans="1:5" x14ac:dyDescent="0.25">
      <c r="A1062" s="24" t="str">
        <f t="shared" si="19"/>
        <v>01/2023</v>
      </c>
      <c r="B1062" s="9">
        <v>44933</v>
      </c>
      <c r="C1062" s="10" t="s">
        <v>401</v>
      </c>
      <c r="D1062" s="10">
        <v>0</v>
      </c>
      <c r="E1062" s="10">
        <v>60</v>
      </c>
    </row>
    <row r="1063" spans="1:5" x14ac:dyDescent="0.25">
      <c r="A1063" s="24" t="str">
        <f t="shared" si="19"/>
        <v>01/2023</v>
      </c>
      <c r="B1063" s="9">
        <v>44933</v>
      </c>
      <c r="C1063" s="10" t="s">
        <v>277</v>
      </c>
      <c r="D1063" s="10">
        <v>0</v>
      </c>
      <c r="E1063" s="10">
        <v>42</v>
      </c>
    </row>
    <row r="1064" spans="1:5" x14ac:dyDescent="0.25">
      <c r="A1064" s="24" t="str">
        <f t="shared" si="19"/>
        <v>01/2023</v>
      </c>
      <c r="B1064" s="9">
        <v>44933</v>
      </c>
      <c r="C1064" s="10" t="s">
        <v>27</v>
      </c>
      <c r="D1064" s="10">
        <v>0</v>
      </c>
      <c r="E1064" s="10">
        <v>44.09</v>
      </c>
    </row>
    <row r="1065" spans="1:5" x14ac:dyDescent="0.25">
      <c r="A1065" s="24" t="str">
        <f t="shared" si="19"/>
        <v>01/2023</v>
      </c>
      <c r="B1065" s="9">
        <v>44932</v>
      </c>
      <c r="C1065" s="10" t="s">
        <v>461</v>
      </c>
      <c r="D1065" s="10">
        <v>0</v>
      </c>
      <c r="E1065" s="10">
        <v>181.07</v>
      </c>
    </row>
    <row r="1066" spans="1:5" x14ac:dyDescent="0.25">
      <c r="A1066" s="24" t="str">
        <f t="shared" si="19"/>
        <v>01/2023</v>
      </c>
      <c r="B1066" s="9">
        <v>44930</v>
      </c>
      <c r="C1066" s="10" t="s">
        <v>234</v>
      </c>
      <c r="D1066" s="10">
        <v>0</v>
      </c>
      <c r="E1066" s="10">
        <v>69.900000000000006</v>
      </c>
    </row>
    <row r="1067" spans="1:5" x14ac:dyDescent="0.25">
      <c r="A1067" s="24" t="str">
        <f t="shared" si="19"/>
        <v>01/2023</v>
      </c>
      <c r="B1067" s="9">
        <v>44930</v>
      </c>
      <c r="C1067" s="10" t="s">
        <v>267</v>
      </c>
      <c r="D1067" s="10">
        <v>0</v>
      </c>
      <c r="E1067" s="10">
        <v>55.9</v>
      </c>
    </row>
    <row r="1068" spans="1:5" x14ac:dyDescent="0.25">
      <c r="A1068" s="24" t="str">
        <f t="shared" si="19"/>
        <v>01/2023</v>
      </c>
      <c r="B1068" s="9">
        <v>44929</v>
      </c>
      <c r="C1068" s="10" t="s">
        <v>462</v>
      </c>
      <c r="D1068" s="10">
        <v>0</v>
      </c>
      <c r="E1068" s="10">
        <v>26</v>
      </c>
    </row>
    <row r="1069" spans="1:5" x14ac:dyDescent="0.25">
      <c r="A1069" s="24" t="str">
        <f t="shared" si="19"/>
        <v>01/2023</v>
      </c>
      <c r="B1069" s="9">
        <v>44929</v>
      </c>
      <c r="C1069" s="10" t="s">
        <v>418</v>
      </c>
      <c r="D1069" s="10">
        <v>0</v>
      </c>
      <c r="E1069" s="10">
        <v>18</v>
      </c>
    </row>
    <row r="1070" spans="1:5" x14ac:dyDescent="0.25">
      <c r="A1070" s="24" t="str">
        <f t="shared" si="19"/>
        <v>01/2023</v>
      </c>
      <c r="B1070" s="9">
        <v>44928</v>
      </c>
      <c r="C1070" s="10" t="s">
        <v>463</v>
      </c>
      <c r="D1070" s="10">
        <v>0</v>
      </c>
      <c r="E1070" s="10">
        <v>55</v>
      </c>
    </row>
    <row r="1071" spans="1:5" x14ac:dyDescent="0.25">
      <c r="A1071" s="24" t="str">
        <f t="shared" si="19"/>
        <v>01/2023</v>
      </c>
      <c r="B1071" s="9">
        <v>44928</v>
      </c>
      <c r="C1071" s="10" t="s">
        <v>464</v>
      </c>
      <c r="D1071" s="10">
        <v>0</v>
      </c>
      <c r="E1071" s="10">
        <v>29.96</v>
      </c>
    </row>
    <row r="1072" spans="1:5" x14ac:dyDescent="0.25">
      <c r="A1072" s="24" t="str">
        <f t="shared" si="19"/>
        <v>01/2023</v>
      </c>
      <c r="B1072" s="9">
        <v>44928</v>
      </c>
      <c r="C1072" s="10" t="s">
        <v>27</v>
      </c>
      <c r="D1072" s="10">
        <v>0</v>
      </c>
      <c r="E1072" s="10">
        <v>179.06</v>
      </c>
    </row>
    <row r="1073" spans="1:5" x14ac:dyDescent="0.25">
      <c r="A1073" s="24" t="str">
        <f t="shared" si="19"/>
        <v>01/2023</v>
      </c>
      <c r="B1073" s="9">
        <v>44928</v>
      </c>
      <c r="C1073" s="10" t="s">
        <v>465</v>
      </c>
      <c r="D1073" s="10">
        <v>0</v>
      </c>
      <c r="E1073" s="10">
        <v>6</v>
      </c>
    </row>
    <row r="1074" spans="1:5" x14ac:dyDescent="0.25">
      <c r="A1074" s="24" t="str">
        <f t="shared" si="19"/>
        <v>01/2023</v>
      </c>
      <c r="B1074" s="9">
        <v>44928</v>
      </c>
      <c r="C1074" s="10" t="s">
        <v>466</v>
      </c>
      <c r="D1074" s="10">
        <v>0</v>
      </c>
      <c r="E1074" s="10">
        <v>602.75</v>
      </c>
    </row>
    <row r="1075" spans="1:5" x14ac:dyDescent="0.25">
      <c r="A1075" s="24" t="str">
        <f t="shared" si="19"/>
        <v>01/2023</v>
      </c>
      <c r="B1075" s="9">
        <v>44927</v>
      </c>
      <c r="C1075" s="10" t="s">
        <v>467</v>
      </c>
      <c r="D1075" s="10">
        <v>0</v>
      </c>
      <c r="E1075" s="10">
        <v>30</v>
      </c>
    </row>
    <row r="1076" spans="1:5" x14ac:dyDescent="0.25">
      <c r="A1076" s="24" t="str">
        <f t="shared" si="19"/>
        <v>01/2023</v>
      </c>
      <c r="B1076" s="9">
        <v>44927</v>
      </c>
      <c r="C1076" s="10" t="s">
        <v>467</v>
      </c>
      <c r="D1076" s="10">
        <v>0</v>
      </c>
      <c r="E1076" s="10">
        <v>30</v>
      </c>
    </row>
    <row r="1077" spans="1:5" x14ac:dyDescent="0.25">
      <c r="A1077" s="24" t="str">
        <f t="shared" si="19"/>
        <v>01/2023</v>
      </c>
      <c r="B1077" s="9">
        <v>44927</v>
      </c>
      <c r="C1077" s="10" t="s">
        <v>234</v>
      </c>
      <c r="D1077" s="10">
        <v>0</v>
      </c>
      <c r="E1077" s="10">
        <v>69.900000000000006</v>
      </c>
    </row>
    <row r="1078" spans="1:5" x14ac:dyDescent="0.25">
      <c r="A1078" s="24" t="str">
        <f t="shared" si="19"/>
        <v>01/2023</v>
      </c>
      <c r="B1078" s="9">
        <v>44927</v>
      </c>
      <c r="C1078" s="10" t="s">
        <v>468</v>
      </c>
      <c r="D1078" s="10">
        <v>0</v>
      </c>
      <c r="E1078" s="10">
        <v>64.5</v>
      </c>
    </row>
    <row r="1079" spans="1:5" x14ac:dyDescent="0.25">
      <c r="A1079" s="24" t="str">
        <f t="shared" si="19"/>
        <v>01/2023</v>
      </c>
      <c r="B1079" s="9">
        <v>44926</v>
      </c>
      <c r="C1079" s="10" t="s">
        <v>469</v>
      </c>
      <c r="D1079" s="10">
        <v>0</v>
      </c>
      <c r="E1079" s="10">
        <v>16.97</v>
      </c>
    </row>
    <row r="1080" spans="1:5" x14ac:dyDescent="0.25">
      <c r="A1080" s="24" t="str">
        <f t="shared" si="19"/>
        <v>01/2023</v>
      </c>
      <c r="B1080" s="9">
        <v>44926</v>
      </c>
      <c r="C1080" s="10" t="s">
        <v>470</v>
      </c>
      <c r="D1080" s="10">
        <v>0</v>
      </c>
      <c r="E1080" s="10">
        <v>32.5</v>
      </c>
    </row>
    <row r="1081" spans="1:5" x14ac:dyDescent="0.25">
      <c r="A1081" s="24" t="str">
        <f t="shared" si="19"/>
        <v>01/2023</v>
      </c>
      <c r="B1081" s="9">
        <v>44926</v>
      </c>
      <c r="C1081" s="10" t="s">
        <v>471</v>
      </c>
      <c r="D1081" s="10">
        <v>0</v>
      </c>
      <c r="E1081" s="10">
        <v>95</v>
      </c>
    </row>
    <row r="1082" spans="1:5" x14ac:dyDescent="0.25">
      <c r="A1082" s="24" t="str">
        <f t="shared" si="19"/>
        <v>01/2023</v>
      </c>
      <c r="B1082" s="9">
        <v>44926</v>
      </c>
      <c r="C1082" s="10" t="s">
        <v>472</v>
      </c>
      <c r="D1082" s="10">
        <v>0</v>
      </c>
      <c r="E1082" s="10">
        <v>5.98</v>
      </c>
    </row>
    <row r="1083" spans="1:5" x14ac:dyDescent="0.25">
      <c r="A1083" s="24" t="str">
        <f t="shared" si="19"/>
        <v>01/2023</v>
      </c>
      <c r="B1083" s="9">
        <v>44926</v>
      </c>
      <c r="C1083" s="10" t="s">
        <v>473</v>
      </c>
      <c r="D1083" s="10">
        <v>0</v>
      </c>
      <c r="E1083" s="10">
        <v>43.43</v>
      </c>
    </row>
    <row r="1084" spans="1:5" x14ac:dyDescent="0.25">
      <c r="A1084" s="24" t="str">
        <f t="shared" si="19"/>
        <v>01/2023</v>
      </c>
      <c r="B1084" s="9">
        <v>44926</v>
      </c>
      <c r="C1084" s="10" t="s">
        <v>201</v>
      </c>
      <c r="D1084" s="10">
        <v>0</v>
      </c>
      <c r="E1084" s="10">
        <v>10.99</v>
      </c>
    </row>
    <row r="1085" spans="1:5" x14ac:dyDescent="0.25">
      <c r="A1085" s="24" t="str">
        <f t="shared" si="19"/>
        <v>01/2023</v>
      </c>
      <c r="B1085" s="9">
        <v>44926</v>
      </c>
      <c r="C1085" s="10" t="s">
        <v>474</v>
      </c>
      <c r="D1085" s="10">
        <v>0</v>
      </c>
      <c r="E1085" s="10">
        <v>83.48</v>
      </c>
    </row>
    <row r="1086" spans="1:5" x14ac:dyDescent="0.25">
      <c r="A1086" s="24" t="str">
        <f t="shared" si="19"/>
        <v>01/2023</v>
      </c>
      <c r="B1086" s="9">
        <v>44926</v>
      </c>
      <c r="C1086" s="10" t="s">
        <v>475</v>
      </c>
      <c r="D1086" s="10">
        <v>0</v>
      </c>
      <c r="E1086" s="10">
        <v>10.9</v>
      </c>
    </row>
    <row r="1087" spans="1:5" x14ac:dyDescent="0.25">
      <c r="A1087" s="24" t="str">
        <f t="shared" si="19"/>
        <v>01/2023</v>
      </c>
      <c r="B1087" s="9">
        <v>44925</v>
      </c>
      <c r="C1087" s="10" t="s">
        <v>476</v>
      </c>
      <c r="D1087" s="10">
        <v>0</v>
      </c>
      <c r="E1087" s="10">
        <v>87</v>
      </c>
    </row>
    <row r="1088" spans="1:5" x14ac:dyDescent="0.25">
      <c r="A1088" s="24" t="str">
        <f t="shared" si="19"/>
        <v>01/2023</v>
      </c>
      <c r="B1088" s="9">
        <v>44925</v>
      </c>
      <c r="C1088" s="10" t="s">
        <v>477</v>
      </c>
      <c r="D1088" s="10">
        <v>0</v>
      </c>
      <c r="E1088" s="10">
        <v>152.28</v>
      </c>
    </row>
    <row r="1089" spans="1:5" x14ac:dyDescent="0.25">
      <c r="A1089" s="24" t="str">
        <f t="shared" si="19"/>
        <v>01/2023</v>
      </c>
      <c r="B1089" s="9">
        <v>44924</v>
      </c>
      <c r="C1089" s="10" t="s">
        <v>478</v>
      </c>
      <c r="D1089" s="10">
        <v>0</v>
      </c>
      <c r="E1089" s="10">
        <v>25</v>
      </c>
    </row>
    <row r="1090" spans="1:5" x14ac:dyDescent="0.25">
      <c r="A1090" s="24" t="str">
        <f t="shared" si="19"/>
        <v>01/2023</v>
      </c>
      <c r="B1090" s="9">
        <v>44924</v>
      </c>
      <c r="C1090" s="10" t="s">
        <v>479</v>
      </c>
      <c r="D1090" s="10">
        <v>0</v>
      </c>
      <c r="E1090" s="10">
        <v>109.01</v>
      </c>
    </row>
    <row r="1091" spans="1:5" x14ac:dyDescent="0.25">
      <c r="A1091" s="24" t="str">
        <f t="shared" si="19"/>
        <v>01/2023</v>
      </c>
      <c r="B1091" s="9">
        <v>44923</v>
      </c>
      <c r="C1091" s="10" t="s">
        <v>74</v>
      </c>
      <c r="D1091" s="10">
        <v>0</v>
      </c>
      <c r="E1091" s="11">
        <v>-3000</v>
      </c>
    </row>
    <row r="1092" spans="1:5" x14ac:dyDescent="0.25">
      <c r="A1092" s="24" t="str">
        <f t="shared" si="19"/>
        <v>01/2023</v>
      </c>
      <c r="B1092" s="9">
        <v>44923</v>
      </c>
      <c r="C1092" s="10" t="s">
        <v>74</v>
      </c>
      <c r="D1092" s="10">
        <v>0</v>
      </c>
      <c r="E1092" s="11">
        <v>-7015.8</v>
      </c>
    </row>
    <row r="1093" spans="1:5" x14ac:dyDescent="0.25">
      <c r="A1093" s="24" t="str">
        <f t="shared" si="19"/>
        <v>01/2023</v>
      </c>
      <c r="B1093" s="9">
        <v>44923</v>
      </c>
      <c r="C1093" s="10" t="s">
        <v>279</v>
      </c>
      <c r="D1093" s="10">
        <v>0</v>
      </c>
      <c r="E1093" s="10">
        <v>11.98</v>
      </c>
    </row>
    <row r="1094" spans="1:5" x14ac:dyDescent="0.25">
      <c r="A1094" s="24" t="str">
        <f t="shared" si="19"/>
        <v>01/2023</v>
      </c>
      <c r="B1094" s="9">
        <v>44922</v>
      </c>
      <c r="C1094" s="10" t="s">
        <v>480</v>
      </c>
      <c r="D1094" s="10">
        <v>0</v>
      </c>
      <c r="E1094" s="10">
        <v>39.97</v>
      </c>
    </row>
    <row r="1095" spans="1:5" x14ac:dyDescent="0.25">
      <c r="A1095" s="24" t="str">
        <f t="shared" si="19"/>
        <v>01/2023</v>
      </c>
      <c r="B1095" s="9">
        <v>44922</v>
      </c>
      <c r="C1095" s="10" t="s">
        <v>315</v>
      </c>
      <c r="D1095" s="10">
        <v>0</v>
      </c>
      <c r="E1095" s="10">
        <v>49.5</v>
      </c>
    </row>
    <row r="1096" spans="1:5" x14ac:dyDescent="0.25">
      <c r="A1096" s="24" t="str">
        <f t="shared" si="19"/>
        <v>01/2023</v>
      </c>
      <c r="B1096" s="9">
        <v>44922</v>
      </c>
      <c r="C1096" s="10" t="s">
        <v>27</v>
      </c>
      <c r="D1096" s="10">
        <v>0</v>
      </c>
      <c r="E1096" s="10">
        <v>132.19</v>
      </c>
    </row>
    <row r="1097" spans="1:5" x14ac:dyDescent="0.25">
      <c r="A1097" s="24" t="str">
        <f t="shared" si="19"/>
        <v>01/2023</v>
      </c>
      <c r="B1097" s="9">
        <v>44921</v>
      </c>
      <c r="C1097" s="10" t="s">
        <v>426</v>
      </c>
      <c r="D1097" s="10">
        <v>0</v>
      </c>
      <c r="E1097" s="10">
        <v>180</v>
      </c>
    </row>
    <row r="1098" spans="1:5" x14ac:dyDescent="0.25">
      <c r="A1098" s="24" t="str">
        <f t="shared" si="19"/>
        <v>01/2023</v>
      </c>
      <c r="B1098" s="9">
        <v>44921</v>
      </c>
      <c r="C1098" s="10" t="s">
        <v>481</v>
      </c>
      <c r="D1098" s="10">
        <v>0</v>
      </c>
      <c r="E1098" s="10">
        <v>49.47</v>
      </c>
    </row>
    <row r="1099" spans="1:5" x14ac:dyDescent="0.25">
      <c r="A1099" s="24" t="str">
        <f t="shared" si="19"/>
        <v>01/2023</v>
      </c>
      <c r="B1099" s="9">
        <v>44918</v>
      </c>
      <c r="C1099" s="10" t="s">
        <v>271</v>
      </c>
      <c r="D1099" s="10">
        <v>0</v>
      </c>
      <c r="E1099" s="10">
        <v>75</v>
      </c>
    </row>
    <row r="1100" spans="1:5" x14ac:dyDescent="0.25">
      <c r="A1100" s="24" t="str">
        <f t="shared" ref="A1100:A1163" si="20">"01/2023"</f>
        <v>01/2023</v>
      </c>
      <c r="B1100" s="9">
        <v>44918</v>
      </c>
      <c r="C1100" s="10" t="s">
        <v>265</v>
      </c>
      <c r="D1100" s="10">
        <v>0</v>
      </c>
      <c r="E1100" s="10">
        <v>155.66</v>
      </c>
    </row>
    <row r="1101" spans="1:5" x14ac:dyDescent="0.25">
      <c r="A1101" s="24" t="str">
        <f t="shared" si="20"/>
        <v>01/2023</v>
      </c>
      <c r="B1101" s="9">
        <v>44879</v>
      </c>
      <c r="C1101" s="10" t="s">
        <v>482</v>
      </c>
      <c r="D1101" s="10">
        <v>0</v>
      </c>
      <c r="E1101" s="10">
        <v>479.13</v>
      </c>
    </row>
    <row r="1102" spans="1:5" x14ac:dyDescent="0.25">
      <c r="A1102" s="24" t="str">
        <f t="shared" si="20"/>
        <v>01/2023</v>
      </c>
      <c r="B1102" s="9">
        <v>44798</v>
      </c>
      <c r="C1102" s="10" t="s">
        <v>483</v>
      </c>
      <c r="D1102" s="10">
        <v>0</v>
      </c>
      <c r="E1102" s="10">
        <v>239.9</v>
      </c>
    </row>
    <row r="1103" spans="1:5" x14ac:dyDescent="0.25">
      <c r="A1103" s="24" t="str">
        <f t="shared" si="20"/>
        <v>01/2023</v>
      </c>
      <c r="B1103" s="9">
        <v>367</v>
      </c>
      <c r="C1103" s="10" t="s">
        <v>45</v>
      </c>
      <c r="D1103" s="10">
        <v>0</v>
      </c>
      <c r="E1103" s="11">
        <v>5906.94</v>
      </c>
    </row>
    <row r="1104" spans="1:5" x14ac:dyDescent="0.25">
      <c r="A1104" s="24" t="str">
        <f t="shared" si="20"/>
        <v>01/2023</v>
      </c>
      <c r="B1104" s="6" t="s">
        <v>102</v>
      </c>
      <c r="C1104" s="6" t="s">
        <v>113</v>
      </c>
      <c r="D1104" s="6"/>
      <c r="E1104" s="6"/>
    </row>
    <row r="1105" spans="1:5" x14ac:dyDescent="0.25">
      <c r="A1105" s="24" t="str">
        <f t="shared" si="20"/>
        <v>01/2023</v>
      </c>
      <c r="B1105" s="6" t="s">
        <v>20</v>
      </c>
      <c r="C1105" s="6" t="s">
        <v>104</v>
      </c>
      <c r="D1105" s="6"/>
      <c r="E1105" s="6"/>
    </row>
    <row r="1106" spans="1:5" x14ac:dyDescent="0.25">
      <c r="A1106" s="24" t="str">
        <f t="shared" si="20"/>
        <v>01/2023</v>
      </c>
      <c r="B1106" s="7" t="s">
        <v>22</v>
      </c>
      <c r="C1106" s="7" t="s">
        <v>23</v>
      </c>
      <c r="D1106" s="7" t="s">
        <v>24</v>
      </c>
      <c r="E1106" s="7" t="s">
        <v>25</v>
      </c>
    </row>
    <row r="1107" spans="1:5" x14ac:dyDescent="0.25">
      <c r="A1107" s="24" t="str">
        <f t="shared" si="20"/>
        <v>01/2023</v>
      </c>
      <c r="B1107" s="9">
        <v>44947</v>
      </c>
      <c r="C1107" s="10" t="s">
        <v>136</v>
      </c>
      <c r="D1107" s="10">
        <v>0</v>
      </c>
      <c r="E1107" s="10">
        <v>134.86000000000001</v>
      </c>
    </row>
    <row r="1108" spans="1:5" x14ac:dyDescent="0.25">
      <c r="A1108" s="24" t="str">
        <f t="shared" si="20"/>
        <v>01/2023</v>
      </c>
      <c r="B1108" s="9">
        <v>44947</v>
      </c>
      <c r="C1108" s="10" t="s">
        <v>484</v>
      </c>
      <c r="D1108" s="10">
        <v>0</v>
      </c>
      <c r="E1108" s="10">
        <v>6.6</v>
      </c>
    </row>
    <row r="1109" spans="1:5" x14ac:dyDescent="0.25">
      <c r="A1109" s="24" t="str">
        <f t="shared" si="20"/>
        <v>01/2023</v>
      </c>
      <c r="B1109" s="9">
        <v>44946</v>
      </c>
      <c r="C1109" s="10" t="s">
        <v>485</v>
      </c>
      <c r="D1109" s="10">
        <v>0</v>
      </c>
      <c r="E1109" s="10">
        <v>73.2</v>
      </c>
    </row>
    <row r="1110" spans="1:5" x14ac:dyDescent="0.25">
      <c r="A1110" s="24" t="str">
        <f t="shared" si="20"/>
        <v>01/2023</v>
      </c>
      <c r="B1110" s="9">
        <v>44946</v>
      </c>
      <c r="C1110" s="10" t="s">
        <v>486</v>
      </c>
      <c r="D1110" s="10">
        <v>0</v>
      </c>
      <c r="E1110" s="10">
        <v>6.6</v>
      </c>
    </row>
    <row r="1111" spans="1:5" x14ac:dyDescent="0.25">
      <c r="A1111" s="24" t="str">
        <f t="shared" si="20"/>
        <v>01/2023</v>
      </c>
      <c r="B1111" s="9">
        <v>44946</v>
      </c>
      <c r="C1111" s="10" t="s">
        <v>487</v>
      </c>
      <c r="D1111" s="10">
        <v>0</v>
      </c>
      <c r="E1111" s="10">
        <v>83.49</v>
      </c>
    </row>
    <row r="1112" spans="1:5" x14ac:dyDescent="0.25">
      <c r="A1112" s="24" t="str">
        <f t="shared" si="20"/>
        <v>01/2023</v>
      </c>
      <c r="B1112" s="9">
        <v>44946</v>
      </c>
      <c r="C1112" s="10" t="s">
        <v>488</v>
      </c>
      <c r="D1112" s="10">
        <v>0</v>
      </c>
      <c r="E1112" s="10">
        <v>19.899999999999999</v>
      </c>
    </row>
    <row r="1113" spans="1:5" x14ac:dyDescent="0.25">
      <c r="A1113" s="24" t="str">
        <f t="shared" si="20"/>
        <v>01/2023</v>
      </c>
      <c r="B1113" s="9">
        <v>44946</v>
      </c>
      <c r="C1113" s="10" t="s">
        <v>489</v>
      </c>
      <c r="D1113" s="10">
        <v>0</v>
      </c>
      <c r="E1113" s="10">
        <v>6.6</v>
      </c>
    </row>
    <row r="1114" spans="1:5" x14ac:dyDescent="0.25">
      <c r="A1114" s="24" t="str">
        <f t="shared" si="20"/>
        <v>01/2023</v>
      </c>
      <c r="B1114" s="9">
        <v>44946</v>
      </c>
      <c r="C1114" s="10" t="s">
        <v>205</v>
      </c>
      <c r="D1114" s="10">
        <v>0</v>
      </c>
      <c r="E1114" s="10">
        <v>13</v>
      </c>
    </row>
    <row r="1115" spans="1:5" x14ac:dyDescent="0.25">
      <c r="A1115" s="24" t="str">
        <f t="shared" si="20"/>
        <v>01/2023</v>
      </c>
      <c r="B1115" s="9">
        <v>44946</v>
      </c>
      <c r="C1115" s="10" t="s">
        <v>209</v>
      </c>
      <c r="D1115" s="10">
        <v>0</v>
      </c>
      <c r="E1115" s="10">
        <v>19.989999999999998</v>
      </c>
    </row>
    <row r="1116" spans="1:5" x14ac:dyDescent="0.25">
      <c r="A1116" s="24" t="str">
        <f t="shared" si="20"/>
        <v>01/2023</v>
      </c>
      <c r="B1116" s="9">
        <v>44946</v>
      </c>
      <c r="C1116" s="10" t="s">
        <v>490</v>
      </c>
      <c r="D1116" s="10">
        <v>0</v>
      </c>
      <c r="E1116" s="10">
        <v>70.64</v>
      </c>
    </row>
    <row r="1117" spans="1:5" x14ac:dyDescent="0.25">
      <c r="A1117" s="24" t="str">
        <f t="shared" si="20"/>
        <v>01/2023</v>
      </c>
      <c r="B1117" s="9">
        <v>44945</v>
      </c>
      <c r="C1117" s="10" t="s">
        <v>491</v>
      </c>
      <c r="D1117" s="10">
        <v>0</v>
      </c>
      <c r="E1117" s="10">
        <v>65.58</v>
      </c>
    </row>
    <row r="1118" spans="1:5" x14ac:dyDescent="0.25">
      <c r="A1118" s="24" t="str">
        <f t="shared" si="20"/>
        <v>01/2023</v>
      </c>
      <c r="B1118" s="9">
        <v>44945</v>
      </c>
      <c r="C1118" s="10" t="s">
        <v>492</v>
      </c>
      <c r="D1118" s="10">
        <v>0</v>
      </c>
      <c r="E1118" s="10">
        <v>6.6</v>
      </c>
    </row>
    <row r="1119" spans="1:5" x14ac:dyDescent="0.25">
      <c r="A1119" s="24" t="str">
        <f t="shared" si="20"/>
        <v>01/2023</v>
      </c>
      <c r="B1119" s="9">
        <v>44942</v>
      </c>
      <c r="C1119" s="10" t="s">
        <v>63</v>
      </c>
      <c r="D1119" s="10">
        <v>0</v>
      </c>
      <c r="E1119" s="10">
        <v>10.7</v>
      </c>
    </row>
    <row r="1120" spans="1:5" x14ac:dyDescent="0.25">
      <c r="A1120" s="24" t="str">
        <f t="shared" si="20"/>
        <v>01/2023</v>
      </c>
      <c r="B1120" s="9">
        <v>44941</v>
      </c>
      <c r="C1120" s="10" t="s">
        <v>130</v>
      </c>
      <c r="D1120" s="10">
        <v>0</v>
      </c>
      <c r="E1120" s="10">
        <v>44.89</v>
      </c>
    </row>
    <row r="1121" spans="1:5" x14ac:dyDescent="0.25">
      <c r="A1121" s="24" t="str">
        <f t="shared" si="20"/>
        <v>01/2023</v>
      </c>
      <c r="B1121" s="9">
        <v>44941</v>
      </c>
      <c r="C1121" s="10" t="s">
        <v>493</v>
      </c>
      <c r="D1121" s="10">
        <v>0</v>
      </c>
      <c r="E1121" s="10">
        <v>57.5</v>
      </c>
    </row>
    <row r="1122" spans="1:5" x14ac:dyDescent="0.25">
      <c r="A1122" s="24" t="str">
        <f t="shared" si="20"/>
        <v>01/2023</v>
      </c>
      <c r="B1122" s="9">
        <v>44941</v>
      </c>
      <c r="C1122" s="10" t="s">
        <v>27</v>
      </c>
      <c r="D1122" s="10">
        <v>0</v>
      </c>
      <c r="E1122" s="10">
        <v>146.19</v>
      </c>
    </row>
    <row r="1123" spans="1:5" x14ac:dyDescent="0.25">
      <c r="A1123" s="24" t="str">
        <f t="shared" si="20"/>
        <v>01/2023</v>
      </c>
      <c r="B1123" s="9">
        <v>44939</v>
      </c>
      <c r="C1123" s="10" t="s">
        <v>494</v>
      </c>
      <c r="D1123" s="10">
        <v>0</v>
      </c>
      <c r="E1123" s="10">
        <v>650</v>
      </c>
    </row>
    <row r="1124" spans="1:5" x14ac:dyDescent="0.25">
      <c r="A1124" s="24" t="str">
        <f t="shared" si="20"/>
        <v>01/2023</v>
      </c>
      <c r="B1124" s="9">
        <v>44939</v>
      </c>
      <c r="C1124" s="10" t="s">
        <v>209</v>
      </c>
      <c r="D1124" s="10">
        <v>0</v>
      </c>
      <c r="E1124" s="10">
        <v>53.97</v>
      </c>
    </row>
    <row r="1125" spans="1:5" x14ac:dyDescent="0.25">
      <c r="A1125" s="24" t="str">
        <f t="shared" si="20"/>
        <v>01/2023</v>
      </c>
      <c r="B1125" s="9">
        <v>44939</v>
      </c>
      <c r="C1125" s="10" t="s">
        <v>495</v>
      </c>
      <c r="D1125" s="10">
        <v>0</v>
      </c>
      <c r="E1125" s="10">
        <v>71.8</v>
      </c>
    </row>
    <row r="1126" spans="1:5" x14ac:dyDescent="0.25">
      <c r="A1126" s="24" t="str">
        <f t="shared" si="20"/>
        <v>01/2023</v>
      </c>
      <c r="B1126" s="9">
        <v>44939</v>
      </c>
      <c r="C1126" s="10" t="s">
        <v>82</v>
      </c>
      <c r="D1126" s="10">
        <v>0</v>
      </c>
      <c r="E1126" s="10">
        <v>24.5</v>
      </c>
    </row>
    <row r="1127" spans="1:5" x14ac:dyDescent="0.25">
      <c r="A1127" s="24" t="str">
        <f t="shared" si="20"/>
        <v>01/2023</v>
      </c>
      <c r="B1127" s="9">
        <v>44937</v>
      </c>
      <c r="C1127" s="10" t="s">
        <v>252</v>
      </c>
      <c r="D1127" s="10">
        <v>0</v>
      </c>
      <c r="E1127" s="10">
        <v>15</v>
      </c>
    </row>
    <row r="1128" spans="1:5" x14ac:dyDescent="0.25">
      <c r="A1128" s="24" t="str">
        <f t="shared" si="20"/>
        <v>01/2023</v>
      </c>
      <c r="B1128" s="9">
        <v>44937</v>
      </c>
      <c r="C1128" s="10" t="s">
        <v>496</v>
      </c>
      <c r="D1128" s="10">
        <v>0</v>
      </c>
      <c r="E1128" s="10">
        <v>31.95</v>
      </c>
    </row>
    <row r="1129" spans="1:5" x14ac:dyDescent="0.25">
      <c r="A1129" s="24" t="str">
        <f t="shared" si="20"/>
        <v>01/2023</v>
      </c>
      <c r="B1129" s="9">
        <v>44936</v>
      </c>
      <c r="C1129" s="10" t="s">
        <v>497</v>
      </c>
      <c r="D1129" s="10">
        <v>0</v>
      </c>
      <c r="E1129" s="10">
        <v>43</v>
      </c>
    </row>
    <row r="1130" spans="1:5" x14ac:dyDescent="0.25">
      <c r="A1130" s="24" t="str">
        <f t="shared" si="20"/>
        <v>01/2023</v>
      </c>
      <c r="B1130" s="9">
        <v>44932</v>
      </c>
      <c r="C1130" s="10" t="s">
        <v>130</v>
      </c>
      <c r="D1130" s="10">
        <v>0</v>
      </c>
      <c r="E1130" s="10">
        <v>36.49</v>
      </c>
    </row>
    <row r="1131" spans="1:5" x14ac:dyDescent="0.25">
      <c r="A1131" s="24" t="str">
        <f t="shared" si="20"/>
        <v>01/2023</v>
      </c>
      <c r="B1131" s="9">
        <v>44928</v>
      </c>
      <c r="C1131" s="10" t="s">
        <v>465</v>
      </c>
      <c r="D1131" s="10">
        <v>0</v>
      </c>
      <c r="E1131" s="10">
        <v>4</v>
      </c>
    </row>
    <row r="1132" spans="1:5" x14ac:dyDescent="0.25">
      <c r="A1132" s="24" t="str">
        <f t="shared" si="20"/>
        <v>01/2023</v>
      </c>
      <c r="B1132" s="9">
        <v>44927</v>
      </c>
      <c r="C1132" s="10" t="s">
        <v>475</v>
      </c>
      <c r="D1132" s="10">
        <v>0</v>
      </c>
      <c r="E1132" s="10">
        <v>14.8</v>
      </c>
    </row>
    <row r="1133" spans="1:5" x14ac:dyDescent="0.25">
      <c r="A1133" s="24" t="str">
        <f t="shared" si="20"/>
        <v>01/2023</v>
      </c>
      <c r="B1133" s="9">
        <v>44927</v>
      </c>
      <c r="C1133" s="10" t="s">
        <v>498</v>
      </c>
      <c r="D1133" s="10">
        <v>0</v>
      </c>
      <c r="E1133" s="10">
        <v>45.29</v>
      </c>
    </row>
    <row r="1134" spans="1:5" x14ac:dyDescent="0.25">
      <c r="A1134" s="24" t="str">
        <f t="shared" si="20"/>
        <v>01/2023</v>
      </c>
      <c r="B1134" s="9">
        <v>44927</v>
      </c>
      <c r="C1134" s="10" t="s">
        <v>468</v>
      </c>
      <c r="D1134" s="10">
        <v>0</v>
      </c>
      <c r="E1134" s="10">
        <v>10.5</v>
      </c>
    </row>
    <row r="1135" spans="1:5" x14ac:dyDescent="0.25">
      <c r="A1135" s="24" t="str">
        <f t="shared" si="20"/>
        <v>01/2023</v>
      </c>
      <c r="B1135" s="9">
        <v>44925</v>
      </c>
      <c r="C1135" s="10" t="s">
        <v>499</v>
      </c>
      <c r="D1135" s="10">
        <v>0</v>
      </c>
      <c r="E1135" s="10">
        <v>41.98</v>
      </c>
    </row>
    <row r="1136" spans="1:5" x14ac:dyDescent="0.25">
      <c r="A1136" s="24" t="str">
        <f t="shared" si="20"/>
        <v>01/2023</v>
      </c>
      <c r="B1136" s="9">
        <v>44924</v>
      </c>
      <c r="C1136" s="10" t="s">
        <v>418</v>
      </c>
      <c r="D1136" s="10">
        <v>0</v>
      </c>
      <c r="E1136" s="10">
        <v>4</v>
      </c>
    </row>
    <row r="1137" spans="1:5" x14ac:dyDescent="0.25">
      <c r="A1137" s="24" t="str">
        <f t="shared" si="20"/>
        <v>01/2023</v>
      </c>
      <c r="B1137" s="9">
        <v>44923</v>
      </c>
      <c r="C1137" s="10" t="s">
        <v>254</v>
      </c>
      <c r="D1137" s="10">
        <v>0</v>
      </c>
      <c r="E1137" s="10">
        <v>59.99</v>
      </c>
    </row>
    <row r="1138" spans="1:5" x14ac:dyDescent="0.25">
      <c r="A1138" s="24" t="str">
        <f t="shared" si="20"/>
        <v>01/2023</v>
      </c>
      <c r="B1138" s="9">
        <v>44923</v>
      </c>
      <c r="C1138" s="10" t="s">
        <v>500</v>
      </c>
      <c r="D1138" s="10">
        <v>0</v>
      </c>
      <c r="E1138" s="10">
        <v>29</v>
      </c>
    </row>
    <row r="1139" spans="1:5" x14ac:dyDescent="0.25">
      <c r="A1139" s="24" t="str">
        <f t="shared" si="20"/>
        <v>01/2023</v>
      </c>
      <c r="B1139" s="9">
        <v>44923</v>
      </c>
      <c r="C1139" s="10" t="s">
        <v>254</v>
      </c>
      <c r="D1139" s="10">
        <v>0</v>
      </c>
      <c r="E1139" s="10">
        <v>119.98</v>
      </c>
    </row>
    <row r="1140" spans="1:5" x14ac:dyDescent="0.25">
      <c r="A1140" s="24" t="str">
        <f t="shared" si="20"/>
        <v>01/2023</v>
      </c>
      <c r="B1140" s="9">
        <v>44923</v>
      </c>
      <c r="C1140" s="10" t="s">
        <v>307</v>
      </c>
      <c r="D1140" s="10">
        <v>0</v>
      </c>
      <c r="E1140" s="10">
        <v>79.959999999999994</v>
      </c>
    </row>
    <row r="1141" spans="1:5" x14ac:dyDescent="0.25">
      <c r="A1141" s="24" t="str">
        <f t="shared" si="20"/>
        <v>01/2023</v>
      </c>
      <c r="B1141" s="9">
        <v>44923</v>
      </c>
      <c r="C1141" s="10" t="s">
        <v>134</v>
      </c>
      <c r="D1141" s="10">
        <v>0</v>
      </c>
      <c r="E1141" s="10">
        <v>9.9499999999999993</v>
      </c>
    </row>
    <row r="1142" spans="1:5" x14ac:dyDescent="0.25">
      <c r="A1142" s="24" t="str">
        <f t="shared" si="20"/>
        <v>01/2023</v>
      </c>
      <c r="B1142" s="9">
        <v>44923</v>
      </c>
      <c r="C1142" s="10" t="s">
        <v>501</v>
      </c>
      <c r="D1142" s="10">
        <v>0</v>
      </c>
      <c r="E1142" s="10">
        <v>153</v>
      </c>
    </row>
    <row r="1143" spans="1:5" x14ac:dyDescent="0.25">
      <c r="A1143" s="24" t="str">
        <f t="shared" si="20"/>
        <v>01/2023</v>
      </c>
      <c r="B1143" s="9">
        <v>44921</v>
      </c>
      <c r="C1143" s="10" t="s">
        <v>335</v>
      </c>
      <c r="D1143" s="10">
        <v>0</v>
      </c>
      <c r="E1143" s="10">
        <v>23</v>
      </c>
    </row>
    <row r="1144" spans="1:5" x14ac:dyDescent="0.25">
      <c r="A1144" s="24" t="str">
        <f t="shared" si="20"/>
        <v>01/2023</v>
      </c>
      <c r="B1144" s="9">
        <v>44919</v>
      </c>
      <c r="C1144" s="10" t="s">
        <v>502</v>
      </c>
      <c r="D1144" s="10">
        <v>0</v>
      </c>
      <c r="E1144" s="10">
        <v>116.21</v>
      </c>
    </row>
    <row r="1145" spans="1:5" x14ac:dyDescent="0.25">
      <c r="A1145" s="24" t="str">
        <f t="shared" si="20"/>
        <v>01/2023</v>
      </c>
      <c r="B1145" s="9">
        <v>44919</v>
      </c>
      <c r="C1145" s="10" t="s">
        <v>503</v>
      </c>
      <c r="D1145" s="10">
        <v>0</v>
      </c>
      <c r="E1145" s="10">
        <v>41.18</v>
      </c>
    </row>
    <row r="1146" spans="1:5" x14ac:dyDescent="0.25">
      <c r="A1146" s="24" t="str">
        <f t="shared" si="20"/>
        <v>01/2023</v>
      </c>
      <c r="B1146" s="9">
        <v>44918</v>
      </c>
      <c r="C1146" s="10" t="s">
        <v>504</v>
      </c>
      <c r="D1146" s="10">
        <v>0</v>
      </c>
      <c r="E1146" s="10">
        <v>43</v>
      </c>
    </row>
    <row r="1147" spans="1:5" x14ac:dyDescent="0.25">
      <c r="A1147" s="24" t="str">
        <f t="shared" si="20"/>
        <v>01/2023</v>
      </c>
      <c r="B1147" s="9">
        <v>44917</v>
      </c>
      <c r="C1147" s="10" t="s">
        <v>505</v>
      </c>
      <c r="D1147" s="10">
        <v>0</v>
      </c>
      <c r="E1147" s="10">
        <v>78.099999999999994</v>
      </c>
    </row>
    <row r="1148" spans="1:5" x14ac:dyDescent="0.25">
      <c r="A1148" s="24" t="str">
        <f t="shared" si="20"/>
        <v>01/2023</v>
      </c>
      <c r="B1148" s="9">
        <v>44917</v>
      </c>
      <c r="C1148" s="10" t="s">
        <v>209</v>
      </c>
      <c r="D1148" s="10">
        <v>0</v>
      </c>
      <c r="E1148" s="10">
        <v>59.96</v>
      </c>
    </row>
    <row r="1149" spans="1:5" x14ac:dyDescent="0.25">
      <c r="A1149" s="24" t="str">
        <f t="shared" si="20"/>
        <v>01/2023</v>
      </c>
      <c r="B1149" s="9">
        <v>44917</v>
      </c>
      <c r="C1149" s="10" t="s">
        <v>506</v>
      </c>
      <c r="D1149" s="10">
        <v>0</v>
      </c>
      <c r="E1149" s="10">
        <v>5.85</v>
      </c>
    </row>
    <row r="1150" spans="1:5" x14ac:dyDescent="0.25">
      <c r="A1150" s="24" t="str">
        <f t="shared" si="20"/>
        <v>01/2023</v>
      </c>
      <c r="B1150" s="9">
        <v>44917</v>
      </c>
      <c r="C1150" s="10" t="s">
        <v>507</v>
      </c>
      <c r="D1150" s="10">
        <v>0</v>
      </c>
      <c r="E1150" s="10">
        <v>40</v>
      </c>
    </row>
    <row r="1151" spans="1:5" x14ac:dyDescent="0.25">
      <c r="A1151" s="24" t="str">
        <f t="shared" si="20"/>
        <v>01/2023</v>
      </c>
      <c r="B1151" s="9">
        <v>44917</v>
      </c>
      <c r="C1151" s="10" t="s">
        <v>128</v>
      </c>
      <c r="D1151" s="10">
        <v>0</v>
      </c>
      <c r="E1151" s="10">
        <v>20</v>
      </c>
    </row>
    <row r="1152" spans="1:5" x14ac:dyDescent="0.25">
      <c r="A1152" s="24" t="str">
        <f t="shared" si="20"/>
        <v>01/2023</v>
      </c>
      <c r="B1152" s="9">
        <v>44917</v>
      </c>
      <c r="C1152" s="10" t="s">
        <v>508</v>
      </c>
      <c r="D1152" s="10">
        <v>0</v>
      </c>
      <c r="E1152" s="10">
        <v>84.79</v>
      </c>
    </row>
    <row r="1153" spans="1:5" x14ac:dyDescent="0.25">
      <c r="A1153" s="24" t="str">
        <f t="shared" si="20"/>
        <v>01/2023</v>
      </c>
      <c r="B1153" s="9">
        <v>367</v>
      </c>
      <c r="C1153" s="10" t="s">
        <v>45</v>
      </c>
      <c r="D1153" s="10">
        <v>0</v>
      </c>
      <c r="E1153" s="11">
        <v>2777.59</v>
      </c>
    </row>
    <row r="1154" spans="1:5" x14ac:dyDescent="0.25">
      <c r="A1154" s="24" t="str">
        <f t="shared" si="20"/>
        <v>01/2023</v>
      </c>
      <c r="B1154" s="10"/>
      <c r="C1154" s="10"/>
      <c r="D1154" s="10"/>
      <c r="E1154" s="10"/>
    </row>
    <row r="1155" spans="1:5" x14ac:dyDescent="0.25">
      <c r="A1155" s="24" t="str">
        <f t="shared" si="20"/>
        <v>01/2023</v>
      </c>
      <c r="B1155" s="6"/>
      <c r="C1155" s="6" t="s">
        <v>139</v>
      </c>
      <c r="D1155" s="6"/>
      <c r="E1155" s="6"/>
    </row>
    <row r="1156" spans="1:5" x14ac:dyDescent="0.25">
      <c r="A1156" s="24" t="str">
        <f t="shared" si="20"/>
        <v>01/2023</v>
      </c>
      <c r="B1156" s="10"/>
      <c r="C1156" s="10" t="s">
        <v>140</v>
      </c>
      <c r="D1156" s="10"/>
      <c r="E1156" s="11">
        <v>10015.799999999999</v>
      </c>
    </row>
    <row r="1157" spans="1:5" x14ac:dyDescent="0.25">
      <c r="A1157" s="24" t="str">
        <f t="shared" si="20"/>
        <v>01/2023</v>
      </c>
      <c r="B1157" s="10"/>
      <c r="C1157" s="10" t="s">
        <v>141</v>
      </c>
      <c r="D1157" s="10"/>
      <c r="E1157" s="11">
        <v>10015.799999999999</v>
      </c>
    </row>
    <row r="1158" spans="1:5" x14ac:dyDescent="0.25">
      <c r="A1158" s="24" t="str">
        <f t="shared" si="20"/>
        <v>01/2023</v>
      </c>
      <c r="B1158" s="10"/>
      <c r="C1158" s="10" t="s">
        <v>142</v>
      </c>
      <c r="D1158" s="10"/>
      <c r="E1158" s="11">
        <v>10015.799999999999</v>
      </c>
    </row>
    <row r="1159" spans="1:5" x14ac:dyDescent="0.25">
      <c r="A1159" s="24" t="str">
        <f t="shared" si="20"/>
        <v>01/2023</v>
      </c>
      <c r="B1159" s="10"/>
      <c r="C1159" s="10" t="s">
        <v>143</v>
      </c>
      <c r="D1159" s="10"/>
      <c r="E1159" s="11">
        <v>8684.5300000000007</v>
      </c>
    </row>
    <row r="1160" spans="1:5" x14ac:dyDescent="0.25">
      <c r="A1160" s="24" t="str">
        <f t="shared" si="20"/>
        <v>01/2023</v>
      </c>
      <c r="B1160" s="10"/>
      <c r="C1160" s="10" t="s">
        <v>144</v>
      </c>
      <c r="D1160" s="10">
        <v>0</v>
      </c>
      <c r="E1160" s="10"/>
    </row>
    <row r="1161" spans="1:5" x14ac:dyDescent="0.25">
      <c r="A1161" s="24" t="str">
        <f t="shared" si="20"/>
        <v>01/2023</v>
      </c>
      <c r="B1161" s="10"/>
      <c r="C1161" s="10" t="s">
        <v>145</v>
      </c>
      <c r="D1161" s="10"/>
      <c r="E1161" s="11">
        <v>8684.5300000000007</v>
      </c>
    </row>
    <row r="1162" spans="1:5" x14ac:dyDescent="0.25">
      <c r="A1162" s="24" t="str">
        <f t="shared" si="20"/>
        <v>01/2023</v>
      </c>
      <c r="B1162" s="10"/>
      <c r="C1162" s="10" t="s">
        <v>146</v>
      </c>
      <c r="D1162" s="10"/>
      <c r="E1162" s="10">
        <v>5.51</v>
      </c>
    </row>
    <row r="1163" spans="1:5" x14ac:dyDescent="0.25">
      <c r="A1163" s="24" t="str">
        <f t="shared" si="20"/>
        <v>01/2023</v>
      </c>
      <c r="B1163" s="6"/>
      <c r="C1163" s="6" t="s">
        <v>147</v>
      </c>
      <c r="D1163" s="6"/>
      <c r="E1163" s="6"/>
    </row>
    <row r="1164" spans="1:5" x14ac:dyDescent="0.25">
      <c r="A1164" s="24" t="str">
        <f t="shared" ref="A1164:A1170" si="21">"01/2023"</f>
        <v>01/2023</v>
      </c>
      <c r="B1164" s="10"/>
      <c r="C1164" s="10" t="s">
        <v>148</v>
      </c>
      <c r="D1164" s="10"/>
      <c r="E1164" s="11">
        <v>16680</v>
      </c>
    </row>
    <row r="1165" spans="1:5" x14ac:dyDescent="0.25">
      <c r="A1165" s="24" t="str">
        <f t="shared" si="21"/>
        <v>01/2023</v>
      </c>
      <c r="B1165" s="10"/>
      <c r="C1165" s="10" t="s">
        <v>149</v>
      </c>
      <c r="D1165" s="10"/>
      <c r="E1165" s="10">
        <v>0</v>
      </c>
    </row>
    <row r="1166" spans="1:5" x14ac:dyDescent="0.25">
      <c r="A1166" s="24" t="str">
        <f t="shared" si="21"/>
        <v>01/2023</v>
      </c>
      <c r="B1166" s="6"/>
      <c r="C1166" s="6" t="s">
        <v>150</v>
      </c>
      <c r="D1166" s="6"/>
      <c r="E1166" s="6"/>
    </row>
    <row r="1167" spans="1:5" x14ac:dyDescent="0.25">
      <c r="A1167" s="24" t="str">
        <f t="shared" si="21"/>
        <v>01/2023</v>
      </c>
      <c r="B1167" s="10"/>
      <c r="C1167" s="10" t="s">
        <v>151</v>
      </c>
      <c r="D1167" s="10"/>
      <c r="E1167" s="10">
        <v>0</v>
      </c>
    </row>
    <row r="1168" spans="1:5" ht="30" x14ac:dyDescent="0.25">
      <c r="A1168" s="24" t="str">
        <f t="shared" si="21"/>
        <v>01/2023</v>
      </c>
      <c r="B1168" s="10"/>
      <c r="C1168" s="10" t="s">
        <v>152</v>
      </c>
      <c r="D1168" s="10"/>
      <c r="E1168" s="10">
        <v>0</v>
      </c>
    </row>
    <row r="1169" spans="1:5" x14ac:dyDescent="0.25">
      <c r="A1169" s="24" t="str">
        <f t="shared" si="21"/>
        <v>01/2023</v>
      </c>
      <c r="B1169" s="10"/>
      <c r="C1169" s="10" t="s">
        <v>153</v>
      </c>
      <c r="D1169" s="10"/>
      <c r="E1169" s="10">
        <v>0</v>
      </c>
    </row>
    <row r="1170" spans="1:5" x14ac:dyDescent="0.25">
      <c r="A1170" s="24" t="str">
        <f t="shared" si="21"/>
        <v>01/2023</v>
      </c>
      <c r="B1170" s="10"/>
      <c r="C1170" s="10" t="s">
        <v>154</v>
      </c>
      <c r="D1170" s="10"/>
      <c r="E1170" s="10">
        <v>0</v>
      </c>
    </row>
    <row r="1171" spans="1:5" x14ac:dyDescent="0.25">
      <c r="A1171" s="24"/>
      <c r="B1171" s="10"/>
      <c r="C1171" s="10"/>
      <c r="D1171" s="10"/>
      <c r="E1171" s="10"/>
    </row>
    <row r="1172" spans="1:5" x14ac:dyDescent="0.25">
      <c r="A1172" s="24" t="str">
        <f>"12/2022"</f>
        <v>12/2022</v>
      </c>
      <c r="B1172" s="5" t="s">
        <v>17</v>
      </c>
      <c r="C1172" s="5"/>
      <c r="D1172" s="5"/>
      <c r="E1172" s="5"/>
    </row>
    <row r="1173" spans="1:5" x14ac:dyDescent="0.25">
      <c r="A1173" s="24" t="str">
        <f t="shared" ref="A1173:A1236" si="22">"12/2022"</f>
        <v>12/2022</v>
      </c>
      <c r="B1173" s="6" t="s">
        <v>18</v>
      </c>
      <c r="C1173" s="6" t="s">
        <v>46</v>
      </c>
      <c r="D1173" s="6"/>
      <c r="E1173" s="6"/>
    </row>
    <row r="1174" spans="1:5" x14ac:dyDescent="0.25">
      <c r="A1174" s="24" t="str">
        <f t="shared" si="22"/>
        <v>12/2022</v>
      </c>
      <c r="B1174" s="6" t="s">
        <v>20</v>
      </c>
      <c r="C1174" s="6" t="s">
        <v>21</v>
      </c>
      <c r="D1174" s="6"/>
      <c r="E1174" s="6"/>
    </row>
    <row r="1175" spans="1:5" x14ac:dyDescent="0.25">
      <c r="A1175" s="24" t="str">
        <f t="shared" si="22"/>
        <v>12/2022</v>
      </c>
      <c r="B1175" s="7" t="s">
        <v>22</v>
      </c>
      <c r="C1175" s="7" t="s">
        <v>23</v>
      </c>
      <c r="D1175" s="7" t="s">
        <v>24</v>
      </c>
      <c r="E1175" s="7" t="s">
        <v>25</v>
      </c>
    </row>
    <row r="1176" spans="1:5" x14ac:dyDescent="0.25">
      <c r="A1176" s="24" t="str">
        <f t="shared" si="22"/>
        <v>12/2022</v>
      </c>
      <c r="B1176" s="9">
        <v>44918</v>
      </c>
      <c r="C1176" s="10" t="s">
        <v>509</v>
      </c>
      <c r="D1176" s="10">
        <v>0</v>
      </c>
      <c r="E1176" s="10">
        <v>0</v>
      </c>
    </row>
    <row r="1177" spans="1:5" x14ac:dyDescent="0.25">
      <c r="A1177" s="24" t="str">
        <f t="shared" si="22"/>
        <v>12/2022</v>
      </c>
      <c r="B1177" s="9">
        <v>44916</v>
      </c>
      <c r="C1177" s="10" t="s">
        <v>510</v>
      </c>
      <c r="D1177" s="10">
        <v>0</v>
      </c>
      <c r="E1177" s="10">
        <v>55.66</v>
      </c>
    </row>
    <row r="1178" spans="1:5" x14ac:dyDescent="0.25">
      <c r="A1178" s="24" t="str">
        <f t="shared" si="22"/>
        <v>12/2022</v>
      </c>
      <c r="B1178" s="9">
        <v>44916</v>
      </c>
      <c r="C1178" s="10" t="s">
        <v>27</v>
      </c>
      <c r="D1178" s="10">
        <v>0</v>
      </c>
      <c r="E1178" s="10">
        <v>19.46</v>
      </c>
    </row>
    <row r="1179" spans="1:5" x14ac:dyDescent="0.25">
      <c r="A1179" s="24" t="str">
        <f t="shared" si="22"/>
        <v>12/2022</v>
      </c>
      <c r="B1179" s="9">
        <v>44916</v>
      </c>
      <c r="C1179" s="10" t="s">
        <v>511</v>
      </c>
      <c r="D1179" s="10">
        <v>0</v>
      </c>
      <c r="E1179" s="11">
        <v>1371.68</v>
      </c>
    </row>
    <row r="1180" spans="1:5" x14ac:dyDescent="0.25">
      <c r="A1180" s="24" t="str">
        <f t="shared" si="22"/>
        <v>12/2022</v>
      </c>
      <c r="B1180" s="9">
        <v>44915</v>
      </c>
      <c r="C1180" s="10" t="s">
        <v>27</v>
      </c>
      <c r="D1180" s="10">
        <v>0</v>
      </c>
      <c r="E1180" s="10">
        <v>48.11</v>
      </c>
    </row>
    <row r="1181" spans="1:5" x14ac:dyDescent="0.25">
      <c r="A1181" s="24" t="str">
        <f t="shared" si="22"/>
        <v>12/2022</v>
      </c>
      <c r="B1181" s="9">
        <v>44915</v>
      </c>
      <c r="C1181" s="10" t="s">
        <v>315</v>
      </c>
      <c r="D1181" s="10">
        <v>0</v>
      </c>
      <c r="E1181" s="10">
        <v>50.6</v>
      </c>
    </row>
    <row r="1182" spans="1:5" x14ac:dyDescent="0.25">
      <c r="A1182" s="24" t="str">
        <f t="shared" si="22"/>
        <v>12/2022</v>
      </c>
      <c r="B1182" s="9">
        <v>44914</v>
      </c>
      <c r="C1182" s="10" t="s">
        <v>47</v>
      </c>
      <c r="D1182" s="10">
        <v>0</v>
      </c>
      <c r="E1182" s="10">
        <v>84.48</v>
      </c>
    </row>
    <row r="1183" spans="1:5" x14ac:dyDescent="0.25">
      <c r="A1183" s="24" t="str">
        <f t="shared" si="22"/>
        <v>12/2022</v>
      </c>
      <c r="B1183" s="9">
        <v>44914</v>
      </c>
      <c r="C1183" s="10" t="s">
        <v>27</v>
      </c>
      <c r="D1183" s="10">
        <v>0</v>
      </c>
      <c r="E1183" s="10">
        <v>329.43</v>
      </c>
    </row>
    <row r="1184" spans="1:5" x14ac:dyDescent="0.25">
      <c r="A1184" s="24" t="str">
        <f t="shared" si="22"/>
        <v>12/2022</v>
      </c>
      <c r="B1184" s="9">
        <v>44913</v>
      </c>
      <c r="C1184" s="10" t="s">
        <v>510</v>
      </c>
      <c r="D1184" s="10">
        <v>0</v>
      </c>
      <c r="E1184" s="11">
        <v>1180.19</v>
      </c>
    </row>
    <row r="1185" spans="1:5" x14ac:dyDescent="0.25">
      <c r="A1185" s="24" t="str">
        <f t="shared" si="22"/>
        <v>12/2022</v>
      </c>
      <c r="B1185" s="9">
        <v>44913</v>
      </c>
      <c r="C1185" s="10" t="s">
        <v>496</v>
      </c>
      <c r="D1185" s="10">
        <v>0</v>
      </c>
      <c r="E1185" s="10">
        <v>31.65</v>
      </c>
    </row>
    <row r="1186" spans="1:5" x14ac:dyDescent="0.25">
      <c r="A1186" s="24" t="str">
        <f t="shared" si="22"/>
        <v>12/2022</v>
      </c>
      <c r="B1186" s="9">
        <v>44913</v>
      </c>
      <c r="C1186" s="10" t="s">
        <v>493</v>
      </c>
      <c r="D1186" s="10">
        <v>0</v>
      </c>
      <c r="E1186" s="10">
        <v>78.47</v>
      </c>
    </row>
    <row r="1187" spans="1:5" x14ac:dyDescent="0.25">
      <c r="A1187" s="24" t="str">
        <f t="shared" si="22"/>
        <v>12/2022</v>
      </c>
      <c r="B1187" s="9">
        <v>44912</v>
      </c>
      <c r="C1187" s="10" t="s">
        <v>512</v>
      </c>
      <c r="D1187" s="10">
        <v>0</v>
      </c>
      <c r="E1187" s="10">
        <v>35.25</v>
      </c>
    </row>
    <row r="1188" spans="1:5" x14ac:dyDescent="0.25">
      <c r="A1188" s="24" t="str">
        <f t="shared" si="22"/>
        <v>12/2022</v>
      </c>
      <c r="B1188" s="9">
        <v>44912</v>
      </c>
      <c r="C1188" s="10" t="s">
        <v>473</v>
      </c>
      <c r="D1188" s="10">
        <v>0</v>
      </c>
      <c r="E1188" s="10">
        <v>30.93</v>
      </c>
    </row>
    <row r="1189" spans="1:5" x14ac:dyDescent="0.25">
      <c r="A1189" s="24" t="str">
        <f t="shared" si="22"/>
        <v>12/2022</v>
      </c>
      <c r="B1189" s="9">
        <v>44912</v>
      </c>
      <c r="C1189" s="10" t="s">
        <v>504</v>
      </c>
      <c r="D1189" s="10">
        <v>0</v>
      </c>
      <c r="E1189" s="10">
        <v>49.35</v>
      </c>
    </row>
    <row r="1190" spans="1:5" x14ac:dyDescent="0.25">
      <c r="A1190" s="24" t="str">
        <f t="shared" si="22"/>
        <v>12/2022</v>
      </c>
      <c r="B1190" s="9">
        <v>44911</v>
      </c>
      <c r="C1190" s="10" t="s">
        <v>513</v>
      </c>
      <c r="D1190" s="10">
        <v>0</v>
      </c>
      <c r="E1190" s="10">
        <v>20</v>
      </c>
    </row>
    <row r="1191" spans="1:5" x14ac:dyDescent="0.25">
      <c r="A1191" s="24" t="str">
        <f t="shared" si="22"/>
        <v>12/2022</v>
      </c>
      <c r="B1191" s="9">
        <v>44911</v>
      </c>
      <c r="C1191" s="10" t="s">
        <v>514</v>
      </c>
      <c r="D1191" s="10">
        <v>0</v>
      </c>
      <c r="E1191" s="10">
        <v>14</v>
      </c>
    </row>
    <row r="1192" spans="1:5" x14ac:dyDescent="0.25">
      <c r="A1192" s="24" t="str">
        <f t="shared" si="22"/>
        <v>12/2022</v>
      </c>
      <c r="B1192" s="9">
        <v>44910</v>
      </c>
      <c r="C1192" s="10" t="s">
        <v>287</v>
      </c>
      <c r="D1192" s="10">
        <v>0</v>
      </c>
      <c r="E1192" s="10">
        <v>69.77</v>
      </c>
    </row>
    <row r="1193" spans="1:5" x14ac:dyDescent="0.25">
      <c r="A1193" s="24" t="str">
        <f t="shared" si="22"/>
        <v>12/2022</v>
      </c>
      <c r="B1193" s="9">
        <v>44910</v>
      </c>
      <c r="C1193" s="10" t="s">
        <v>401</v>
      </c>
      <c r="D1193" s="10">
        <v>0</v>
      </c>
      <c r="E1193" s="10">
        <v>60</v>
      </c>
    </row>
    <row r="1194" spans="1:5" x14ac:dyDescent="0.25">
      <c r="A1194" s="24" t="str">
        <f t="shared" si="22"/>
        <v>12/2022</v>
      </c>
      <c r="B1194" s="9">
        <v>44910</v>
      </c>
      <c r="C1194" s="10" t="s">
        <v>455</v>
      </c>
      <c r="D1194" s="10">
        <v>0</v>
      </c>
      <c r="E1194" s="10">
        <v>77.599999999999994</v>
      </c>
    </row>
    <row r="1195" spans="1:5" x14ac:dyDescent="0.25">
      <c r="A1195" s="24" t="str">
        <f t="shared" si="22"/>
        <v>12/2022</v>
      </c>
      <c r="B1195" s="9">
        <v>44910</v>
      </c>
      <c r="C1195" s="10" t="s">
        <v>265</v>
      </c>
      <c r="D1195" s="10">
        <v>0</v>
      </c>
      <c r="E1195" s="10">
        <v>119.78</v>
      </c>
    </row>
    <row r="1196" spans="1:5" x14ac:dyDescent="0.25">
      <c r="A1196" s="24" t="str">
        <f t="shared" si="22"/>
        <v>12/2022</v>
      </c>
      <c r="B1196" s="9">
        <v>44908</v>
      </c>
      <c r="C1196" s="10" t="s">
        <v>217</v>
      </c>
      <c r="D1196" s="10">
        <v>0</v>
      </c>
      <c r="E1196" s="10">
        <v>15.73</v>
      </c>
    </row>
    <row r="1197" spans="1:5" x14ac:dyDescent="0.25">
      <c r="A1197" s="24" t="str">
        <f t="shared" si="22"/>
        <v>12/2022</v>
      </c>
      <c r="B1197" s="9">
        <v>44908</v>
      </c>
      <c r="C1197" s="10" t="s">
        <v>34</v>
      </c>
      <c r="D1197" s="10">
        <v>0</v>
      </c>
      <c r="E1197" s="10">
        <v>79.2</v>
      </c>
    </row>
    <row r="1198" spans="1:5" x14ac:dyDescent="0.25">
      <c r="A1198" s="24" t="str">
        <f t="shared" si="22"/>
        <v>12/2022</v>
      </c>
      <c r="B1198" s="9">
        <v>44907</v>
      </c>
      <c r="C1198" s="10" t="s">
        <v>27</v>
      </c>
      <c r="D1198" s="10">
        <v>0</v>
      </c>
      <c r="E1198" s="10">
        <v>273.16000000000003</v>
      </c>
    </row>
    <row r="1199" spans="1:5" x14ac:dyDescent="0.25">
      <c r="A1199" s="24" t="str">
        <f t="shared" si="22"/>
        <v>12/2022</v>
      </c>
      <c r="B1199" s="9">
        <v>44906</v>
      </c>
      <c r="C1199" s="10" t="s">
        <v>515</v>
      </c>
      <c r="D1199" s="10">
        <v>0</v>
      </c>
      <c r="E1199" s="10">
        <v>76</v>
      </c>
    </row>
    <row r="1200" spans="1:5" x14ac:dyDescent="0.25">
      <c r="A1200" s="24" t="str">
        <f t="shared" si="22"/>
        <v>12/2022</v>
      </c>
      <c r="B1200" s="9">
        <v>44906</v>
      </c>
      <c r="C1200" s="10" t="s">
        <v>516</v>
      </c>
      <c r="D1200" s="10">
        <v>0</v>
      </c>
      <c r="E1200" s="10">
        <v>91</v>
      </c>
    </row>
    <row r="1201" spans="1:5" x14ac:dyDescent="0.25">
      <c r="A1201" s="24" t="str">
        <f t="shared" si="22"/>
        <v>12/2022</v>
      </c>
      <c r="B1201" s="9">
        <v>44906</v>
      </c>
      <c r="C1201" s="10" t="s">
        <v>517</v>
      </c>
      <c r="D1201" s="10">
        <v>0</v>
      </c>
      <c r="E1201" s="10">
        <v>47</v>
      </c>
    </row>
    <row r="1202" spans="1:5" x14ac:dyDescent="0.25">
      <c r="A1202" s="24" t="str">
        <f t="shared" si="22"/>
        <v>12/2022</v>
      </c>
      <c r="B1202" s="9">
        <v>44906</v>
      </c>
      <c r="C1202" s="10" t="s">
        <v>518</v>
      </c>
      <c r="D1202" s="10">
        <v>0</v>
      </c>
      <c r="E1202" s="10">
        <v>67</v>
      </c>
    </row>
    <row r="1203" spans="1:5" x14ac:dyDescent="0.25">
      <c r="A1203" s="24" t="str">
        <f t="shared" si="22"/>
        <v>12/2022</v>
      </c>
      <c r="B1203" s="9">
        <v>44905</v>
      </c>
      <c r="C1203" s="10" t="s">
        <v>27</v>
      </c>
      <c r="D1203" s="10">
        <v>0</v>
      </c>
      <c r="E1203" s="10">
        <v>16.47</v>
      </c>
    </row>
    <row r="1204" spans="1:5" x14ac:dyDescent="0.25">
      <c r="A1204" s="24" t="str">
        <f t="shared" si="22"/>
        <v>12/2022</v>
      </c>
      <c r="B1204" s="9">
        <v>44905</v>
      </c>
      <c r="C1204" s="10" t="s">
        <v>265</v>
      </c>
      <c r="D1204" s="10">
        <v>0</v>
      </c>
      <c r="E1204" s="10">
        <v>182.72</v>
      </c>
    </row>
    <row r="1205" spans="1:5" x14ac:dyDescent="0.25">
      <c r="A1205" s="24" t="str">
        <f t="shared" si="22"/>
        <v>12/2022</v>
      </c>
      <c r="B1205" s="9">
        <v>44905</v>
      </c>
      <c r="C1205" s="10" t="s">
        <v>519</v>
      </c>
      <c r="D1205" s="10">
        <v>0</v>
      </c>
      <c r="E1205" s="10">
        <v>37.9</v>
      </c>
    </row>
    <row r="1206" spans="1:5" x14ac:dyDescent="0.25">
      <c r="A1206" s="24" t="str">
        <f t="shared" si="22"/>
        <v>12/2022</v>
      </c>
      <c r="B1206" s="9">
        <v>44905</v>
      </c>
      <c r="C1206" s="10" t="s">
        <v>520</v>
      </c>
      <c r="D1206" s="10">
        <v>0</v>
      </c>
      <c r="E1206" s="10">
        <v>7</v>
      </c>
    </row>
    <row r="1207" spans="1:5" x14ac:dyDescent="0.25">
      <c r="A1207" s="24" t="str">
        <f t="shared" si="22"/>
        <v>12/2022</v>
      </c>
      <c r="B1207" s="9">
        <v>44905</v>
      </c>
      <c r="C1207" s="10" t="s">
        <v>521</v>
      </c>
      <c r="D1207" s="10">
        <v>0</v>
      </c>
      <c r="E1207" s="10">
        <v>9</v>
      </c>
    </row>
    <row r="1208" spans="1:5" x14ac:dyDescent="0.25">
      <c r="A1208" s="24" t="str">
        <f t="shared" si="22"/>
        <v>12/2022</v>
      </c>
      <c r="B1208" s="9">
        <v>44905</v>
      </c>
      <c r="C1208" s="10" t="s">
        <v>522</v>
      </c>
      <c r="D1208" s="10">
        <v>0</v>
      </c>
      <c r="E1208" s="10">
        <v>81.7</v>
      </c>
    </row>
    <row r="1209" spans="1:5" x14ac:dyDescent="0.25">
      <c r="A1209" s="24" t="str">
        <f t="shared" si="22"/>
        <v>12/2022</v>
      </c>
      <c r="B1209" s="9">
        <v>44905</v>
      </c>
      <c r="C1209" s="10" t="s">
        <v>523</v>
      </c>
      <c r="D1209" s="10">
        <v>0</v>
      </c>
      <c r="E1209" s="10">
        <v>315.89999999999998</v>
      </c>
    </row>
    <row r="1210" spans="1:5" x14ac:dyDescent="0.25">
      <c r="A1210" s="24" t="str">
        <f t="shared" si="22"/>
        <v>12/2022</v>
      </c>
      <c r="B1210" s="9">
        <v>44905</v>
      </c>
      <c r="C1210" s="10" t="s">
        <v>524</v>
      </c>
      <c r="D1210" s="10">
        <v>0</v>
      </c>
      <c r="E1210" s="10">
        <v>64.989999999999995</v>
      </c>
    </row>
    <row r="1211" spans="1:5" x14ac:dyDescent="0.25">
      <c r="A1211" s="24" t="str">
        <f t="shared" si="22"/>
        <v>12/2022</v>
      </c>
      <c r="B1211" s="9">
        <v>44905</v>
      </c>
      <c r="C1211" s="10" t="s">
        <v>525</v>
      </c>
      <c r="D1211" s="10">
        <v>0</v>
      </c>
      <c r="E1211" s="10">
        <v>14</v>
      </c>
    </row>
    <row r="1212" spans="1:5" x14ac:dyDescent="0.25">
      <c r="A1212" s="24" t="str">
        <f t="shared" si="22"/>
        <v>12/2022</v>
      </c>
      <c r="B1212" s="9">
        <v>44904</v>
      </c>
      <c r="C1212" s="10" t="s">
        <v>496</v>
      </c>
      <c r="D1212" s="10">
        <v>0</v>
      </c>
      <c r="E1212" s="10">
        <v>45.95</v>
      </c>
    </row>
    <row r="1213" spans="1:5" x14ac:dyDescent="0.25">
      <c r="A1213" s="24" t="str">
        <f t="shared" si="22"/>
        <v>12/2022</v>
      </c>
      <c r="B1213" s="9">
        <v>44902</v>
      </c>
      <c r="C1213" s="10" t="s">
        <v>27</v>
      </c>
      <c r="D1213" s="10">
        <v>0</v>
      </c>
      <c r="E1213" s="10">
        <v>62.53</v>
      </c>
    </row>
    <row r="1214" spans="1:5" x14ac:dyDescent="0.25">
      <c r="A1214" s="24" t="str">
        <f t="shared" si="22"/>
        <v>12/2022</v>
      </c>
      <c r="B1214" s="9">
        <v>44901</v>
      </c>
      <c r="C1214" s="10" t="s">
        <v>526</v>
      </c>
      <c r="D1214" s="10">
        <v>0</v>
      </c>
      <c r="E1214" s="10">
        <v>36.5</v>
      </c>
    </row>
    <row r="1215" spans="1:5" x14ac:dyDescent="0.25">
      <c r="A1215" s="24" t="str">
        <f t="shared" si="22"/>
        <v>12/2022</v>
      </c>
      <c r="B1215" s="9">
        <v>44901</v>
      </c>
      <c r="C1215" s="10" t="s">
        <v>434</v>
      </c>
      <c r="D1215" s="10">
        <v>0</v>
      </c>
      <c r="E1215" s="10">
        <v>76</v>
      </c>
    </row>
    <row r="1216" spans="1:5" x14ac:dyDescent="0.25">
      <c r="A1216" s="24" t="str">
        <f t="shared" si="22"/>
        <v>12/2022</v>
      </c>
      <c r="B1216" s="9">
        <v>44901</v>
      </c>
      <c r="C1216" s="10" t="s">
        <v>527</v>
      </c>
      <c r="D1216" s="10">
        <v>0</v>
      </c>
      <c r="E1216" s="10">
        <v>4.6900000000000004</v>
      </c>
    </row>
    <row r="1217" spans="1:5" x14ac:dyDescent="0.25">
      <c r="A1217" s="24" t="str">
        <f t="shared" si="22"/>
        <v>12/2022</v>
      </c>
      <c r="B1217" s="9">
        <v>44900</v>
      </c>
      <c r="C1217" s="10" t="s">
        <v>27</v>
      </c>
      <c r="D1217" s="10">
        <v>0</v>
      </c>
      <c r="E1217" s="10">
        <v>85.54</v>
      </c>
    </row>
    <row r="1218" spans="1:5" x14ac:dyDescent="0.25">
      <c r="A1218" s="24" t="str">
        <f t="shared" si="22"/>
        <v>12/2022</v>
      </c>
      <c r="B1218" s="9">
        <v>44899</v>
      </c>
      <c r="C1218" s="10" t="s">
        <v>521</v>
      </c>
      <c r="D1218" s="10">
        <v>0</v>
      </c>
      <c r="E1218" s="10">
        <v>9</v>
      </c>
    </row>
    <row r="1219" spans="1:5" x14ac:dyDescent="0.25">
      <c r="A1219" s="24" t="str">
        <f t="shared" si="22"/>
        <v>12/2022</v>
      </c>
      <c r="B1219" s="9">
        <v>44899</v>
      </c>
      <c r="C1219" s="10" t="s">
        <v>528</v>
      </c>
      <c r="D1219" s="10">
        <v>0</v>
      </c>
      <c r="E1219" s="10">
        <v>61.82</v>
      </c>
    </row>
    <row r="1220" spans="1:5" x14ac:dyDescent="0.25">
      <c r="A1220" s="24" t="str">
        <f t="shared" si="22"/>
        <v>12/2022</v>
      </c>
      <c r="B1220" s="9">
        <v>44899</v>
      </c>
      <c r="C1220" s="10" t="s">
        <v>267</v>
      </c>
      <c r="D1220" s="10">
        <v>0</v>
      </c>
      <c r="E1220" s="10">
        <v>55.9</v>
      </c>
    </row>
    <row r="1221" spans="1:5" x14ac:dyDescent="0.25">
      <c r="A1221" s="24" t="str">
        <f t="shared" si="22"/>
        <v>12/2022</v>
      </c>
      <c r="B1221" s="9">
        <v>44899</v>
      </c>
      <c r="C1221" s="10" t="s">
        <v>234</v>
      </c>
      <c r="D1221" s="10">
        <v>0</v>
      </c>
      <c r="E1221" s="10">
        <v>69.900000000000006</v>
      </c>
    </row>
    <row r="1222" spans="1:5" x14ac:dyDescent="0.25">
      <c r="A1222" s="24" t="str">
        <f t="shared" si="22"/>
        <v>12/2022</v>
      </c>
      <c r="B1222" s="9">
        <v>44898</v>
      </c>
      <c r="C1222" s="10" t="s">
        <v>80</v>
      </c>
      <c r="D1222" s="10">
        <v>0</v>
      </c>
      <c r="E1222" s="10">
        <v>95.8</v>
      </c>
    </row>
    <row r="1223" spans="1:5" x14ac:dyDescent="0.25">
      <c r="A1223" s="24" t="str">
        <f t="shared" si="22"/>
        <v>12/2022</v>
      </c>
      <c r="B1223" s="9">
        <v>44898</v>
      </c>
      <c r="C1223" s="10" t="s">
        <v>504</v>
      </c>
      <c r="D1223" s="10">
        <v>0</v>
      </c>
      <c r="E1223" s="10">
        <v>115.19</v>
      </c>
    </row>
    <row r="1224" spans="1:5" x14ac:dyDescent="0.25">
      <c r="A1224" s="24" t="str">
        <f t="shared" si="22"/>
        <v>12/2022</v>
      </c>
      <c r="B1224" s="9">
        <v>44898</v>
      </c>
      <c r="C1224" s="10" t="s">
        <v>27</v>
      </c>
      <c r="D1224" s="10">
        <v>0</v>
      </c>
      <c r="E1224" s="10">
        <v>109.41</v>
      </c>
    </row>
    <row r="1225" spans="1:5" x14ac:dyDescent="0.25">
      <c r="A1225" s="24" t="str">
        <f t="shared" si="22"/>
        <v>12/2022</v>
      </c>
      <c r="B1225" s="9">
        <v>44896</v>
      </c>
      <c r="C1225" s="10" t="s">
        <v>315</v>
      </c>
      <c r="D1225" s="10">
        <v>0</v>
      </c>
      <c r="E1225" s="10">
        <v>45</v>
      </c>
    </row>
    <row r="1226" spans="1:5" x14ac:dyDescent="0.25">
      <c r="A1226" s="24" t="str">
        <f t="shared" si="22"/>
        <v>12/2022</v>
      </c>
      <c r="B1226" s="9">
        <v>44896</v>
      </c>
      <c r="C1226" s="10" t="s">
        <v>27</v>
      </c>
      <c r="D1226" s="10">
        <v>0</v>
      </c>
      <c r="E1226" s="10">
        <v>95.45</v>
      </c>
    </row>
    <row r="1227" spans="1:5" x14ac:dyDescent="0.25">
      <c r="A1227" s="24" t="str">
        <f t="shared" si="22"/>
        <v>12/2022</v>
      </c>
      <c r="B1227" s="9">
        <v>44896</v>
      </c>
      <c r="C1227" s="10" t="s">
        <v>529</v>
      </c>
      <c r="D1227" s="10">
        <v>0</v>
      </c>
      <c r="E1227" s="10">
        <v>55</v>
      </c>
    </row>
    <row r="1228" spans="1:5" x14ac:dyDescent="0.25">
      <c r="A1228" s="24" t="str">
        <f t="shared" si="22"/>
        <v>12/2022</v>
      </c>
      <c r="B1228" s="9">
        <v>44896</v>
      </c>
      <c r="C1228" s="10" t="s">
        <v>234</v>
      </c>
      <c r="D1228" s="10">
        <v>0</v>
      </c>
      <c r="E1228" s="10">
        <v>69.900000000000006</v>
      </c>
    </row>
    <row r="1229" spans="1:5" x14ac:dyDescent="0.25">
      <c r="A1229" s="24" t="str">
        <f t="shared" si="22"/>
        <v>12/2022</v>
      </c>
      <c r="B1229" s="9">
        <v>44896</v>
      </c>
      <c r="C1229" s="10" t="s">
        <v>530</v>
      </c>
      <c r="D1229" s="10">
        <v>0</v>
      </c>
      <c r="E1229" s="10">
        <v>5.5</v>
      </c>
    </row>
    <row r="1230" spans="1:5" x14ac:dyDescent="0.25">
      <c r="A1230" s="24" t="str">
        <f t="shared" si="22"/>
        <v>12/2022</v>
      </c>
      <c r="B1230" s="9">
        <v>44895</v>
      </c>
      <c r="C1230" s="10" t="s">
        <v>74</v>
      </c>
      <c r="D1230" s="10">
        <v>0</v>
      </c>
      <c r="E1230" s="11">
        <v>-6862.02</v>
      </c>
    </row>
    <row r="1231" spans="1:5" x14ac:dyDescent="0.25">
      <c r="A1231" s="24" t="str">
        <f t="shared" si="22"/>
        <v>12/2022</v>
      </c>
      <c r="B1231" s="9">
        <v>44894</v>
      </c>
      <c r="C1231" s="10" t="s">
        <v>63</v>
      </c>
      <c r="D1231" s="10">
        <v>0</v>
      </c>
      <c r="E1231" s="10">
        <v>16.7</v>
      </c>
    </row>
    <row r="1232" spans="1:5" x14ac:dyDescent="0.25">
      <c r="A1232" s="24" t="str">
        <f t="shared" si="22"/>
        <v>12/2022</v>
      </c>
      <c r="B1232" s="9">
        <v>44893</v>
      </c>
      <c r="C1232" s="10" t="s">
        <v>531</v>
      </c>
      <c r="D1232" s="10">
        <v>0</v>
      </c>
      <c r="E1232" s="10">
        <v>25</v>
      </c>
    </row>
    <row r="1233" spans="1:5" x14ac:dyDescent="0.25">
      <c r="A1233" s="24" t="str">
        <f t="shared" si="22"/>
        <v>12/2022</v>
      </c>
      <c r="B1233" s="9">
        <v>44893</v>
      </c>
      <c r="C1233" s="10" t="s">
        <v>34</v>
      </c>
      <c r="D1233" s="10">
        <v>0</v>
      </c>
      <c r="E1233" s="10">
        <v>94.6</v>
      </c>
    </row>
    <row r="1234" spans="1:5" x14ac:dyDescent="0.25">
      <c r="A1234" s="24" t="str">
        <f t="shared" si="22"/>
        <v>12/2022</v>
      </c>
      <c r="B1234" s="9">
        <v>44893</v>
      </c>
      <c r="C1234" s="10" t="s">
        <v>335</v>
      </c>
      <c r="D1234" s="10">
        <v>0</v>
      </c>
      <c r="E1234" s="10">
        <v>14</v>
      </c>
    </row>
    <row r="1235" spans="1:5" x14ac:dyDescent="0.25">
      <c r="A1235" s="24" t="str">
        <f t="shared" si="22"/>
        <v>12/2022</v>
      </c>
      <c r="B1235" s="9">
        <v>44893</v>
      </c>
      <c r="C1235" s="10" t="s">
        <v>217</v>
      </c>
      <c r="D1235" s="10">
        <v>0</v>
      </c>
      <c r="E1235" s="10">
        <v>13</v>
      </c>
    </row>
    <row r="1236" spans="1:5" x14ac:dyDescent="0.25">
      <c r="A1236" s="24" t="str">
        <f t="shared" si="22"/>
        <v>12/2022</v>
      </c>
      <c r="B1236" s="9">
        <v>44892</v>
      </c>
      <c r="C1236" s="10" t="s">
        <v>27</v>
      </c>
      <c r="D1236" s="10">
        <v>0</v>
      </c>
      <c r="E1236" s="10">
        <v>24.98</v>
      </c>
    </row>
    <row r="1237" spans="1:5" x14ac:dyDescent="0.25">
      <c r="A1237" s="24" t="str">
        <f t="shared" ref="A1237:A1300" si="23">"12/2022"</f>
        <v>12/2022</v>
      </c>
      <c r="B1237" s="9">
        <v>44892</v>
      </c>
      <c r="C1237" s="10" t="s">
        <v>27</v>
      </c>
      <c r="D1237" s="10">
        <v>0</v>
      </c>
      <c r="E1237" s="10">
        <v>75.790000000000006</v>
      </c>
    </row>
    <row r="1238" spans="1:5" x14ac:dyDescent="0.25">
      <c r="A1238" s="24" t="str">
        <f t="shared" si="23"/>
        <v>12/2022</v>
      </c>
      <c r="B1238" s="9">
        <v>44891</v>
      </c>
      <c r="C1238" s="10" t="s">
        <v>252</v>
      </c>
      <c r="D1238" s="10">
        <v>0</v>
      </c>
      <c r="E1238" s="10">
        <v>11.55</v>
      </c>
    </row>
    <row r="1239" spans="1:5" x14ac:dyDescent="0.25">
      <c r="A1239" s="24" t="str">
        <f t="shared" si="23"/>
        <v>12/2022</v>
      </c>
      <c r="B1239" s="9">
        <v>44891</v>
      </c>
      <c r="C1239" s="10" t="s">
        <v>510</v>
      </c>
      <c r="D1239" s="10">
        <v>0</v>
      </c>
      <c r="E1239" s="10">
        <v>154.55000000000001</v>
      </c>
    </row>
    <row r="1240" spans="1:5" x14ac:dyDescent="0.25">
      <c r="A1240" s="24" t="str">
        <f t="shared" si="23"/>
        <v>12/2022</v>
      </c>
      <c r="B1240" s="9">
        <v>44891</v>
      </c>
      <c r="C1240" s="10" t="s">
        <v>27</v>
      </c>
      <c r="D1240" s="10">
        <v>0</v>
      </c>
      <c r="E1240" s="10">
        <v>209.75</v>
      </c>
    </row>
    <row r="1241" spans="1:5" x14ac:dyDescent="0.25">
      <c r="A1241" s="24" t="str">
        <f t="shared" si="23"/>
        <v>12/2022</v>
      </c>
      <c r="B1241" s="9">
        <v>44889</v>
      </c>
      <c r="C1241" s="10" t="s">
        <v>84</v>
      </c>
      <c r="D1241" s="10">
        <v>0</v>
      </c>
      <c r="E1241" s="10">
        <v>74.900000000000006</v>
      </c>
    </row>
    <row r="1242" spans="1:5" x14ac:dyDescent="0.25">
      <c r="A1242" s="24" t="str">
        <f t="shared" si="23"/>
        <v>12/2022</v>
      </c>
      <c r="B1242" s="9">
        <v>44889</v>
      </c>
      <c r="C1242" s="10" t="s">
        <v>532</v>
      </c>
      <c r="D1242" s="10">
        <v>0</v>
      </c>
      <c r="E1242" s="10">
        <v>103.49</v>
      </c>
    </row>
    <row r="1243" spans="1:5" x14ac:dyDescent="0.25">
      <c r="A1243" s="24" t="str">
        <f t="shared" si="23"/>
        <v>12/2022</v>
      </c>
      <c r="B1243" s="9">
        <v>44889</v>
      </c>
      <c r="C1243" s="10" t="s">
        <v>533</v>
      </c>
      <c r="D1243" s="10">
        <v>0</v>
      </c>
      <c r="E1243" s="10">
        <v>60.4</v>
      </c>
    </row>
    <row r="1244" spans="1:5" x14ac:dyDescent="0.25">
      <c r="A1244" s="24" t="str">
        <f t="shared" si="23"/>
        <v>12/2022</v>
      </c>
      <c r="B1244" s="9">
        <v>44889</v>
      </c>
      <c r="C1244" s="10" t="s">
        <v>534</v>
      </c>
      <c r="D1244" s="10">
        <v>0</v>
      </c>
      <c r="E1244" s="10">
        <v>43.98</v>
      </c>
    </row>
    <row r="1245" spans="1:5" x14ac:dyDescent="0.25">
      <c r="A1245" s="24" t="str">
        <f t="shared" si="23"/>
        <v>12/2022</v>
      </c>
      <c r="B1245" s="9">
        <v>44888</v>
      </c>
      <c r="C1245" s="10" t="s">
        <v>535</v>
      </c>
      <c r="D1245" s="10">
        <v>0</v>
      </c>
      <c r="E1245" s="10">
        <v>12.5</v>
      </c>
    </row>
    <row r="1246" spans="1:5" x14ac:dyDescent="0.25">
      <c r="A1246" s="24" t="str">
        <f t="shared" si="23"/>
        <v>12/2022</v>
      </c>
      <c r="B1246" s="9">
        <v>44888</v>
      </c>
      <c r="C1246" s="10" t="s">
        <v>315</v>
      </c>
      <c r="D1246" s="10">
        <v>0</v>
      </c>
      <c r="E1246" s="10">
        <v>45.65</v>
      </c>
    </row>
    <row r="1247" spans="1:5" x14ac:dyDescent="0.25">
      <c r="A1247" s="24" t="str">
        <f t="shared" si="23"/>
        <v>12/2022</v>
      </c>
      <c r="B1247" s="9">
        <v>44888</v>
      </c>
      <c r="C1247" s="10" t="s">
        <v>401</v>
      </c>
      <c r="D1247" s="10">
        <v>0</v>
      </c>
      <c r="E1247" s="10">
        <v>60</v>
      </c>
    </row>
    <row r="1248" spans="1:5" x14ac:dyDescent="0.25">
      <c r="A1248" s="24" t="str">
        <f t="shared" si="23"/>
        <v>12/2022</v>
      </c>
      <c r="B1248" s="9">
        <v>44888</v>
      </c>
      <c r="C1248" s="10" t="s">
        <v>273</v>
      </c>
      <c r="D1248" s="10">
        <v>0</v>
      </c>
      <c r="E1248" s="10">
        <v>14</v>
      </c>
    </row>
    <row r="1249" spans="1:5" x14ac:dyDescent="0.25">
      <c r="A1249" s="24" t="str">
        <f t="shared" si="23"/>
        <v>12/2022</v>
      </c>
      <c r="B1249" s="9">
        <v>44887</v>
      </c>
      <c r="C1249" s="10" t="s">
        <v>63</v>
      </c>
      <c r="D1249" s="10">
        <v>0</v>
      </c>
      <c r="E1249" s="10">
        <v>18.5</v>
      </c>
    </row>
    <row r="1250" spans="1:5" x14ac:dyDescent="0.25">
      <c r="A1250" s="24" t="str">
        <f t="shared" si="23"/>
        <v>12/2022</v>
      </c>
      <c r="B1250" s="9">
        <v>44887</v>
      </c>
      <c r="C1250" s="10" t="s">
        <v>277</v>
      </c>
      <c r="D1250" s="10">
        <v>0</v>
      </c>
      <c r="E1250" s="10">
        <v>38</v>
      </c>
    </row>
    <row r="1251" spans="1:5" x14ac:dyDescent="0.25">
      <c r="A1251" s="24" t="str">
        <f t="shared" si="23"/>
        <v>12/2022</v>
      </c>
      <c r="B1251" s="9">
        <v>44879</v>
      </c>
      <c r="C1251" s="10" t="s">
        <v>536</v>
      </c>
      <c r="D1251" s="10">
        <v>0</v>
      </c>
      <c r="E1251" s="10">
        <v>479.13</v>
      </c>
    </row>
    <row r="1252" spans="1:5" x14ac:dyDescent="0.25">
      <c r="A1252" s="24" t="str">
        <f t="shared" si="23"/>
        <v>12/2022</v>
      </c>
      <c r="B1252" s="9">
        <v>44798</v>
      </c>
      <c r="C1252" s="10" t="s">
        <v>537</v>
      </c>
      <c r="D1252" s="10">
        <v>0</v>
      </c>
      <c r="E1252" s="10">
        <v>239.9</v>
      </c>
    </row>
    <row r="1253" spans="1:5" x14ac:dyDescent="0.25">
      <c r="A1253" s="24" t="str">
        <f t="shared" si="23"/>
        <v>12/2022</v>
      </c>
      <c r="B1253" s="9">
        <v>367</v>
      </c>
      <c r="C1253" s="10" t="s">
        <v>45</v>
      </c>
      <c r="D1253" s="10">
        <v>0</v>
      </c>
      <c r="E1253" s="11">
        <v>8034.63</v>
      </c>
    </row>
    <row r="1254" spans="1:5" x14ac:dyDescent="0.25">
      <c r="A1254" s="24" t="str">
        <f t="shared" si="23"/>
        <v>12/2022</v>
      </c>
      <c r="B1254" s="6" t="s">
        <v>102</v>
      </c>
      <c r="C1254" s="6" t="s">
        <v>113</v>
      </c>
      <c r="D1254" s="6"/>
      <c r="E1254" s="6"/>
    </row>
    <row r="1255" spans="1:5" x14ac:dyDescent="0.25">
      <c r="A1255" s="24" t="str">
        <f t="shared" si="23"/>
        <v>12/2022</v>
      </c>
      <c r="B1255" s="6" t="s">
        <v>20</v>
      </c>
      <c r="C1255" s="6" t="s">
        <v>104</v>
      </c>
      <c r="D1255" s="6"/>
      <c r="E1255" s="6"/>
    </row>
    <row r="1256" spans="1:5" x14ac:dyDescent="0.25">
      <c r="A1256" s="24" t="str">
        <f t="shared" si="23"/>
        <v>12/2022</v>
      </c>
      <c r="B1256" s="7" t="s">
        <v>22</v>
      </c>
      <c r="C1256" s="7" t="s">
        <v>23</v>
      </c>
      <c r="D1256" s="7" t="s">
        <v>24</v>
      </c>
      <c r="E1256" s="7" t="s">
        <v>25</v>
      </c>
    </row>
    <row r="1257" spans="1:5" x14ac:dyDescent="0.25">
      <c r="A1257" s="24" t="str">
        <f t="shared" si="23"/>
        <v>12/2022</v>
      </c>
      <c r="B1257" s="9">
        <v>44912</v>
      </c>
      <c r="C1257" s="10" t="s">
        <v>63</v>
      </c>
      <c r="D1257" s="10">
        <v>0</v>
      </c>
      <c r="E1257" s="10">
        <v>38.090000000000003</v>
      </c>
    </row>
    <row r="1258" spans="1:5" x14ac:dyDescent="0.25">
      <c r="A1258" s="24" t="str">
        <f t="shared" si="23"/>
        <v>12/2022</v>
      </c>
      <c r="B1258" s="9">
        <v>44912</v>
      </c>
      <c r="C1258" s="10" t="s">
        <v>414</v>
      </c>
      <c r="D1258" s="10">
        <v>0</v>
      </c>
      <c r="E1258" s="10">
        <v>29.99</v>
      </c>
    </row>
    <row r="1259" spans="1:5" x14ac:dyDescent="0.25">
      <c r="A1259" s="24" t="str">
        <f t="shared" si="23"/>
        <v>12/2022</v>
      </c>
      <c r="B1259" s="9">
        <v>44912</v>
      </c>
      <c r="C1259" s="10" t="s">
        <v>538</v>
      </c>
      <c r="D1259" s="10">
        <v>0</v>
      </c>
      <c r="E1259" s="10">
        <v>13.1</v>
      </c>
    </row>
    <row r="1260" spans="1:5" x14ac:dyDescent="0.25">
      <c r="A1260" s="24" t="str">
        <f t="shared" si="23"/>
        <v>12/2022</v>
      </c>
      <c r="B1260" s="9">
        <v>44912</v>
      </c>
      <c r="C1260" s="10" t="s">
        <v>187</v>
      </c>
      <c r="D1260" s="10">
        <v>0</v>
      </c>
      <c r="E1260" s="10">
        <v>40.9</v>
      </c>
    </row>
    <row r="1261" spans="1:5" x14ac:dyDescent="0.25">
      <c r="A1261" s="24" t="str">
        <f t="shared" si="23"/>
        <v>12/2022</v>
      </c>
      <c r="B1261" s="9">
        <v>44911</v>
      </c>
      <c r="C1261" s="10" t="s">
        <v>254</v>
      </c>
      <c r="D1261" s="10">
        <v>0</v>
      </c>
      <c r="E1261" s="10">
        <v>149.97999999999999</v>
      </c>
    </row>
    <row r="1262" spans="1:5" x14ac:dyDescent="0.25">
      <c r="A1262" s="24" t="str">
        <f t="shared" si="23"/>
        <v>12/2022</v>
      </c>
      <c r="B1262" s="9">
        <v>44911</v>
      </c>
      <c r="C1262" s="10" t="s">
        <v>307</v>
      </c>
      <c r="D1262" s="10">
        <v>0</v>
      </c>
      <c r="E1262" s="10">
        <v>59.97</v>
      </c>
    </row>
    <row r="1263" spans="1:5" x14ac:dyDescent="0.25">
      <c r="A1263" s="24" t="str">
        <f t="shared" si="23"/>
        <v>12/2022</v>
      </c>
      <c r="B1263" s="9">
        <v>44911</v>
      </c>
      <c r="C1263" s="10" t="s">
        <v>82</v>
      </c>
      <c r="D1263" s="10">
        <v>0</v>
      </c>
      <c r="E1263" s="10">
        <v>11.8</v>
      </c>
    </row>
    <row r="1264" spans="1:5" x14ac:dyDescent="0.25">
      <c r="A1264" s="24" t="str">
        <f t="shared" si="23"/>
        <v>12/2022</v>
      </c>
      <c r="B1264" s="9">
        <v>44911</v>
      </c>
      <c r="C1264" s="10" t="s">
        <v>539</v>
      </c>
      <c r="D1264" s="10">
        <v>0</v>
      </c>
      <c r="E1264" s="10">
        <v>36.99</v>
      </c>
    </row>
    <row r="1265" spans="1:5" x14ac:dyDescent="0.25">
      <c r="A1265" s="24" t="str">
        <f t="shared" si="23"/>
        <v>12/2022</v>
      </c>
      <c r="B1265" s="9">
        <v>44911</v>
      </c>
      <c r="C1265" s="10" t="s">
        <v>540</v>
      </c>
      <c r="D1265" s="10">
        <v>0</v>
      </c>
      <c r="E1265" s="10">
        <v>12.4</v>
      </c>
    </row>
    <row r="1266" spans="1:5" x14ac:dyDescent="0.25">
      <c r="A1266" s="24" t="str">
        <f t="shared" si="23"/>
        <v>12/2022</v>
      </c>
      <c r="B1266" s="9">
        <v>44911</v>
      </c>
      <c r="C1266" s="10" t="s">
        <v>541</v>
      </c>
      <c r="D1266" s="10">
        <v>0</v>
      </c>
      <c r="E1266" s="10">
        <v>5.85</v>
      </c>
    </row>
    <row r="1267" spans="1:5" x14ac:dyDescent="0.25">
      <c r="A1267" s="24" t="str">
        <f t="shared" si="23"/>
        <v>12/2022</v>
      </c>
      <c r="B1267" s="9">
        <v>44905</v>
      </c>
      <c r="C1267" s="10" t="s">
        <v>542</v>
      </c>
      <c r="D1267" s="10">
        <v>0</v>
      </c>
      <c r="E1267" s="10">
        <v>49.99</v>
      </c>
    </row>
    <row r="1268" spans="1:5" x14ac:dyDescent="0.25">
      <c r="A1268" s="24" t="str">
        <f t="shared" si="23"/>
        <v>12/2022</v>
      </c>
      <c r="B1268" s="9">
        <v>44905</v>
      </c>
      <c r="C1268" s="10" t="s">
        <v>543</v>
      </c>
      <c r="D1268" s="10">
        <v>0</v>
      </c>
      <c r="E1268" s="10">
        <v>58.29</v>
      </c>
    </row>
    <row r="1269" spans="1:5" x14ac:dyDescent="0.25">
      <c r="A1269" s="24" t="str">
        <f t="shared" si="23"/>
        <v>12/2022</v>
      </c>
      <c r="B1269" s="9">
        <v>44905</v>
      </c>
      <c r="C1269" s="10" t="s">
        <v>544</v>
      </c>
      <c r="D1269" s="10">
        <v>0</v>
      </c>
      <c r="E1269" s="10">
        <v>39.25</v>
      </c>
    </row>
    <row r="1270" spans="1:5" x14ac:dyDescent="0.25">
      <c r="A1270" s="24" t="str">
        <f t="shared" si="23"/>
        <v>12/2022</v>
      </c>
      <c r="B1270" s="9">
        <v>44905</v>
      </c>
      <c r="C1270" s="10" t="s">
        <v>545</v>
      </c>
      <c r="D1270" s="10">
        <v>0</v>
      </c>
      <c r="E1270" s="10">
        <v>191.97</v>
      </c>
    </row>
    <row r="1271" spans="1:5" x14ac:dyDescent="0.25">
      <c r="A1271" s="24" t="str">
        <f t="shared" si="23"/>
        <v>12/2022</v>
      </c>
      <c r="B1271" s="9">
        <v>44905</v>
      </c>
      <c r="C1271" s="10" t="s">
        <v>546</v>
      </c>
      <c r="D1271" s="10">
        <v>0</v>
      </c>
      <c r="E1271" s="10">
        <v>74.900000000000006</v>
      </c>
    </row>
    <row r="1272" spans="1:5" x14ac:dyDescent="0.25">
      <c r="A1272" s="24" t="str">
        <f t="shared" si="23"/>
        <v>12/2022</v>
      </c>
      <c r="B1272" s="9">
        <v>44905</v>
      </c>
      <c r="C1272" s="10" t="s">
        <v>220</v>
      </c>
      <c r="D1272" s="10">
        <v>0</v>
      </c>
      <c r="E1272" s="10">
        <v>10</v>
      </c>
    </row>
    <row r="1273" spans="1:5" x14ac:dyDescent="0.25">
      <c r="A1273" s="24" t="str">
        <f t="shared" si="23"/>
        <v>12/2022</v>
      </c>
      <c r="B1273" s="9">
        <v>44905</v>
      </c>
      <c r="C1273" s="10" t="s">
        <v>547</v>
      </c>
      <c r="D1273" s="10">
        <v>0</v>
      </c>
      <c r="E1273" s="10">
        <v>56.97</v>
      </c>
    </row>
    <row r="1274" spans="1:5" x14ac:dyDescent="0.25">
      <c r="A1274" s="24" t="str">
        <f t="shared" si="23"/>
        <v>12/2022</v>
      </c>
      <c r="B1274" s="9">
        <v>44904</v>
      </c>
      <c r="C1274" s="10" t="s">
        <v>136</v>
      </c>
      <c r="D1274" s="10">
        <v>0</v>
      </c>
      <c r="E1274" s="10">
        <v>68.8</v>
      </c>
    </row>
    <row r="1275" spans="1:5" x14ac:dyDescent="0.25">
      <c r="A1275" s="24" t="str">
        <f t="shared" si="23"/>
        <v>12/2022</v>
      </c>
      <c r="B1275" s="9">
        <v>44901</v>
      </c>
      <c r="C1275" s="10" t="s">
        <v>548</v>
      </c>
      <c r="D1275" s="10">
        <v>0</v>
      </c>
      <c r="E1275" s="10">
        <v>500</v>
      </c>
    </row>
    <row r="1276" spans="1:5" x14ac:dyDescent="0.25">
      <c r="A1276" s="24" t="str">
        <f t="shared" si="23"/>
        <v>12/2022</v>
      </c>
      <c r="B1276" s="9">
        <v>44900</v>
      </c>
      <c r="C1276" s="10" t="s">
        <v>549</v>
      </c>
      <c r="D1276" s="10">
        <v>0</v>
      </c>
      <c r="E1276" s="10">
        <v>10.91</v>
      </c>
    </row>
    <row r="1277" spans="1:5" x14ac:dyDescent="0.25">
      <c r="A1277" s="24" t="str">
        <f t="shared" si="23"/>
        <v>12/2022</v>
      </c>
      <c r="B1277" s="9">
        <v>44895</v>
      </c>
      <c r="C1277" s="10" t="s">
        <v>198</v>
      </c>
      <c r="D1277" s="10">
        <v>0</v>
      </c>
      <c r="E1277" s="10">
        <v>5</v>
      </c>
    </row>
    <row r="1278" spans="1:5" x14ac:dyDescent="0.25">
      <c r="A1278" s="24" t="str">
        <f t="shared" si="23"/>
        <v>12/2022</v>
      </c>
      <c r="B1278" s="9">
        <v>44895</v>
      </c>
      <c r="C1278" s="10" t="s">
        <v>134</v>
      </c>
      <c r="D1278" s="10">
        <v>0</v>
      </c>
      <c r="E1278" s="10">
        <v>10.99</v>
      </c>
    </row>
    <row r="1279" spans="1:5" x14ac:dyDescent="0.25">
      <c r="A1279" s="24" t="str">
        <f t="shared" si="23"/>
        <v>12/2022</v>
      </c>
      <c r="B1279" s="9">
        <v>44895</v>
      </c>
      <c r="C1279" s="10" t="s">
        <v>82</v>
      </c>
      <c r="D1279" s="10">
        <v>0</v>
      </c>
      <c r="E1279" s="10">
        <v>29.81</v>
      </c>
    </row>
    <row r="1280" spans="1:5" x14ac:dyDescent="0.25">
      <c r="A1280" s="24" t="str">
        <f t="shared" si="23"/>
        <v>12/2022</v>
      </c>
      <c r="B1280" s="9">
        <v>44895</v>
      </c>
      <c r="C1280" s="10" t="s">
        <v>209</v>
      </c>
      <c r="D1280" s="10">
        <v>0</v>
      </c>
      <c r="E1280" s="10">
        <v>62.95</v>
      </c>
    </row>
    <row r="1281" spans="1:5" x14ac:dyDescent="0.25">
      <c r="A1281" s="24" t="str">
        <f t="shared" si="23"/>
        <v>12/2022</v>
      </c>
      <c r="B1281" s="9">
        <v>44895</v>
      </c>
      <c r="C1281" s="10" t="s">
        <v>550</v>
      </c>
      <c r="D1281" s="10">
        <v>0</v>
      </c>
      <c r="E1281" s="10">
        <v>110.84</v>
      </c>
    </row>
    <row r="1282" spans="1:5" x14ac:dyDescent="0.25">
      <c r="A1282" s="24" t="str">
        <f t="shared" si="23"/>
        <v>12/2022</v>
      </c>
      <c r="B1282" s="9">
        <v>44895</v>
      </c>
      <c r="C1282" s="10" t="s">
        <v>122</v>
      </c>
      <c r="D1282" s="10">
        <v>0</v>
      </c>
      <c r="E1282" s="10">
        <v>25.82</v>
      </c>
    </row>
    <row r="1283" spans="1:5" x14ac:dyDescent="0.25">
      <c r="A1283" s="24" t="str">
        <f t="shared" si="23"/>
        <v>12/2022</v>
      </c>
      <c r="B1283" s="9">
        <v>44895</v>
      </c>
      <c r="C1283" s="10" t="s">
        <v>440</v>
      </c>
      <c r="D1283" s="10">
        <v>0</v>
      </c>
      <c r="E1283" s="10">
        <v>33</v>
      </c>
    </row>
    <row r="1284" spans="1:5" x14ac:dyDescent="0.25">
      <c r="A1284" s="24" t="str">
        <f t="shared" si="23"/>
        <v>12/2022</v>
      </c>
      <c r="B1284" s="9">
        <v>44891</v>
      </c>
      <c r="C1284" s="10" t="s">
        <v>551</v>
      </c>
      <c r="D1284" s="10">
        <v>0</v>
      </c>
      <c r="E1284" s="10">
        <v>19.899999999999999</v>
      </c>
    </row>
    <row r="1285" spans="1:5" x14ac:dyDescent="0.25">
      <c r="A1285" s="24" t="str">
        <f t="shared" si="23"/>
        <v>12/2022</v>
      </c>
      <c r="B1285" s="9">
        <v>44891</v>
      </c>
      <c r="C1285" s="10" t="s">
        <v>130</v>
      </c>
      <c r="D1285" s="10">
        <v>0</v>
      </c>
      <c r="E1285" s="10">
        <v>96.47</v>
      </c>
    </row>
    <row r="1286" spans="1:5" x14ac:dyDescent="0.25">
      <c r="A1286" s="24" t="str">
        <f t="shared" si="23"/>
        <v>12/2022</v>
      </c>
      <c r="B1286" s="9">
        <v>44888</v>
      </c>
      <c r="C1286" s="10" t="s">
        <v>552</v>
      </c>
      <c r="D1286" s="10">
        <v>0</v>
      </c>
      <c r="E1286" s="10">
        <v>6.5</v>
      </c>
    </row>
    <row r="1287" spans="1:5" x14ac:dyDescent="0.25">
      <c r="A1287" s="24" t="str">
        <f t="shared" si="23"/>
        <v>12/2022</v>
      </c>
      <c r="B1287" s="9">
        <v>44887</v>
      </c>
      <c r="C1287" s="10" t="s">
        <v>553</v>
      </c>
      <c r="D1287" s="10">
        <v>0</v>
      </c>
      <c r="E1287" s="10">
        <v>19.96</v>
      </c>
    </row>
    <row r="1288" spans="1:5" x14ac:dyDescent="0.25">
      <c r="A1288" s="24" t="str">
        <f t="shared" si="23"/>
        <v>12/2022</v>
      </c>
      <c r="B1288" s="9">
        <v>44887</v>
      </c>
      <c r="C1288" s="10" t="s">
        <v>67</v>
      </c>
      <c r="D1288" s="10">
        <v>0</v>
      </c>
      <c r="E1288" s="10">
        <v>29.8</v>
      </c>
    </row>
    <row r="1289" spans="1:5" x14ac:dyDescent="0.25">
      <c r="A1289" s="24" t="str">
        <f t="shared" si="23"/>
        <v>12/2022</v>
      </c>
      <c r="B1289" s="9">
        <v>44887</v>
      </c>
      <c r="C1289" s="10" t="s">
        <v>209</v>
      </c>
      <c r="D1289" s="10">
        <v>0</v>
      </c>
      <c r="E1289" s="10">
        <v>69.98</v>
      </c>
    </row>
    <row r="1290" spans="1:5" x14ac:dyDescent="0.25">
      <c r="A1290" s="24" t="str">
        <f t="shared" si="23"/>
        <v>12/2022</v>
      </c>
      <c r="B1290" s="9">
        <v>367</v>
      </c>
      <c r="C1290" s="10" t="s">
        <v>45</v>
      </c>
      <c r="D1290" s="10">
        <v>0</v>
      </c>
      <c r="E1290" s="11">
        <v>1981.17</v>
      </c>
    </row>
    <row r="1291" spans="1:5" x14ac:dyDescent="0.25">
      <c r="A1291" s="24" t="str">
        <f t="shared" si="23"/>
        <v>12/2022</v>
      </c>
      <c r="B1291" s="10"/>
      <c r="C1291" s="10"/>
      <c r="D1291" s="10"/>
      <c r="E1291" s="10"/>
    </row>
    <row r="1292" spans="1:5" x14ac:dyDescent="0.25">
      <c r="A1292" s="24" t="str">
        <f t="shared" si="23"/>
        <v>12/2022</v>
      </c>
      <c r="B1292" s="6"/>
      <c r="C1292" s="6" t="s">
        <v>139</v>
      </c>
      <c r="D1292" s="6"/>
      <c r="E1292" s="6"/>
    </row>
    <row r="1293" spans="1:5" x14ac:dyDescent="0.25">
      <c r="A1293" s="24" t="str">
        <f t="shared" si="23"/>
        <v>12/2022</v>
      </c>
      <c r="B1293" s="10"/>
      <c r="C1293" s="10" t="s">
        <v>140</v>
      </c>
      <c r="D1293" s="10"/>
      <c r="E1293" s="11">
        <v>6862.02</v>
      </c>
    </row>
    <row r="1294" spans="1:5" x14ac:dyDescent="0.25">
      <c r="A1294" s="24" t="str">
        <f t="shared" si="23"/>
        <v>12/2022</v>
      </c>
      <c r="B1294" s="10"/>
      <c r="C1294" s="10" t="s">
        <v>141</v>
      </c>
      <c r="D1294" s="10"/>
      <c r="E1294" s="11">
        <v>6862.02</v>
      </c>
    </row>
    <row r="1295" spans="1:5" x14ac:dyDescent="0.25">
      <c r="A1295" s="24" t="str">
        <f t="shared" si="23"/>
        <v>12/2022</v>
      </c>
      <c r="B1295" s="10"/>
      <c r="C1295" s="10" t="s">
        <v>142</v>
      </c>
      <c r="D1295" s="10"/>
      <c r="E1295" s="11">
        <v>6862.02</v>
      </c>
    </row>
    <row r="1296" spans="1:5" x14ac:dyDescent="0.25">
      <c r="A1296" s="24" t="str">
        <f t="shared" si="23"/>
        <v>12/2022</v>
      </c>
      <c r="B1296" s="10"/>
      <c r="C1296" s="10" t="s">
        <v>143</v>
      </c>
      <c r="D1296" s="10"/>
      <c r="E1296" s="11">
        <v>10015.799999999999</v>
      </c>
    </row>
    <row r="1297" spans="1:5" x14ac:dyDescent="0.25">
      <c r="A1297" s="24" t="str">
        <f t="shared" si="23"/>
        <v>12/2022</v>
      </c>
      <c r="B1297" s="10"/>
      <c r="C1297" s="10" t="s">
        <v>144</v>
      </c>
      <c r="D1297" s="10">
        <v>0</v>
      </c>
      <c r="E1297" s="10"/>
    </row>
    <row r="1298" spans="1:5" x14ac:dyDescent="0.25">
      <c r="A1298" s="24" t="str">
        <f t="shared" si="23"/>
        <v>12/2022</v>
      </c>
      <c r="B1298" s="10"/>
      <c r="C1298" s="10" t="s">
        <v>145</v>
      </c>
      <c r="D1298" s="10"/>
      <c r="E1298" s="11">
        <v>10015.799999999999</v>
      </c>
    </row>
    <row r="1299" spans="1:5" x14ac:dyDescent="0.25">
      <c r="A1299" s="24" t="str">
        <f t="shared" si="23"/>
        <v>12/2022</v>
      </c>
      <c r="B1299" s="10"/>
      <c r="C1299" s="10" t="s">
        <v>146</v>
      </c>
      <c r="D1299" s="10"/>
      <c r="E1299" s="10">
        <v>5.49</v>
      </c>
    </row>
    <row r="1300" spans="1:5" x14ac:dyDescent="0.25">
      <c r="A1300" s="24" t="str">
        <f t="shared" si="23"/>
        <v>12/2022</v>
      </c>
      <c r="B1300" s="6"/>
      <c r="C1300" s="6" t="s">
        <v>147</v>
      </c>
      <c r="D1300" s="6"/>
      <c r="E1300" s="6"/>
    </row>
    <row r="1301" spans="1:5" x14ac:dyDescent="0.25">
      <c r="A1301" s="24" t="str">
        <f t="shared" ref="A1301:A1307" si="24">"12/2022"</f>
        <v>12/2022</v>
      </c>
      <c r="B1301" s="10"/>
      <c r="C1301" s="10" t="s">
        <v>148</v>
      </c>
      <c r="D1301" s="10"/>
      <c r="E1301" s="11">
        <v>16680</v>
      </c>
    </row>
    <row r="1302" spans="1:5" x14ac:dyDescent="0.25">
      <c r="A1302" s="24" t="str">
        <f t="shared" si="24"/>
        <v>12/2022</v>
      </c>
      <c r="B1302" s="10"/>
      <c r="C1302" s="10" t="s">
        <v>149</v>
      </c>
      <c r="D1302" s="10"/>
      <c r="E1302" s="10">
        <v>0</v>
      </c>
    </row>
    <row r="1303" spans="1:5" x14ac:dyDescent="0.25">
      <c r="A1303" s="24" t="str">
        <f t="shared" si="24"/>
        <v>12/2022</v>
      </c>
      <c r="B1303" s="6"/>
      <c r="C1303" s="6" t="s">
        <v>150</v>
      </c>
      <c r="D1303" s="6"/>
      <c r="E1303" s="6"/>
    </row>
    <row r="1304" spans="1:5" x14ac:dyDescent="0.25">
      <c r="A1304" s="24" t="str">
        <f t="shared" si="24"/>
        <v>12/2022</v>
      </c>
      <c r="B1304" s="10"/>
      <c r="C1304" s="10" t="s">
        <v>151</v>
      </c>
      <c r="D1304" s="10"/>
      <c r="E1304" s="10">
        <v>0</v>
      </c>
    </row>
    <row r="1305" spans="1:5" ht="30" x14ac:dyDescent="0.25">
      <c r="A1305" s="24" t="str">
        <f t="shared" si="24"/>
        <v>12/2022</v>
      </c>
      <c r="B1305" s="10"/>
      <c r="C1305" s="10" t="s">
        <v>152</v>
      </c>
      <c r="D1305" s="10"/>
      <c r="E1305" s="10">
        <v>0</v>
      </c>
    </row>
    <row r="1306" spans="1:5" x14ac:dyDescent="0.25">
      <c r="A1306" s="24" t="str">
        <f t="shared" si="24"/>
        <v>12/2022</v>
      </c>
      <c r="B1306" s="10"/>
      <c r="C1306" s="10" t="s">
        <v>153</v>
      </c>
      <c r="D1306" s="10"/>
      <c r="E1306" s="10">
        <v>0</v>
      </c>
    </row>
    <row r="1307" spans="1:5" x14ac:dyDescent="0.25">
      <c r="A1307" s="24" t="str">
        <f t="shared" si="24"/>
        <v>12/2022</v>
      </c>
      <c r="B1307" s="10"/>
      <c r="C1307" s="10" t="s">
        <v>154</v>
      </c>
      <c r="D1307" s="10"/>
      <c r="E1307" s="10">
        <v>0</v>
      </c>
    </row>
    <row r="1308" spans="1:5" x14ac:dyDescent="0.25">
      <c r="A1308" s="24"/>
      <c r="B1308" s="10"/>
      <c r="C1308" s="10"/>
      <c r="D1308" s="10"/>
      <c r="E1308" s="10"/>
    </row>
    <row r="1309" spans="1:5" x14ac:dyDescent="0.25">
      <c r="A1309" s="24" t="str">
        <f>"11/2022"</f>
        <v>11/2022</v>
      </c>
      <c r="B1309" s="5" t="s">
        <v>17</v>
      </c>
      <c r="C1309" s="5"/>
      <c r="D1309" s="5"/>
      <c r="E1309" s="5"/>
    </row>
    <row r="1310" spans="1:5" x14ac:dyDescent="0.25">
      <c r="A1310" s="24" t="str">
        <f t="shared" ref="A1310:A1373" si="25">"11/2022"</f>
        <v>11/2022</v>
      </c>
      <c r="B1310" s="6" t="s">
        <v>18</v>
      </c>
      <c r="C1310" s="6" t="s">
        <v>46</v>
      </c>
      <c r="D1310" s="6"/>
      <c r="E1310" s="6"/>
    </row>
    <row r="1311" spans="1:5" x14ac:dyDescent="0.25">
      <c r="A1311" s="24" t="str">
        <f t="shared" si="25"/>
        <v>11/2022</v>
      </c>
      <c r="B1311" s="6" t="s">
        <v>20</v>
      </c>
      <c r="C1311" s="6" t="s">
        <v>21</v>
      </c>
      <c r="D1311" s="6"/>
      <c r="E1311" s="6"/>
    </row>
    <row r="1312" spans="1:5" x14ac:dyDescent="0.25">
      <c r="A1312" s="24" t="str">
        <f t="shared" si="25"/>
        <v>11/2022</v>
      </c>
      <c r="B1312" s="7" t="s">
        <v>22</v>
      </c>
      <c r="C1312" s="7" t="s">
        <v>23</v>
      </c>
      <c r="D1312" s="7" t="s">
        <v>24</v>
      </c>
      <c r="E1312" s="7" t="s">
        <v>25</v>
      </c>
    </row>
    <row r="1313" spans="1:5" x14ac:dyDescent="0.25">
      <c r="A1313" s="24" t="str">
        <f t="shared" si="25"/>
        <v>11/2022</v>
      </c>
      <c r="B1313" s="9">
        <v>44888</v>
      </c>
      <c r="C1313" s="10" t="s">
        <v>554</v>
      </c>
      <c r="D1313" s="10">
        <v>0</v>
      </c>
      <c r="E1313" s="10">
        <v>0</v>
      </c>
    </row>
    <row r="1314" spans="1:5" x14ac:dyDescent="0.25">
      <c r="A1314" s="24" t="str">
        <f t="shared" si="25"/>
        <v>11/2022</v>
      </c>
      <c r="B1314" s="9">
        <v>44886</v>
      </c>
      <c r="C1314" s="10" t="s">
        <v>27</v>
      </c>
      <c r="D1314" s="10">
        <v>0</v>
      </c>
      <c r="E1314" s="10">
        <v>145.04</v>
      </c>
    </row>
    <row r="1315" spans="1:5" x14ac:dyDescent="0.25">
      <c r="A1315" s="24" t="str">
        <f t="shared" si="25"/>
        <v>11/2022</v>
      </c>
      <c r="B1315" s="9">
        <v>44885</v>
      </c>
      <c r="C1315" s="10" t="s">
        <v>555</v>
      </c>
      <c r="D1315" s="10">
        <v>0</v>
      </c>
      <c r="E1315" s="10">
        <v>42.49</v>
      </c>
    </row>
    <row r="1316" spans="1:5" x14ac:dyDescent="0.25">
      <c r="A1316" s="24" t="str">
        <f t="shared" si="25"/>
        <v>11/2022</v>
      </c>
      <c r="B1316" s="9">
        <v>44885</v>
      </c>
      <c r="C1316" s="10" t="s">
        <v>556</v>
      </c>
      <c r="D1316" s="10">
        <v>0</v>
      </c>
      <c r="E1316" s="10">
        <v>38</v>
      </c>
    </row>
    <row r="1317" spans="1:5" x14ac:dyDescent="0.25">
      <c r="A1317" s="24" t="str">
        <f t="shared" si="25"/>
        <v>11/2022</v>
      </c>
      <c r="B1317" s="9">
        <v>44885</v>
      </c>
      <c r="C1317" s="10" t="s">
        <v>555</v>
      </c>
      <c r="D1317" s="10">
        <v>0</v>
      </c>
      <c r="E1317" s="10">
        <v>11</v>
      </c>
    </row>
    <row r="1318" spans="1:5" x14ac:dyDescent="0.25">
      <c r="A1318" s="24" t="str">
        <f t="shared" si="25"/>
        <v>11/2022</v>
      </c>
      <c r="B1318" s="9">
        <v>44885</v>
      </c>
      <c r="C1318" s="10" t="s">
        <v>555</v>
      </c>
      <c r="D1318" s="10">
        <v>0</v>
      </c>
      <c r="E1318" s="10">
        <v>41.9</v>
      </c>
    </row>
    <row r="1319" spans="1:5" x14ac:dyDescent="0.25">
      <c r="A1319" s="24" t="str">
        <f t="shared" si="25"/>
        <v>11/2022</v>
      </c>
      <c r="B1319" s="9">
        <v>44884</v>
      </c>
      <c r="C1319" s="10" t="s">
        <v>479</v>
      </c>
      <c r="D1319" s="10">
        <v>0</v>
      </c>
      <c r="E1319" s="10">
        <v>38.28</v>
      </c>
    </row>
    <row r="1320" spans="1:5" x14ac:dyDescent="0.25">
      <c r="A1320" s="24" t="str">
        <f t="shared" si="25"/>
        <v>11/2022</v>
      </c>
      <c r="B1320" s="9">
        <v>44883</v>
      </c>
      <c r="C1320" s="10" t="s">
        <v>557</v>
      </c>
      <c r="D1320" s="10">
        <v>0</v>
      </c>
      <c r="E1320" s="10">
        <v>84.7</v>
      </c>
    </row>
    <row r="1321" spans="1:5" x14ac:dyDescent="0.25">
      <c r="A1321" s="24" t="str">
        <f t="shared" si="25"/>
        <v>11/2022</v>
      </c>
      <c r="B1321" s="9">
        <v>44883</v>
      </c>
      <c r="C1321" s="10" t="s">
        <v>558</v>
      </c>
      <c r="D1321" s="10">
        <v>0</v>
      </c>
      <c r="E1321" s="10">
        <v>10.5</v>
      </c>
    </row>
    <row r="1322" spans="1:5" x14ac:dyDescent="0.25">
      <c r="A1322" s="24" t="str">
        <f t="shared" si="25"/>
        <v>11/2022</v>
      </c>
      <c r="B1322" s="9">
        <v>44882</v>
      </c>
      <c r="C1322" s="10" t="s">
        <v>559</v>
      </c>
      <c r="D1322" s="10">
        <v>0</v>
      </c>
      <c r="E1322" s="10">
        <v>62</v>
      </c>
    </row>
    <row r="1323" spans="1:5" x14ac:dyDescent="0.25">
      <c r="A1323" s="24" t="str">
        <f t="shared" si="25"/>
        <v>11/2022</v>
      </c>
      <c r="B1323" s="9">
        <v>44882</v>
      </c>
      <c r="C1323" s="10" t="s">
        <v>560</v>
      </c>
      <c r="D1323" s="10">
        <v>0</v>
      </c>
      <c r="E1323" s="10">
        <v>174.08</v>
      </c>
    </row>
    <row r="1324" spans="1:5" x14ac:dyDescent="0.25">
      <c r="A1324" s="24" t="str">
        <f t="shared" si="25"/>
        <v>11/2022</v>
      </c>
      <c r="B1324" s="9">
        <v>44882</v>
      </c>
      <c r="C1324" s="10" t="s">
        <v>561</v>
      </c>
      <c r="D1324" s="10">
        <v>0</v>
      </c>
      <c r="E1324" s="10">
        <v>12</v>
      </c>
    </row>
    <row r="1325" spans="1:5" x14ac:dyDescent="0.25">
      <c r="A1325" s="24" t="str">
        <f t="shared" si="25"/>
        <v>11/2022</v>
      </c>
      <c r="B1325" s="9">
        <v>44881</v>
      </c>
      <c r="C1325" s="10" t="s">
        <v>273</v>
      </c>
      <c r="D1325" s="10">
        <v>0</v>
      </c>
      <c r="E1325" s="10">
        <v>31</v>
      </c>
    </row>
    <row r="1326" spans="1:5" x14ac:dyDescent="0.25">
      <c r="A1326" s="24" t="str">
        <f t="shared" si="25"/>
        <v>11/2022</v>
      </c>
      <c r="B1326" s="9">
        <v>44880</v>
      </c>
      <c r="C1326" s="10" t="s">
        <v>562</v>
      </c>
      <c r="D1326" s="10">
        <v>0</v>
      </c>
      <c r="E1326" s="10">
        <v>100</v>
      </c>
    </row>
    <row r="1327" spans="1:5" x14ac:dyDescent="0.25">
      <c r="A1327" s="24" t="str">
        <f t="shared" si="25"/>
        <v>11/2022</v>
      </c>
      <c r="B1327" s="9">
        <v>44880</v>
      </c>
      <c r="C1327" s="10" t="s">
        <v>563</v>
      </c>
      <c r="D1327" s="10">
        <v>0</v>
      </c>
      <c r="E1327" s="10">
        <v>140</v>
      </c>
    </row>
    <row r="1328" spans="1:5" x14ac:dyDescent="0.25">
      <c r="A1328" s="24" t="str">
        <f t="shared" si="25"/>
        <v>11/2022</v>
      </c>
      <c r="B1328" s="9">
        <v>44879</v>
      </c>
      <c r="C1328" s="10" t="s">
        <v>564</v>
      </c>
      <c r="D1328" s="10">
        <v>0</v>
      </c>
      <c r="E1328" s="10">
        <v>24</v>
      </c>
    </row>
    <row r="1329" spans="1:5" x14ac:dyDescent="0.25">
      <c r="A1329" s="24" t="str">
        <f t="shared" si="25"/>
        <v>11/2022</v>
      </c>
      <c r="B1329" s="9">
        <v>44879</v>
      </c>
      <c r="C1329" s="10" t="s">
        <v>496</v>
      </c>
      <c r="D1329" s="10">
        <v>0</v>
      </c>
      <c r="E1329" s="10">
        <v>30.15</v>
      </c>
    </row>
    <row r="1330" spans="1:5" x14ac:dyDescent="0.25">
      <c r="A1330" s="24" t="str">
        <f t="shared" si="25"/>
        <v>11/2022</v>
      </c>
      <c r="B1330" s="9">
        <v>44879</v>
      </c>
      <c r="C1330" s="10" t="s">
        <v>27</v>
      </c>
      <c r="D1330" s="10">
        <v>0</v>
      </c>
      <c r="E1330" s="10">
        <v>103.75</v>
      </c>
    </row>
    <row r="1331" spans="1:5" x14ac:dyDescent="0.25">
      <c r="A1331" s="24" t="str">
        <f t="shared" si="25"/>
        <v>11/2022</v>
      </c>
      <c r="B1331" s="9">
        <v>44879</v>
      </c>
      <c r="C1331" s="10" t="s">
        <v>521</v>
      </c>
      <c r="D1331" s="10">
        <v>0</v>
      </c>
      <c r="E1331" s="10">
        <v>9</v>
      </c>
    </row>
    <row r="1332" spans="1:5" x14ac:dyDescent="0.25">
      <c r="A1332" s="24" t="str">
        <f t="shared" si="25"/>
        <v>11/2022</v>
      </c>
      <c r="B1332" s="9">
        <v>44879</v>
      </c>
      <c r="C1332" s="10" t="s">
        <v>565</v>
      </c>
      <c r="D1332" s="10">
        <v>0</v>
      </c>
      <c r="E1332" s="10">
        <v>90.5</v>
      </c>
    </row>
    <row r="1333" spans="1:5" x14ac:dyDescent="0.25">
      <c r="A1333" s="24" t="str">
        <f t="shared" si="25"/>
        <v>11/2022</v>
      </c>
      <c r="B1333" s="9">
        <v>44879</v>
      </c>
      <c r="C1333" s="10" t="s">
        <v>566</v>
      </c>
      <c r="D1333" s="10">
        <v>0</v>
      </c>
      <c r="E1333" s="10">
        <v>479.14</v>
      </c>
    </row>
    <row r="1334" spans="1:5" x14ac:dyDescent="0.25">
      <c r="A1334" s="24" t="str">
        <f t="shared" si="25"/>
        <v>11/2022</v>
      </c>
      <c r="B1334" s="9">
        <v>44878</v>
      </c>
      <c r="C1334" s="10" t="s">
        <v>567</v>
      </c>
      <c r="D1334" s="10">
        <v>0</v>
      </c>
      <c r="E1334" s="10">
        <v>80</v>
      </c>
    </row>
    <row r="1335" spans="1:5" x14ac:dyDescent="0.25">
      <c r="A1335" s="24" t="str">
        <f t="shared" si="25"/>
        <v>11/2022</v>
      </c>
      <c r="B1335" s="9">
        <v>44877</v>
      </c>
      <c r="C1335" s="10" t="s">
        <v>568</v>
      </c>
      <c r="D1335" s="10">
        <v>0</v>
      </c>
      <c r="E1335" s="10">
        <v>56</v>
      </c>
    </row>
    <row r="1336" spans="1:5" x14ac:dyDescent="0.25">
      <c r="A1336" s="24" t="str">
        <f t="shared" si="25"/>
        <v>11/2022</v>
      </c>
      <c r="B1336" s="9">
        <v>44877</v>
      </c>
      <c r="C1336" s="10" t="s">
        <v>569</v>
      </c>
      <c r="D1336" s="10">
        <v>0</v>
      </c>
      <c r="E1336" s="10">
        <v>25</v>
      </c>
    </row>
    <row r="1337" spans="1:5" x14ac:dyDescent="0.25">
      <c r="A1337" s="24" t="str">
        <f t="shared" si="25"/>
        <v>11/2022</v>
      </c>
      <c r="B1337" s="9">
        <v>44876</v>
      </c>
      <c r="C1337" s="10" t="s">
        <v>47</v>
      </c>
      <c r="D1337" s="10">
        <v>0</v>
      </c>
      <c r="E1337" s="10">
        <v>180.51</v>
      </c>
    </row>
    <row r="1338" spans="1:5" x14ac:dyDescent="0.25">
      <c r="A1338" s="24" t="str">
        <f t="shared" si="25"/>
        <v>11/2022</v>
      </c>
      <c r="B1338" s="9">
        <v>44875</v>
      </c>
      <c r="C1338" s="10" t="s">
        <v>426</v>
      </c>
      <c r="D1338" s="10">
        <v>0</v>
      </c>
      <c r="E1338" s="10">
        <v>171.62</v>
      </c>
    </row>
    <row r="1339" spans="1:5" x14ac:dyDescent="0.25">
      <c r="A1339" s="24" t="str">
        <f t="shared" si="25"/>
        <v>11/2022</v>
      </c>
      <c r="B1339" s="9">
        <v>44875</v>
      </c>
      <c r="C1339" s="10" t="s">
        <v>82</v>
      </c>
      <c r="D1339" s="10">
        <v>0</v>
      </c>
      <c r="E1339" s="10">
        <v>42.35</v>
      </c>
    </row>
    <row r="1340" spans="1:5" x14ac:dyDescent="0.25">
      <c r="A1340" s="24" t="str">
        <f t="shared" si="25"/>
        <v>11/2022</v>
      </c>
      <c r="B1340" s="9">
        <v>44874</v>
      </c>
      <c r="C1340" s="10" t="s">
        <v>570</v>
      </c>
      <c r="D1340" s="10">
        <v>0</v>
      </c>
      <c r="E1340" s="10">
        <v>8.68</v>
      </c>
    </row>
    <row r="1341" spans="1:5" x14ac:dyDescent="0.25">
      <c r="A1341" s="24" t="str">
        <f t="shared" si="25"/>
        <v>11/2022</v>
      </c>
      <c r="B1341" s="9">
        <v>44874</v>
      </c>
      <c r="C1341" s="10" t="s">
        <v>201</v>
      </c>
      <c r="D1341" s="10">
        <v>0</v>
      </c>
      <c r="E1341" s="10">
        <v>3</v>
      </c>
    </row>
    <row r="1342" spans="1:5" x14ac:dyDescent="0.25">
      <c r="A1342" s="24" t="str">
        <f t="shared" si="25"/>
        <v>11/2022</v>
      </c>
      <c r="B1342" s="9">
        <v>44874</v>
      </c>
      <c r="C1342" s="10" t="s">
        <v>201</v>
      </c>
      <c r="D1342" s="10">
        <v>0</v>
      </c>
      <c r="E1342" s="10">
        <v>8.99</v>
      </c>
    </row>
    <row r="1343" spans="1:5" x14ac:dyDescent="0.25">
      <c r="A1343" s="24" t="str">
        <f t="shared" si="25"/>
        <v>11/2022</v>
      </c>
      <c r="B1343" s="9">
        <v>44873</v>
      </c>
      <c r="C1343" s="10" t="s">
        <v>571</v>
      </c>
      <c r="D1343" s="10">
        <v>0</v>
      </c>
      <c r="E1343" s="10">
        <v>38.9</v>
      </c>
    </row>
    <row r="1344" spans="1:5" x14ac:dyDescent="0.25">
      <c r="A1344" s="24" t="str">
        <f t="shared" si="25"/>
        <v>11/2022</v>
      </c>
      <c r="B1344" s="9">
        <v>44873</v>
      </c>
      <c r="C1344" s="10" t="s">
        <v>572</v>
      </c>
      <c r="D1344" s="10">
        <v>0</v>
      </c>
      <c r="E1344" s="10">
        <v>50</v>
      </c>
    </row>
    <row r="1345" spans="1:5" x14ac:dyDescent="0.25">
      <c r="A1345" s="24" t="str">
        <f t="shared" si="25"/>
        <v>11/2022</v>
      </c>
      <c r="B1345" s="9">
        <v>44873</v>
      </c>
      <c r="C1345" s="10" t="s">
        <v>277</v>
      </c>
      <c r="D1345" s="10">
        <v>0</v>
      </c>
      <c r="E1345" s="10">
        <v>16.239999999999998</v>
      </c>
    </row>
    <row r="1346" spans="1:5" x14ac:dyDescent="0.25">
      <c r="A1346" s="24" t="str">
        <f t="shared" si="25"/>
        <v>11/2022</v>
      </c>
      <c r="B1346" s="9">
        <v>44873</v>
      </c>
      <c r="C1346" s="10" t="s">
        <v>415</v>
      </c>
      <c r="D1346" s="10">
        <v>0</v>
      </c>
      <c r="E1346" s="10">
        <v>11.99</v>
      </c>
    </row>
    <row r="1347" spans="1:5" x14ac:dyDescent="0.25">
      <c r="A1347" s="24" t="str">
        <f t="shared" si="25"/>
        <v>11/2022</v>
      </c>
      <c r="B1347" s="9">
        <v>44872</v>
      </c>
      <c r="C1347" s="10" t="s">
        <v>418</v>
      </c>
      <c r="D1347" s="10">
        <v>0</v>
      </c>
      <c r="E1347" s="10">
        <v>21.5</v>
      </c>
    </row>
    <row r="1348" spans="1:5" x14ac:dyDescent="0.25">
      <c r="A1348" s="24" t="str">
        <f t="shared" si="25"/>
        <v>11/2022</v>
      </c>
      <c r="B1348" s="9">
        <v>44872</v>
      </c>
      <c r="C1348" s="10" t="s">
        <v>201</v>
      </c>
      <c r="D1348" s="10">
        <v>0</v>
      </c>
      <c r="E1348" s="10">
        <v>10.99</v>
      </c>
    </row>
    <row r="1349" spans="1:5" x14ac:dyDescent="0.25">
      <c r="A1349" s="24" t="str">
        <f t="shared" si="25"/>
        <v>11/2022</v>
      </c>
      <c r="B1349" s="9">
        <v>44871</v>
      </c>
      <c r="C1349" s="10" t="s">
        <v>277</v>
      </c>
      <c r="D1349" s="10">
        <v>0</v>
      </c>
      <c r="E1349" s="10">
        <v>38</v>
      </c>
    </row>
    <row r="1350" spans="1:5" x14ac:dyDescent="0.25">
      <c r="A1350" s="24" t="str">
        <f t="shared" si="25"/>
        <v>11/2022</v>
      </c>
      <c r="B1350" s="9">
        <v>44871</v>
      </c>
      <c r="C1350" s="10" t="s">
        <v>27</v>
      </c>
      <c r="D1350" s="10">
        <v>0</v>
      </c>
      <c r="E1350" s="10">
        <v>20.170000000000002</v>
      </c>
    </row>
    <row r="1351" spans="1:5" x14ac:dyDescent="0.25">
      <c r="A1351" s="24" t="str">
        <f t="shared" si="25"/>
        <v>11/2022</v>
      </c>
      <c r="B1351" s="9">
        <v>44869</v>
      </c>
      <c r="C1351" s="10" t="s">
        <v>279</v>
      </c>
      <c r="D1351" s="10">
        <v>0</v>
      </c>
      <c r="E1351" s="10">
        <v>30.36</v>
      </c>
    </row>
    <row r="1352" spans="1:5" x14ac:dyDescent="0.25">
      <c r="A1352" s="24" t="str">
        <f t="shared" si="25"/>
        <v>11/2022</v>
      </c>
      <c r="B1352" s="9">
        <v>44869</v>
      </c>
      <c r="C1352" s="10" t="s">
        <v>234</v>
      </c>
      <c r="D1352" s="10">
        <v>0</v>
      </c>
      <c r="E1352" s="10">
        <v>69.900000000000006</v>
      </c>
    </row>
    <row r="1353" spans="1:5" x14ac:dyDescent="0.25">
      <c r="A1353" s="24" t="str">
        <f t="shared" si="25"/>
        <v>11/2022</v>
      </c>
      <c r="B1353" s="9">
        <v>44869</v>
      </c>
      <c r="C1353" s="10" t="s">
        <v>573</v>
      </c>
      <c r="D1353" s="10">
        <v>0</v>
      </c>
      <c r="E1353" s="10">
        <v>78</v>
      </c>
    </row>
    <row r="1354" spans="1:5" x14ac:dyDescent="0.25">
      <c r="A1354" s="24" t="str">
        <f t="shared" si="25"/>
        <v>11/2022</v>
      </c>
      <c r="B1354" s="9">
        <v>44869</v>
      </c>
      <c r="C1354" s="10" t="s">
        <v>267</v>
      </c>
      <c r="D1354" s="10">
        <v>0</v>
      </c>
      <c r="E1354" s="10">
        <v>55.9</v>
      </c>
    </row>
    <row r="1355" spans="1:5" x14ac:dyDescent="0.25">
      <c r="A1355" s="24" t="str">
        <f t="shared" si="25"/>
        <v>11/2022</v>
      </c>
      <c r="B1355" s="9">
        <v>44868</v>
      </c>
      <c r="C1355" s="10" t="s">
        <v>63</v>
      </c>
      <c r="D1355" s="10">
        <v>0</v>
      </c>
      <c r="E1355" s="10">
        <v>35.25</v>
      </c>
    </row>
    <row r="1356" spans="1:5" x14ac:dyDescent="0.25">
      <c r="A1356" s="24" t="str">
        <f t="shared" si="25"/>
        <v>11/2022</v>
      </c>
      <c r="B1356" s="9">
        <v>44868</v>
      </c>
      <c r="C1356" s="10" t="s">
        <v>279</v>
      </c>
      <c r="D1356" s="10">
        <v>0</v>
      </c>
      <c r="E1356" s="10">
        <v>2.96</v>
      </c>
    </row>
    <row r="1357" spans="1:5" x14ac:dyDescent="0.25">
      <c r="A1357" s="24" t="str">
        <f t="shared" si="25"/>
        <v>11/2022</v>
      </c>
      <c r="B1357" s="9">
        <v>44867</v>
      </c>
      <c r="C1357" s="10" t="s">
        <v>27</v>
      </c>
      <c r="D1357" s="10">
        <v>0</v>
      </c>
      <c r="E1357" s="10">
        <v>241.23</v>
      </c>
    </row>
    <row r="1358" spans="1:5" x14ac:dyDescent="0.25">
      <c r="A1358" s="24" t="str">
        <f t="shared" si="25"/>
        <v>11/2022</v>
      </c>
      <c r="B1358" s="9">
        <v>44866</v>
      </c>
      <c r="C1358" s="10" t="s">
        <v>63</v>
      </c>
      <c r="D1358" s="10">
        <v>0</v>
      </c>
      <c r="E1358" s="10">
        <v>41.67</v>
      </c>
    </row>
    <row r="1359" spans="1:5" x14ac:dyDescent="0.25">
      <c r="A1359" s="24" t="str">
        <f t="shared" si="25"/>
        <v>11/2022</v>
      </c>
      <c r="B1359" s="9">
        <v>44866</v>
      </c>
      <c r="C1359" s="10" t="s">
        <v>234</v>
      </c>
      <c r="D1359" s="10">
        <v>0</v>
      </c>
      <c r="E1359" s="10">
        <v>69.900000000000006</v>
      </c>
    </row>
    <row r="1360" spans="1:5" x14ac:dyDescent="0.25">
      <c r="A1360" s="24" t="str">
        <f t="shared" si="25"/>
        <v>11/2022</v>
      </c>
      <c r="B1360" s="9">
        <v>44866</v>
      </c>
      <c r="C1360" s="10" t="s">
        <v>574</v>
      </c>
      <c r="D1360" s="10">
        <v>0</v>
      </c>
      <c r="E1360" s="10">
        <v>48</v>
      </c>
    </row>
    <row r="1361" spans="1:5" x14ac:dyDescent="0.25">
      <c r="A1361" s="24" t="str">
        <f t="shared" si="25"/>
        <v>11/2022</v>
      </c>
      <c r="B1361" s="9">
        <v>44865</v>
      </c>
      <c r="C1361" s="10" t="s">
        <v>44</v>
      </c>
      <c r="D1361" s="10">
        <v>0</v>
      </c>
      <c r="E1361" s="10">
        <v>146.80000000000001</v>
      </c>
    </row>
    <row r="1362" spans="1:5" x14ac:dyDescent="0.25">
      <c r="A1362" s="24" t="str">
        <f t="shared" si="25"/>
        <v>11/2022</v>
      </c>
      <c r="B1362" s="9">
        <v>44865</v>
      </c>
      <c r="C1362" s="10" t="s">
        <v>575</v>
      </c>
      <c r="D1362" s="10">
        <v>0</v>
      </c>
      <c r="E1362" s="10">
        <v>70.22</v>
      </c>
    </row>
    <row r="1363" spans="1:5" x14ac:dyDescent="0.25">
      <c r="A1363" s="24" t="str">
        <f t="shared" si="25"/>
        <v>11/2022</v>
      </c>
      <c r="B1363" s="9">
        <v>44865</v>
      </c>
      <c r="C1363" s="10" t="s">
        <v>357</v>
      </c>
      <c r="D1363" s="10">
        <v>0</v>
      </c>
      <c r="E1363" s="10">
        <v>55.8</v>
      </c>
    </row>
    <row r="1364" spans="1:5" x14ac:dyDescent="0.25">
      <c r="A1364" s="24" t="str">
        <f t="shared" si="25"/>
        <v>11/2022</v>
      </c>
      <c r="B1364" s="9">
        <v>44864</v>
      </c>
      <c r="C1364" s="10" t="s">
        <v>576</v>
      </c>
      <c r="D1364" s="10">
        <v>0</v>
      </c>
      <c r="E1364" s="10">
        <v>38.21</v>
      </c>
    </row>
    <row r="1365" spans="1:5" x14ac:dyDescent="0.25">
      <c r="A1365" s="24" t="str">
        <f t="shared" si="25"/>
        <v>11/2022</v>
      </c>
      <c r="B1365" s="9">
        <v>44864</v>
      </c>
      <c r="C1365" s="10" t="s">
        <v>577</v>
      </c>
      <c r="D1365" s="10">
        <v>0</v>
      </c>
      <c r="E1365" s="10">
        <v>10</v>
      </c>
    </row>
    <row r="1366" spans="1:5" x14ac:dyDescent="0.25">
      <c r="A1366" s="24" t="str">
        <f t="shared" si="25"/>
        <v>11/2022</v>
      </c>
      <c r="B1366" s="9">
        <v>44862</v>
      </c>
      <c r="C1366" s="10" t="s">
        <v>74</v>
      </c>
      <c r="D1366" s="10">
        <v>0</v>
      </c>
      <c r="E1366" s="11">
        <v>-5414.03</v>
      </c>
    </row>
    <row r="1367" spans="1:5" x14ac:dyDescent="0.25">
      <c r="A1367" s="24" t="str">
        <f t="shared" si="25"/>
        <v>11/2022</v>
      </c>
      <c r="B1367" s="9">
        <v>44862</v>
      </c>
      <c r="C1367" s="10" t="s">
        <v>47</v>
      </c>
      <c r="D1367" s="10">
        <v>0</v>
      </c>
      <c r="E1367" s="10">
        <v>93.17</v>
      </c>
    </row>
    <row r="1368" spans="1:5" x14ac:dyDescent="0.25">
      <c r="A1368" s="24" t="str">
        <f t="shared" si="25"/>
        <v>11/2022</v>
      </c>
      <c r="B1368" s="9">
        <v>44862</v>
      </c>
      <c r="C1368" s="10" t="s">
        <v>578</v>
      </c>
      <c r="D1368" s="10">
        <v>0</v>
      </c>
      <c r="E1368" s="10">
        <v>68.2</v>
      </c>
    </row>
    <row r="1369" spans="1:5" x14ac:dyDescent="0.25">
      <c r="A1369" s="24" t="str">
        <f t="shared" si="25"/>
        <v>11/2022</v>
      </c>
      <c r="B1369" s="9">
        <v>44862</v>
      </c>
      <c r="C1369" s="10" t="s">
        <v>157</v>
      </c>
      <c r="D1369" s="10">
        <v>0</v>
      </c>
      <c r="E1369" s="10">
        <v>22</v>
      </c>
    </row>
    <row r="1370" spans="1:5" x14ac:dyDescent="0.25">
      <c r="A1370" s="24" t="str">
        <f t="shared" si="25"/>
        <v>11/2022</v>
      </c>
      <c r="B1370" s="9">
        <v>44861</v>
      </c>
      <c r="C1370" s="10" t="s">
        <v>287</v>
      </c>
      <c r="D1370" s="10">
        <v>0</v>
      </c>
      <c r="E1370" s="10">
        <v>150.44999999999999</v>
      </c>
    </row>
    <row r="1371" spans="1:5" x14ac:dyDescent="0.25">
      <c r="A1371" s="24" t="str">
        <f t="shared" si="25"/>
        <v>11/2022</v>
      </c>
      <c r="B1371" s="9">
        <v>44861</v>
      </c>
      <c r="C1371" s="10" t="s">
        <v>287</v>
      </c>
      <c r="D1371" s="10">
        <v>0</v>
      </c>
      <c r="E1371" s="10">
        <v>27.33</v>
      </c>
    </row>
    <row r="1372" spans="1:5" x14ac:dyDescent="0.25">
      <c r="A1372" s="24" t="str">
        <f t="shared" si="25"/>
        <v>11/2022</v>
      </c>
      <c r="B1372" s="9">
        <v>44859</v>
      </c>
      <c r="C1372" s="10" t="s">
        <v>225</v>
      </c>
      <c r="D1372" s="10">
        <v>0</v>
      </c>
      <c r="E1372" s="10">
        <v>7.5</v>
      </c>
    </row>
    <row r="1373" spans="1:5" x14ac:dyDescent="0.25">
      <c r="A1373" s="24" t="str">
        <f t="shared" si="25"/>
        <v>11/2022</v>
      </c>
      <c r="B1373" s="9">
        <v>44859</v>
      </c>
      <c r="C1373" s="10" t="s">
        <v>277</v>
      </c>
      <c r="D1373" s="10">
        <v>0</v>
      </c>
      <c r="E1373" s="10">
        <v>105.72</v>
      </c>
    </row>
    <row r="1374" spans="1:5" x14ac:dyDescent="0.25">
      <c r="A1374" s="24" t="str">
        <f t="shared" ref="A1374:A1436" si="26">"11/2022"</f>
        <v>11/2022</v>
      </c>
      <c r="B1374" s="9">
        <v>44859</v>
      </c>
      <c r="C1374" s="10" t="s">
        <v>504</v>
      </c>
      <c r="D1374" s="10">
        <v>0</v>
      </c>
      <c r="E1374" s="10">
        <v>44.51</v>
      </c>
    </row>
    <row r="1375" spans="1:5" x14ac:dyDescent="0.25">
      <c r="A1375" s="24" t="str">
        <f t="shared" si="26"/>
        <v>11/2022</v>
      </c>
      <c r="B1375" s="9">
        <v>44859</v>
      </c>
      <c r="C1375" s="10" t="s">
        <v>464</v>
      </c>
      <c r="D1375" s="10">
        <v>0</v>
      </c>
      <c r="E1375" s="10">
        <v>31.47</v>
      </c>
    </row>
    <row r="1376" spans="1:5" x14ac:dyDescent="0.25">
      <c r="A1376" s="24" t="str">
        <f t="shared" si="26"/>
        <v>11/2022</v>
      </c>
      <c r="B1376" s="9">
        <v>44859</v>
      </c>
      <c r="C1376" s="10" t="s">
        <v>187</v>
      </c>
      <c r="D1376" s="10">
        <v>0</v>
      </c>
      <c r="E1376" s="10">
        <v>62.8</v>
      </c>
    </row>
    <row r="1377" spans="1:5" x14ac:dyDescent="0.25">
      <c r="A1377" s="24" t="str">
        <f t="shared" si="26"/>
        <v>11/2022</v>
      </c>
      <c r="B1377" s="9">
        <v>44859</v>
      </c>
      <c r="C1377" s="10" t="s">
        <v>27</v>
      </c>
      <c r="D1377" s="10">
        <v>0</v>
      </c>
      <c r="E1377" s="10">
        <v>114.08</v>
      </c>
    </row>
    <row r="1378" spans="1:5" x14ac:dyDescent="0.25">
      <c r="A1378" s="24" t="str">
        <f t="shared" si="26"/>
        <v>11/2022</v>
      </c>
      <c r="B1378" s="9">
        <v>44858</v>
      </c>
      <c r="C1378" s="10" t="s">
        <v>579</v>
      </c>
      <c r="D1378" s="10">
        <v>0</v>
      </c>
      <c r="E1378" s="10">
        <v>117.96</v>
      </c>
    </row>
    <row r="1379" spans="1:5" x14ac:dyDescent="0.25">
      <c r="A1379" s="24" t="str">
        <f t="shared" si="26"/>
        <v>11/2022</v>
      </c>
      <c r="B1379" s="9">
        <v>44858</v>
      </c>
      <c r="C1379" s="10" t="s">
        <v>220</v>
      </c>
      <c r="D1379" s="10">
        <v>0</v>
      </c>
      <c r="E1379" s="10">
        <v>9</v>
      </c>
    </row>
    <row r="1380" spans="1:5" x14ac:dyDescent="0.25">
      <c r="A1380" s="24" t="str">
        <f t="shared" si="26"/>
        <v>11/2022</v>
      </c>
      <c r="B1380" s="9">
        <v>44857</v>
      </c>
      <c r="C1380" s="10" t="s">
        <v>580</v>
      </c>
      <c r="D1380" s="10">
        <v>0</v>
      </c>
      <c r="E1380" s="10">
        <v>48.4</v>
      </c>
    </row>
    <row r="1381" spans="1:5" x14ac:dyDescent="0.25">
      <c r="A1381" s="24" t="str">
        <f t="shared" si="26"/>
        <v>11/2022</v>
      </c>
      <c r="B1381" s="9">
        <v>44798</v>
      </c>
      <c r="C1381" s="10" t="s">
        <v>581</v>
      </c>
      <c r="D1381" s="10">
        <v>0</v>
      </c>
      <c r="E1381" s="10">
        <v>239.9</v>
      </c>
    </row>
    <row r="1382" spans="1:5" x14ac:dyDescent="0.25">
      <c r="A1382" s="24" t="str">
        <f t="shared" si="26"/>
        <v>11/2022</v>
      </c>
      <c r="B1382" s="9">
        <v>367</v>
      </c>
      <c r="C1382" s="10" t="s">
        <v>45</v>
      </c>
      <c r="D1382" s="10">
        <v>0</v>
      </c>
      <c r="E1382" s="11">
        <v>4588.16</v>
      </c>
    </row>
    <row r="1383" spans="1:5" x14ac:dyDescent="0.25">
      <c r="A1383" s="24" t="str">
        <f t="shared" si="26"/>
        <v>11/2022</v>
      </c>
      <c r="B1383" s="6" t="s">
        <v>102</v>
      </c>
      <c r="C1383" s="6" t="s">
        <v>113</v>
      </c>
      <c r="D1383" s="6"/>
      <c r="E1383" s="6"/>
    </row>
    <row r="1384" spans="1:5" x14ac:dyDescent="0.25">
      <c r="A1384" s="24" t="str">
        <f t="shared" si="26"/>
        <v>11/2022</v>
      </c>
      <c r="B1384" s="6" t="s">
        <v>20</v>
      </c>
      <c r="C1384" s="6" t="s">
        <v>104</v>
      </c>
      <c r="D1384" s="6"/>
      <c r="E1384" s="6"/>
    </row>
    <row r="1385" spans="1:5" x14ac:dyDescent="0.25">
      <c r="A1385" s="24" t="str">
        <f t="shared" si="26"/>
        <v>11/2022</v>
      </c>
      <c r="B1385" s="7" t="s">
        <v>22</v>
      </c>
      <c r="C1385" s="7" t="s">
        <v>23</v>
      </c>
      <c r="D1385" s="7" t="s">
        <v>24</v>
      </c>
      <c r="E1385" s="7" t="s">
        <v>25</v>
      </c>
    </row>
    <row r="1386" spans="1:5" x14ac:dyDescent="0.25">
      <c r="A1386" s="24" t="str">
        <f t="shared" si="26"/>
        <v>11/2022</v>
      </c>
      <c r="B1386" s="9">
        <v>44886</v>
      </c>
      <c r="C1386" s="10" t="s">
        <v>582</v>
      </c>
      <c r="D1386" s="10">
        <v>0</v>
      </c>
      <c r="E1386" s="10">
        <v>23</v>
      </c>
    </row>
    <row r="1387" spans="1:5" x14ac:dyDescent="0.25">
      <c r="A1387" s="24" t="str">
        <f t="shared" si="26"/>
        <v>11/2022</v>
      </c>
      <c r="B1387" s="9">
        <v>44883</v>
      </c>
      <c r="C1387" s="10" t="s">
        <v>583</v>
      </c>
      <c r="D1387" s="10">
        <v>0</v>
      </c>
      <c r="E1387" s="10">
        <v>19.96</v>
      </c>
    </row>
    <row r="1388" spans="1:5" x14ac:dyDescent="0.25">
      <c r="A1388" s="24" t="str">
        <f t="shared" si="26"/>
        <v>11/2022</v>
      </c>
      <c r="B1388" s="9">
        <v>44883</v>
      </c>
      <c r="C1388" s="10" t="s">
        <v>584</v>
      </c>
      <c r="D1388" s="10">
        <v>0</v>
      </c>
      <c r="E1388" s="10">
        <v>289.95999999999998</v>
      </c>
    </row>
    <row r="1389" spans="1:5" x14ac:dyDescent="0.25">
      <c r="A1389" s="24" t="str">
        <f t="shared" si="26"/>
        <v>11/2022</v>
      </c>
      <c r="B1389" s="9">
        <v>44882</v>
      </c>
      <c r="C1389" s="10" t="s">
        <v>585</v>
      </c>
      <c r="D1389" s="10">
        <v>0</v>
      </c>
      <c r="E1389" s="10">
        <v>32.96</v>
      </c>
    </row>
    <row r="1390" spans="1:5" x14ac:dyDescent="0.25">
      <c r="A1390" s="24" t="str">
        <f t="shared" si="26"/>
        <v>11/2022</v>
      </c>
      <c r="B1390" s="9">
        <v>44882</v>
      </c>
      <c r="C1390" s="10" t="s">
        <v>487</v>
      </c>
      <c r="D1390" s="10">
        <v>0</v>
      </c>
      <c r="E1390" s="10">
        <v>141.6</v>
      </c>
    </row>
    <row r="1391" spans="1:5" x14ac:dyDescent="0.25">
      <c r="A1391" s="24" t="str">
        <f t="shared" si="26"/>
        <v>11/2022</v>
      </c>
      <c r="B1391" s="9">
        <v>44882</v>
      </c>
      <c r="C1391" s="10" t="s">
        <v>586</v>
      </c>
      <c r="D1391" s="10">
        <v>0</v>
      </c>
      <c r="E1391" s="10">
        <v>15</v>
      </c>
    </row>
    <row r="1392" spans="1:5" x14ac:dyDescent="0.25">
      <c r="A1392" s="24" t="str">
        <f t="shared" si="26"/>
        <v>11/2022</v>
      </c>
      <c r="B1392" s="9">
        <v>44881</v>
      </c>
      <c r="C1392" s="10" t="s">
        <v>478</v>
      </c>
      <c r="D1392" s="10">
        <v>0</v>
      </c>
      <c r="E1392" s="10">
        <v>43</v>
      </c>
    </row>
    <row r="1393" spans="1:5" x14ac:dyDescent="0.25">
      <c r="A1393" s="24" t="str">
        <f t="shared" si="26"/>
        <v>11/2022</v>
      </c>
      <c r="B1393" s="9">
        <v>44877</v>
      </c>
      <c r="C1393" s="10" t="s">
        <v>418</v>
      </c>
      <c r="D1393" s="10">
        <v>0</v>
      </c>
      <c r="E1393" s="10">
        <v>74</v>
      </c>
    </row>
    <row r="1394" spans="1:5" x14ac:dyDescent="0.25">
      <c r="A1394" s="24" t="str">
        <f t="shared" si="26"/>
        <v>11/2022</v>
      </c>
      <c r="B1394" s="9">
        <v>44876</v>
      </c>
      <c r="C1394" s="10" t="s">
        <v>130</v>
      </c>
      <c r="D1394" s="10">
        <v>0</v>
      </c>
      <c r="E1394" s="10">
        <v>20.18</v>
      </c>
    </row>
    <row r="1395" spans="1:5" x14ac:dyDescent="0.25">
      <c r="A1395" s="24" t="str">
        <f t="shared" si="26"/>
        <v>11/2022</v>
      </c>
      <c r="B1395" s="9">
        <v>44875</v>
      </c>
      <c r="C1395" s="10" t="s">
        <v>572</v>
      </c>
      <c r="D1395" s="10">
        <v>0</v>
      </c>
      <c r="E1395" s="10">
        <v>100</v>
      </c>
    </row>
    <row r="1396" spans="1:5" x14ac:dyDescent="0.25">
      <c r="A1396" s="24" t="str">
        <f t="shared" si="26"/>
        <v>11/2022</v>
      </c>
      <c r="B1396" s="9">
        <v>44874</v>
      </c>
      <c r="C1396" s="10" t="s">
        <v>457</v>
      </c>
      <c r="D1396" s="10">
        <v>0</v>
      </c>
      <c r="E1396" s="10">
        <v>33.24</v>
      </c>
    </row>
    <row r="1397" spans="1:5" x14ac:dyDescent="0.25">
      <c r="A1397" s="24" t="str">
        <f t="shared" si="26"/>
        <v>11/2022</v>
      </c>
      <c r="B1397" s="9">
        <v>44873</v>
      </c>
      <c r="C1397" s="10" t="s">
        <v>27</v>
      </c>
      <c r="D1397" s="10">
        <v>0</v>
      </c>
      <c r="E1397" s="10">
        <v>205.87</v>
      </c>
    </row>
    <row r="1398" spans="1:5" x14ac:dyDescent="0.25">
      <c r="A1398" s="24" t="str">
        <f t="shared" si="26"/>
        <v>11/2022</v>
      </c>
      <c r="B1398" s="9">
        <v>44873</v>
      </c>
      <c r="C1398" s="10" t="s">
        <v>533</v>
      </c>
      <c r="D1398" s="10">
        <v>0</v>
      </c>
      <c r="E1398" s="10">
        <v>27.28</v>
      </c>
    </row>
    <row r="1399" spans="1:5" x14ac:dyDescent="0.25">
      <c r="A1399" s="24" t="str">
        <f t="shared" si="26"/>
        <v>11/2022</v>
      </c>
      <c r="B1399" s="9">
        <v>44870</v>
      </c>
      <c r="C1399" s="10" t="s">
        <v>342</v>
      </c>
      <c r="D1399" s="10">
        <v>0</v>
      </c>
      <c r="E1399" s="10">
        <v>75</v>
      </c>
    </row>
    <row r="1400" spans="1:5" x14ac:dyDescent="0.25">
      <c r="A1400" s="24" t="str">
        <f t="shared" si="26"/>
        <v>11/2022</v>
      </c>
      <c r="B1400" s="9">
        <v>44868</v>
      </c>
      <c r="C1400" s="10" t="s">
        <v>279</v>
      </c>
      <c r="D1400" s="10">
        <v>0</v>
      </c>
      <c r="E1400" s="10">
        <v>7.74</v>
      </c>
    </row>
    <row r="1401" spans="1:5" x14ac:dyDescent="0.25">
      <c r="A1401" s="24" t="str">
        <f t="shared" si="26"/>
        <v>11/2022</v>
      </c>
      <c r="B1401" s="9">
        <v>44868</v>
      </c>
      <c r="C1401" s="10" t="s">
        <v>63</v>
      </c>
      <c r="D1401" s="10">
        <v>0</v>
      </c>
      <c r="E1401" s="10">
        <v>51.92</v>
      </c>
    </row>
    <row r="1402" spans="1:5" x14ac:dyDescent="0.25">
      <c r="A1402" s="24" t="str">
        <f t="shared" si="26"/>
        <v>11/2022</v>
      </c>
      <c r="B1402" s="9">
        <v>44868</v>
      </c>
      <c r="C1402" s="10" t="s">
        <v>252</v>
      </c>
      <c r="D1402" s="10">
        <v>0</v>
      </c>
      <c r="E1402" s="10">
        <v>16.5</v>
      </c>
    </row>
    <row r="1403" spans="1:5" x14ac:dyDescent="0.25">
      <c r="A1403" s="24" t="str">
        <f t="shared" si="26"/>
        <v>11/2022</v>
      </c>
      <c r="B1403" s="9">
        <v>44866</v>
      </c>
      <c r="C1403" s="10" t="s">
        <v>587</v>
      </c>
      <c r="D1403" s="10">
        <v>0</v>
      </c>
      <c r="E1403" s="10">
        <v>17.97</v>
      </c>
    </row>
    <row r="1404" spans="1:5" x14ac:dyDescent="0.25">
      <c r="A1404" s="24" t="str">
        <f t="shared" si="26"/>
        <v>11/2022</v>
      </c>
      <c r="B1404" s="9">
        <v>44866</v>
      </c>
      <c r="C1404" s="10" t="s">
        <v>487</v>
      </c>
      <c r="D1404" s="10">
        <v>0</v>
      </c>
      <c r="E1404" s="10">
        <v>47.95</v>
      </c>
    </row>
    <row r="1405" spans="1:5" x14ac:dyDescent="0.25">
      <c r="A1405" s="24" t="str">
        <f t="shared" si="26"/>
        <v>11/2022</v>
      </c>
      <c r="B1405" s="9">
        <v>44866</v>
      </c>
      <c r="C1405" s="10" t="s">
        <v>588</v>
      </c>
      <c r="D1405" s="10">
        <v>0</v>
      </c>
      <c r="E1405" s="10">
        <v>48</v>
      </c>
    </row>
    <row r="1406" spans="1:5" x14ac:dyDescent="0.25">
      <c r="A1406" s="24" t="str">
        <f t="shared" si="26"/>
        <v>11/2022</v>
      </c>
      <c r="B1406" s="9">
        <v>44866</v>
      </c>
      <c r="C1406" s="10" t="s">
        <v>589</v>
      </c>
      <c r="D1406" s="10">
        <v>0</v>
      </c>
      <c r="E1406" s="10">
        <v>48</v>
      </c>
    </row>
    <row r="1407" spans="1:5" x14ac:dyDescent="0.25">
      <c r="A1407" s="24" t="str">
        <f t="shared" si="26"/>
        <v>11/2022</v>
      </c>
      <c r="B1407" s="9">
        <v>44866</v>
      </c>
      <c r="C1407" s="10" t="s">
        <v>590</v>
      </c>
      <c r="D1407" s="10">
        <v>0</v>
      </c>
      <c r="E1407" s="10">
        <v>14</v>
      </c>
    </row>
    <row r="1408" spans="1:5" x14ac:dyDescent="0.25">
      <c r="A1408" s="24" t="str">
        <f t="shared" si="26"/>
        <v>11/2022</v>
      </c>
      <c r="B1408" s="9">
        <v>44864</v>
      </c>
      <c r="C1408" s="10" t="s">
        <v>576</v>
      </c>
      <c r="D1408" s="10">
        <v>0</v>
      </c>
      <c r="E1408" s="10">
        <v>19.78</v>
      </c>
    </row>
    <row r="1409" spans="1:5" x14ac:dyDescent="0.25">
      <c r="A1409" s="24" t="str">
        <f t="shared" si="26"/>
        <v>11/2022</v>
      </c>
      <c r="B1409" s="9">
        <v>44863</v>
      </c>
      <c r="C1409" s="10" t="s">
        <v>27</v>
      </c>
      <c r="D1409" s="10">
        <v>0</v>
      </c>
      <c r="E1409" s="10">
        <v>69.400000000000006</v>
      </c>
    </row>
    <row r="1410" spans="1:5" x14ac:dyDescent="0.25">
      <c r="A1410" s="24" t="str">
        <f t="shared" si="26"/>
        <v>11/2022</v>
      </c>
      <c r="B1410" s="9">
        <v>44863</v>
      </c>
      <c r="C1410" s="10" t="s">
        <v>112</v>
      </c>
      <c r="D1410" s="10">
        <v>0</v>
      </c>
      <c r="E1410" s="10">
        <v>14</v>
      </c>
    </row>
    <row r="1411" spans="1:5" x14ac:dyDescent="0.25">
      <c r="A1411" s="24" t="str">
        <f t="shared" si="26"/>
        <v>11/2022</v>
      </c>
      <c r="B1411" s="9">
        <v>44863</v>
      </c>
      <c r="C1411" s="10" t="s">
        <v>418</v>
      </c>
      <c r="D1411" s="10">
        <v>0</v>
      </c>
      <c r="E1411" s="10">
        <v>36.5</v>
      </c>
    </row>
    <row r="1412" spans="1:5" x14ac:dyDescent="0.25">
      <c r="A1412" s="24" t="str">
        <f t="shared" si="26"/>
        <v>11/2022</v>
      </c>
      <c r="B1412" s="9">
        <v>44862</v>
      </c>
      <c r="C1412" s="10" t="s">
        <v>447</v>
      </c>
      <c r="D1412" s="10">
        <v>0</v>
      </c>
      <c r="E1412" s="10">
        <v>154.91</v>
      </c>
    </row>
    <row r="1413" spans="1:5" x14ac:dyDescent="0.25">
      <c r="A1413" s="24" t="str">
        <f t="shared" si="26"/>
        <v>11/2022</v>
      </c>
      <c r="B1413" s="9">
        <v>44860</v>
      </c>
      <c r="C1413" s="10" t="s">
        <v>591</v>
      </c>
      <c r="D1413" s="10">
        <v>0</v>
      </c>
      <c r="E1413" s="10">
        <v>48</v>
      </c>
    </row>
    <row r="1414" spans="1:5" x14ac:dyDescent="0.25">
      <c r="A1414" s="24" t="str">
        <f t="shared" si="26"/>
        <v>11/2022</v>
      </c>
      <c r="B1414" s="9">
        <v>44860</v>
      </c>
      <c r="C1414" s="10" t="s">
        <v>315</v>
      </c>
      <c r="D1414" s="10">
        <v>0</v>
      </c>
      <c r="E1414" s="10">
        <v>22</v>
      </c>
    </row>
    <row r="1415" spans="1:5" x14ac:dyDescent="0.25">
      <c r="A1415" s="24" t="str">
        <f t="shared" si="26"/>
        <v>11/2022</v>
      </c>
      <c r="B1415" s="9">
        <v>44860</v>
      </c>
      <c r="C1415" s="10" t="s">
        <v>253</v>
      </c>
      <c r="D1415" s="10">
        <v>0</v>
      </c>
      <c r="E1415" s="10">
        <v>343.34</v>
      </c>
    </row>
    <row r="1416" spans="1:5" x14ac:dyDescent="0.25">
      <c r="A1416" s="24" t="str">
        <f t="shared" si="26"/>
        <v>11/2022</v>
      </c>
      <c r="B1416" s="9">
        <v>44858</v>
      </c>
      <c r="C1416" s="10" t="s">
        <v>564</v>
      </c>
      <c r="D1416" s="10">
        <v>0</v>
      </c>
      <c r="E1416" s="10">
        <v>14</v>
      </c>
    </row>
    <row r="1417" spans="1:5" x14ac:dyDescent="0.25">
      <c r="A1417" s="24" t="str">
        <f t="shared" si="26"/>
        <v>11/2022</v>
      </c>
      <c r="B1417" s="9">
        <v>44858</v>
      </c>
      <c r="C1417" s="10" t="s">
        <v>237</v>
      </c>
      <c r="D1417" s="10">
        <v>0</v>
      </c>
      <c r="E1417" s="10">
        <v>95</v>
      </c>
    </row>
    <row r="1418" spans="1:5" x14ac:dyDescent="0.25">
      <c r="A1418" s="24" t="str">
        <f t="shared" si="26"/>
        <v>11/2022</v>
      </c>
      <c r="B1418" s="9">
        <v>44857</v>
      </c>
      <c r="C1418" s="10" t="s">
        <v>592</v>
      </c>
      <c r="D1418" s="10">
        <v>0</v>
      </c>
      <c r="E1418" s="10">
        <v>103.8</v>
      </c>
    </row>
    <row r="1419" spans="1:5" x14ac:dyDescent="0.25">
      <c r="A1419" s="24" t="str">
        <f t="shared" si="26"/>
        <v>11/2022</v>
      </c>
      <c r="B1419" s="9">
        <v>367</v>
      </c>
      <c r="C1419" s="10" t="s">
        <v>45</v>
      </c>
      <c r="D1419" s="10">
        <v>0</v>
      </c>
      <c r="E1419" s="11">
        <v>2273.86</v>
      </c>
    </row>
    <row r="1420" spans="1:5" x14ac:dyDescent="0.25">
      <c r="A1420" s="24" t="str">
        <f t="shared" si="26"/>
        <v>11/2022</v>
      </c>
      <c r="B1420" s="10"/>
      <c r="C1420" s="10"/>
      <c r="D1420" s="10"/>
      <c r="E1420" s="10"/>
    </row>
    <row r="1421" spans="1:5" x14ac:dyDescent="0.25">
      <c r="A1421" s="24" t="str">
        <f t="shared" si="26"/>
        <v>11/2022</v>
      </c>
      <c r="B1421" s="6"/>
      <c r="C1421" s="6" t="s">
        <v>139</v>
      </c>
      <c r="D1421" s="6"/>
      <c r="E1421" s="6"/>
    </row>
    <row r="1422" spans="1:5" x14ac:dyDescent="0.25">
      <c r="A1422" s="24" t="str">
        <f t="shared" si="26"/>
        <v>11/2022</v>
      </c>
      <c r="B1422" s="10"/>
      <c r="C1422" s="10" t="s">
        <v>140</v>
      </c>
      <c r="D1422" s="10"/>
      <c r="E1422" s="11">
        <v>5414.03</v>
      </c>
    </row>
    <row r="1423" spans="1:5" x14ac:dyDescent="0.25">
      <c r="A1423" s="24" t="str">
        <f t="shared" si="26"/>
        <v>11/2022</v>
      </c>
      <c r="B1423" s="10"/>
      <c r="C1423" s="10" t="s">
        <v>141</v>
      </c>
      <c r="D1423" s="10"/>
      <c r="E1423" s="11">
        <v>5414.03</v>
      </c>
    </row>
    <row r="1424" spans="1:5" x14ac:dyDescent="0.25">
      <c r="A1424" s="24" t="str">
        <f t="shared" si="26"/>
        <v>11/2022</v>
      </c>
      <c r="B1424" s="10"/>
      <c r="C1424" s="10" t="s">
        <v>142</v>
      </c>
      <c r="D1424" s="10"/>
      <c r="E1424" s="11">
        <v>5414.03</v>
      </c>
    </row>
    <row r="1425" spans="1:5" x14ac:dyDescent="0.25">
      <c r="A1425" s="24" t="str">
        <f t="shared" si="26"/>
        <v>11/2022</v>
      </c>
      <c r="B1425" s="10"/>
      <c r="C1425" s="10" t="s">
        <v>143</v>
      </c>
      <c r="D1425" s="10"/>
      <c r="E1425" s="11">
        <v>6862.02</v>
      </c>
    </row>
    <row r="1426" spans="1:5" x14ac:dyDescent="0.25">
      <c r="A1426" s="24" t="str">
        <f t="shared" si="26"/>
        <v>11/2022</v>
      </c>
      <c r="B1426" s="10"/>
      <c r="C1426" s="10" t="s">
        <v>144</v>
      </c>
      <c r="D1426" s="10">
        <v>0</v>
      </c>
      <c r="E1426" s="10"/>
    </row>
    <row r="1427" spans="1:5" x14ac:dyDescent="0.25">
      <c r="A1427" s="24" t="str">
        <f t="shared" si="26"/>
        <v>11/2022</v>
      </c>
      <c r="B1427" s="10"/>
      <c r="C1427" s="10" t="s">
        <v>145</v>
      </c>
      <c r="D1427" s="10"/>
      <c r="E1427" s="11">
        <v>6862.02</v>
      </c>
    </row>
    <row r="1428" spans="1:5" x14ac:dyDescent="0.25">
      <c r="A1428" s="24" t="str">
        <f t="shared" si="26"/>
        <v>11/2022</v>
      </c>
      <c r="B1428" s="10"/>
      <c r="C1428" s="10" t="s">
        <v>146</v>
      </c>
      <c r="D1428" s="10"/>
      <c r="E1428" s="10">
        <v>5.65</v>
      </c>
    </row>
    <row r="1429" spans="1:5" x14ac:dyDescent="0.25">
      <c r="A1429" s="24" t="str">
        <f t="shared" si="26"/>
        <v>11/2022</v>
      </c>
      <c r="B1429" s="6"/>
      <c r="C1429" s="6" t="s">
        <v>147</v>
      </c>
      <c r="D1429" s="6"/>
      <c r="E1429" s="6"/>
    </row>
    <row r="1430" spans="1:5" x14ac:dyDescent="0.25">
      <c r="A1430" s="24" t="str">
        <f t="shared" si="26"/>
        <v>11/2022</v>
      </c>
      <c r="B1430" s="10"/>
      <c r="C1430" s="10" t="s">
        <v>148</v>
      </c>
      <c r="D1430" s="10"/>
      <c r="E1430" s="11">
        <v>16680</v>
      </c>
    </row>
    <row r="1431" spans="1:5" x14ac:dyDescent="0.25">
      <c r="A1431" s="24" t="str">
        <f t="shared" si="26"/>
        <v>11/2022</v>
      </c>
      <c r="B1431" s="10"/>
      <c r="C1431" s="10" t="s">
        <v>149</v>
      </c>
      <c r="D1431" s="10"/>
      <c r="E1431" s="10">
        <v>0</v>
      </c>
    </row>
    <row r="1432" spans="1:5" x14ac:dyDescent="0.25">
      <c r="A1432" s="24" t="str">
        <f t="shared" si="26"/>
        <v>11/2022</v>
      </c>
      <c r="B1432" s="6"/>
      <c r="C1432" s="6" t="s">
        <v>150</v>
      </c>
      <c r="D1432" s="6"/>
      <c r="E1432" s="6"/>
    </row>
    <row r="1433" spans="1:5" x14ac:dyDescent="0.25">
      <c r="A1433" s="24" t="str">
        <f t="shared" si="26"/>
        <v>11/2022</v>
      </c>
      <c r="B1433" s="10"/>
      <c r="C1433" s="10" t="s">
        <v>151</v>
      </c>
      <c r="D1433" s="10"/>
      <c r="E1433" s="10">
        <v>0</v>
      </c>
    </row>
    <row r="1434" spans="1:5" ht="30" x14ac:dyDescent="0.25">
      <c r="A1434" s="24" t="str">
        <f t="shared" si="26"/>
        <v>11/2022</v>
      </c>
      <c r="B1434" s="10"/>
      <c r="C1434" s="10" t="s">
        <v>152</v>
      </c>
      <c r="D1434" s="10"/>
      <c r="E1434" s="10">
        <v>0</v>
      </c>
    </row>
    <row r="1435" spans="1:5" x14ac:dyDescent="0.25">
      <c r="A1435" s="24" t="str">
        <f t="shared" si="26"/>
        <v>11/2022</v>
      </c>
      <c r="B1435" s="10"/>
      <c r="C1435" s="10" t="s">
        <v>153</v>
      </c>
      <c r="D1435" s="10"/>
      <c r="E1435" s="10">
        <v>0</v>
      </c>
    </row>
    <row r="1436" spans="1:5" x14ac:dyDescent="0.25">
      <c r="A1436" s="24" t="str">
        <f t="shared" si="26"/>
        <v>11/2022</v>
      </c>
      <c r="B1436" s="10"/>
      <c r="C1436" s="10" t="s">
        <v>154</v>
      </c>
      <c r="D1436" s="10"/>
      <c r="E1436" s="10">
        <v>0</v>
      </c>
    </row>
    <row r="1437" spans="1:5" x14ac:dyDescent="0.25">
      <c r="A1437" s="24"/>
      <c r="B1437" s="10"/>
      <c r="C1437" s="10"/>
      <c r="D1437" s="10"/>
      <c r="E1437" s="10"/>
    </row>
    <row r="1438" spans="1:5" x14ac:dyDescent="0.25">
      <c r="A1438" s="24" t="str">
        <f>"10/2023"</f>
        <v>10/2023</v>
      </c>
      <c r="B1438" s="5" t="s">
        <v>17</v>
      </c>
      <c r="C1438" s="5"/>
      <c r="D1438" s="5"/>
      <c r="E1438" s="5"/>
    </row>
    <row r="1439" spans="1:5" x14ac:dyDescent="0.25">
      <c r="A1439" s="24" t="str">
        <f t="shared" ref="A1439:A1502" si="27">"10/2023"</f>
        <v>10/2023</v>
      </c>
      <c r="B1439" s="6" t="s">
        <v>18</v>
      </c>
      <c r="C1439" s="6" t="s">
        <v>19</v>
      </c>
      <c r="D1439" s="6"/>
      <c r="E1439" s="6"/>
    </row>
    <row r="1440" spans="1:5" x14ac:dyDescent="0.25">
      <c r="A1440" s="24" t="str">
        <f t="shared" si="27"/>
        <v>10/2023</v>
      </c>
      <c r="B1440" s="6" t="s">
        <v>20</v>
      </c>
      <c r="C1440" s="6" t="s">
        <v>21</v>
      </c>
      <c r="D1440" s="6"/>
      <c r="E1440" s="6"/>
    </row>
    <row r="1441" spans="1:5" x14ac:dyDescent="0.25">
      <c r="A1441" s="24" t="str">
        <f t="shared" si="27"/>
        <v>10/2023</v>
      </c>
      <c r="B1441" s="7" t="s">
        <v>22</v>
      </c>
      <c r="C1441" s="7" t="s">
        <v>23</v>
      </c>
      <c r="D1441" s="7" t="s">
        <v>24</v>
      </c>
      <c r="E1441" s="7" t="s">
        <v>25</v>
      </c>
    </row>
    <row r="1442" spans="1:5" x14ac:dyDescent="0.25">
      <c r="A1442" s="24" t="str">
        <f t="shared" si="27"/>
        <v>10/2023</v>
      </c>
      <c r="B1442" s="9">
        <v>45222</v>
      </c>
      <c r="C1442" s="10" t="s">
        <v>155</v>
      </c>
      <c r="D1442" s="10">
        <v>0</v>
      </c>
      <c r="E1442" s="10">
        <v>0</v>
      </c>
    </row>
    <row r="1443" spans="1:5" x14ac:dyDescent="0.25">
      <c r="A1443" s="24" t="str">
        <f t="shared" si="27"/>
        <v>10/2023</v>
      </c>
      <c r="B1443" s="9">
        <v>45219</v>
      </c>
      <c r="C1443" s="10" t="s">
        <v>27</v>
      </c>
      <c r="D1443" s="10">
        <v>0</v>
      </c>
      <c r="E1443" s="10">
        <v>77.98</v>
      </c>
    </row>
    <row r="1444" spans="1:5" x14ac:dyDescent="0.25">
      <c r="A1444" s="24" t="str">
        <f t="shared" si="27"/>
        <v>10/2023</v>
      </c>
      <c r="B1444" s="9">
        <v>45218</v>
      </c>
      <c r="C1444" s="10" t="s">
        <v>38</v>
      </c>
      <c r="D1444" s="10">
        <v>0</v>
      </c>
      <c r="E1444" s="10">
        <v>236.93</v>
      </c>
    </row>
    <row r="1445" spans="1:5" x14ac:dyDescent="0.25">
      <c r="A1445" s="24" t="str">
        <f t="shared" si="27"/>
        <v>10/2023</v>
      </c>
      <c r="B1445" s="9">
        <v>45217</v>
      </c>
      <c r="C1445" s="10" t="s">
        <v>180</v>
      </c>
      <c r="D1445" s="10">
        <v>0</v>
      </c>
      <c r="E1445" s="10">
        <v>85.58</v>
      </c>
    </row>
    <row r="1446" spans="1:5" x14ac:dyDescent="0.25">
      <c r="A1446" s="24" t="str">
        <f t="shared" si="27"/>
        <v>10/2023</v>
      </c>
      <c r="B1446" s="9">
        <v>45217</v>
      </c>
      <c r="C1446" s="10" t="s">
        <v>618</v>
      </c>
      <c r="D1446" s="10">
        <v>0</v>
      </c>
      <c r="E1446" s="10">
        <v>35</v>
      </c>
    </row>
    <row r="1447" spans="1:5" x14ac:dyDescent="0.25">
      <c r="A1447" s="24" t="str">
        <f t="shared" si="27"/>
        <v>10/2023</v>
      </c>
      <c r="B1447" s="9">
        <v>45216</v>
      </c>
      <c r="C1447" s="10" t="s">
        <v>159</v>
      </c>
      <c r="D1447" s="10">
        <v>0</v>
      </c>
      <c r="E1447" s="10">
        <v>6</v>
      </c>
    </row>
    <row r="1448" spans="1:5" x14ac:dyDescent="0.25">
      <c r="A1448" s="24" t="str">
        <f t="shared" si="27"/>
        <v>10/2023</v>
      </c>
      <c r="B1448" s="9">
        <v>45215</v>
      </c>
      <c r="C1448" s="10" t="s">
        <v>38</v>
      </c>
      <c r="D1448" s="10">
        <v>0</v>
      </c>
      <c r="E1448" s="10">
        <v>187.96</v>
      </c>
    </row>
    <row r="1449" spans="1:5" x14ac:dyDescent="0.25">
      <c r="A1449" s="24" t="str">
        <f t="shared" si="27"/>
        <v>10/2023</v>
      </c>
      <c r="B1449" s="9">
        <v>45215</v>
      </c>
      <c r="C1449" s="10" t="s">
        <v>63</v>
      </c>
      <c r="D1449" s="10">
        <v>0</v>
      </c>
      <c r="E1449" s="10">
        <v>49.19</v>
      </c>
    </row>
    <row r="1450" spans="1:5" x14ac:dyDescent="0.25">
      <c r="A1450" s="24" t="str">
        <f t="shared" si="27"/>
        <v>10/2023</v>
      </c>
      <c r="B1450" s="9">
        <v>45215</v>
      </c>
      <c r="C1450" s="10" t="s">
        <v>39</v>
      </c>
      <c r="D1450" s="10">
        <v>0</v>
      </c>
      <c r="E1450" s="10">
        <v>211.18</v>
      </c>
    </row>
    <row r="1451" spans="1:5" x14ac:dyDescent="0.25">
      <c r="A1451" s="24" t="str">
        <f t="shared" si="27"/>
        <v>10/2023</v>
      </c>
      <c r="B1451" s="9">
        <v>45215</v>
      </c>
      <c r="C1451" s="10" t="s">
        <v>63</v>
      </c>
      <c r="D1451" s="10">
        <v>0</v>
      </c>
      <c r="E1451" s="10">
        <v>63.17</v>
      </c>
    </row>
    <row r="1452" spans="1:5" x14ac:dyDescent="0.25">
      <c r="A1452" s="24" t="str">
        <f t="shared" si="27"/>
        <v>10/2023</v>
      </c>
      <c r="B1452" s="9">
        <v>45213</v>
      </c>
      <c r="C1452" s="10" t="s">
        <v>618</v>
      </c>
      <c r="D1452" s="10">
        <v>0</v>
      </c>
      <c r="E1452" s="10">
        <v>35</v>
      </c>
    </row>
    <row r="1453" spans="1:5" x14ac:dyDescent="0.25">
      <c r="A1453" s="24" t="str">
        <f t="shared" si="27"/>
        <v>10/2023</v>
      </c>
      <c r="B1453" s="9">
        <v>45213</v>
      </c>
      <c r="C1453" s="10" t="s">
        <v>72</v>
      </c>
      <c r="D1453" s="10">
        <v>0</v>
      </c>
      <c r="E1453" s="10">
        <v>50.31</v>
      </c>
    </row>
    <row r="1454" spans="1:5" x14ac:dyDescent="0.25">
      <c r="A1454" s="24" t="str">
        <f t="shared" si="27"/>
        <v>10/2023</v>
      </c>
      <c r="B1454" s="9">
        <v>45213</v>
      </c>
      <c r="C1454" s="10" t="s">
        <v>27</v>
      </c>
      <c r="D1454" s="10">
        <v>0</v>
      </c>
      <c r="E1454" s="10">
        <v>60.56</v>
      </c>
    </row>
    <row r="1455" spans="1:5" x14ac:dyDescent="0.25">
      <c r="A1455" s="24" t="str">
        <f t="shared" si="27"/>
        <v>10/2023</v>
      </c>
      <c r="B1455" s="9">
        <v>45213</v>
      </c>
      <c r="C1455" s="10" t="s">
        <v>619</v>
      </c>
      <c r="D1455" s="10">
        <v>0</v>
      </c>
      <c r="E1455" s="10">
        <v>50</v>
      </c>
    </row>
    <row r="1456" spans="1:5" x14ac:dyDescent="0.25">
      <c r="A1456" s="24" t="str">
        <f t="shared" si="27"/>
        <v>10/2023</v>
      </c>
      <c r="B1456" s="9">
        <v>45212</v>
      </c>
      <c r="C1456" s="10" t="s">
        <v>180</v>
      </c>
      <c r="D1456" s="10">
        <v>0</v>
      </c>
      <c r="E1456" s="10">
        <v>99.62</v>
      </c>
    </row>
    <row r="1457" spans="1:5" x14ac:dyDescent="0.25">
      <c r="A1457" s="24" t="str">
        <f t="shared" si="27"/>
        <v>10/2023</v>
      </c>
      <c r="B1457" s="9">
        <v>45212</v>
      </c>
      <c r="C1457" s="10" t="s">
        <v>27</v>
      </c>
      <c r="D1457" s="10">
        <v>0</v>
      </c>
      <c r="E1457" s="10">
        <v>108.07</v>
      </c>
    </row>
    <row r="1458" spans="1:5" x14ac:dyDescent="0.25">
      <c r="A1458" s="24" t="str">
        <f t="shared" si="27"/>
        <v>10/2023</v>
      </c>
      <c r="B1458" s="9">
        <v>45211</v>
      </c>
      <c r="C1458" s="10" t="s">
        <v>27</v>
      </c>
      <c r="D1458" s="10">
        <v>0</v>
      </c>
      <c r="E1458" s="10">
        <v>44.23</v>
      </c>
    </row>
    <row r="1459" spans="1:5" x14ac:dyDescent="0.25">
      <c r="A1459" s="24" t="str">
        <f t="shared" si="27"/>
        <v>10/2023</v>
      </c>
      <c r="B1459" s="9">
        <v>45211</v>
      </c>
      <c r="C1459" s="10" t="s">
        <v>620</v>
      </c>
      <c r="D1459" s="10">
        <v>0</v>
      </c>
      <c r="E1459" s="10">
        <v>62.8</v>
      </c>
    </row>
    <row r="1460" spans="1:5" x14ac:dyDescent="0.25">
      <c r="A1460" s="24" t="str">
        <f t="shared" si="27"/>
        <v>10/2023</v>
      </c>
      <c r="B1460" s="9">
        <v>45211</v>
      </c>
      <c r="C1460" s="10" t="s">
        <v>491</v>
      </c>
      <c r="D1460" s="10">
        <v>0</v>
      </c>
      <c r="E1460" s="10">
        <v>20.420000000000002</v>
      </c>
    </row>
    <row r="1461" spans="1:5" x14ac:dyDescent="0.25">
      <c r="A1461" s="24" t="str">
        <f t="shared" si="27"/>
        <v>10/2023</v>
      </c>
      <c r="B1461" s="9">
        <v>45210</v>
      </c>
      <c r="C1461" s="10" t="s">
        <v>63</v>
      </c>
      <c r="D1461" s="10">
        <v>0</v>
      </c>
      <c r="E1461" s="10">
        <v>26.47</v>
      </c>
    </row>
    <row r="1462" spans="1:5" x14ac:dyDescent="0.25">
      <c r="A1462" s="24" t="str">
        <f t="shared" si="27"/>
        <v>10/2023</v>
      </c>
      <c r="B1462" s="9">
        <v>45210</v>
      </c>
      <c r="C1462" s="10" t="s">
        <v>275</v>
      </c>
      <c r="D1462" s="10">
        <v>0</v>
      </c>
      <c r="E1462" s="10">
        <v>167.04</v>
      </c>
    </row>
    <row r="1463" spans="1:5" x14ac:dyDescent="0.25">
      <c r="A1463" s="24" t="str">
        <f t="shared" si="27"/>
        <v>10/2023</v>
      </c>
      <c r="B1463" s="9">
        <v>45209</v>
      </c>
      <c r="C1463" s="10" t="s">
        <v>63</v>
      </c>
      <c r="D1463" s="10">
        <v>0</v>
      </c>
      <c r="E1463" s="10">
        <v>29.7</v>
      </c>
    </row>
    <row r="1464" spans="1:5" x14ac:dyDescent="0.25">
      <c r="A1464" s="24" t="str">
        <f t="shared" si="27"/>
        <v>10/2023</v>
      </c>
      <c r="B1464" s="9">
        <v>45208</v>
      </c>
      <c r="C1464" s="10" t="s">
        <v>621</v>
      </c>
      <c r="D1464" s="10">
        <v>0</v>
      </c>
      <c r="E1464" s="10">
        <v>22</v>
      </c>
    </row>
    <row r="1465" spans="1:5" x14ac:dyDescent="0.25">
      <c r="A1465" s="24" t="str">
        <f t="shared" si="27"/>
        <v>10/2023</v>
      </c>
      <c r="B1465" s="9">
        <v>45207</v>
      </c>
      <c r="C1465" s="10" t="s">
        <v>491</v>
      </c>
      <c r="D1465" s="10">
        <v>0</v>
      </c>
      <c r="E1465" s="10">
        <v>11.49</v>
      </c>
    </row>
    <row r="1466" spans="1:5" x14ac:dyDescent="0.25">
      <c r="A1466" s="24" t="str">
        <f t="shared" si="27"/>
        <v>10/2023</v>
      </c>
      <c r="B1466" s="9">
        <v>45206</v>
      </c>
      <c r="C1466" s="10" t="s">
        <v>156</v>
      </c>
      <c r="D1466" s="10">
        <v>0</v>
      </c>
      <c r="E1466" s="10">
        <v>168.74</v>
      </c>
    </row>
    <row r="1467" spans="1:5" x14ac:dyDescent="0.25">
      <c r="A1467" s="24" t="str">
        <f t="shared" si="27"/>
        <v>10/2023</v>
      </c>
      <c r="B1467" s="9">
        <v>45206</v>
      </c>
      <c r="C1467" s="10" t="s">
        <v>491</v>
      </c>
      <c r="D1467" s="10">
        <v>0</v>
      </c>
      <c r="E1467" s="10">
        <v>55.86</v>
      </c>
    </row>
    <row r="1468" spans="1:5" x14ac:dyDescent="0.25">
      <c r="A1468" s="24" t="str">
        <f t="shared" si="27"/>
        <v>10/2023</v>
      </c>
      <c r="B1468" s="9">
        <v>45205</v>
      </c>
      <c r="C1468" s="10" t="s">
        <v>133</v>
      </c>
      <c r="D1468" s="10">
        <v>0</v>
      </c>
      <c r="E1468" s="10">
        <v>35</v>
      </c>
    </row>
    <row r="1469" spans="1:5" x14ac:dyDescent="0.25">
      <c r="A1469" s="24" t="str">
        <f t="shared" si="27"/>
        <v>10/2023</v>
      </c>
      <c r="B1469" s="9">
        <v>45202</v>
      </c>
      <c r="C1469" s="10" t="s">
        <v>27</v>
      </c>
      <c r="D1469" s="10">
        <v>0</v>
      </c>
      <c r="E1469" s="10">
        <v>16.38</v>
      </c>
    </row>
    <row r="1470" spans="1:5" x14ac:dyDescent="0.25">
      <c r="A1470" s="24" t="str">
        <f t="shared" si="27"/>
        <v>10/2023</v>
      </c>
      <c r="B1470" s="9">
        <v>45202</v>
      </c>
      <c r="C1470" s="10" t="s">
        <v>622</v>
      </c>
      <c r="D1470" s="10">
        <v>0</v>
      </c>
      <c r="E1470" s="10">
        <v>41</v>
      </c>
    </row>
    <row r="1471" spans="1:5" x14ac:dyDescent="0.25">
      <c r="A1471" s="24" t="str">
        <f t="shared" si="27"/>
        <v>10/2023</v>
      </c>
      <c r="B1471" s="9">
        <v>45201</v>
      </c>
      <c r="C1471" s="10" t="s">
        <v>38</v>
      </c>
      <c r="D1471" s="10">
        <v>0</v>
      </c>
      <c r="E1471" s="10">
        <v>253.64</v>
      </c>
    </row>
    <row r="1472" spans="1:5" x14ac:dyDescent="0.25">
      <c r="A1472" s="24" t="str">
        <f t="shared" si="27"/>
        <v>10/2023</v>
      </c>
      <c r="B1472" s="9">
        <v>45201</v>
      </c>
      <c r="C1472" s="10" t="s">
        <v>34</v>
      </c>
      <c r="D1472" s="10">
        <v>0</v>
      </c>
      <c r="E1472" s="10">
        <v>97.9</v>
      </c>
    </row>
    <row r="1473" spans="1:5" x14ac:dyDescent="0.25">
      <c r="A1473" s="24" t="str">
        <f t="shared" si="27"/>
        <v>10/2023</v>
      </c>
      <c r="B1473" s="9">
        <v>45200</v>
      </c>
      <c r="C1473" s="10" t="s">
        <v>623</v>
      </c>
      <c r="D1473" s="10">
        <v>0</v>
      </c>
      <c r="E1473" s="10">
        <v>11.4</v>
      </c>
    </row>
    <row r="1474" spans="1:5" x14ac:dyDescent="0.25">
      <c r="A1474" s="24" t="str">
        <f t="shared" si="27"/>
        <v>10/2023</v>
      </c>
      <c r="B1474" s="9">
        <v>45200</v>
      </c>
      <c r="C1474" s="10" t="s">
        <v>624</v>
      </c>
      <c r="D1474" s="10">
        <v>0</v>
      </c>
      <c r="E1474" s="10">
        <v>47</v>
      </c>
    </row>
    <row r="1475" spans="1:5" x14ac:dyDescent="0.25">
      <c r="A1475" s="24" t="str">
        <f t="shared" si="27"/>
        <v>10/2023</v>
      </c>
      <c r="B1475" s="9">
        <v>45200</v>
      </c>
      <c r="C1475" s="10" t="s">
        <v>520</v>
      </c>
      <c r="D1475" s="10">
        <v>0</v>
      </c>
      <c r="E1475" s="10">
        <v>7</v>
      </c>
    </row>
    <row r="1476" spans="1:5" x14ac:dyDescent="0.25">
      <c r="A1476" s="24" t="str">
        <f t="shared" si="27"/>
        <v>10/2023</v>
      </c>
      <c r="B1476" s="9">
        <v>45200</v>
      </c>
      <c r="C1476" s="10" t="s">
        <v>625</v>
      </c>
      <c r="D1476" s="10">
        <v>0</v>
      </c>
      <c r="E1476" s="10">
        <v>84.89</v>
      </c>
    </row>
    <row r="1477" spans="1:5" x14ac:dyDescent="0.25">
      <c r="A1477" s="24" t="str">
        <f t="shared" si="27"/>
        <v>10/2023</v>
      </c>
      <c r="B1477" s="9">
        <v>45200</v>
      </c>
      <c r="C1477" s="10" t="s">
        <v>626</v>
      </c>
      <c r="D1477" s="10">
        <v>0</v>
      </c>
      <c r="E1477" s="10">
        <v>16.95</v>
      </c>
    </row>
    <row r="1478" spans="1:5" x14ac:dyDescent="0.25">
      <c r="A1478" s="24" t="str">
        <f t="shared" si="27"/>
        <v>10/2023</v>
      </c>
      <c r="B1478" s="9">
        <v>45198</v>
      </c>
      <c r="C1478" s="10" t="s">
        <v>164</v>
      </c>
      <c r="D1478" s="10">
        <v>0</v>
      </c>
      <c r="E1478" s="10">
        <v>20.99</v>
      </c>
    </row>
    <row r="1479" spans="1:5" x14ac:dyDescent="0.25">
      <c r="A1479" s="24" t="str">
        <f t="shared" si="27"/>
        <v>10/2023</v>
      </c>
      <c r="B1479" s="9">
        <v>45198</v>
      </c>
      <c r="C1479" s="10" t="s">
        <v>173</v>
      </c>
      <c r="D1479" s="10">
        <v>0</v>
      </c>
      <c r="E1479" s="10">
        <v>149.5</v>
      </c>
    </row>
    <row r="1480" spans="1:5" x14ac:dyDescent="0.25">
      <c r="A1480" s="24" t="str">
        <f t="shared" si="27"/>
        <v>10/2023</v>
      </c>
      <c r="B1480" s="9">
        <v>45198</v>
      </c>
      <c r="C1480" s="10" t="s">
        <v>170</v>
      </c>
      <c r="D1480" s="10">
        <v>0</v>
      </c>
      <c r="E1480" s="10">
        <v>24.9</v>
      </c>
    </row>
    <row r="1481" spans="1:5" x14ac:dyDescent="0.25">
      <c r="A1481" s="24" t="str">
        <f t="shared" si="27"/>
        <v>10/2023</v>
      </c>
      <c r="B1481" s="9">
        <v>45198</v>
      </c>
      <c r="C1481" s="10" t="s">
        <v>74</v>
      </c>
      <c r="D1481" s="10">
        <v>0</v>
      </c>
      <c r="E1481" s="11">
        <v>-11914.22</v>
      </c>
    </row>
    <row r="1482" spans="1:5" x14ac:dyDescent="0.25">
      <c r="A1482" s="24" t="str">
        <f t="shared" si="27"/>
        <v>10/2023</v>
      </c>
      <c r="B1482" s="9">
        <v>45197</v>
      </c>
      <c r="C1482" s="10" t="s">
        <v>72</v>
      </c>
      <c r="D1482" s="10">
        <v>0</v>
      </c>
      <c r="E1482" s="10">
        <v>32.6</v>
      </c>
    </row>
    <row r="1483" spans="1:5" x14ac:dyDescent="0.25">
      <c r="A1483" s="24" t="str">
        <f t="shared" si="27"/>
        <v>10/2023</v>
      </c>
      <c r="B1483" s="9">
        <v>45195</v>
      </c>
      <c r="C1483" s="10" t="s">
        <v>39</v>
      </c>
      <c r="D1483" s="10">
        <v>0</v>
      </c>
      <c r="E1483" s="10">
        <v>205.49</v>
      </c>
    </row>
    <row r="1484" spans="1:5" x14ac:dyDescent="0.25">
      <c r="A1484" s="24" t="str">
        <f t="shared" si="27"/>
        <v>10/2023</v>
      </c>
      <c r="B1484" s="9">
        <v>45195</v>
      </c>
      <c r="C1484" s="10" t="s">
        <v>38</v>
      </c>
      <c r="D1484" s="10">
        <v>0</v>
      </c>
      <c r="E1484" s="10">
        <v>258.3</v>
      </c>
    </row>
    <row r="1485" spans="1:5" x14ac:dyDescent="0.25">
      <c r="A1485" s="24" t="str">
        <f t="shared" si="27"/>
        <v>10/2023</v>
      </c>
      <c r="B1485" s="9">
        <v>45193</v>
      </c>
      <c r="C1485" s="10" t="s">
        <v>340</v>
      </c>
      <c r="D1485" s="10">
        <v>0</v>
      </c>
      <c r="E1485" s="10">
        <v>47</v>
      </c>
    </row>
    <row r="1486" spans="1:5" x14ac:dyDescent="0.25">
      <c r="A1486" s="24" t="str">
        <f t="shared" si="27"/>
        <v>10/2023</v>
      </c>
      <c r="B1486" s="9">
        <v>45191</v>
      </c>
      <c r="C1486" s="10" t="s">
        <v>627</v>
      </c>
      <c r="D1486" s="10">
        <v>0</v>
      </c>
      <c r="E1486" s="10">
        <v>10</v>
      </c>
    </row>
    <row r="1487" spans="1:5" x14ac:dyDescent="0.25">
      <c r="A1487" s="24" t="str">
        <f t="shared" si="27"/>
        <v>10/2023</v>
      </c>
      <c r="B1487" s="9">
        <v>367</v>
      </c>
      <c r="C1487" s="10" t="s">
        <v>45</v>
      </c>
      <c r="D1487" s="10">
        <v>0</v>
      </c>
      <c r="E1487" s="11">
        <v>3325.24</v>
      </c>
    </row>
    <row r="1488" spans="1:5" x14ac:dyDescent="0.25">
      <c r="A1488" s="24" t="str">
        <f t="shared" si="27"/>
        <v>10/2023</v>
      </c>
      <c r="B1488" s="6" t="s">
        <v>18</v>
      </c>
      <c r="C1488" s="6" t="s">
        <v>46</v>
      </c>
      <c r="D1488" s="6"/>
      <c r="E1488" s="6"/>
    </row>
    <row r="1489" spans="1:5" x14ac:dyDescent="0.25">
      <c r="A1489" s="24" t="str">
        <f t="shared" si="27"/>
        <v>10/2023</v>
      </c>
      <c r="B1489" s="6" t="s">
        <v>20</v>
      </c>
      <c r="C1489" s="6" t="s">
        <v>21</v>
      </c>
      <c r="D1489" s="6"/>
      <c r="E1489" s="6"/>
    </row>
    <row r="1490" spans="1:5" x14ac:dyDescent="0.25">
      <c r="A1490" s="24" t="str">
        <f t="shared" si="27"/>
        <v>10/2023</v>
      </c>
      <c r="B1490" s="7" t="s">
        <v>22</v>
      </c>
      <c r="C1490" s="7" t="s">
        <v>23</v>
      </c>
      <c r="D1490" s="7" t="s">
        <v>24</v>
      </c>
      <c r="E1490" s="7" t="s">
        <v>25</v>
      </c>
    </row>
    <row r="1491" spans="1:5" x14ac:dyDescent="0.25">
      <c r="A1491" s="24" t="str">
        <f t="shared" si="27"/>
        <v>10/2023</v>
      </c>
      <c r="B1491" s="9">
        <v>44954</v>
      </c>
      <c r="C1491" s="10" t="s">
        <v>628</v>
      </c>
      <c r="D1491" s="10">
        <v>0</v>
      </c>
      <c r="E1491" s="10">
        <v>310.11</v>
      </c>
    </row>
    <row r="1492" spans="1:5" x14ac:dyDescent="0.25">
      <c r="A1492" s="24" t="str">
        <f t="shared" si="27"/>
        <v>10/2023</v>
      </c>
      <c r="B1492" s="9">
        <v>44939</v>
      </c>
      <c r="C1492" s="10" t="s">
        <v>629</v>
      </c>
      <c r="D1492" s="10">
        <v>0</v>
      </c>
      <c r="E1492" s="10">
        <v>85</v>
      </c>
    </row>
    <row r="1493" spans="1:5" x14ac:dyDescent="0.25">
      <c r="A1493" s="24" t="str">
        <f t="shared" si="27"/>
        <v>10/2023</v>
      </c>
      <c r="B1493" s="9">
        <v>367</v>
      </c>
      <c r="C1493" s="10" t="s">
        <v>45</v>
      </c>
      <c r="D1493" s="10">
        <v>0</v>
      </c>
      <c r="E1493" s="10">
        <v>395.11</v>
      </c>
    </row>
    <row r="1494" spans="1:5" x14ac:dyDescent="0.25">
      <c r="A1494" s="24" t="str">
        <f t="shared" si="27"/>
        <v>10/2023</v>
      </c>
      <c r="B1494" s="6" t="s">
        <v>89</v>
      </c>
      <c r="C1494" s="6" t="s">
        <v>90</v>
      </c>
      <c r="D1494" s="6"/>
      <c r="E1494" s="6"/>
    </row>
    <row r="1495" spans="1:5" x14ac:dyDescent="0.25">
      <c r="A1495" s="24" t="str">
        <f t="shared" si="27"/>
        <v>10/2023</v>
      </c>
      <c r="B1495" s="6" t="s">
        <v>20</v>
      </c>
      <c r="C1495" s="6" t="s">
        <v>91</v>
      </c>
      <c r="D1495" s="6"/>
      <c r="E1495" s="6"/>
    </row>
    <row r="1496" spans="1:5" x14ac:dyDescent="0.25">
      <c r="A1496" s="24" t="str">
        <f t="shared" si="27"/>
        <v>10/2023</v>
      </c>
      <c r="B1496" s="7" t="s">
        <v>22</v>
      </c>
      <c r="C1496" s="7" t="s">
        <v>23</v>
      </c>
      <c r="D1496" s="7" t="s">
        <v>24</v>
      </c>
      <c r="E1496" s="7" t="s">
        <v>25</v>
      </c>
    </row>
    <row r="1497" spans="1:5" x14ac:dyDescent="0.25">
      <c r="A1497" s="24" t="str">
        <f t="shared" si="27"/>
        <v>10/2023</v>
      </c>
      <c r="B1497" s="9">
        <v>45218</v>
      </c>
      <c r="C1497" s="10" t="s">
        <v>630</v>
      </c>
      <c r="D1497" s="10">
        <v>0</v>
      </c>
      <c r="E1497" s="10">
        <v>474.13</v>
      </c>
    </row>
    <row r="1498" spans="1:5" x14ac:dyDescent="0.25">
      <c r="A1498" s="24" t="str">
        <f t="shared" si="27"/>
        <v>10/2023</v>
      </c>
      <c r="B1498" s="9">
        <v>45214</v>
      </c>
      <c r="C1498" s="10" t="s">
        <v>631</v>
      </c>
      <c r="D1498" s="10">
        <v>0</v>
      </c>
      <c r="E1498" s="10">
        <v>20.32</v>
      </c>
    </row>
    <row r="1499" spans="1:5" x14ac:dyDescent="0.25">
      <c r="A1499" s="24" t="str">
        <f t="shared" si="27"/>
        <v>10/2023</v>
      </c>
      <c r="B1499" s="9">
        <v>45213</v>
      </c>
      <c r="C1499" s="10" t="s">
        <v>632</v>
      </c>
      <c r="D1499" s="10">
        <v>0</v>
      </c>
      <c r="E1499" s="10">
        <v>88.57</v>
      </c>
    </row>
    <row r="1500" spans="1:5" x14ac:dyDescent="0.25">
      <c r="A1500" s="24" t="str">
        <f t="shared" si="27"/>
        <v>10/2023</v>
      </c>
      <c r="B1500" s="9">
        <v>45199</v>
      </c>
      <c r="C1500" s="10" t="s">
        <v>633</v>
      </c>
      <c r="D1500" s="10">
        <v>0</v>
      </c>
      <c r="E1500" s="10">
        <v>113.31</v>
      </c>
    </row>
    <row r="1501" spans="1:5" x14ac:dyDescent="0.25">
      <c r="A1501" s="24" t="str">
        <f t="shared" si="27"/>
        <v>10/2023</v>
      </c>
      <c r="B1501" s="9">
        <v>45196</v>
      </c>
      <c r="C1501" s="10" t="s">
        <v>634</v>
      </c>
      <c r="D1501" s="10">
        <v>0</v>
      </c>
      <c r="E1501" s="10">
        <v>124.9</v>
      </c>
    </row>
    <row r="1502" spans="1:5" x14ac:dyDescent="0.25">
      <c r="A1502" s="24" t="str">
        <f t="shared" si="27"/>
        <v>10/2023</v>
      </c>
      <c r="B1502" s="9">
        <v>367</v>
      </c>
      <c r="C1502" s="10" t="s">
        <v>45</v>
      </c>
      <c r="D1502" s="10">
        <v>0</v>
      </c>
      <c r="E1502" s="10">
        <v>821.23</v>
      </c>
    </row>
    <row r="1503" spans="1:5" x14ac:dyDescent="0.25">
      <c r="A1503" s="24" t="str">
        <f t="shared" ref="A1503:A1564" si="28">"10/2023"</f>
        <v>10/2023</v>
      </c>
      <c r="B1503" s="6" t="s">
        <v>89</v>
      </c>
      <c r="C1503" s="6" t="s">
        <v>95</v>
      </c>
      <c r="D1503" s="6"/>
      <c r="E1503" s="6"/>
    </row>
    <row r="1504" spans="1:5" x14ac:dyDescent="0.25">
      <c r="A1504" s="24" t="str">
        <f t="shared" si="28"/>
        <v>10/2023</v>
      </c>
      <c r="B1504" s="6" t="s">
        <v>20</v>
      </c>
      <c r="C1504" s="6" t="s">
        <v>91</v>
      </c>
      <c r="D1504" s="6"/>
      <c r="E1504" s="6"/>
    </row>
    <row r="1505" spans="1:5" x14ac:dyDescent="0.25">
      <c r="A1505" s="24" t="str">
        <f t="shared" si="28"/>
        <v>10/2023</v>
      </c>
      <c r="B1505" s="7" t="s">
        <v>22</v>
      </c>
      <c r="C1505" s="7" t="s">
        <v>23</v>
      </c>
      <c r="D1505" s="7" t="s">
        <v>24</v>
      </c>
      <c r="E1505" s="7" t="s">
        <v>25</v>
      </c>
    </row>
    <row r="1506" spans="1:5" x14ac:dyDescent="0.25">
      <c r="A1506" s="24" t="str">
        <f t="shared" si="28"/>
        <v>10/2023</v>
      </c>
      <c r="B1506" s="9">
        <v>45179</v>
      </c>
      <c r="C1506" s="10" t="s">
        <v>635</v>
      </c>
      <c r="D1506" s="10">
        <v>0</v>
      </c>
      <c r="E1506" s="10">
        <v>765.89</v>
      </c>
    </row>
    <row r="1507" spans="1:5" x14ac:dyDescent="0.25">
      <c r="A1507" s="24" t="str">
        <f t="shared" si="28"/>
        <v>10/2023</v>
      </c>
      <c r="B1507" s="9">
        <v>45177</v>
      </c>
      <c r="C1507" s="10" t="s">
        <v>636</v>
      </c>
      <c r="D1507" s="10">
        <v>0</v>
      </c>
      <c r="E1507" s="10">
        <v>54.99</v>
      </c>
    </row>
    <row r="1508" spans="1:5" x14ac:dyDescent="0.25">
      <c r="A1508" s="24" t="str">
        <f t="shared" si="28"/>
        <v>10/2023</v>
      </c>
      <c r="B1508" s="9">
        <v>45171</v>
      </c>
      <c r="C1508" s="10" t="s">
        <v>637</v>
      </c>
      <c r="D1508" s="10">
        <v>0</v>
      </c>
      <c r="E1508" s="10">
        <v>-0.02</v>
      </c>
    </row>
    <row r="1509" spans="1:5" x14ac:dyDescent="0.25">
      <c r="A1509" s="24" t="str">
        <f t="shared" si="28"/>
        <v>10/2023</v>
      </c>
      <c r="B1509" s="9">
        <v>45171</v>
      </c>
      <c r="C1509" s="10" t="s">
        <v>638</v>
      </c>
      <c r="D1509" s="10">
        <v>0</v>
      </c>
      <c r="E1509" s="10">
        <v>62.49</v>
      </c>
    </row>
    <row r="1510" spans="1:5" x14ac:dyDescent="0.25">
      <c r="A1510" s="24" t="str">
        <f t="shared" si="28"/>
        <v>10/2023</v>
      </c>
      <c r="B1510" s="9">
        <v>45141</v>
      </c>
      <c r="C1510" s="10" t="s">
        <v>639</v>
      </c>
      <c r="D1510" s="10">
        <v>0</v>
      </c>
      <c r="E1510" s="10">
        <v>245.8</v>
      </c>
    </row>
    <row r="1511" spans="1:5" x14ac:dyDescent="0.25">
      <c r="A1511" s="24" t="str">
        <f t="shared" si="28"/>
        <v>10/2023</v>
      </c>
      <c r="B1511" s="9">
        <v>45118</v>
      </c>
      <c r="C1511" s="10" t="s">
        <v>640</v>
      </c>
      <c r="D1511" s="10">
        <v>0</v>
      </c>
      <c r="E1511" s="10">
        <v>448.99</v>
      </c>
    </row>
    <row r="1512" spans="1:5" x14ac:dyDescent="0.25">
      <c r="A1512" s="24" t="str">
        <f t="shared" si="28"/>
        <v>10/2023</v>
      </c>
      <c r="B1512" s="9">
        <v>367</v>
      </c>
      <c r="C1512" s="10" t="s">
        <v>45</v>
      </c>
      <c r="D1512" s="10">
        <v>0</v>
      </c>
      <c r="E1512" s="11">
        <v>1578.16</v>
      </c>
    </row>
    <row r="1513" spans="1:5" x14ac:dyDescent="0.25">
      <c r="A1513" s="24" t="str">
        <f t="shared" si="28"/>
        <v>10/2023</v>
      </c>
      <c r="B1513" s="6" t="s">
        <v>102</v>
      </c>
      <c r="C1513" s="6" t="s">
        <v>103</v>
      </c>
      <c r="D1513" s="6"/>
      <c r="E1513" s="6"/>
    </row>
    <row r="1514" spans="1:5" x14ac:dyDescent="0.25">
      <c r="A1514" s="24" t="str">
        <f t="shared" si="28"/>
        <v>10/2023</v>
      </c>
      <c r="B1514" s="6" t="s">
        <v>20</v>
      </c>
      <c r="C1514" s="6" t="s">
        <v>104</v>
      </c>
      <c r="D1514" s="6"/>
      <c r="E1514" s="6"/>
    </row>
    <row r="1515" spans="1:5" x14ac:dyDescent="0.25">
      <c r="A1515" s="24" t="str">
        <f t="shared" si="28"/>
        <v>10/2023</v>
      </c>
      <c r="B1515" s="7" t="s">
        <v>22</v>
      </c>
      <c r="C1515" s="7" t="s">
        <v>23</v>
      </c>
      <c r="D1515" s="7" t="s">
        <v>24</v>
      </c>
      <c r="E1515" s="7" t="s">
        <v>25</v>
      </c>
    </row>
    <row r="1516" spans="1:5" x14ac:dyDescent="0.25">
      <c r="A1516" s="24" t="str">
        <f t="shared" si="28"/>
        <v>10/2023</v>
      </c>
      <c r="B1516" s="9">
        <v>45216</v>
      </c>
      <c r="C1516" s="10" t="s">
        <v>71</v>
      </c>
      <c r="D1516" s="10">
        <v>0</v>
      </c>
      <c r="E1516" s="10">
        <v>13.5</v>
      </c>
    </row>
    <row r="1517" spans="1:5" x14ac:dyDescent="0.25">
      <c r="A1517" s="24" t="str">
        <f t="shared" si="28"/>
        <v>10/2023</v>
      </c>
      <c r="B1517" s="9">
        <v>45215</v>
      </c>
      <c r="C1517" s="10" t="s">
        <v>491</v>
      </c>
      <c r="D1517" s="10">
        <v>0</v>
      </c>
      <c r="E1517" s="10">
        <v>11.49</v>
      </c>
    </row>
    <row r="1518" spans="1:5" x14ac:dyDescent="0.25">
      <c r="A1518" s="24" t="str">
        <f t="shared" si="28"/>
        <v>10/2023</v>
      </c>
      <c r="B1518" s="9">
        <v>45212</v>
      </c>
      <c r="C1518" s="10" t="s">
        <v>641</v>
      </c>
      <c r="D1518" s="10">
        <v>0</v>
      </c>
      <c r="E1518" s="10">
        <v>18</v>
      </c>
    </row>
    <row r="1519" spans="1:5" x14ac:dyDescent="0.25">
      <c r="A1519" s="24" t="str">
        <f t="shared" si="28"/>
        <v>10/2023</v>
      </c>
      <c r="B1519" s="9">
        <v>45212</v>
      </c>
      <c r="C1519" s="10" t="s">
        <v>642</v>
      </c>
      <c r="D1519" s="10">
        <v>0</v>
      </c>
      <c r="E1519" s="10">
        <v>72</v>
      </c>
    </row>
    <row r="1520" spans="1:5" x14ac:dyDescent="0.25">
      <c r="A1520" s="24" t="str">
        <f t="shared" si="28"/>
        <v>10/2023</v>
      </c>
      <c r="B1520" s="9">
        <v>45212</v>
      </c>
      <c r="C1520" s="10" t="s">
        <v>643</v>
      </c>
      <c r="D1520" s="10">
        <v>0</v>
      </c>
      <c r="E1520" s="10">
        <v>13.99</v>
      </c>
    </row>
    <row r="1521" spans="1:5" x14ac:dyDescent="0.25">
      <c r="A1521" s="24" t="str">
        <f t="shared" si="28"/>
        <v>10/2023</v>
      </c>
      <c r="B1521" s="9">
        <v>45212</v>
      </c>
      <c r="C1521" s="10" t="s">
        <v>131</v>
      </c>
      <c r="D1521" s="10">
        <v>0</v>
      </c>
      <c r="E1521" s="10">
        <v>20</v>
      </c>
    </row>
    <row r="1522" spans="1:5" x14ac:dyDescent="0.25">
      <c r="A1522" s="24" t="str">
        <f t="shared" si="28"/>
        <v>10/2023</v>
      </c>
      <c r="B1522" s="9">
        <v>45210</v>
      </c>
      <c r="C1522" s="10" t="s">
        <v>644</v>
      </c>
      <c r="D1522" s="10">
        <v>0</v>
      </c>
      <c r="E1522" s="10">
        <v>69</v>
      </c>
    </row>
    <row r="1523" spans="1:5" x14ac:dyDescent="0.25">
      <c r="A1523" s="24" t="str">
        <f t="shared" si="28"/>
        <v>10/2023</v>
      </c>
      <c r="B1523" s="9">
        <v>45210</v>
      </c>
      <c r="C1523" s="10" t="s">
        <v>252</v>
      </c>
      <c r="D1523" s="10">
        <v>0</v>
      </c>
      <c r="E1523" s="10">
        <v>12.84</v>
      </c>
    </row>
    <row r="1524" spans="1:5" x14ac:dyDescent="0.25">
      <c r="A1524" s="24" t="str">
        <f t="shared" si="28"/>
        <v>10/2023</v>
      </c>
      <c r="B1524" s="9">
        <v>45210</v>
      </c>
      <c r="C1524" s="10" t="s">
        <v>645</v>
      </c>
      <c r="D1524" s="10">
        <v>0</v>
      </c>
      <c r="E1524" s="10">
        <v>13.5</v>
      </c>
    </row>
    <row r="1525" spans="1:5" x14ac:dyDescent="0.25">
      <c r="A1525" s="24" t="str">
        <f t="shared" si="28"/>
        <v>10/2023</v>
      </c>
      <c r="B1525" s="9">
        <v>45209</v>
      </c>
      <c r="C1525" s="10" t="s">
        <v>646</v>
      </c>
      <c r="D1525" s="10">
        <v>0</v>
      </c>
      <c r="E1525" s="10">
        <v>6.63</v>
      </c>
    </row>
    <row r="1526" spans="1:5" x14ac:dyDescent="0.25">
      <c r="A1526" s="24" t="str">
        <f t="shared" si="28"/>
        <v>10/2023</v>
      </c>
      <c r="B1526" s="9">
        <v>45209</v>
      </c>
      <c r="C1526" s="10" t="s">
        <v>647</v>
      </c>
      <c r="D1526" s="10">
        <v>0</v>
      </c>
      <c r="E1526" s="10">
        <v>22</v>
      </c>
    </row>
    <row r="1527" spans="1:5" x14ac:dyDescent="0.25">
      <c r="A1527" s="24" t="str">
        <f t="shared" si="28"/>
        <v>10/2023</v>
      </c>
      <c r="B1527" s="9">
        <v>45209</v>
      </c>
      <c r="C1527" s="10" t="s">
        <v>648</v>
      </c>
      <c r="D1527" s="10">
        <v>0</v>
      </c>
      <c r="E1527" s="10">
        <v>327</v>
      </c>
    </row>
    <row r="1528" spans="1:5" x14ac:dyDescent="0.25">
      <c r="A1528" s="24" t="str">
        <f t="shared" si="28"/>
        <v>10/2023</v>
      </c>
      <c r="B1528" s="9">
        <v>45208</v>
      </c>
      <c r="C1528" s="10" t="s">
        <v>293</v>
      </c>
      <c r="D1528" s="10">
        <v>0</v>
      </c>
      <c r="E1528" s="10">
        <v>197.47</v>
      </c>
    </row>
    <row r="1529" spans="1:5" x14ac:dyDescent="0.25">
      <c r="A1529" s="24" t="str">
        <f t="shared" si="28"/>
        <v>10/2023</v>
      </c>
      <c r="B1529" s="9">
        <v>45208</v>
      </c>
      <c r="C1529" s="10" t="s">
        <v>201</v>
      </c>
      <c r="D1529" s="10">
        <v>0</v>
      </c>
      <c r="E1529" s="10">
        <v>24.93</v>
      </c>
    </row>
    <row r="1530" spans="1:5" x14ac:dyDescent="0.25">
      <c r="A1530" s="24" t="str">
        <f t="shared" si="28"/>
        <v>10/2023</v>
      </c>
      <c r="B1530" s="9">
        <v>45208</v>
      </c>
      <c r="C1530" s="10" t="s">
        <v>201</v>
      </c>
      <c r="D1530" s="10">
        <v>0</v>
      </c>
      <c r="E1530" s="10">
        <v>34.94</v>
      </c>
    </row>
    <row r="1531" spans="1:5" x14ac:dyDescent="0.25">
      <c r="A1531" s="24" t="str">
        <f t="shared" si="28"/>
        <v>10/2023</v>
      </c>
      <c r="B1531" s="9">
        <v>45208</v>
      </c>
      <c r="C1531" s="10" t="s">
        <v>202</v>
      </c>
      <c r="D1531" s="10">
        <v>0</v>
      </c>
      <c r="E1531" s="10">
        <v>69</v>
      </c>
    </row>
    <row r="1532" spans="1:5" x14ac:dyDescent="0.25">
      <c r="A1532" s="24" t="str">
        <f t="shared" si="28"/>
        <v>10/2023</v>
      </c>
      <c r="B1532" s="9">
        <v>45206</v>
      </c>
      <c r="C1532" s="10" t="s">
        <v>164</v>
      </c>
      <c r="D1532" s="10">
        <v>0</v>
      </c>
      <c r="E1532" s="10">
        <v>37.090000000000003</v>
      </c>
    </row>
    <row r="1533" spans="1:5" x14ac:dyDescent="0.25">
      <c r="A1533" s="24" t="str">
        <f t="shared" si="28"/>
        <v>10/2023</v>
      </c>
      <c r="B1533" s="9">
        <v>45203</v>
      </c>
      <c r="C1533" s="10" t="s">
        <v>106</v>
      </c>
      <c r="D1533" s="10">
        <v>0</v>
      </c>
      <c r="E1533" s="10">
        <v>50.97</v>
      </c>
    </row>
    <row r="1534" spans="1:5" x14ac:dyDescent="0.25">
      <c r="A1534" s="24" t="str">
        <f t="shared" si="28"/>
        <v>10/2023</v>
      </c>
      <c r="B1534" s="9">
        <v>45203</v>
      </c>
      <c r="C1534" s="10" t="s">
        <v>130</v>
      </c>
      <c r="D1534" s="10">
        <v>0</v>
      </c>
      <c r="E1534" s="10">
        <v>29.9</v>
      </c>
    </row>
    <row r="1535" spans="1:5" x14ac:dyDescent="0.25">
      <c r="A1535" s="24" t="str">
        <f t="shared" si="28"/>
        <v>10/2023</v>
      </c>
      <c r="B1535" s="9">
        <v>45203</v>
      </c>
      <c r="C1535" s="10" t="s">
        <v>71</v>
      </c>
      <c r="D1535" s="10">
        <v>0</v>
      </c>
      <c r="E1535" s="10">
        <v>13.5</v>
      </c>
    </row>
    <row r="1536" spans="1:5" x14ac:dyDescent="0.25">
      <c r="A1536" s="24" t="str">
        <f t="shared" si="28"/>
        <v>10/2023</v>
      </c>
      <c r="B1536" s="9">
        <v>45201</v>
      </c>
      <c r="C1536" s="10" t="s">
        <v>237</v>
      </c>
      <c r="D1536" s="10">
        <v>0</v>
      </c>
      <c r="E1536" s="10">
        <v>57.42</v>
      </c>
    </row>
    <row r="1537" spans="1:5" x14ac:dyDescent="0.25">
      <c r="A1537" s="24" t="str">
        <f t="shared" si="28"/>
        <v>10/2023</v>
      </c>
      <c r="B1537" s="9">
        <v>45201</v>
      </c>
      <c r="C1537" s="10" t="s">
        <v>649</v>
      </c>
      <c r="D1537" s="10">
        <v>0</v>
      </c>
      <c r="E1537" s="10">
        <v>87.88</v>
      </c>
    </row>
    <row r="1538" spans="1:5" x14ac:dyDescent="0.25">
      <c r="A1538" s="24" t="str">
        <f t="shared" si="28"/>
        <v>10/2023</v>
      </c>
      <c r="B1538" s="9">
        <v>45201</v>
      </c>
      <c r="C1538" s="10" t="s">
        <v>650</v>
      </c>
      <c r="D1538" s="10">
        <v>0</v>
      </c>
      <c r="E1538" s="10">
        <v>37</v>
      </c>
    </row>
    <row r="1539" spans="1:5" x14ac:dyDescent="0.25">
      <c r="A1539" s="24" t="str">
        <f t="shared" si="28"/>
        <v>10/2023</v>
      </c>
      <c r="B1539" s="9">
        <v>45201</v>
      </c>
      <c r="C1539" s="10" t="s">
        <v>651</v>
      </c>
      <c r="D1539" s="10">
        <v>0</v>
      </c>
      <c r="E1539" s="10">
        <v>63.6</v>
      </c>
    </row>
    <row r="1540" spans="1:5" x14ac:dyDescent="0.25">
      <c r="A1540" s="24" t="str">
        <f t="shared" si="28"/>
        <v>10/2023</v>
      </c>
      <c r="B1540" s="9">
        <v>45201</v>
      </c>
      <c r="C1540" s="10" t="s">
        <v>652</v>
      </c>
      <c r="D1540" s="10">
        <v>0</v>
      </c>
      <c r="E1540" s="10">
        <v>110</v>
      </c>
    </row>
    <row r="1541" spans="1:5" x14ac:dyDescent="0.25">
      <c r="A1541" s="24" t="str">
        <f t="shared" si="28"/>
        <v>10/2023</v>
      </c>
      <c r="B1541" s="9">
        <v>45201</v>
      </c>
      <c r="C1541" s="10" t="s">
        <v>653</v>
      </c>
      <c r="D1541" s="10">
        <v>0</v>
      </c>
      <c r="E1541" s="10">
        <v>74</v>
      </c>
    </row>
    <row r="1542" spans="1:5" x14ac:dyDescent="0.25">
      <c r="A1542" s="24" t="str">
        <f t="shared" si="28"/>
        <v>10/2023</v>
      </c>
      <c r="B1542" s="9">
        <v>45200</v>
      </c>
      <c r="C1542" s="10" t="s">
        <v>654</v>
      </c>
      <c r="D1542" s="10">
        <v>0</v>
      </c>
      <c r="E1542" s="10">
        <v>10</v>
      </c>
    </row>
    <row r="1543" spans="1:5" x14ac:dyDescent="0.25">
      <c r="A1543" s="24" t="str">
        <f t="shared" si="28"/>
        <v>10/2023</v>
      </c>
      <c r="B1543" s="9">
        <v>45200</v>
      </c>
      <c r="C1543" s="10" t="s">
        <v>655</v>
      </c>
      <c r="D1543" s="10">
        <v>0</v>
      </c>
      <c r="E1543" s="10">
        <v>44</v>
      </c>
    </row>
    <row r="1544" spans="1:5" x14ac:dyDescent="0.25">
      <c r="A1544" s="24" t="str">
        <f t="shared" si="28"/>
        <v>10/2023</v>
      </c>
      <c r="B1544" s="9">
        <v>45200</v>
      </c>
      <c r="C1544" s="10" t="s">
        <v>656</v>
      </c>
      <c r="D1544" s="10">
        <v>0</v>
      </c>
      <c r="E1544" s="10">
        <v>13</v>
      </c>
    </row>
    <row r="1545" spans="1:5" x14ac:dyDescent="0.25">
      <c r="A1545" s="24" t="str">
        <f t="shared" si="28"/>
        <v>10/2023</v>
      </c>
      <c r="B1545" s="9">
        <v>367</v>
      </c>
      <c r="C1545" s="10" t="s">
        <v>45</v>
      </c>
      <c r="D1545" s="10">
        <v>0</v>
      </c>
      <c r="E1545" s="11">
        <v>1554.65</v>
      </c>
    </row>
    <row r="1546" spans="1:5" x14ac:dyDescent="0.25">
      <c r="A1546" s="24" t="str">
        <f t="shared" si="28"/>
        <v>10/2023</v>
      </c>
      <c r="B1546" s="10"/>
      <c r="C1546" s="10"/>
      <c r="D1546" s="10"/>
      <c r="E1546" s="10"/>
    </row>
    <row r="1547" spans="1:5" x14ac:dyDescent="0.25">
      <c r="A1547" s="24" t="str">
        <f t="shared" si="28"/>
        <v>10/2023</v>
      </c>
      <c r="B1547" s="6"/>
      <c r="C1547" s="6" t="s">
        <v>139</v>
      </c>
      <c r="D1547" s="6"/>
      <c r="E1547" s="6"/>
    </row>
    <row r="1548" spans="1:5" x14ac:dyDescent="0.25">
      <c r="A1548" s="24" t="str">
        <f t="shared" si="28"/>
        <v>10/2023</v>
      </c>
      <c r="B1548" s="10"/>
      <c r="C1548" s="10" t="s">
        <v>140</v>
      </c>
      <c r="D1548" s="10"/>
      <c r="E1548" s="11">
        <v>11914.22</v>
      </c>
    </row>
    <row r="1549" spans="1:5" x14ac:dyDescent="0.25">
      <c r="A1549" s="24" t="str">
        <f t="shared" si="28"/>
        <v>10/2023</v>
      </c>
      <c r="B1549" s="10"/>
      <c r="C1549" s="10" t="s">
        <v>141</v>
      </c>
      <c r="D1549" s="10"/>
      <c r="E1549" s="11">
        <v>11914.22</v>
      </c>
    </row>
    <row r="1550" spans="1:5" x14ac:dyDescent="0.25">
      <c r="A1550" s="24" t="str">
        <f t="shared" si="28"/>
        <v>10/2023</v>
      </c>
      <c r="B1550" s="10"/>
      <c r="C1550" s="10" t="s">
        <v>142</v>
      </c>
      <c r="D1550" s="10"/>
      <c r="E1550" s="11">
        <v>11914.24</v>
      </c>
    </row>
    <row r="1551" spans="1:5" x14ac:dyDescent="0.25">
      <c r="A1551" s="24" t="str">
        <f t="shared" si="28"/>
        <v>10/2023</v>
      </c>
      <c r="B1551" s="10"/>
      <c r="C1551" s="10" t="s">
        <v>143</v>
      </c>
      <c r="D1551" s="10"/>
      <c r="E1551" s="11">
        <v>7674.39</v>
      </c>
    </row>
    <row r="1552" spans="1:5" x14ac:dyDescent="0.25">
      <c r="A1552" s="24" t="str">
        <f t="shared" si="28"/>
        <v>10/2023</v>
      </c>
      <c r="B1552" s="10"/>
      <c r="C1552" s="10" t="s">
        <v>144</v>
      </c>
      <c r="D1552" s="10">
        <v>0</v>
      </c>
      <c r="E1552" s="10"/>
    </row>
    <row r="1553" spans="1:5" x14ac:dyDescent="0.25">
      <c r="A1553" s="24" t="str">
        <f t="shared" si="28"/>
        <v>10/2023</v>
      </c>
      <c r="B1553" s="10"/>
      <c r="C1553" s="10" t="s">
        <v>145</v>
      </c>
      <c r="D1553" s="10"/>
      <c r="E1553" s="11">
        <v>7674.39</v>
      </c>
    </row>
    <row r="1554" spans="1:5" x14ac:dyDescent="0.25">
      <c r="A1554" s="24" t="str">
        <f t="shared" si="28"/>
        <v>10/2023</v>
      </c>
      <c r="B1554" s="10"/>
      <c r="C1554" s="10" t="s">
        <v>146</v>
      </c>
      <c r="D1554" s="10"/>
      <c r="E1554" s="10">
        <v>5.35</v>
      </c>
    </row>
    <row r="1555" spans="1:5" x14ac:dyDescent="0.25">
      <c r="A1555" s="24" t="str">
        <f t="shared" si="28"/>
        <v>10/2023</v>
      </c>
      <c r="B1555" s="6"/>
      <c r="C1555" s="6" t="s">
        <v>147</v>
      </c>
      <c r="D1555" s="6"/>
      <c r="E1555" s="6"/>
    </row>
    <row r="1556" spans="1:5" x14ac:dyDescent="0.25">
      <c r="A1556" s="24" t="str">
        <f t="shared" si="28"/>
        <v>10/2023</v>
      </c>
      <c r="B1556" s="10"/>
      <c r="C1556" s="10" t="s">
        <v>148</v>
      </c>
      <c r="D1556" s="10"/>
      <c r="E1556" s="11">
        <v>34576</v>
      </c>
    </row>
    <row r="1557" spans="1:5" x14ac:dyDescent="0.25">
      <c r="A1557" s="24" t="str">
        <f t="shared" si="28"/>
        <v>10/2023</v>
      </c>
      <c r="B1557" s="10"/>
      <c r="C1557" s="10" t="s">
        <v>149</v>
      </c>
      <c r="D1557" s="10"/>
      <c r="E1557" s="10">
        <v>0</v>
      </c>
    </row>
    <row r="1558" spans="1:5" x14ac:dyDescent="0.25">
      <c r="A1558" s="24" t="str">
        <f t="shared" si="28"/>
        <v>10/2023</v>
      </c>
      <c r="B1558" s="6"/>
      <c r="C1558" s="6" t="s">
        <v>150</v>
      </c>
      <c r="D1558" s="6"/>
      <c r="E1558" s="6"/>
    </row>
    <row r="1559" spans="1:5" x14ac:dyDescent="0.25">
      <c r="A1559" s="24" t="str">
        <f t="shared" si="28"/>
        <v>10/2023</v>
      </c>
      <c r="B1559" s="10"/>
      <c r="C1559" s="10" t="s">
        <v>151</v>
      </c>
      <c r="D1559" s="10"/>
      <c r="E1559" s="10">
        <v>0</v>
      </c>
    </row>
    <row r="1560" spans="1:5" ht="30" x14ac:dyDescent="0.25">
      <c r="A1560" s="24" t="str">
        <f t="shared" si="28"/>
        <v>10/2023</v>
      </c>
      <c r="B1560" s="10"/>
      <c r="C1560" s="10" t="s">
        <v>152</v>
      </c>
      <c r="D1560" s="10"/>
      <c r="E1560" s="10">
        <v>0</v>
      </c>
    </row>
    <row r="1561" spans="1:5" x14ac:dyDescent="0.25">
      <c r="A1561" s="24" t="str">
        <f t="shared" si="28"/>
        <v>10/2023</v>
      </c>
      <c r="B1561" s="10"/>
      <c r="C1561" s="10" t="s">
        <v>153</v>
      </c>
      <c r="D1561" s="10"/>
      <c r="E1561" s="10">
        <v>0</v>
      </c>
    </row>
    <row r="1562" spans="1:5" x14ac:dyDescent="0.25">
      <c r="A1562" s="24" t="str">
        <f t="shared" si="28"/>
        <v>10/2023</v>
      </c>
      <c r="B1562" s="10"/>
      <c r="C1562" s="10" t="s">
        <v>154</v>
      </c>
      <c r="D1562" s="10"/>
      <c r="E1562" s="10">
        <v>0</v>
      </c>
    </row>
    <row r="1563" spans="1:5" x14ac:dyDescent="0.25">
      <c r="A1563" s="24"/>
      <c r="B1563" s="10"/>
      <c r="C1563" s="10"/>
      <c r="D1563" s="10"/>
      <c r="E1563" s="10"/>
    </row>
    <row r="1564" spans="1:5" x14ac:dyDescent="0.25">
      <c r="A1564" s="24" t="str">
        <f>"11/2023"</f>
        <v>11/2023</v>
      </c>
      <c r="B1564" s="5" t="s">
        <v>17</v>
      </c>
      <c r="C1564" s="5"/>
      <c r="D1564" s="5"/>
      <c r="E1564" s="5"/>
    </row>
    <row r="1565" spans="1:5" x14ac:dyDescent="0.25">
      <c r="A1565" s="24" t="str">
        <f t="shared" ref="A1565:A1628" si="29">"11/2023"</f>
        <v>11/2023</v>
      </c>
      <c r="B1565" s="6" t="s">
        <v>18</v>
      </c>
      <c r="C1565" s="6" t="s">
        <v>19</v>
      </c>
      <c r="D1565" s="6"/>
      <c r="E1565" s="6"/>
    </row>
    <row r="1566" spans="1:5" x14ac:dyDescent="0.25">
      <c r="A1566" s="24" t="str">
        <f t="shared" si="29"/>
        <v>11/2023</v>
      </c>
      <c r="B1566" s="6" t="s">
        <v>20</v>
      </c>
      <c r="C1566" s="6" t="s">
        <v>21</v>
      </c>
      <c r="D1566" s="6"/>
      <c r="E1566" s="6"/>
    </row>
    <row r="1567" spans="1:5" x14ac:dyDescent="0.25">
      <c r="A1567" s="24" t="str">
        <f t="shared" si="29"/>
        <v>11/2023</v>
      </c>
      <c r="B1567" s="7" t="s">
        <v>22</v>
      </c>
      <c r="C1567" s="7" t="s">
        <v>23</v>
      </c>
      <c r="D1567" s="7" t="s">
        <v>24</v>
      </c>
      <c r="E1567" s="7" t="s">
        <v>25</v>
      </c>
    </row>
    <row r="1568" spans="1:5" x14ac:dyDescent="0.25">
      <c r="A1568" s="24" t="str">
        <f t="shared" si="29"/>
        <v>11/2023</v>
      </c>
      <c r="B1568" s="9">
        <v>45237</v>
      </c>
      <c r="C1568" s="10" t="s">
        <v>201</v>
      </c>
      <c r="D1568" s="10">
        <v>0</v>
      </c>
      <c r="E1568" s="10">
        <v>20.12</v>
      </c>
    </row>
    <row r="1569" spans="1:5" x14ac:dyDescent="0.25">
      <c r="A1569" s="24" t="str">
        <f t="shared" si="29"/>
        <v>11/2023</v>
      </c>
      <c r="B1569" s="9">
        <v>45237</v>
      </c>
      <c r="C1569" s="10" t="s">
        <v>201</v>
      </c>
      <c r="D1569" s="10">
        <v>0</v>
      </c>
      <c r="E1569" s="10">
        <v>3</v>
      </c>
    </row>
    <row r="1570" spans="1:5" x14ac:dyDescent="0.25">
      <c r="A1570" s="24" t="str">
        <f t="shared" si="29"/>
        <v>11/2023</v>
      </c>
      <c r="B1570" s="9">
        <v>45237</v>
      </c>
      <c r="C1570" s="10" t="s">
        <v>201</v>
      </c>
      <c r="D1570" s="10">
        <v>0</v>
      </c>
      <c r="E1570" s="10">
        <v>54.93</v>
      </c>
    </row>
    <row r="1571" spans="1:5" x14ac:dyDescent="0.25">
      <c r="A1571" s="24" t="str">
        <f t="shared" si="29"/>
        <v>11/2023</v>
      </c>
      <c r="B1571" s="9">
        <v>45236</v>
      </c>
      <c r="C1571" s="10" t="s">
        <v>201</v>
      </c>
      <c r="D1571" s="10">
        <v>0</v>
      </c>
      <c r="E1571" s="10">
        <v>19.95</v>
      </c>
    </row>
    <row r="1572" spans="1:5" x14ac:dyDescent="0.25">
      <c r="A1572" s="24" t="str">
        <f t="shared" si="29"/>
        <v>11/2023</v>
      </c>
      <c r="B1572" s="9">
        <v>45236</v>
      </c>
      <c r="C1572" s="10" t="s">
        <v>201</v>
      </c>
      <c r="D1572" s="10">
        <v>0</v>
      </c>
      <c r="E1572" s="10">
        <v>14.87</v>
      </c>
    </row>
    <row r="1573" spans="1:5" x14ac:dyDescent="0.25">
      <c r="A1573" s="24" t="str">
        <f t="shared" si="29"/>
        <v>11/2023</v>
      </c>
      <c r="B1573" s="9">
        <v>45236</v>
      </c>
      <c r="C1573" s="10" t="s">
        <v>201</v>
      </c>
      <c r="D1573" s="10">
        <v>0</v>
      </c>
      <c r="E1573" s="10">
        <v>29.91</v>
      </c>
    </row>
    <row r="1574" spans="1:5" x14ac:dyDescent="0.25">
      <c r="A1574" s="24" t="str">
        <f t="shared" si="29"/>
        <v>11/2023</v>
      </c>
      <c r="B1574" s="9">
        <v>45235</v>
      </c>
      <c r="C1574" s="10" t="s">
        <v>201</v>
      </c>
      <c r="D1574" s="10">
        <v>0</v>
      </c>
      <c r="E1574" s="10">
        <v>13.9</v>
      </c>
    </row>
    <row r="1575" spans="1:5" x14ac:dyDescent="0.25">
      <c r="A1575" s="24" t="str">
        <f t="shared" si="29"/>
        <v>11/2023</v>
      </c>
      <c r="B1575" s="9">
        <v>45235</v>
      </c>
      <c r="C1575" s="10" t="s">
        <v>201</v>
      </c>
      <c r="D1575" s="10">
        <v>0</v>
      </c>
      <c r="E1575" s="10">
        <v>21.93</v>
      </c>
    </row>
    <row r="1576" spans="1:5" x14ac:dyDescent="0.25">
      <c r="A1576" s="24" t="str">
        <f t="shared" si="29"/>
        <v>11/2023</v>
      </c>
      <c r="B1576" s="9">
        <v>45235</v>
      </c>
      <c r="C1576" s="10" t="s">
        <v>201</v>
      </c>
      <c r="D1576" s="10">
        <v>0</v>
      </c>
      <c r="E1576" s="10">
        <v>14.02</v>
      </c>
    </row>
    <row r="1577" spans="1:5" x14ac:dyDescent="0.25">
      <c r="A1577" s="24" t="str">
        <f t="shared" si="29"/>
        <v>11/2023</v>
      </c>
      <c r="B1577" s="9">
        <v>45234</v>
      </c>
      <c r="C1577" s="10" t="s">
        <v>657</v>
      </c>
      <c r="D1577" s="10">
        <v>0</v>
      </c>
      <c r="E1577" s="10">
        <v>22.6</v>
      </c>
    </row>
    <row r="1578" spans="1:5" x14ac:dyDescent="0.25">
      <c r="A1578" s="24" t="str">
        <f t="shared" si="29"/>
        <v>11/2023</v>
      </c>
      <c r="B1578" s="9">
        <v>45233</v>
      </c>
      <c r="C1578" s="10" t="s">
        <v>658</v>
      </c>
      <c r="D1578" s="10">
        <v>0</v>
      </c>
      <c r="E1578" s="10">
        <v>81.8</v>
      </c>
    </row>
    <row r="1579" spans="1:5" x14ac:dyDescent="0.25">
      <c r="A1579" s="24" t="str">
        <f t="shared" si="29"/>
        <v>11/2023</v>
      </c>
      <c r="B1579" s="9">
        <v>45232</v>
      </c>
      <c r="C1579" s="10" t="s">
        <v>39</v>
      </c>
      <c r="D1579" s="10">
        <v>0</v>
      </c>
      <c r="E1579" s="10">
        <v>209</v>
      </c>
    </row>
    <row r="1580" spans="1:5" x14ac:dyDescent="0.25">
      <c r="A1580" s="24" t="str">
        <f t="shared" si="29"/>
        <v>11/2023</v>
      </c>
      <c r="B1580" s="9">
        <v>45231</v>
      </c>
      <c r="C1580" s="10" t="s">
        <v>72</v>
      </c>
      <c r="D1580" s="10">
        <v>0</v>
      </c>
      <c r="E1580" s="10">
        <v>21.1</v>
      </c>
    </row>
    <row r="1581" spans="1:5" x14ac:dyDescent="0.25">
      <c r="A1581" s="24" t="str">
        <f t="shared" si="29"/>
        <v>11/2023</v>
      </c>
      <c r="B1581" s="9">
        <v>45231</v>
      </c>
      <c r="C1581" s="10" t="s">
        <v>659</v>
      </c>
      <c r="D1581" s="10">
        <v>0</v>
      </c>
      <c r="E1581" s="10">
        <v>35</v>
      </c>
    </row>
    <row r="1582" spans="1:5" x14ac:dyDescent="0.25">
      <c r="A1582" s="24" t="str">
        <f t="shared" si="29"/>
        <v>11/2023</v>
      </c>
      <c r="B1582" s="9">
        <v>45231</v>
      </c>
      <c r="C1582" s="10" t="s">
        <v>275</v>
      </c>
      <c r="D1582" s="10">
        <v>0</v>
      </c>
      <c r="E1582" s="10">
        <v>118.5</v>
      </c>
    </row>
    <row r="1583" spans="1:5" x14ac:dyDescent="0.25">
      <c r="A1583" s="24" t="str">
        <f t="shared" si="29"/>
        <v>11/2023</v>
      </c>
      <c r="B1583" s="9">
        <v>45230</v>
      </c>
      <c r="C1583" s="10" t="s">
        <v>660</v>
      </c>
      <c r="D1583" s="10">
        <v>0</v>
      </c>
      <c r="E1583" s="10">
        <v>43.84</v>
      </c>
    </row>
    <row r="1584" spans="1:5" x14ac:dyDescent="0.25">
      <c r="A1584" s="24" t="str">
        <f t="shared" si="29"/>
        <v>11/2023</v>
      </c>
      <c r="B1584" s="9">
        <v>45230</v>
      </c>
      <c r="C1584" s="10" t="s">
        <v>27</v>
      </c>
      <c r="D1584" s="10">
        <v>0</v>
      </c>
      <c r="E1584" s="10">
        <v>142.72</v>
      </c>
    </row>
    <row r="1585" spans="1:5" x14ac:dyDescent="0.25">
      <c r="A1585" s="24" t="str">
        <f t="shared" si="29"/>
        <v>11/2023</v>
      </c>
      <c r="B1585" s="9">
        <v>45230</v>
      </c>
      <c r="C1585" s="10" t="s">
        <v>661</v>
      </c>
      <c r="D1585" s="10">
        <v>0</v>
      </c>
      <c r="E1585" s="10">
        <v>249.81</v>
      </c>
    </row>
    <row r="1586" spans="1:5" x14ac:dyDescent="0.25">
      <c r="A1586" s="24" t="str">
        <f t="shared" si="29"/>
        <v>11/2023</v>
      </c>
      <c r="B1586" s="9">
        <v>45229</v>
      </c>
      <c r="C1586" s="10" t="s">
        <v>662</v>
      </c>
      <c r="D1586" s="10">
        <v>0</v>
      </c>
      <c r="E1586" s="11">
        <v>-7674.37</v>
      </c>
    </row>
    <row r="1587" spans="1:5" x14ac:dyDescent="0.25">
      <c r="A1587" s="24" t="str">
        <f t="shared" si="29"/>
        <v>11/2023</v>
      </c>
      <c r="B1587" s="9">
        <v>45229</v>
      </c>
      <c r="C1587" s="10" t="s">
        <v>79</v>
      </c>
      <c r="D1587" s="10">
        <v>0</v>
      </c>
      <c r="E1587" s="10">
        <v>33.5</v>
      </c>
    </row>
    <row r="1588" spans="1:5" x14ac:dyDescent="0.25">
      <c r="A1588" s="24" t="str">
        <f t="shared" si="29"/>
        <v>11/2023</v>
      </c>
      <c r="B1588" s="9">
        <v>45229</v>
      </c>
      <c r="C1588" s="10" t="s">
        <v>663</v>
      </c>
      <c r="D1588" s="10">
        <v>0</v>
      </c>
      <c r="E1588" s="10">
        <v>115.97</v>
      </c>
    </row>
    <row r="1589" spans="1:5" x14ac:dyDescent="0.25">
      <c r="A1589" s="24" t="str">
        <f t="shared" si="29"/>
        <v>11/2023</v>
      </c>
      <c r="B1589" s="9">
        <v>45229</v>
      </c>
      <c r="C1589" s="10" t="s">
        <v>63</v>
      </c>
      <c r="D1589" s="10">
        <v>0</v>
      </c>
      <c r="E1589" s="10">
        <v>68.69</v>
      </c>
    </row>
    <row r="1590" spans="1:5" x14ac:dyDescent="0.25">
      <c r="A1590" s="24" t="str">
        <f t="shared" si="29"/>
        <v>11/2023</v>
      </c>
      <c r="B1590" s="9">
        <v>45227</v>
      </c>
      <c r="C1590" s="10" t="s">
        <v>286</v>
      </c>
      <c r="D1590" s="10">
        <v>0</v>
      </c>
      <c r="E1590" s="10">
        <v>79.900000000000006</v>
      </c>
    </row>
    <row r="1591" spans="1:5" x14ac:dyDescent="0.25">
      <c r="A1591" s="24" t="str">
        <f t="shared" si="29"/>
        <v>11/2023</v>
      </c>
      <c r="B1591" s="9">
        <v>45227</v>
      </c>
      <c r="C1591" s="10" t="s">
        <v>67</v>
      </c>
      <c r="D1591" s="10">
        <v>0</v>
      </c>
      <c r="E1591" s="10">
        <v>141.69999999999999</v>
      </c>
    </row>
    <row r="1592" spans="1:5" x14ac:dyDescent="0.25">
      <c r="A1592" s="24" t="str">
        <f t="shared" si="29"/>
        <v>11/2023</v>
      </c>
      <c r="B1592" s="9">
        <v>45227</v>
      </c>
      <c r="C1592" s="10" t="s">
        <v>664</v>
      </c>
      <c r="D1592" s="10">
        <v>0</v>
      </c>
      <c r="E1592" s="10">
        <v>40</v>
      </c>
    </row>
    <row r="1593" spans="1:5" x14ac:dyDescent="0.25">
      <c r="A1593" s="24" t="str">
        <f t="shared" si="29"/>
        <v>11/2023</v>
      </c>
      <c r="B1593" s="9">
        <v>45227</v>
      </c>
      <c r="C1593" s="10" t="s">
        <v>444</v>
      </c>
      <c r="D1593" s="10">
        <v>0</v>
      </c>
      <c r="E1593" s="10">
        <v>10</v>
      </c>
    </row>
    <row r="1594" spans="1:5" x14ac:dyDescent="0.25">
      <c r="A1594" s="24" t="str">
        <f t="shared" si="29"/>
        <v>11/2023</v>
      </c>
      <c r="B1594" s="9">
        <v>45227</v>
      </c>
      <c r="C1594" s="10" t="s">
        <v>665</v>
      </c>
      <c r="D1594" s="10">
        <v>0</v>
      </c>
      <c r="E1594" s="10">
        <v>46</v>
      </c>
    </row>
    <row r="1595" spans="1:5" x14ac:dyDescent="0.25">
      <c r="A1595" s="24" t="str">
        <f t="shared" si="29"/>
        <v>11/2023</v>
      </c>
      <c r="B1595" s="9">
        <v>45227</v>
      </c>
      <c r="C1595" s="10" t="s">
        <v>128</v>
      </c>
      <c r="D1595" s="10">
        <v>0</v>
      </c>
      <c r="E1595" s="10">
        <v>25</v>
      </c>
    </row>
    <row r="1596" spans="1:5" x14ac:dyDescent="0.25">
      <c r="A1596" s="24" t="str">
        <f t="shared" si="29"/>
        <v>11/2023</v>
      </c>
      <c r="B1596" s="9">
        <v>45226</v>
      </c>
      <c r="C1596" s="10" t="s">
        <v>34</v>
      </c>
      <c r="D1596" s="10">
        <v>0</v>
      </c>
      <c r="E1596" s="10">
        <v>63</v>
      </c>
    </row>
    <row r="1597" spans="1:5" x14ac:dyDescent="0.25">
      <c r="A1597" s="24" t="str">
        <f t="shared" si="29"/>
        <v>11/2023</v>
      </c>
      <c r="B1597" s="9">
        <v>45226</v>
      </c>
      <c r="C1597" s="10" t="s">
        <v>27</v>
      </c>
      <c r="D1597" s="10">
        <v>0</v>
      </c>
      <c r="E1597" s="10">
        <v>147.96</v>
      </c>
    </row>
    <row r="1598" spans="1:5" x14ac:dyDescent="0.25">
      <c r="A1598" s="24" t="str">
        <f t="shared" si="29"/>
        <v>11/2023</v>
      </c>
      <c r="B1598" s="9">
        <v>45226</v>
      </c>
      <c r="C1598" s="10" t="s">
        <v>72</v>
      </c>
      <c r="D1598" s="10">
        <v>0</v>
      </c>
      <c r="E1598" s="10">
        <v>11.79</v>
      </c>
    </row>
    <row r="1599" spans="1:5" x14ac:dyDescent="0.25">
      <c r="A1599" s="24" t="str">
        <f t="shared" si="29"/>
        <v>11/2023</v>
      </c>
      <c r="B1599" s="9">
        <v>45225</v>
      </c>
      <c r="C1599" s="10" t="s">
        <v>86</v>
      </c>
      <c r="D1599" s="10">
        <v>0</v>
      </c>
      <c r="E1599" s="10">
        <v>58.19</v>
      </c>
    </row>
    <row r="1600" spans="1:5" x14ac:dyDescent="0.25">
      <c r="A1600" s="24" t="str">
        <f t="shared" si="29"/>
        <v>11/2023</v>
      </c>
      <c r="B1600" s="9">
        <v>45225</v>
      </c>
      <c r="C1600" s="10" t="s">
        <v>63</v>
      </c>
      <c r="D1600" s="10">
        <v>0</v>
      </c>
      <c r="E1600" s="10">
        <v>50.06</v>
      </c>
    </row>
    <row r="1601" spans="1:5" x14ac:dyDescent="0.25">
      <c r="A1601" s="24" t="str">
        <f t="shared" si="29"/>
        <v>11/2023</v>
      </c>
      <c r="B1601" s="9">
        <v>45224</v>
      </c>
      <c r="C1601" s="10" t="s">
        <v>38</v>
      </c>
      <c r="D1601" s="10">
        <v>0</v>
      </c>
      <c r="E1601" s="10">
        <v>110.38</v>
      </c>
    </row>
    <row r="1602" spans="1:5" x14ac:dyDescent="0.25">
      <c r="A1602" s="24" t="str">
        <f t="shared" si="29"/>
        <v>11/2023</v>
      </c>
      <c r="B1602" s="9">
        <v>45223</v>
      </c>
      <c r="C1602" s="10" t="s">
        <v>63</v>
      </c>
      <c r="D1602" s="10">
        <v>0</v>
      </c>
      <c r="E1602" s="10">
        <v>22.8</v>
      </c>
    </row>
    <row r="1603" spans="1:5" x14ac:dyDescent="0.25">
      <c r="A1603" s="24" t="str">
        <f t="shared" si="29"/>
        <v>11/2023</v>
      </c>
      <c r="B1603" s="9">
        <v>45222</v>
      </c>
      <c r="C1603" s="10" t="s">
        <v>72</v>
      </c>
      <c r="D1603" s="10">
        <v>0</v>
      </c>
      <c r="E1603" s="10">
        <v>20.76</v>
      </c>
    </row>
    <row r="1604" spans="1:5" x14ac:dyDescent="0.25">
      <c r="A1604" s="24" t="str">
        <f t="shared" si="29"/>
        <v>11/2023</v>
      </c>
      <c r="B1604" s="9">
        <v>45221</v>
      </c>
      <c r="C1604" s="10" t="s">
        <v>27</v>
      </c>
      <c r="D1604" s="10">
        <v>0</v>
      </c>
      <c r="E1604" s="10">
        <v>64.290000000000006</v>
      </c>
    </row>
    <row r="1605" spans="1:5" x14ac:dyDescent="0.25">
      <c r="A1605" s="24" t="str">
        <f t="shared" si="29"/>
        <v>11/2023</v>
      </c>
      <c r="B1605" s="9">
        <v>45221</v>
      </c>
      <c r="C1605" s="10" t="s">
        <v>666</v>
      </c>
      <c r="D1605" s="10">
        <v>0</v>
      </c>
      <c r="E1605" s="10">
        <v>134.75</v>
      </c>
    </row>
    <row r="1606" spans="1:5" x14ac:dyDescent="0.25">
      <c r="A1606" s="24" t="str">
        <f t="shared" si="29"/>
        <v>11/2023</v>
      </c>
      <c r="B1606" s="9">
        <v>45221</v>
      </c>
      <c r="C1606" s="10" t="s">
        <v>157</v>
      </c>
      <c r="D1606" s="10">
        <v>0</v>
      </c>
      <c r="E1606" s="10">
        <v>69.650000000000006</v>
      </c>
    </row>
    <row r="1607" spans="1:5" x14ac:dyDescent="0.25">
      <c r="A1607" s="24" t="str">
        <f t="shared" si="29"/>
        <v>11/2023</v>
      </c>
      <c r="B1607" s="6" t="s">
        <v>18</v>
      </c>
      <c r="C1607" s="6" t="s">
        <v>46</v>
      </c>
      <c r="D1607" s="6"/>
      <c r="E1607" s="6"/>
    </row>
    <row r="1608" spans="1:5" x14ac:dyDescent="0.25">
      <c r="A1608" s="24" t="str">
        <f t="shared" si="29"/>
        <v>11/2023</v>
      </c>
      <c r="B1608" s="6" t="s">
        <v>20</v>
      </c>
      <c r="C1608" s="6" t="s">
        <v>21</v>
      </c>
      <c r="D1608" s="6"/>
      <c r="E1608" s="6"/>
    </row>
    <row r="1609" spans="1:5" x14ac:dyDescent="0.25">
      <c r="A1609" s="24" t="str">
        <f t="shared" si="29"/>
        <v>11/2023</v>
      </c>
      <c r="B1609" s="7" t="s">
        <v>22</v>
      </c>
      <c r="C1609" s="7" t="s">
        <v>23</v>
      </c>
      <c r="D1609" s="7" t="s">
        <v>24</v>
      </c>
      <c r="E1609" s="7" t="s">
        <v>25</v>
      </c>
    </row>
    <row r="1610" spans="1:5" x14ac:dyDescent="0.25">
      <c r="A1610" s="24" t="str">
        <f t="shared" si="29"/>
        <v>11/2023</v>
      </c>
      <c r="B1610" s="9">
        <v>44954</v>
      </c>
      <c r="C1610" s="10" t="s">
        <v>667</v>
      </c>
      <c r="D1610" s="10">
        <v>0</v>
      </c>
      <c r="E1610" s="10">
        <v>310.11</v>
      </c>
    </row>
    <row r="1611" spans="1:5" x14ac:dyDescent="0.25">
      <c r="A1611" s="24" t="str">
        <f t="shared" si="29"/>
        <v>11/2023</v>
      </c>
      <c r="B1611" s="9">
        <v>44939</v>
      </c>
      <c r="C1611" s="10" t="s">
        <v>668</v>
      </c>
      <c r="D1611" s="10">
        <v>0</v>
      </c>
      <c r="E1611" s="10">
        <v>85</v>
      </c>
    </row>
    <row r="1612" spans="1:5" x14ac:dyDescent="0.25">
      <c r="A1612" s="24" t="str">
        <f t="shared" si="29"/>
        <v>11/2023</v>
      </c>
      <c r="B1612" s="6" t="s">
        <v>89</v>
      </c>
      <c r="C1612" s="6" t="s">
        <v>90</v>
      </c>
      <c r="D1612" s="6"/>
      <c r="E1612" s="6"/>
    </row>
    <row r="1613" spans="1:5" x14ac:dyDescent="0.25">
      <c r="A1613" s="24" t="str">
        <f t="shared" si="29"/>
        <v>11/2023</v>
      </c>
      <c r="B1613" s="6" t="s">
        <v>20</v>
      </c>
      <c r="C1613" s="6" t="s">
        <v>91</v>
      </c>
      <c r="D1613" s="6"/>
      <c r="E1613" s="6"/>
    </row>
    <row r="1614" spans="1:5" x14ac:dyDescent="0.25">
      <c r="A1614" s="24" t="str">
        <f t="shared" si="29"/>
        <v>11/2023</v>
      </c>
      <c r="B1614" s="7" t="s">
        <v>22</v>
      </c>
      <c r="C1614" s="7" t="s">
        <v>23</v>
      </c>
      <c r="D1614" s="7" t="s">
        <v>24</v>
      </c>
      <c r="E1614" s="7" t="s">
        <v>25</v>
      </c>
    </row>
    <row r="1615" spans="1:5" x14ac:dyDescent="0.25">
      <c r="A1615" s="24" t="str">
        <f t="shared" si="29"/>
        <v>11/2023</v>
      </c>
      <c r="B1615" s="9">
        <v>45236</v>
      </c>
      <c r="C1615" s="10" t="s">
        <v>669</v>
      </c>
      <c r="D1615" s="10">
        <v>0</v>
      </c>
      <c r="E1615" s="10">
        <v>360</v>
      </c>
    </row>
    <row r="1616" spans="1:5" x14ac:dyDescent="0.25">
      <c r="A1616" s="24" t="str">
        <f t="shared" si="29"/>
        <v>11/2023</v>
      </c>
      <c r="B1616" s="9">
        <v>45235</v>
      </c>
      <c r="C1616" s="10" t="s">
        <v>670</v>
      </c>
      <c r="D1616" s="10">
        <v>0</v>
      </c>
      <c r="E1616" s="10">
        <v>292.5</v>
      </c>
    </row>
    <row r="1617" spans="1:5" x14ac:dyDescent="0.25">
      <c r="A1617" s="24" t="str">
        <f t="shared" si="29"/>
        <v>11/2023</v>
      </c>
      <c r="B1617" s="9">
        <v>45235</v>
      </c>
      <c r="C1617" s="10" t="s">
        <v>671</v>
      </c>
      <c r="D1617" s="10">
        <v>0</v>
      </c>
      <c r="E1617" s="10">
        <v>16.100000000000001</v>
      </c>
    </row>
    <row r="1618" spans="1:5" x14ac:dyDescent="0.25">
      <c r="A1618" s="24" t="str">
        <f t="shared" si="29"/>
        <v>11/2023</v>
      </c>
      <c r="B1618" s="9">
        <v>45234</v>
      </c>
      <c r="C1618" s="10" t="s">
        <v>672</v>
      </c>
      <c r="D1618" s="10">
        <v>0</v>
      </c>
      <c r="E1618" s="10">
        <v>19.3</v>
      </c>
    </row>
    <row r="1619" spans="1:5" x14ac:dyDescent="0.25">
      <c r="A1619" s="24" t="str">
        <f t="shared" si="29"/>
        <v>11/2023</v>
      </c>
      <c r="B1619" s="9">
        <v>45234</v>
      </c>
      <c r="C1619" s="10" t="s">
        <v>673</v>
      </c>
      <c r="D1619" s="10">
        <v>0</v>
      </c>
      <c r="E1619" s="10">
        <v>60</v>
      </c>
    </row>
    <row r="1620" spans="1:5" x14ac:dyDescent="0.25">
      <c r="A1620" s="24" t="str">
        <f t="shared" si="29"/>
        <v>11/2023</v>
      </c>
      <c r="B1620" s="9">
        <v>45233</v>
      </c>
      <c r="C1620" s="10" t="s">
        <v>674</v>
      </c>
      <c r="D1620" s="10">
        <v>0</v>
      </c>
      <c r="E1620" s="10">
        <v>11.92</v>
      </c>
    </row>
    <row r="1621" spans="1:5" x14ac:dyDescent="0.25">
      <c r="A1621" s="24" t="str">
        <f t="shared" si="29"/>
        <v>11/2023</v>
      </c>
      <c r="B1621" s="9">
        <v>45218</v>
      </c>
      <c r="C1621" s="10" t="s">
        <v>675</v>
      </c>
      <c r="D1621" s="10">
        <v>0</v>
      </c>
      <c r="E1621" s="10">
        <v>474.13</v>
      </c>
    </row>
    <row r="1622" spans="1:5" x14ac:dyDescent="0.25">
      <c r="A1622" s="24" t="str">
        <f t="shared" si="29"/>
        <v>11/2023</v>
      </c>
      <c r="B1622" s="6" t="s">
        <v>89</v>
      </c>
      <c r="C1622" s="6" t="s">
        <v>95</v>
      </c>
      <c r="D1622" s="6"/>
      <c r="E1622" s="6"/>
    </row>
    <row r="1623" spans="1:5" x14ac:dyDescent="0.25">
      <c r="A1623" s="24" t="str">
        <f t="shared" si="29"/>
        <v>11/2023</v>
      </c>
      <c r="B1623" s="6" t="s">
        <v>20</v>
      </c>
      <c r="C1623" s="6" t="s">
        <v>91</v>
      </c>
      <c r="D1623" s="6"/>
      <c r="E1623" s="6"/>
    </row>
    <row r="1624" spans="1:5" x14ac:dyDescent="0.25">
      <c r="A1624" s="24" t="str">
        <f t="shared" si="29"/>
        <v>11/2023</v>
      </c>
      <c r="B1624" s="7" t="s">
        <v>22</v>
      </c>
      <c r="C1624" s="7" t="s">
        <v>23</v>
      </c>
      <c r="D1624" s="7" t="s">
        <v>24</v>
      </c>
      <c r="E1624" s="7" t="s">
        <v>25</v>
      </c>
    </row>
    <row r="1625" spans="1:5" x14ac:dyDescent="0.25">
      <c r="A1625" s="24" t="str">
        <f t="shared" si="29"/>
        <v>11/2023</v>
      </c>
      <c r="B1625" s="9">
        <v>45179</v>
      </c>
      <c r="C1625" s="10" t="s">
        <v>676</v>
      </c>
      <c r="D1625" s="10">
        <v>0</v>
      </c>
      <c r="E1625" s="10">
        <v>765.89</v>
      </c>
    </row>
    <row r="1626" spans="1:5" x14ac:dyDescent="0.25">
      <c r="A1626" s="24" t="str">
        <f t="shared" si="29"/>
        <v>11/2023</v>
      </c>
      <c r="B1626" s="9">
        <v>45177</v>
      </c>
      <c r="C1626" s="10" t="s">
        <v>677</v>
      </c>
      <c r="D1626" s="10">
        <v>0</v>
      </c>
      <c r="E1626" s="10">
        <v>54.99</v>
      </c>
    </row>
    <row r="1627" spans="1:5" x14ac:dyDescent="0.25">
      <c r="A1627" s="24" t="str">
        <f t="shared" si="29"/>
        <v>11/2023</v>
      </c>
      <c r="B1627" s="9">
        <v>45171</v>
      </c>
      <c r="C1627" s="10" t="s">
        <v>678</v>
      </c>
      <c r="D1627" s="10">
        <v>0</v>
      </c>
      <c r="E1627" s="10">
        <v>62.47</v>
      </c>
    </row>
    <row r="1628" spans="1:5" x14ac:dyDescent="0.25">
      <c r="A1628" s="24" t="str">
        <f t="shared" si="29"/>
        <v>11/2023</v>
      </c>
      <c r="B1628" s="9">
        <v>45141</v>
      </c>
      <c r="C1628" s="10" t="s">
        <v>679</v>
      </c>
      <c r="D1628" s="10">
        <v>0</v>
      </c>
      <c r="E1628" s="10">
        <v>245.8</v>
      </c>
    </row>
    <row r="1629" spans="1:5" x14ac:dyDescent="0.25">
      <c r="A1629" s="24" t="str">
        <f t="shared" ref="A1629:A1655" si="30">"11/2023"</f>
        <v>11/2023</v>
      </c>
      <c r="B1629" s="6" t="s">
        <v>102</v>
      </c>
      <c r="C1629" s="6" t="s">
        <v>103</v>
      </c>
      <c r="D1629" s="6"/>
      <c r="E1629" s="6"/>
    </row>
    <row r="1630" spans="1:5" x14ac:dyDescent="0.25">
      <c r="A1630" s="24" t="str">
        <f t="shared" si="30"/>
        <v>11/2023</v>
      </c>
      <c r="B1630" s="6" t="s">
        <v>20</v>
      </c>
      <c r="C1630" s="6" t="s">
        <v>104</v>
      </c>
      <c r="D1630" s="6"/>
      <c r="E1630" s="6"/>
    </row>
    <row r="1631" spans="1:5" x14ac:dyDescent="0.25">
      <c r="A1631" s="24" t="str">
        <f t="shared" si="30"/>
        <v>11/2023</v>
      </c>
      <c r="B1631" s="7" t="s">
        <v>22</v>
      </c>
      <c r="C1631" s="7" t="s">
        <v>23</v>
      </c>
      <c r="D1631" s="7" t="s">
        <v>24</v>
      </c>
      <c r="E1631" s="7" t="s">
        <v>25</v>
      </c>
    </row>
    <row r="1632" spans="1:5" x14ac:dyDescent="0.25">
      <c r="A1632" s="24" t="str">
        <f t="shared" si="30"/>
        <v>11/2023</v>
      </c>
      <c r="B1632" s="9">
        <v>45235</v>
      </c>
      <c r="C1632" s="10" t="s">
        <v>201</v>
      </c>
      <c r="D1632" s="10">
        <v>0</v>
      </c>
      <c r="E1632" s="10">
        <v>29.92</v>
      </c>
    </row>
    <row r="1633" spans="1:5" x14ac:dyDescent="0.25">
      <c r="A1633" s="24" t="str">
        <f t="shared" si="30"/>
        <v>11/2023</v>
      </c>
      <c r="B1633" s="9">
        <v>45233</v>
      </c>
      <c r="C1633" s="10" t="s">
        <v>680</v>
      </c>
      <c r="D1633" s="10">
        <v>0</v>
      </c>
      <c r="E1633" s="10">
        <v>9</v>
      </c>
    </row>
    <row r="1634" spans="1:5" x14ac:dyDescent="0.25">
      <c r="A1634" s="24" t="str">
        <f t="shared" si="30"/>
        <v>11/2023</v>
      </c>
      <c r="B1634" s="9">
        <v>45232</v>
      </c>
      <c r="C1634" s="10" t="s">
        <v>681</v>
      </c>
      <c r="D1634" s="10">
        <v>0</v>
      </c>
      <c r="E1634" s="10">
        <v>42</v>
      </c>
    </row>
    <row r="1635" spans="1:5" x14ac:dyDescent="0.25">
      <c r="A1635" s="24" t="str">
        <f t="shared" si="30"/>
        <v>11/2023</v>
      </c>
      <c r="B1635" s="9">
        <v>45232</v>
      </c>
      <c r="C1635" s="10" t="s">
        <v>27</v>
      </c>
      <c r="D1635" s="10">
        <v>0</v>
      </c>
      <c r="E1635" s="10">
        <v>21.77</v>
      </c>
    </row>
    <row r="1636" spans="1:5" x14ac:dyDescent="0.25">
      <c r="A1636" s="24" t="str">
        <f t="shared" si="30"/>
        <v>11/2023</v>
      </c>
      <c r="B1636" s="9">
        <v>45230</v>
      </c>
      <c r="C1636" s="10" t="s">
        <v>264</v>
      </c>
      <c r="D1636" s="10">
        <v>0</v>
      </c>
      <c r="E1636" s="10">
        <v>2.25</v>
      </c>
    </row>
    <row r="1637" spans="1:5" x14ac:dyDescent="0.25">
      <c r="A1637" s="24" t="str">
        <f t="shared" si="30"/>
        <v>11/2023</v>
      </c>
      <c r="B1637" s="9">
        <v>45228</v>
      </c>
      <c r="C1637" s="10" t="s">
        <v>252</v>
      </c>
      <c r="D1637" s="10">
        <v>0</v>
      </c>
      <c r="E1637" s="10">
        <v>16.239999999999998</v>
      </c>
    </row>
    <row r="1638" spans="1:5" x14ac:dyDescent="0.25">
      <c r="A1638" s="24" t="str">
        <f t="shared" si="30"/>
        <v>11/2023</v>
      </c>
      <c r="B1638" s="9">
        <v>45225</v>
      </c>
      <c r="C1638" s="10" t="s">
        <v>63</v>
      </c>
      <c r="D1638" s="10">
        <v>0</v>
      </c>
      <c r="E1638" s="10">
        <v>9</v>
      </c>
    </row>
    <row r="1639" spans="1:5" x14ac:dyDescent="0.25">
      <c r="A1639" s="24" t="str">
        <f t="shared" si="30"/>
        <v>11/2023</v>
      </c>
      <c r="B1639" s="9">
        <v>45225</v>
      </c>
      <c r="C1639" s="10" t="s">
        <v>86</v>
      </c>
      <c r="D1639" s="10">
        <v>0</v>
      </c>
      <c r="E1639" s="10">
        <v>21</v>
      </c>
    </row>
    <row r="1640" spans="1:5" x14ac:dyDescent="0.25">
      <c r="A1640" s="24" t="str">
        <f t="shared" si="30"/>
        <v>11/2023</v>
      </c>
      <c r="B1640" s="9">
        <v>45225</v>
      </c>
      <c r="C1640" s="10" t="s">
        <v>79</v>
      </c>
      <c r="D1640" s="10">
        <v>0</v>
      </c>
      <c r="E1640" s="10">
        <v>22</v>
      </c>
    </row>
    <row r="1641" spans="1:5" x14ac:dyDescent="0.25">
      <c r="A1641" s="24" t="str">
        <f t="shared" si="30"/>
        <v>11/2023</v>
      </c>
      <c r="B1641" s="9">
        <v>45223</v>
      </c>
      <c r="C1641" s="10" t="s">
        <v>682</v>
      </c>
      <c r="D1641" s="10">
        <v>0</v>
      </c>
      <c r="E1641" s="10">
        <v>9</v>
      </c>
    </row>
    <row r="1642" spans="1:5" x14ac:dyDescent="0.25">
      <c r="A1642" s="24" t="str">
        <f t="shared" si="30"/>
        <v>11/2023</v>
      </c>
      <c r="B1642" s="9">
        <v>45221</v>
      </c>
      <c r="C1642" s="10" t="s">
        <v>683</v>
      </c>
      <c r="D1642" s="10">
        <v>0</v>
      </c>
      <c r="E1642" s="10">
        <v>79</v>
      </c>
    </row>
    <row r="1643" spans="1:5" x14ac:dyDescent="0.25">
      <c r="A1643" s="24" t="str">
        <f t="shared" si="30"/>
        <v>11/2023</v>
      </c>
      <c r="B1643" s="10"/>
      <c r="C1643" s="10"/>
      <c r="D1643" s="10"/>
      <c r="E1643" s="10"/>
    </row>
    <row r="1644" spans="1:5" x14ac:dyDescent="0.25">
      <c r="A1644" s="24" t="str">
        <f t="shared" si="30"/>
        <v>11/2023</v>
      </c>
      <c r="B1644" s="6"/>
      <c r="C1644" s="6" t="s">
        <v>139</v>
      </c>
      <c r="D1644" s="6"/>
      <c r="E1644" s="6"/>
    </row>
    <row r="1645" spans="1:5" x14ac:dyDescent="0.25">
      <c r="A1645" s="24" t="str">
        <f t="shared" si="30"/>
        <v>11/2023</v>
      </c>
      <c r="B1645" s="10"/>
      <c r="C1645" s="10" t="s">
        <v>140</v>
      </c>
      <c r="D1645" s="10"/>
      <c r="E1645" s="11">
        <v>7674.37</v>
      </c>
    </row>
    <row r="1646" spans="1:5" x14ac:dyDescent="0.25">
      <c r="A1646" s="24" t="str">
        <f t="shared" si="30"/>
        <v>11/2023</v>
      </c>
      <c r="B1646" s="10"/>
      <c r="C1646" s="10" t="s">
        <v>141</v>
      </c>
      <c r="D1646" s="10"/>
      <c r="E1646" s="11">
        <v>7674.37</v>
      </c>
    </row>
    <row r="1647" spans="1:5" x14ac:dyDescent="0.25">
      <c r="A1647" s="24" t="str">
        <f t="shared" si="30"/>
        <v>11/2023</v>
      </c>
      <c r="B1647" s="10"/>
      <c r="C1647" s="10" t="s">
        <v>142</v>
      </c>
      <c r="D1647" s="10"/>
      <c r="E1647" s="11">
        <v>7674.37</v>
      </c>
    </row>
    <row r="1648" spans="1:5" x14ac:dyDescent="0.25">
      <c r="A1648" s="24" t="str">
        <f t="shared" si="30"/>
        <v>11/2023</v>
      </c>
      <c r="B1648" s="10"/>
      <c r="C1648" s="10" t="s">
        <v>143</v>
      </c>
      <c r="D1648" s="10"/>
      <c r="E1648" s="11">
        <v>5450.78</v>
      </c>
    </row>
    <row r="1649" spans="1:5" x14ac:dyDescent="0.25">
      <c r="A1649" s="24" t="str">
        <f t="shared" si="30"/>
        <v>11/2023</v>
      </c>
      <c r="B1649" s="10"/>
      <c r="C1649" s="10" t="s">
        <v>144</v>
      </c>
      <c r="D1649" s="10">
        <v>0</v>
      </c>
      <c r="E1649" s="10"/>
    </row>
    <row r="1650" spans="1:5" x14ac:dyDescent="0.25">
      <c r="A1650" s="24" t="str">
        <f t="shared" si="30"/>
        <v>11/2023</v>
      </c>
      <c r="B1650" s="10"/>
      <c r="C1650" s="10" t="s">
        <v>145</v>
      </c>
      <c r="D1650" s="10"/>
      <c r="E1650" s="11">
        <v>5450.78</v>
      </c>
    </row>
    <row r="1651" spans="1:5" x14ac:dyDescent="0.25">
      <c r="A1651" s="24" t="str">
        <f t="shared" si="30"/>
        <v>11/2023</v>
      </c>
      <c r="B1651" s="10"/>
      <c r="C1651" s="10" t="s">
        <v>146</v>
      </c>
      <c r="D1651" s="10"/>
      <c r="E1651" s="10">
        <v>5.15</v>
      </c>
    </row>
    <row r="1652" spans="1:5" x14ac:dyDescent="0.25">
      <c r="A1652" s="24" t="str">
        <f t="shared" si="30"/>
        <v>11/2023</v>
      </c>
      <c r="B1652" s="6"/>
      <c r="C1652" s="6" t="s">
        <v>147</v>
      </c>
      <c r="D1652" s="6"/>
      <c r="E1652" s="6"/>
    </row>
    <row r="1653" spans="1:5" x14ac:dyDescent="0.25">
      <c r="A1653" s="24" t="str">
        <f t="shared" si="30"/>
        <v>11/2023</v>
      </c>
      <c r="B1653" s="10"/>
      <c r="C1653" s="10" t="s">
        <v>148</v>
      </c>
      <c r="D1653" s="10"/>
      <c r="E1653" s="11">
        <v>34576</v>
      </c>
    </row>
    <row r="1654" spans="1:5" x14ac:dyDescent="0.25">
      <c r="A1654" s="24" t="str">
        <f t="shared" si="30"/>
        <v>11/2023</v>
      </c>
      <c r="B1654" s="10"/>
      <c r="C1654" s="10" t="s">
        <v>684</v>
      </c>
      <c r="D1654" s="10"/>
      <c r="E1654" s="11">
        <v>21816.06</v>
      </c>
    </row>
    <row r="1655" spans="1:5" x14ac:dyDescent="0.25">
      <c r="A1655" s="24" t="str">
        <f t="shared" si="30"/>
        <v>11/2023</v>
      </c>
      <c r="B1655" s="10"/>
      <c r="C1655" s="10" t="s">
        <v>149</v>
      </c>
      <c r="D1655" s="10"/>
      <c r="E1655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316F-EC25-4823-82F3-8B183465D176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952-42E1-4704-A9A6-060CEB6B0216}">
  <dimension ref="A1:F1559"/>
  <sheetViews>
    <sheetView workbookViewId="0">
      <selection activeCell="D17" sqref="D17"/>
    </sheetView>
  </sheetViews>
  <sheetFormatPr defaultRowHeight="15" x14ac:dyDescent="0.25"/>
  <cols>
    <col min="1" max="1" width="16.42578125" style="26" customWidth="1"/>
    <col min="2" max="3" width="16.42578125" style="3" customWidth="1"/>
    <col min="4" max="4" width="33.85546875" customWidth="1"/>
    <col min="5" max="5" width="13.5703125" style="4" bestFit="1" customWidth="1"/>
    <col min="6" max="6" width="12.85546875" style="31" bestFit="1" customWidth="1"/>
  </cols>
  <sheetData>
    <row r="1" spans="1:6" x14ac:dyDescent="0.25">
      <c r="A1" s="25" t="s">
        <v>22</v>
      </c>
      <c r="B1" s="14" t="s">
        <v>606</v>
      </c>
      <c r="C1" s="14" t="s">
        <v>688</v>
      </c>
      <c r="D1" s="7" t="s">
        <v>23</v>
      </c>
      <c r="E1" s="19" t="s">
        <v>593</v>
      </c>
      <c r="F1" s="28" t="s">
        <v>25</v>
      </c>
    </row>
    <row r="2" spans="1:6" ht="15" customHeight="1" x14ac:dyDescent="0.25">
      <c r="A2" s="15">
        <v>45192</v>
      </c>
      <c r="B2" s="15" t="str">
        <f>MONTH(A2)&amp;"/"&amp;YEAR(A2)</f>
        <v>9/2023</v>
      </c>
      <c r="C2" s="23" t="s">
        <v>689</v>
      </c>
      <c r="D2" s="10" t="s">
        <v>27</v>
      </c>
      <c r="E2" s="21" t="str">
        <f>VLOOKUP(D2,'De Para Categoria'!A:B,2,0)</f>
        <v>Mercado</v>
      </c>
      <c r="F2" s="29">
        <v>217.31</v>
      </c>
    </row>
    <row r="3" spans="1:6" ht="15" customHeight="1" x14ac:dyDescent="0.25">
      <c r="A3" s="15">
        <v>45192</v>
      </c>
      <c r="B3" s="15" t="str">
        <f t="shared" ref="B3:B66" si="0">MONTH(A3)&amp;"/"&amp;YEAR(A3)</f>
        <v>9/2023</v>
      </c>
      <c r="C3" s="23" t="s">
        <v>689</v>
      </c>
      <c r="D3" s="10" t="s">
        <v>28</v>
      </c>
      <c r="E3" s="21" t="str">
        <f>VLOOKUP(D3,'De Para Categoria'!A:B,2,0)</f>
        <v>Comida Fora</v>
      </c>
      <c r="F3" s="29">
        <v>74.8</v>
      </c>
    </row>
    <row r="4" spans="1:6" ht="15" customHeight="1" x14ac:dyDescent="0.25">
      <c r="A4" s="15">
        <v>45191</v>
      </c>
      <c r="B4" s="15" t="str">
        <f t="shared" si="0"/>
        <v>9/2023</v>
      </c>
      <c r="C4" s="23" t="s">
        <v>689</v>
      </c>
      <c r="D4" s="10" t="s">
        <v>29</v>
      </c>
      <c r="E4" s="21" t="str">
        <f>VLOOKUP(D4,'De Para Categoria'!A:B,2,0)</f>
        <v>Comida Fora</v>
      </c>
      <c r="F4" s="29">
        <v>26</v>
      </c>
    </row>
    <row r="5" spans="1:6" ht="15" customHeight="1" x14ac:dyDescent="0.25">
      <c r="A5" s="15">
        <v>45191</v>
      </c>
      <c r="B5" s="15" t="str">
        <f t="shared" si="0"/>
        <v>9/2023</v>
      </c>
      <c r="C5" s="23" t="s">
        <v>689</v>
      </c>
      <c r="D5" s="10" t="s">
        <v>30</v>
      </c>
      <c r="E5" s="21" t="str">
        <f>VLOOKUP(D5,'De Para Categoria'!A:B,2,0)</f>
        <v>Comida Fora</v>
      </c>
      <c r="F5" s="29">
        <v>103</v>
      </c>
    </row>
    <row r="6" spans="1:6" ht="15" customHeight="1" x14ac:dyDescent="0.25">
      <c r="A6" s="15">
        <v>45191</v>
      </c>
      <c r="B6" s="15" t="str">
        <f t="shared" si="0"/>
        <v>9/2023</v>
      </c>
      <c r="C6" s="23" t="s">
        <v>689</v>
      </c>
      <c r="D6" s="10" t="s">
        <v>31</v>
      </c>
      <c r="E6" s="21" t="str">
        <f>VLOOKUP(D6,'De Para Categoria'!A:B,2,0)</f>
        <v>Pet</v>
      </c>
      <c r="F6" s="29">
        <v>155</v>
      </c>
    </row>
    <row r="7" spans="1:6" ht="15" customHeight="1" x14ac:dyDescent="0.25">
      <c r="A7" s="15">
        <v>45190</v>
      </c>
      <c r="B7" s="15" t="str">
        <f t="shared" si="0"/>
        <v>9/2023</v>
      </c>
      <c r="C7" s="23" t="s">
        <v>689</v>
      </c>
      <c r="D7" s="10" t="s">
        <v>32</v>
      </c>
      <c r="E7" s="21" t="str">
        <f>VLOOKUP(D7,'De Para Categoria'!A:B,2,0)</f>
        <v>Comida Fora</v>
      </c>
      <c r="F7" s="29">
        <v>66.98</v>
      </c>
    </row>
    <row r="8" spans="1:6" ht="15" customHeight="1" x14ac:dyDescent="0.25">
      <c r="A8" s="15">
        <v>45190</v>
      </c>
      <c r="B8" s="15" t="str">
        <f t="shared" si="0"/>
        <v>9/2023</v>
      </c>
      <c r="C8" s="23" t="s">
        <v>689</v>
      </c>
      <c r="D8" s="10" t="s">
        <v>33</v>
      </c>
      <c r="E8" s="21" t="str">
        <f>VLOOKUP(D8,'De Para Categoria'!A:B,2,0)</f>
        <v>Comida Fora</v>
      </c>
      <c r="F8" s="29">
        <v>19.5</v>
      </c>
    </row>
    <row r="9" spans="1:6" ht="15" customHeight="1" x14ac:dyDescent="0.25">
      <c r="A9" s="15">
        <v>45189</v>
      </c>
      <c r="B9" s="15" t="str">
        <f t="shared" si="0"/>
        <v>9/2023</v>
      </c>
      <c r="C9" s="23" t="s">
        <v>689</v>
      </c>
      <c r="D9" s="10" t="s">
        <v>34</v>
      </c>
      <c r="E9" s="21" t="str">
        <f>VLOOKUP(D9,'De Para Categoria'!A:B,2,0)</f>
        <v>Comida Fora</v>
      </c>
      <c r="F9" s="29">
        <v>108.9</v>
      </c>
    </row>
    <row r="10" spans="1:6" ht="15" customHeight="1" x14ac:dyDescent="0.25">
      <c r="A10" s="15">
        <v>45189</v>
      </c>
      <c r="B10" s="15" t="str">
        <f t="shared" si="0"/>
        <v>9/2023</v>
      </c>
      <c r="C10" s="23" t="s">
        <v>689</v>
      </c>
      <c r="D10" s="10" t="s">
        <v>35</v>
      </c>
      <c r="E10" s="21" t="str">
        <f>VLOOKUP(D10,'De Para Categoria'!A:B,2,0)</f>
        <v>Mercado</v>
      </c>
      <c r="F10" s="29">
        <v>18.5</v>
      </c>
    </row>
    <row r="11" spans="1:6" ht="15" customHeight="1" x14ac:dyDescent="0.25">
      <c r="A11" s="15">
        <v>45189</v>
      </c>
      <c r="B11" s="15" t="str">
        <f t="shared" si="0"/>
        <v>9/2023</v>
      </c>
      <c r="C11" s="23" t="s">
        <v>689</v>
      </c>
      <c r="D11" s="10" t="s">
        <v>36</v>
      </c>
      <c r="E11" s="21" t="str">
        <f>VLOOKUP(D11,'De Para Categoria'!A:B,2,0)</f>
        <v>Lazer</v>
      </c>
      <c r="F11" s="29">
        <v>188</v>
      </c>
    </row>
    <row r="12" spans="1:6" ht="15" customHeight="1" x14ac:dyDescent="0.25">
      <c r="A12" s="15">
        <v>45189</v>
      </c>
      <c r="B12" s="15" t="str">
        <f t="shared" si="0"/>
        <v>9/2023</v>
      </c>
      <c r="C12" s="23" t="s">
        <v>689</v>
      </c>
      <c r="D12" s="10" t="s">
        <v>37</v>
      </c>
      <c r="E12" s="21" t="str">
        <f>VLOOKUP(D12,'De Para Categoria'!A:B,2,0)</f>
        <v>Lazer</v>
      </c>
      <c r="F12" s="29">
        <v>531</v>
      </c>
    </row>
    <row r="13" spans="1:6" ht="15" customHeight="1" x14ac:dyDescent="0.25">
      <c r="A13" s="15">
        <v>45188</v>
      </c>
      <c r="B13" s="15" t="str">
        <f t="shared" si="0"/>
        <v>9/2023</v>
      </c>
      <c r="C13" s="23" t="s">
        <v>689</v>
      </c>
      <c r="D13" s="10" t="s">
        <v>38</v>
      </c>
      <c r="E13" s="21" t="str">
        <f>VLOOKUP(D13,'De Para Categoria'!A:B,2,0)</f>
        <v>Mercado</v>
      </c>
      <c r="F13" s="29">
        <v>91.68</v>
      </c>
    </row>
    <row r="14" spans="1:6" ht="15" customHeight="1" x14ac:dyDescent="0.25">
      <c r="A14" s="15">
        <v>45188</v>
      </c>
      <c r="B14" s="15" t="str">
        <f t="shared" si="0"/>
        <v>9/2023</v>
      </c>
      <c r="C14" s="23" t="s">
        <v>689</v>
      </c>
      <c r="D14" s="10" t="s">
        <v>39</v>
      </c>
      <c r="E14" s="21" t="str">
        <f>VLOOKUP(D14,'De Para Categoria'!A:B,2,0)</f>
        <v>Transporte</v>
      </c>
      <c r="F14" s="29">
        <v>207.22</v>
      </c>
    </row>
    <row r="15" spans="1:6" ht="15" customHeight="1" x14ac:dyDescent="0.25">
      <c r="A15" s="15">
        <v>45187</v>
      </c>
      <c r="B15" s="15" t="str">
        <f t="shared" si="0"/>
        <v>9/2023</v>
      </c>
      <c r="C15" s="23" t="s">
        <v>689</v>
      </c>
      <c r="D15" s="10" t="s">
        <v>40</v>
      </c>
      <c r="E15" s="21" t="str">
        <f>VLOOKUP(D15,'De Para Categoria'!A:B,2,0)</f>
        <v>Comida Fora</v>
      </c>
      <c r="F15" s="29">
        <v>54.95</v>
      </c>
    </row>
    <row r="16" spans="1:6" ht="15" customHeight="1" x14ac:dyDescent="0.25">
      <c r="A16" s="15">
        <v>45186</v>
      </c>
      <c r="B16" s="15" t="str">
        <f t="shared" si="0"/>
        <v>9/2023</v>
      </c>
      <c r="C16" s="23" t="s">
        <v>689</v>
      </c>
      <c r="D16" s="10" t="s">
        <v>41</v>
      </c>
      <c r="E16" s="21" t="str">
        <f>VLOOKUP(D16,'De Para Categoria'!A:B,2,0)</f>
        <v>Comida Fora</v>
      </c>
      <c r="F16" s="29">
        <v>249</v>
      </c>
    </row>
    <row r="17" spans="1:6" ht="15" customHeight="1" x14ac:dyDescent="0.25">
      <c r="A17" s="15">
        <v>45185</v>
      </c>
      <c r="B17" s="15" t="str">
        <f t="shared" si="0"/>
        <v>9/2023</v>
      </c>
      <c r="C17" s="23" t="s">
        <v>689</v>
      </c>
      <c r="D17" s="10" t="s">
        <v>42</v>
      </c>
      <c r="E17" s="21" t="str">
        <f>VLOOKUP(D17,'De Para Categoria'!A:B,2,0)</f>
        <v>Farmácia</v>
      </c>
      <c r="F17" s="29">
        <v>31.41</v>
      </c>
    </row>
    <row r="18" spans="1:6" ht="15" customHeight="1" x14ac:dyDescent="0.25">
      <c r="A18" s="15">
        <v>45185</v>
      </c>
      <c r="B18" s="15" t="str">
        <f t="shared" si="0"/>
        <v>9/2023</v>
      </c>
      <c r="C18" s="23" t="s">
        <v>689</v>
      </c>
      <c r="D18" s="10" t="s">
        <v>43</v>
      </c>
      <c r="E18" s="21" t="str">
        <f>VLOOKUP(D18,'De Para Categoria'!A:B,2,0)</f>
        <v>Comida Fora</v>
      </c>
      <c r="F18" s="29">
        <v>13</v>
      </c>
    </row>
    <row r="19" spans="1:6" ht="15" customHeight="1" x14ac:dyDescent="0.25">
      <c r="A19" s="15">
        <v>45184</v>
      </c>
      <c r="B19" s="15" t="str">
        <f t="shared" si="0"/>
        <v>9/2023</v>
      </c>
      <c r="C19" s="23" t="s">
        <v>689</v>
      </c>
      <c r="D19" s="10" t="s">
        <v>44</v>
      </c>
      <c r="E19" s="21" t="str">
        <f>VLOOKUP(D19,'De Para Categoria'!A:B,2,0)</f>
        <v>Transporte</v>
      </c>
      <c r="F19" s="29">
        <v>188</v>
      </c>
    </row>
    <row r="20" spans="1:6" ht="15" customHeight="1" x14ac:dyDescent="0.25">
      <c r="A20" s="15">
        <v>45183</v>
      </c>
      <c r="B20" s="15" t="str">
        <f t="shared" si="0"/>
        <v>9/2023</v>
      </c>
      <c r="C20" s="23" t="s">
        <v>689</v>
      </c>
      <c r="D20" s="10" t="s">
        <v>47</v>
      </c>
      <c r="E20" s="21" t="str">
        <f>VLOOKUP(D20,'De Para Categoria'!A:B,2,0)</f>
        <v>Comida Fora</v>
      </c>
      <c r="F20" s="29">
        <v>174.02</v>
      </c>
    </row>
    <row r="21" spans="1:6" ht="15" customHeight="1" x14ac:dyDescent="0.25">
      <c r="A21" s="15">
        <v>45183</v>
      </c>
      <c r="B21" s="15" t="str">
        <f t="shared" si="0"/>
        <v>9/2023</v>
      </c>
      <c r="C21" s="23" t="s">
        <v>689</v>
      </c>
      <c r="D21" s="10" t="s">
        <v>48</v>
      </c>
      <c r="E21" s="21" t="str">
        <f>VLOOKUP(D21,'De Para Categoria'!A:B,2,0)</f>
        <v>Outros</v>
      </c>
      <c r="F21" s="29">
        <v>39.880000000000003</v>
      </c>
    </row>
    <row r="22" spans="1:6" ht="15" customHeight="1" x14ac:dyDescent="0.25">
      <c r="A22" s="15">
        <v>45183</v>
      </c>
      <c r="B22" s="15" t="str">
        <f t="shared" si="0"/>
        <v>9/2023</v>
      </c>
      <c r="C22" s="23" t="s">
        <v>689</v>
      </c>
      <c r="D22" s="10" t="s">
        <v>49</v>
      </c>
      <c r="E22" s="21" t="str">
        <f>VLOOKUP(D22,'De Para Categoria'!A:B,2,0)</f>
        <v>Outros</v>
      </c>
      <c r="F22" s="29">
        <v>269</v>
      </c>
    </row>
    <row r="23" spans="1:6" ht="15" customHeight="1" x14ac:dyDescent="0.25">
      <c r="A23" s="15">
        <v>45183</v>
      </c>
      <c r="B23" s="15" t="str">
        <f t="shared" si="0"/>
        <v>9/2023</v>
      </c>
      <c r="C23" s="23" t="s">
        <v>689</v>
      </c>
      <c r="D23" s="10" t="s">
        <v>38</v>
      </c>
      <c r="E23" s="21" t="str">
        <f>VLOOKUP(D23,'De Para Categoria'!A:B,2,0)</f>
        <v>Mercado</v>
      </c>
      <c r="F23" s="29">
        <v>146.13999999999999</v>
      </c>
    </row>
    <row r="24" spans="1:6" ht="15" customHeight="1" x14ac:dyDescent="0.25">
      <c r="A24" s="15">
        <v>45183</v>
      </c>
      <c r="B24" s="15" t="str">
        <f t="shared" si="0"/>
        <v>9/2023</v>
      </c>
      <c r="C24" s="23" t="s">
        <v>689</v>
      </c>
      <c r="D24" s="10" t="s">
        <v>50</v>
      </c>
      <c r="E24" s="21" t="str">
        <f>VLOOKUP(D24,'De Para Categoria'!A:B,2,0)</f>
        <v>Comida Fora</v>
      </c>
      <c r="F24" s="29">
        <v>22.43</v>
      </c>
    </row>
    <row r="25" spans="1:6" ht="15" customHeight="1" x14ac:dyDescent="0.25">
      <c r="A25" s="15">
        <v>45182</v>
      </c>
      <c r="B25" s="15" t="str">
        <f t="shared" si="0"/>
        <v>9/2023</v>
      </c>
      <c r="C25" s="23" t="s">
        <v>689</v>
      </c>
      <c r="D25" s="10" t="s">
        <v>51</v>
      </c>
      <c r="E25" s="21" t="str">
        <f>VLOOKUP(D25,'De Para Categoria'!A:B,2,0)</f>
        <v>Outros</v>
      </c>
      <c r="F25" s="29">
        <v>18</v>
      </c>
    </row>
    <row r="26" spans="1:6" ht="15" customHeight="1" x14ac:dyDescent="0.25">
      <c r="A26" s="15">
        <v>45182</v>
      </c>
      <c r="B26" s="15" t="str">
        <f t="shared" si="0"/>
        <v>9/2023</v>
      </c>
      <c r="C26" s="23" t="s">
        <v>689</v>
      </c>
      <c r="D26" s="10" t="s">
        <v>52</v>
      </c>
      <c r="E26" s="21" t="str">
        <f>VLOOKUP(D26,'De Para Categoria'!A:B,2,0)</f>
        <v>Outros</v>
      </c>
      <c r="F26" s="29">
        <v>25</v>
      </c>
    </row>
    <row r="27" spans="1:6" ht="15" customHeight="1" x14ac:dyDescent="0.25">
      <c r="A27" s="15">
        <v>45181</v>
      </c>
      <c r="B27" s="15" t="str">
        <f t="shared" si="0"/>
        <v>9/2023</v>
      </c>
      <c r="C27" s="23" t="s">
        <v>689</v>
      </c>
      <c r="D27" s="10" t="s">
        <v>27</v>
      </c>
      <c r="E27" s="21" t="str">
        <f>VLOOKUP(D27,'De Para Categoria'!A:B,2,0)</f>
        <v>Mercado</v>
      </c>
      <c r="F27" s="29">
        <v>183.51</v>
      </c>
    </row>
    <row r="28" spans="1:6" ht="15" customHeight="1" x14ac:dyDescent="0.25">
      <c r="A28" s="15">
        <v>45181</v>
      </c>
      <c r="B28" s="15" t="str">
        <f t="shared" si="0"/>
        <v>9/2023</v>
      </c>
      <c r="C28" s="23" t="s">
        <v>689</v>
      </c>
      <c r="D28" s="10" t="s">
        <v>53</v>
      </c>
      <c r="E28" s="21" t="str">
        <f>VLOOKUP(D28,'De Para Categoria'!A:B,2,0)</f>
        <v>Comida Fora</v>
      </c>
      <c r="F28" s="29">
        <v>100.39</v>
      </c>
    </row>
    <row r="29" spans="1:6" ht="15" customHeight="1" x14ac:dyDescent="0.25">
      <c r="A29" s="15">
        <v>45180</v>
      </c>
      <c r="B29" s="15" t="str">
        <f t="shared" si="0"/>
        <v>9/2023</v>
      </c>
      <c r="C29" s="23" t="s">
        <v>689</v>
      </c>
      <c r="D29" s="10" t="s">
        <v>54</v>
      </c>
      <c r="E29" s="21" t="str">
        <f>VLOOKUP(D29,'De Para Categoria'!A:B,2,0)</f>
        <v>Outros</v>
      </c>
      <c r="F29" s="29">
        <v>173.82</v>
      </c>
    </row>
    <row r="30" spans="1:6" ht="15" customHeight="1" x14ac:dyDescent="0.25">
      <c r="A30" s="15">
        <v>45179</v>
      </c>
      <c r="B30" s="15" t="str">
        <f t="shared" si="0"/>
        <v>9/2023</v>
      </c>
      <c r="C30" s="23" t="s">
        <v>689</v>
      </c>
      <c r="D30" s="10" t="s">
        <v>55</v>
      </c>
      <c r="E30" s="21" t="str">
        <f>VLOOKUP(D30,'De Para Categoria'!A:B,2,0)</f>
        <v>Outros</v>
      </c>
      <c r="F30" s="29">
        <v>39.99</v>
      </c>
    </row>
    <row r="31" spans="1:6" ht="15" customHeight="1" x14ac:dyDescent="0.25">
      <c r="A31" s="15">
        <v>45179</v>
      </c>
      <c r="B31" s="15" t="str">
        <f t="shared" si="0"/>
        <v>9/2023</v>
      </c>
      <c r="C31" s="23" t="s">
        <v>689</v>
      </c>
      <c r="D31" s="10" t="s">
        <v>56</v>
      </c>
      <c r="E31" s="21" t="str">
        <f>VLOOKUP(D31,'De Para Categoria'!A:B,2,0)</f>
        <v>Outros</v>
      </c>
      <c r="F31" s="29">
        <v>10</v>
      </c>
    </row>
    <row r="32" spans="1:6" ht="15" customHeight="1" x14ac:dyDescent="0.25">
      <c r="A32" s="15">
        <v>45179</v>
      </c>
      <c r="B32" s="15" t="str">
        <f t="shared" si="0"/>
        <v>9/2023</v>
      </c>
      <c r="C32" s="23" t="s">
        <v>689</v>
      </c>
      <c r="D32" s="10" t="s">
        <v>57</v>
      </c>
      <c r="E32" s="21" t="str">
        <f>VLOOKUP(D32,'De Para Categoria'!A:B,2,0)</f>
        <v>Outros</v>
      </c>
      <c r="F32" s="29">
        <v>94.98</v>
      </c>
    </row>
    <row r="33" spans="1:6" ht="15" customHeight="1" x14ac:dyDescent="0.25">
      <c r="A33" s="15">
        <v>45179</v>
      </c>
      <c r="B33" s="15" t="str">
        <f t="shared" si="0"/>
        <v>9/2023</v>
      </c>
      <c r="C33" s="23" t="s">
        <v>689</v>
      </c>
      <c r="D33" s="10" t="s">
        <v>58</v>
      </c>
      <c r="E33" s="21" t="str">
        <f>VLOOKUP(D33,'De Para Categoria'!A:B,2,0)</f>
        <v>Comida Fora</v>
      </c>
      <c r="F33" s="29">
        <v>103</v>
      </c>
    </row>
    <row r="34" spans="1:6" ht="15" customHeight="1" x14ac:dyDescent="0.25">
      <c r="A34" s="15">
        <v>45179</v>
      </c>
      <c r="B34" s="15" t="str">
        <f t="shared" si="0"/>
        <v>9/2023</v>
      </c>
      <c r="C34" s="23" t="s">
        <v>689</v>
      </c>
      <c r="D34" s="10" t="s">
        <v>59</v>
      </c>
      <c r="E34" s="21" t="str">
        <f>VLOOKUP(D34,'De Para Categoria'!A:B,2,0)</f>
        <v>Outros</v>
      </c>
      <c r="F34" s="29">
        <v>20</v>
      </c>
    </row>
    <row r="35" spans="1:6" ht="15" customHeight="1" x14ac:dyDescent="0.25">
      <c r="A35" s="15">
        <v>45179</v>
      </c>
      <c r="B35" s="15" t="str">
        <f t="shared" si="0"/>
        <v>9/2023</v>
      </c>
      <c r="C35" s="23" t="s">
        <v>689</v>
      </c>
      <c r="D35" s="10" t="s">
        <v>59</v>
      </c>
      <c r="E35" s="21" t="str">
        <f>VLOOKUP(D35,'De Para Categoria'!A:B,2,0)</f>
        <v>Outros</v>
      </c>
      <c r="F35" s="29">
        <v>20</v>
      </c>
    </row>
    <row r="36" spans="1:6" ht="15" customHeight="1" x14ac:dyDescent="0.25">
      <c r="A36" s="15">
        <v>45179</v>
      </c>
      <c r="B36" s="15" t="str">
        <f t="shared" si="0"/>
        <v>9/2023</v>
      </c>
      <c r="C36" s="23" t="s">
        <v>689</v>
      </c>
      <c r="D36" s="10" t="s">
        <v>60</v>
      </c>
      <c r="E36" s="21" t="str">
        <f>VLOOKUP(D36,'De Para Categoria'!A:B,2,0)</f>
        <v>Transporte</v>
      </c>
      <c r="F36" s="29">
        <v>11.5</v>
      </c>
    </row>
    <row r="37" spans="1:6" ht="15" customHeight="1" x14ac:dyDescent="0.25">
      <c r="A37" s="15">
        <v>45178</v>
      </c>
      <c r="B37" s="15" t="str">
        <f t="shared" si="0"/>
        <v>9/2023</v>
      </c>
      <c r="C37" s="23" t="s">
        <v>689</v>
      </c>
      <c r="D37" s="10" t="s">
        <v>61</v>
      </c>
      <c r="E37" s="21" t="str">
        <f>VLOOKUP(D37,'De Para Categoria'!A:B,2,0)</f>
        <v>Comida Fora</v>
      </c>
      <c r="F37" s="29">
        <v>34.799999999999997</v>
      </c>
    </row>
    <row r="38" spans="1:6" ht="15" customHeight="1" x14ac:dyDescent="0.25">
      <c r="A38" s="15">
        <v>45177</v>
      </c>
      <c r="B38" s="15" t="str">
        <f t="shared" si="0"/>
        <v>9/2023</v>
      </c>
      <c r="C38" s="23" t="s">
        <v>689</v>
      </c>
      <c r="D38" s="10" t="s">
        <v>62</v>
      </c>
      <c r="E38" s="21" t="str">
        <f>VLOOKUP(D38,'De Para Categoria'!A:B,2,0)</f>
        <v>Pet</v>
      </c>
      <c r="F38" s="29">
        <v>208.5</v>
      </c>
    </row>
    <row r="39" spans="1:6" ht="15" customHeight="1" x14ac:dyDescent="0.25">
      <c r="A39" s="15">
        <v>45177</v>
      </c>
      <c r="B39" s="15" t="str">
        <f t="shared" si="0"/>
        <v>9/2023</v>
      </c>
      <c r="C39" s="23" t="s">
        <v>689</v>
      </c>
      <c r="D39" s="10" t="s">
        <v>63</v>
      </c>
      <c r="E39" s="21" t="str">
        <f>VLOOKUP(D39,'De Para Categoria'!A:B,2,0)</f>
        <v>Comida Fora</v>
      </c>
      <c r="F39" s="29">
        <v>66.23</v>
      </c>
    </row>
    <row r="40" spans="1:6" ht="15" customHeight="1" x14ac:dyDescent="0.25">
      <c r="A40" s="15">
        <v>45177</v>
      </c>
      <c r="B40" s="15" t="str">
        <f t="shared" si="0"/>
        <v>9/2023</v>
      </c>
      <c r="C40" s="23" t="s">
        <v>689</v>
      </c>
      <c r="D40" s="10" t="s">
        <v>64</v>
      </c>
      <c r="E40" s="21" t="str">
        <f>VLOOKUP(D40,'De Para Categoria'!A:B,2,0)</f>
        <v>Outros</v>
      </c>
      <c r="F40" s="29">
        <v>80</v>
      </c>
    </row>
    <row r="41" spans="1:6" ht="15" customHeight="1" x14ac:dyDescent="0.25">
      <c r="A41" s="15">
        <v>45176</v>
      </c>
      <c r="B41" s="15" t="str">
        <f t="shared" si="0"/>
        <v>9/2023</v>
      </c>
      <c r="C41" s="23" t="s">
        <v>689</v>
      </c>
      <c r="D41" s="10" t="s">
        <v>65</v>
      </c>
      <c r="E41" s="21" t="str">
        <f>VLOOKUP(D41,'De Para Categoria'!A:B,2,0)</f>
        <v>Comida Fora</v>
      </c>
      <c r="F41" s="29">
        <v>165.55</v>
      </c>
    </row>
    <row r="42" spans="1:6" ht="15" customHeight="1" x14ac:dyDescent="0.25">
      <c r="A42" s="15">
        <v>45176</v>
      </c>
      <c r="B42" s="15" t="str">
        <f t="shared" si="0"/>
        <v>9/2023</v>
      </c>
      <c r="C42" s="23" t="s">
        <v>689</v>
      </c>
      <c r="D42" s="10" t="s">
        <v>27</v>
      </c>
      <c r="E42" s="21" t="str">
        <f>VLOOKUP(D42,'De Para Categoria'!A:B,2,0)</f>
        <v>Mercado</v>
      </c>
      <c r="F42" s="29">
        <v>110.75</v>
      </c>
    </row>
    <row r="43" spans="1:6" ht="15" customHeight="1" x14ac:dyDescent="0.25">
      <c r="A43" s="15">
        <v>45175</v>
      </c>
      <c r="B43" s="15" t="str">
        <f t="shared" si="0"/>
        <v>9/2023</v>
      </c>
      <c r="C43" s="23" t="s">
        <v>689</v>
      </c>
      <c r="D43" s="10" t="s">
        <v>66</v>
      </c>
      <c r="E43" s="21" t="str">
        <f>VLOOKUP(D43,'De Para Categoria'!A:B,2,0)</f>
        <v>Comida Fora</v>
      </c>
      <c r="F43" s="29">
        <v>42</v>
      </c>
    </row>
    <row r="44" spans="1:6" ht="15" customHeight="1" x14ac:dyDescent="0.25">
      <c r="A44" s="15">
        <v>45175</v>
      </c>
      <c r="B44" s="15" t="str">
        <f t="shared" si="0"/>
        <v>9/2023</v>
      </c>
      <c r="C44" s="23" t="s">
        <v>689</v>
      </c>
      <c r="D44" s="10" t="s">
        <v>67</v>
      </c>
      <c r="E44" s="21" t="str">
        <f>VLOOKUP(D44,'De Para Categoria'!A:B,2,0)</f>
        <v>Outros</v>
      </c>
      <c r="F44" s="29">
        <v>24</v>
      </c>
    </row>
    <row r="45" spans="1:6" ht="15" customHeight="1" x14ac:dyDescent="0.25">
      <c r="A45" s="15">
        <v>45175</v>
      </c>
      <c r="B45" s="15" t="str">
        <f t="shared" si="0"/>
        <v>9/2023</v>
      </c>
      <c r="C45" s="23" t="s">
        <v>689</v>
      </c>
      <c r="D45" s="10" t="s">
        <v>68</v>
      </c>
      <c r="E45" s="21" t="str">
        <f>VLOOKUP(D45,'De Para Categoria'!A:B,2,0)</f>
        <v>Outros</v>
      </c>
      <c r="F45" s="29">
        <v>6.5</v>
      </c>
    </row>
    <row r="46" spans="1:6" ht="15" customHeight="1" x14ac:dyDescent="0.25">
      <c r="A46" s="15">
        <v>45174</v>
      </c>
      <c r="B46" s="15" t="str">
        <f t="shared" si="0"/>
        <v>9/2023</v>
      </c>
      <c r="C46" s="23" t="s">
        <v>689</v>
      </c>
      <c r="D46" s="10" t="s">
        <v>34</v>
      </c>
      <c r="E46" s="21" t="str">
        <f>VLOOKUP(D46,'De Para Categoria'!A:B,2,0)</f>
        <v>Comida Fora</v>
      </c>
      <c r="F46" s="29">
        <v>130.79</v>
      </c>
    </row>
    <row r="47" spans="1:6" ht="15" customHeight="1" x14ac:dyDescent="0.25">
      <c r="A47" s="15">
        <v>45171</v>
      </c>
      <c r="B47" s="15" t="str">
        <f t="shared" si="0"/>
        <v>9/2023</v>
      </c>
      <c r="C47" s="23" t="s">
        <v>689</v>
      </c>
      <c r="D47" s="10" t="s">
        <v>38</v>
      </c>
      <c r="E47" s="21" t="str">
        <f>VLOOKUP(D47,'De Para Categoria'!A:B,2,0)</f>
        <v>Mercado</v>
      </c>
      <c r="F47" s="29">
        <v>225.87</v>
      </c>
    </row>
    <row r="48" spans="1:6" ht="15" customHeight="1" x14ac:dyDescent="0.25">
      <c r="A48" s="15">
        <v>45171</v>
      </c>
      <c r="B48" s="15" t="str">
        <f t="shared" si="0"/>
        <v>9/2023</v>
      </c>
      <c r="C48" s="23" t="s">
        <v>689</v>
      </c>
      <c r="D48" s="10" t="s">
        <v>28</v>
      </c>
      <c r="E48" s="21" t="str">
        <f>VLOOKUP(D48,'De Para Categoria'!A:B,2,0)</f>
        <v>Comida Fora</v>
      </c>
      <c r="F48" s="29">
        <v>69.3</v>
      </c>
    </row>
    <row r="49" spans="1:6" ht="15" customHeight="1" x14ac:dyDescent="0.25">
      <c r="A49" s="15">
        <v>45171</v>
      </c>
      <c r="B49" s="15" t="str">
        <f t="shared" si="0"/>
        <v>9/2023</v>
      </c>
      <c r="C49" s="23" t="s">
        <v>689</v>
      </c>
      <c r="D49" s="10" t="s">
        <v>69</v>
      </c>
      <c r="E49" s="21" t="str">
        <f>VLOOKUP(D49,'De Para Categoria'!A:B,2,0)</f>
        <v>Outros</v>
      </c>
      <c r="F49" s="29">
        <v>53.26</v>
      </c>
    </row>
    <row r="50" spans="1:6" ht="15" customHeight="1" x14ac:dyDescent="0.25">
      <c r="A50" s="15">
        <v>45171</v>
      </c>
      <c r="B50" s="15" t="str">
        <f t="shared" si="0"/>
        <v>9/2023</v>
      </c>
      <c r="C50" s="23" t="s">
        <v>689</v>
      </c>
      <c r="D50" s="10" t="s">
        <v>70</v>
      </c>
      <c r="E50" s="21" t="str">
        <f>VLOOKUP(D50,'De Para Categoria'!A:B,2,0)</f>
        <v>Telefone</v>
      </c>
      <c r="F50" s="29">
        <v>65.989999999999995</v>
      </c>
    </row>
    <row r="51" spans="1:6" ht="15" customHeight="1" x14ac:dyDescent="0.25">
      <c r="A51" s="15">
        <v>45170</v>
      </c>
      <c r="B51" s="15" t="str">
        <f t="shared" si="0"/>
        <v>9/2023</v>
      </c>
      <c r="C51" s="23" t="s">
        <v>689</v>
      </c>
      <c r="D51" s="10" t="s">
        <v>71</v>
      </c>
      <c r="E51" s="21" t="str">
        <f>VLOOKUP(D51,'De Para Categoria'!A:B,2,0)</f>
        <v>Comida Fora</v>
      </c>
      <c r="F51" s="29">
        <v>13.5</v>
      </c>
    </row>
    <row r="52" spans="1:6" ht="15" customHeight="1" x14ac:dyDescent="0.25">
      <c r="A52" s="15">
        <v>45169</v>
      </c>
      <c r="B52" s="15" t="str">
        <f t="shared" si="0"/>
        <v>8/2023</v>
      </c>
      <c r="C52" s="23" t="s">
        <v>689</v>
      </c>
      <c r="D52" s="10" t="s">
        <v>39</v>
      </c>
      <c r="E52" s="21" t="str">
        <f>VLOOKUP(D52,'De Para Categoria'!A:B,2,0)</f>
        <v>Transporte</v>
      </c>
      <c r="F52" s="29">
        <v>240.24</v>
      </c>
    </row>
    <row r="53" spans="1:6" ht="15" customHeight="1" x14ac:dyDescent="0.25">
      <c r="A53" s="15">
        <v>45169</v>
      </c>
      <c r="B53" s="15" t="str">
        <f t="shared" si="0"/>
        <v>8/2023</v>
      </c>
      <c r="C53" s="23" t="s">
        <v>689</v>
      </c>
      <c r="D53" s="10" t="s">
        <v>72</v>
      </c>
      <c r="E53" s="21" t="str">
        <f>VLOOKUP(D53,'De Para Categoria'!A:B,2,0)</f>
        <v>Mercado</v>
      </c>
      <c r="F53" s="29">
        <v>19.14</v>
      </c>
    </row>
    <row r="54" spans="1:6" ht="15" customHeight="1" x14ac:dyDescent="0.25">
      <c r="A54" s="15">
        <v>45169</v>
      </c>
      <c r="B54" s="15" t="str">
        <f t="shared" si="0"/>
        <v>8/2023</v>
      </c>
      <c r="C54" s="23" t="s">
        <v>689</v>
      </c>
      <c r="D54" s="10" t="s">
        <v>73</v>
      </c>
      <c r="E54" s="21" t="str">
        <f>VLOOKUP(D54,'De Para Categoria'!A:B,2,0)</f>
        <v>Comida Fora</v>
      </c>
      <c r="F54" s="29">
        <v>54.7</v>
      </c>
    </row>
    <row r="55" spans="1:6" ht="15" customHeight="1" x14ac:dyDescent="0.25">
      <c r="A55" s="15">
        <v>45168</v>
      </c>
      <c r="B55" s="15" t="str">
        <f t="shared" si="0"/>
        <v>8/2023</v>
      </c>
      <c r="C55" s="23" t="s">
        <v>689</v>
      </c>
      <c r="D55" s="10" t="s">
        <v>75</v>
      </c>
      <c r="E55" s="21" t="str">
        <f>VLOOKUP(D55,'De Para Categoria'!A:B,2,0)</f>
        <v>Outros</v>
      </c>
      <c r="F55" s="29">
        <v>45</v>
      </c>
    </row>
    <row r="56" spans="1:6" ht="15" customHeight="1" x14ac:dyDescent="0.25">
      <c r="A56" s="15">
        <v>45168</v>
      </c>
      <c r="B56" s="15" t="str">
        <f t="shared" si="0"/>
        <v>8/2023</v>
      </c>
      <c r="C56" s="23" t="s">
        <v>689</v>
      </c>
      <c r="D56" s="10" t="s">
        <v>76</v>
      </c>
      <c r="E56" s="21" t="str">
        <f>VLOOKUP(D56,'De Para Categoria'!A:B,2,0)</f>
        <v>Outros</v>
      </c>
      <c r="F56" s="29">
        <v>38</v>
      </c>
    </row>
    <row r="57" spans="1:6" ht="15" customHeight="1" x14ac:dyDescent="0.25">
      <c r="A57" s="15">
        <v>45167</v>
      </c>
      <c r="B57" s="15" t="str">
        <f t="shared" si="0"/>
        <v>8/2023</v>
      </c>
      <c r="C57" s="23" t="s">
        <v>689</v>
      </c>
      <c r="D57" s="10" t="s">
        <v>27</v>
      </c>
      <c r="E57" s="21" t="str">
        <f>VLOOKUP(D57,'De Para Categoria'!A:B,2,0)</f>
        <v>Mercado</v>
      </c>
      <c r="F57" s="29">
        <v>212.29</v>
      </c>
    </row>
    <row r="58" spans="1:6" ht="15" customHeight="1" x14ac:dyDescent="0.25">
      <c r="A58" s="15">
        <v>45167</v>
      </c>
      <c r="B58" s="15" t="str">
        <f t="shared" si="0"/>
        <v>8/2023</v>
      </c>
      <c r="C58" s="23" t="s">
        <v>689</v>
      </c>
      <c r="D58" s="10" t="s">
        <v>77</v>
      </c>
      <c r="E58" s="21" t="str">
        <f>VLOOKUP(D58,'De Para Categoria'!A:B,2,0)</f>
        <v>Comida Fora</v>
      </c>
      <c r="F58" s="29">
        <v>65</v>
      </c>
    </row>
    <row r="59" spans="1:6" ht="15" customHeight="1" x14ac:dyDescent="0.25">
      <c r="A59" s="15">
        <v>45166</v>
      </c>
      <c r="B59" s="15" t="str">
        <f t="shared" si="0"/>
        <v>8/2023</v>
      </c>
      <c r="C59" s="23" t="s">
        <v>689</v>
      </c>
      <c r="D59" s="10" t="s">
        <v>78</v>
      </c>
      <c r="E59" s="21" t="str">
        <f>VLOOKUP(D59,'De Para Categoria'!A:B,2,0)</f>
        <v>Comida Fora</v>
      </c>
      <c r="F59" s="29">
        <v>10.9</v>
      </c>
    </row>
    <row r="60" spans="1:6" ht="15" customHeight="1" x14ac:dyDescent="0.25">
      <c r="A60" s="15">
        <v>45166</v>
      </c>
      <c r="B60" s="15" t="str">
        <f t="shared" si="0"/>
        <v>8/2023</v>
      </c>
      <c r="C60" s="23" t="s">
        <v>689</v>
      </c>
      <c r="D60" s="10" t="s">
        <v>79</v>
      </c>
      <c r="E60" s="21" t="str">
        <f>VLOOKUP(D60,'De Para Categoria'!A:B,2,0)</f>
        <v>Outros</v>
      </c>
      <c r="F60" s="29">
        <v>9.5</v>
      </c>
    </row>
    <row r="61" spans="1:6" ht="15" customHeight="1" x14ac:dyDescent="0.25">
      <c r="A61" s="15">
        <v>45166</v>
      </c>
      <c r="B61" s="15" t="str">
        <f t="shared" si="0"/>
        <v>8/2023</v>
      </c>
      <c r="C61" s="23" t="s">
        <v>689</v>
      </c>
      <c r="D61" s="10" t="s">
        <v>78</v>
      </c>
      <c r="E61" s="21" t="str">
        <f>VLOOKUP(D61,'De Para Categoria'!A:B,2,0)</f>
        <v>Comida Fora</v>
      </c>
      <c r="F61" s="29">
        <v>25.4</v>
      </c>
    </row>
    <row r="62" spans="1:6" ht="15" customHeight="1" x14ac:dyDescent="0.25">
      <c r="A62" s="15">
        <v>45166</v>
      </c>
      <c r="B62" s="15" t="str">
        <f t="shared" si="0"/>
        <v>8/2023</v>
      </c>
      <c r="C62" s="23" t="s">
        <v>689</v>
      </c>
      <c r="D62" s="10" t="s">
        <v>78</v>
      </c>
      <c r="E62" s="21" t="str">
        <f>VLOOKUP(D62,'De Para Categoria'!A:B,2,0)</f>
        <v>Comida Fora</v>
      </c>
      <c r="F62" s="29">
        <v>8.9</v>
      </c>
    </row>
    <row r="63" spans="1:6" ht="15" customHeight="1" x14ac:dyDescent="0.25">
      <c r="A63" s="15">
        <v>45166</v>
      </c>
      <c r="B63" s="15" t="str">
        <f t="shared" si="0"/>
        <v>8/2023</v>
      </c>
      <c r="C63" s="23" t="s">
        <v>689</v>
      </c>
      <c r="D63" s="10" t="s">
        <v>51</v>
      </c>
      <c r="E63" s="21" t="str">
        <f>VLOOKUP(D63,'De Para Categoria'!A:B,2,0)</f>
        <v>Outros</v>
      </c>
      <c r="F63" s="29">
        <v>18</v>
      </c>
    </row>
    <row r="64" spans="1:6" ht="15" customHeight="1" x14ac:dyDescent="0.25">
      <c r="A64" s="15">
        <v>45165</v>
      </c>
      <c r="B64" s="15" t="str">
        <f t="shared" si="0"/>
        <v>8/2023</v>
      </c>
      <c r="C64" s="23" t="s">
        <v>689</v>
      </c>
      <c r="D64" s="10" t="s">
        <v>80</v>
      </c>
      <c r="E64" s="21" t="str">
        <f>VLOOKUP(D64,'De Para Categoria'!A:B,2,0)</f>
        <v>Comida Fora</v>
      </c>
      <c r="F64" s="29">
        <v>126.5</v>
      </c>
    </row>
    <row r="65" spans="1:6" ht="15" customHeight="1" x14ac:dyDescent="0.25">
      <c r="A65" s="15">
        <v>45164</v>
      </c>
      <c r="B65" s="15" t="str">
        <f t="shared" si="0"/>
        <v>8/2023</v>
      </c>
      <c r="C65" s="23" t="s">
        <v>689</v>
      </c>
      <c r="D65" s="10" t="s">
        <v>81</v>
      </c>
      <c r="E65" s="21" t="str">
        <f>VLOOKUP(D65,'De Para Categoria'!A:B,2,0)</f>
        <v>Mercado</v>
      </c>
      <c r="F65" s="29">
        <v>21.62</v>
      </c>
    </row>
    <row r="66" spans="1:6" ht="15" customHeight="1" x14ac:dyDescent="0.25">
      <c r="A66" s="15">
        <v>45164</v>
      </c>
      <c r="B66" s="15" t="str">
        <f t="shared" si="0"/>
        <v>8/2023</v>
      </c>
      <c r="C66" s="23" t="s">
        <v>689</v>
      </c>
      <c r="D66" s="10" t="s">
        <v>82</v>
      </c>
      <c r="E66" s="21" t="str">
        <f>VLOOKUP(D66,'De Para Categoria'!A:B,2,0)</f>
        <v>Comida Fora</v>
      </c>
      <c r="F66" s="29">
        <v>12.5</v>
      </c>
    </row>
    <row r="67" spans="1:6" ht="15" customHeight="1" x14ac:dyDescent="0.25">
      <c r="A67" s="15">
        <v>45164</v>
      </c>
      <c r="B67" s="15" t="str">
        <f t="shared" ref="B67:B130" si="1">MONTH(A67)&amp;"/"&amp;YEAR(A67)</f>
        <v>8/2023</v>
      </c>
      <c r="C67" s="23" t="s">
        <v>689</v>
      </c>
      <c r="D67" s="10" t="s">
        <v>67</v>
      </c>
      <c r="E67" s="21" t="str">
        <f>VLOOKUP(D67,'De Para Categoria'!A:B,2,0)</f>
        <v>Outros</v>
      </c>
      <c r="F67" s="29">
        <v>92.14</v>
      </c>
    </row>
    <row r="68" spans="1:6" ht="15" customHeight="1" x14ac:dyDescent="0.25">
      <c r="A68" s="15">
        <v>45163</v>
      </c>
      <c r="B68" s="15" t="str">
        <f t="shared" si="1"/>
        <v>8/2023</v>
      </c>
      <c r="C68" s="23" t="s">
        <v>689</v>
      </c>
      <c r="D68" s="10" t="s">
        <v>63</v>
      </c>
      <c r="E68" s="21" t="str">
        <f>VLOOKUP(D68,'De Para Categoria'!A:B,2,0)</f>
        <v>Comida Fora</v>
      </c>
      <c r="F68" s="29">
        <v>69.97</v>
      </c>
    </row>
    <row r="69" spans="1:6" ht="15" customHeight="1" x14ac:dyDescent="0.25">
      <c r="A69" s="15">
        <v>45163</v>
      </c>
      <c r="B69" s="15" t="str">
        <f t="shared" si="1"/>
        <v>8/2023</v>
      </c>
      <c r="C69" s="23" t="s">
        <v>689</v>
      </c>
      <c r="D69" s="10" t="s">
        <v>83</v>
      </c>
      <c r="E69" s="21" t="str">
        <f>VLOOKUP(D69,'De Para Categoria'!A:B,2,0)</f>
        <v>Outros</v>
      </c>
      <c r="F69" s="29">
        <v>65.23</v>
      </c>
    </row>
    <row r="70" spans="1:6" ht="15" customHeight="1" x14ac:dyDescent="0.25">
      <c r="A70" s="15">
        <v>45162</v>
      </c>
      <c r="B70" s="15" t="str">
        <f t="shared" si="1"/>
        <v>8/2023</v>
      </c>
      <c r="C70" s="23" t="s">
        <v>689</v>
      </c>
      <c r="D70" s="10" t="s">
        <v>84</v>
      </c>
      <c r="E70" s="21" t="str">
        <f>VLOOKUP(D70,'De Para Categoria'!A:B,2,0)</f>
        <v>Outros</v>
      </c>
      <c r="F70" s="29">
        <v>74.900000000000006</v>
      </c>
    </row>
    <row r="71" spans="1:6" ht="15" customHeight="1" x14ac:dyDescent="0.25">
      <c r="A71" s="15">
        <v>45161</v>
      </c>
      <c r="B71" s="15" t="str">
        <f t="shared" si="1"/>
        <v>8/2023</v>
      </c>
      <c r="C71" s="23" t="s">
        <v>689</v>
      </c>
      <c r="D71" s="10" t="s">
        <v>85</v>
      </c>
      <c r="E71" s="21" t="str">
        <f>VLOOKUP(D71,'De Para Categoria'!A:B,2,0)</f>
        <v>Comida Fora</v>
      </c>
      <c r="F71" s="29">
        <v>78.760000000000005</v>
      </c>
    </row>
    <row r="72" spans="1:6" ht="15" customHeight="1" x14ac:dyDescent="0.25">
      <c r="A72" s="15">
        <v>45161</v>
      </c>
      <c r="B72" s="15" t="str">
        <f t="shared" si="1"/>
        <v>8/2023</v>
      </c>
      <c r="C72" s="23" t="s">
        <v>689</v>
      </c>
      <c r="D72" s="10" t="s">
        <v>86</v>
      </c>
      <c r="E72" s="21" t="str">
        <f>VLOOKUP(D72,'De Para Categoria'!A:B,2,0)</f>
        <v>Comida Fora</v>
      </c>
      <c r="F72" s="29">
        <v>46.09</v>
      </c>
    </row>
    <row r="73" spans="1:6" ht="15" customHeight="1" x14ac:dyDescent="0.25">
      <c r="A73" s="15">
        <v>45161</v>
      </c>
      <c r="B73" s="15" t="str">
        <f t="shared" si="1"/>
        <v>8/2023</v>
      </c>
      <c r="C73" s="23" t="s">
        <v>689</v>
      </c>
      <c r="D73" s="10" t="s">
        <v>38</v>
      </c>
      <c r="E73" s="21" t="str">
        <f>VLOOKUP(D73,'De Para Categoria'!A:B,2,0)</f>
        <v>Mercado</v>
      </c>
      <c r="F73" s="29">
        <v>159.03</v>
      </c>
    </row>
    <row r="74" spans="1:6" ht="15" customHeight="1" x14ac:dyDescent="0.25">
      <c r="A74" s="15">
        <v>45160</v>
      </c>
      <c r="B74" s="15" t="str">
        <f t="shared" si="1"/>
        <v>8/2023</v>
      </c>
      <c r="C74" s="23" t="s">
        <v>689</v>
      </c>
      <c r="D74" s="10" t="s">
        <v>40</v>
      </c>
      <c r="E74" s="21" t="str">
        <f>VLOOKUP(D74,'De Para Categoria'!A:B,2,0)</f>
        <v>Comida Fora</v>
      </c>
      <c r="F74" s="29">
        <v>24.56</v>
      </c>
    </row>
    <row r="75" spans="1:6" ht="15" customHeight="1" x14ac:dyDescent="0.25">
      <c r="A75" s="15">
        <v>44954</v>
      </c>
      <c r="B75" s="15" t="str">
        <f t="shared" si="1"/>
        <v>1/2023</v>
      </c>
      <c r="C75" s="23" t="s">
        <v>689</v>
      </c>
      <c r="D75" s="10" t="s">
        <v>87</v>
      </c>
      <c r="E75" s="21" t="str">
        <f>VLOOKUP(D75,'De Para Categoria'!A:B,2,0)</f>
        <v>Educação</v>
      </c>
      <c r="F75" s="29">
        <v>310.11</v>
      </c>
    </row>
    <row r="76" spans="1:6" ht="15" customHeight="1" x14ac:dyDescent="0.25">
      <c r="A76" s="15">
        <v>44939</v>
      </c>
      <c r="B76" s="15" t="str">
        <f t="shared" si="1"/>
        <v>1/2023</v>
      </c>
      <c r="C76" s="23" t="s">
        <v>689</v>
      </c>
      <c r="D76" s="10" t="s">
        <v>88</v>
      </c>
      <c r="E76" s="21" t="str">
        <f>VLOOKUP(D76,'De Para Categoria'!A:B,2,0)</f>
        <v>Educação</v>
      </c>
      <c r="F76" s="29">
        <v>85</v>
      </c>
    </row>
    <row r="77" spans="1:6" ht="15" customHeight="1" x14ac:dyDescent="0.25">
      <c r="A77" s="15">
        <v>45191</v>
      </c>
      <c r="B77" s="15" t="str">
        <f t="shared" si="1"/>
        <v>9/2023</v>
      </c>
      <c r="C77" s="23" t="s">
        <v>689</v>
      </c>
      <c r="D77" s="10" t="s">
        <v>92</v>
      </c>
      <c r="E77" s="21" t="str">
        <f>VLOOKUP(D77,'De Para Categoria'!A:B,2,0)</f>
        <v>Lazer</v>
      </c>
      <c r="F77" s="29">
        <v>138</v>
      </c>
    </row>
    <row r="78" spans="1:6" ht="15" customHeight="1" x14ac:dyDescent="0.25">
      <c r="A78" s="15">
        <v>45188</v>
      </c>
      <c r="B78" s="15" t="str">
        <f t="shared" si="1"/>
        <v>9/2023</v>
      </c>
      <c r="C78" s="23" t="s">
        <v>689</v>
      </c>
      <c r="D78" s="10" t="s">
        <v>93</v>
      </c>
      <c r="E78" s="21" t="str">
        <f>VLOOKUP(D78,'De Para Categoria'!A:B,2,0)</f>
        <v>Outros</v>
      </c>
      <c r="F78" s="29">
        <v>19.600000000000001</v>
      </c>
    </row>
    <row r="79" spans="1:6" ht="15" customHeight="1" x14ac:dyDescent="0.25">
      <c r="A79" s="15">
        <v>45187</v>
      </c>
      <c r="B79" s="15" t="str">
        <f t="shared" si="1"/>
        <v>9/2023</v>
      </c>
      <c r="C79" s="23" t="s">
        <v>689</v>
      </c>
      <c r="D79" s="10" t="s">
        <v>94</v>
      </c>
      <c r="E79" s="21" t="str">
        <f>VLOOKUP(D79,'De Para Categoria'!A:B,2,0)</f>
        <v>Outros</v>
      </c>
      <c r="F79" s="29">
        <v>139.9</v>
      </c>
    </row>
    <row r="80" spans="1:6" ht="15" customHeight="1" x14ac:dyDescent="0.25">
      <c r="A80" s="15">
        <v>45179</v>
      </c>
      <c r="B80" s="15" t="str">
        <f t="shared" si="1"/>
        <v>9/2023</v>
      </c>
      <c r="C80" s="23" t="s">
        <v>689</v>
      </c>
      <c r="D80" s="10" t="s">
        <v>96</v>
      </c>
      <c r="E80" s="21" t="str">
        <f>VLOOKUP(D80,'De Para Categoria'!A:B,2,0)</f>
        <v>Outros</v>
      </c>
      <c r="F80" s="29">
        <v>765.89</v>
      </c>
    </row>
    <row r="81" spans="1:6" ht="15" customHeight="1" x14ac:dyDescent="0.25">
      <c r="A81" s="15">
        <v>45177</v>
      </c>
      <c r="B81" s="15" t="str">
        <f t="shared" si="1"/>
        <v>9/2023</v>
      </c>
      <c r="C81" s="23" t="s">
        <v>689</v>
      </c>
      <c r="D81" s="10" t="s">
        <v>97</v>
      </c>
      <c r="E81" s="21" t="str">
        <f>VLOOKUP(D81,'De Para Categoria'!A:B,2,0)</f>
        <v>Outros</v>
      </c>
      <c r="F81" s="29">
        <v>54.99</v>
      </c>
    </row>
    <row r="82" spans="1:6" ht="15" customHeight="1" x14ac:dyDescent="0.25">
      <c r="A82" s="15">
        <v>45171</v>
      </c>
      <c r="B82" s="15" t="str">
        <f t="shared" si="1"/>
        <v>9/2023</v>
      </c>
      <c r="C82" s="23" t="s">
        <v>689</v>
      </c>
      <c r="D82" s="10" t="s">
        <v>98</v>
      </c>
      <c r="E82" s="21" t="str">
        <f>VLOOKUP(D82,'De Para Categoria'!A:B,2,0)</f>
        <v>Outros</v>
      </c>
      <c r="F82" s="29">
        <v>62.49</v>
      </c>
    </row>
    <row r="83" spans="1:6" ht="15" customHeight="1" x14ac:dyDescent="0.25">
      <c r="A83" s="15">
        <v>45168</v>
      </c>
      <c r="B83" s="15" t="str">
        <f t="shared" si="1"/>
        <v>8/2023</v>
      </c>
      <c r="C83" s="23" t="s">
        <v>689</v>
      </c>
      <c r="D83" s="10" t="s">
        <v>99</v>
      </c>
      <c r="E83" s="21" t="str">
        <f>VLOOKUP(D83,'De Para Categoria'!A:B,2,0)</f>
        <v>Outros</v>
      </c>
      <c r="F83" s="29">
        <v>163</v>
      </c>
    </row>
    <row r="84" spans="1:6" ht="15" customHeight="1" x14ac:dyDescent="0.25">
      <c r="A84" s="15">
        <v>45141</v>
      </c>
      <c r="B84" s="15" t="str">
        <f t="shared" si="1"/>
        <v>8/2023</v>
      </c>
      <c r="C84" s="23" t="s">
        <v>689</v>
      </c>
      <c r="D84" s="10" t="s">
        <v>100</v>
      </c>
      <c r="E84" s="21" t="str">
        <f>VLOOKUP(D84,'De Para Categoria'!A:B,2,0)</f>
        <v>Outros</v>
      </c>
      <c r="F84" s="29">
        <v>245.8</v>
      </c>
    </row>
    <row r="85" spans="1:6" ht="15" customHeight="1" x14ac:dyDescent="0.25">
      <c r="A85" s="15">
        <v>45118</v>
      </c>
      <c r="B85" s="15" t="str">
        <f t="shared" si="1"/>
        <v>7/2023</v>
      </c>
      <c r="C85" s="23" t="s">
        <v>689</v>
      </c>
      <c r="D85" s="10" t="s">
        <v>101</v>
      </c>
      <c r="E85" s="21" t="str">
        <f>VLOOKUP(D85,'De Para Categoria'!A:B,2,0)</f>
        <v>Lazer</v>
      </c>
      <c r="F85" s="29">
        <v>448.99</v>
      </c>
    </row>
    <row r="86" spans="1:6" ht="15" customHeight="1" x14ac:dyDescent="0.25">
      <c r="A86" s="15">
        <v>45190</v>
      </c>
      <c r="B86" s="15" t="str">
        <f t="shared" si="1"/>
        <v>9/2023</v>
      </c>
      <c r="C86" s="23" t="s">
        <v>689</v>
      </c>
      <c r="D86" s="10" t="s">
        <v>105</v>
      </c>
      <c r="E86" s="21" t="str">
        <f>VLOOKUP(D86,'De Para Categoria'!A:B,2,0)</f>
        <v>Comida Fora</v>
      </c>
      <c r="F86" s="29">
        <v>204.83</v>
      </c>
    </row>
    <row r="87" spans="1:6" ht="15" customHeight="1" x14ac:dyDescent="0.25">
      <c r="A87" s="15">
        <v>45189</v>
      </c>
      <c r="B87" s="15" t="str">
        <f t="shared" si="1"/>
        <v>9/2023</v>
      </c>
      <c r="C87" s="23" t="s">
        <v>689</v>
      </c>
      <c r="D87" s="10" t="s">
        <v>106</v>
      </c>
      <c r="E87" s="21" t="str">
        <f>VLOOKUP(D87,'De Para Categoria'!A:B,2,0)</f>
        <v>Farmácia</v>
      </c>
      <c r="F87" s="29">
        <v>60.04</v>
      </c>
    </row>
    <row r="88" spans="1:6" ht="15" customHeight="1" x14ac:dyDescent="0.25">
      <c r="A88" s="15">
        <v>45189</v>
      </c>
      <c r="B88" s="15" t="str">
        <f t="shared" si="1"/>
        <v>9/2023</v>
      </c>
      <c r="C88" s="23" t="s">
        <v>689</v>
      </c>
      <c r="D88" s="10" t="s">
        <v>107</v>
      </c>
      <c r="E88" s="21" t="str">
        <f>VLOOKUP(D88,'De Para Categoria'!A:B,2,0)</f>
        <v>Lazer</v>
      </c>
      <c r="F88" s="29">
        <v>74</v>
      </c>
    </row>
    <row r="89" spans="1:6" ht="15" customHeight="1" x14ac:dyDescent="0.25">
      <c r="A89" s="15">
        <v>45187</v>
      </c>
      <c r="B89" s="15" t="str">
        <f t="shared" si="1"/>
        <v>9/2023</v>
      </c>
      <c r="C89" s="23" t="s">
        <v>689</v>
      </c>
      <c r="D89" s="10" t="s">
        <v>108</v>
      </c>
      <c r="E89" s="21" t="str">
        <f>VLOOKUP(D89,'De Para Categoria'!A:B,2,0)</f>
        <v>Outros</v>
      </c>
      <c r="F89" s="29">
        <v>60.8</v>
      </c>
    </row>
    <row r="90" spans="1:6" ht="15" customHeight="1" x14ac:dyDescent="0.25">
      <c r="A90" s="15">
        <v>45187</v>
      </c>
      <c r="B90" s="15" t="str">
        <f t="shared" si="1"/>
        <v>9/2023</v>
      </c>
      <c r="C90" s="23" t="s">
        <v>689</v>
      </c>
      <c r="D90" s="10" t="s">
        <v>109</v>
      </c>
      <c r="E90" s="21" t="str">
        <f>VLOOKUP(D90,'De Para Categoria'!A:B,2,0)</f>
        <v>Comida Fora</v>
      </c>
      <c r="F90" s="29">
        <v>6</v>
      </c>
    </row>
    <row r="91" spans="1:6" ht="15" customHeight="1" x14ac:dyDescent="0.25">
      <c r="A91" s="15">
        <v>45187</v>
      </c>
      <c r="B91" s="15" t="str">
        <f t="shared" si="1"/>
        <v>9/2023</v>
      </c>
      <c r="C91" s="23" t="s">
        <v>689</v>
      </c>
      <c r="D91" s="10" t="s">
        <v>109</v>
      </c>
      <c r="E91" s="21" t="str">
        <f>VLOOKUP(D91,'De Para Categoria'!A:B,2,0)</f>
        <v>Comida Fora</v>
      </c>
      <c r="F91" s="29">
        <v>78</v>
      </c>
    </row>
    <row r="92" spans="1:6" ht="15" customHeight="1" x14ac:dyDescent="0.25">
      <c r="A92" s="15">
        <v>45185</v>
      </c>
      <c r="B92" s="15" t="str">
        <f t="shared" si="1"/>
        <v>9/2023</v>
      </c>
      <c r="C92" s="23" t="s">
        <v>689</v>
      </c>
      <c r="D92" s="10" t="s">
        <v>110</v>
      </c>
      <c r="E92" s="21" t="str">
        <f>VLOOKUP(D92,'De Para Categoria'!A:B,2,0)</f>
        <v>Comida Fora</v>
      </c>
      <c r="F92" s="29">
        <v>17.8</v>
      </c>
    </row>
    <row r="93" spans="1:6" ht="15" customHeight="1" x14ac:dyDescent="0.25">
      <c r="A93" s="15">
        <v>45184</v>
      </c>
      <c r="B93" s="15" t="str">
        <f t="shared" si="1"/>
        <v>9/2023</v>
      </c>
      <c r="C93" s="23" t="s">
        <v>689</v>
      </c>
      <c r="D93" s="10" t="s">
        <v>111</v>
      </c>
      <c r="E93" s="21" t="str">
        <f>VLOOKUP(D93,'De Para Categoria'!A:B,2,0)</f>
        <v>Comida Fora</v>
      </c>
      <c r="F93" s="29">
        <v>29</v>
      </c>
    </row>
    <row r="94" spans="1:6" ht="15" customHeight="1" x14ac:dyDescent="0.25">
      <c r="A94" s="15">
        <v>45184</v>
      </c>
      <c r="B94" s="15" t="str">
        <f t="shared" si="1"/>
        <v>9/2023</v>
      </c>
      <c r="C94" s="23" t="s">
        <v>689</v>
      </c>
      <c r="D94" s="10" t="s">
        <v>112</v>
      </c>
      <c r="E94" s="21" t="str">
        <f>VLOOKUP(D94,'De Para Categoria'!A:B,2,0)</f>
        <v>Comida Fora</v>
      </c>
      <c r="F94" s="29">
        <v>12</v>
      </c>
    </row>
    <row r="95" spans="1:6" ht="15" customHeight="1" x14ac:dyDescent="0.25">
      <c r="A95" s="15">
        <v>45180</v>
      </c>
      <c r="B95" s="15" t="str">
        <f t="shared" si="1"/>
        <v>9/2023</v>
      </c>
      <c r="C95" s="23" t="s">
        <v>689</v>
      </c>
      <c r="D95" s="10" t="s">
        <v>114</v>
      </c>
      <c r="E95" s="21" t="str">
        <f>VLOOKUP(D95,'De Para Categoria'!A:B,2,0)</f>
        <v>Comida Fora</v>
      </c>
      <c r="F95" s="29">
        <v>49.25</v>
      </c>
    </row>
    <row r="96" spans="1:6" ht="15" customHeight="1" x14ac:dyDescent="0.25">
      <c r="A96" s="15">
        <v>45179</v>
      </c>
      <c r="B96" s="15" t="str">
        <f t="shared" si="1"/>
        <v>9/2023</v>
      </c>
      <c r="C96" s="23" t="s">
        <v>689</v>
      </c>
      <c r="D96" s="10" t="s">
        <v>115</v>
      </c>
      <c r="E96" s="21" t="str">
        <f>VLOOKUP(D96,'De Para Categoria'!A:B,2,0)</f>
        <v>Outros</v>
      </c>
      <c r="F96" s="29">
        <v>31</v>
      </c>
    </row>
    <row r="97" spans="1:6" ht="15" customHeight="1" x14ac:dyDescent="0.25">
      <c r="A97" s="15">
        <v>45179</v>
      </c>
      <c r="B97" s="15" t="str">
        <f t="shared" si="1"/>
        <v>9/2023</v>
      </c>
      <c r="C97" s="23" t="s">
        <v>689</v>
      </c>
      <c r="D97" s="10" t="s">
        <v>116</v>
      </c>
      <c r="E97" s="21" t="str">
        <f>VLOOKUP(D97,'De Para Categoria'!A:B,2,0)</f>
        <v>Comida Fora</v>
      </c>
      <c r="F97" s="29">
        <v>21</v>
      </c>
    </row>
    <row r="98" spans="1:6" ht="15" customHeight="1" x14ac:dyDescent="0.25">
      <c r="A98" s="15">
        <v>45178</v>
      </c>
      <c r="B98" s="15" t="str">
        <f t="shared" si="1"/>
        <v>9/2023</v>
      </c>
      <c r="C98" s="23" t="s">
        <v>689</v>
      </c>
      <c r="D98" s="10" t="s">
        <v>117</v>
      </c>
      <c r="E98" s="21" t="str">
        <f>VLOOKUP(D98,'De Para Categoria'!A:B,2,0)</f>
        <v>Farmácia</v>
      </c>
      <c r="F98" s="29">
        <v>78.28</v>
      </c>
    </row>
    <row r="99" spans="1:6" ht="15" customHeight="1" x14ac:dyDescent="0.25">
      <c r="A99" s="15">
        <v>45178</v>
      </c>
      <c r="B99" s="15" t="str">
        <f t="shared" si="1"/>
        <v>9/2023</v>
      </c>
      <c r="C99" s="23" t="s">
        <v>689</v>
      </c>
      <c r="D99" s="10" t="s">
        <v>118</v>
      </c>
      <c r="E99" s="21" t="str">
        <f>VLOOKUP(D99,'De Para Categoria'!A:B,2,0)</f>
        <v>Comida Fora</v>
      </c>
      <c r="F99" s="29">
        <v>157.58000000000001</v>
      </c>
    </row>
    <row r="100" spans="1:6" ht="15" customHeight="1" x14ac:dyDescent="0.25">
      <c r="A100" s="15">
        <v>45178</v>
      </c>
      <c r="B100" s="15" t="str">
        <f t="shared" si="1"/>
        <v>9/2023</v>
      </c>
      <c r="C100" s="23" t="s">
        <v>689</v>
      </c>
      <c r="D100" s="10" t="s">
        <v>112</v>
      </c>
      <c r="E100" s="21" t="str">
        <f>VLOOKUP(D100,'De Para Categoria'!A:B,2,0)</f>
        <v>Comida Fora</v>
      </c>
      <c r="F100" s="29">
        <v>7.5</v>
      </c>
    </row>
    <row r="101" spans="1:6" ht="15" customHeight="1" x14ac:dyDescent="0.25">
      <c r="A101" s="15">
        <v>45177</v>
      </c>
      <c r="B101" s="15" t="str">
        <f t="shared" si="1"/>
        <v>9/2023</v>
      </c>
      <c r="C101" s="23" t="s">
        <v>689</v>
      </c>
      <c r="D101" s="10" t="s">
        <v>119</v>
      </c>
      <c r="E101" s="21" t="str">
        <f>VLOOKUP(D101,'De Para Categoria'!A:B,2,0)</f>
        <v>Outros</v>
      </c>
      <c r="F101" s="29">
        <v>8.9</v>
      </c>
    </row>
    <row r="102" spans="1:6" ht="15" customHeight="1" x14ac:dyDescent="0.25">
      <c r="A102" s="15">
        <v>45177</v>
      </c>
      <c r="B102" s="15" t="str">
        <f t="shared" si="1"/>
        <v>9/2023</v>
      </c>
      <c r="C102" s="23" t="s">
        <v>689</v>
      </c>
      <c r="D102" s="10" t="s">
        <v>120</v>
      </c>
      <c r="E102" s="21" t="str">
        <f>VLOOKUP(D102,'De Para Categoria'!A:B,2,0)</f>
        <v>Outros</v>
      </c>
      <c r="F102" s="29">
        <v>93.5</v>
      </c>
    </row>
    <row r="103" spans="1:6" ht="15" customHeight="1" x14ac:dyDescent="0.25">
      <c r="A103" s="15">
        <v>45176</v>
      </c>
      <c r="B103" s="15" t="str">
        <f t="shared" si="1"/>
        <v>9/2023</v>
      </c>
      <c r="C103" s="23" t="s">
        <v>689</v>
      </c>
      <c r="D103" s="10" t="s">
        <v>73</v>
      </c>
      <c r="E103" s="21" t="str">
        <f>VLOOKUP(D103,'De Para Categoria'!A:B,2,0)</f>
        <v>Comida Fora</v>
      </c>
      <c r="F103" s="29">
        <v>217.91</v>
      </c>
    </row>
    <row r="104" spans="1:6" ht="15" customHeight="1" x14ac:dyDescent="0.25">
      <c r="A104" s="15">
        <v>45175</v>
      </c>
      <c r="B104" s="15" t="str">
        <f t="shared" si="1"/>
        <v>9/2023</v>
      </c>
      <c r="C104" s="23" t="s">
        <v>689</v>
      </c>
      <c r="D104" s="10" t="s">
        <v>72</v>
      </c>
      <c r="E104" s="21" t="str">
        <f>VLOOKUP(D104,'De Para Categoria'!A:B,2,0)</f>
        <v>Mercado</v>
      </c>
      <c r="F104" s="29">
        <v>8.25</v>
      </c>
    </row>
    <row r="105" spans="1:6" ht="15" customHeight="1" x14ac:dyDescent="0.25">
      <c r="A105" s="15">
        <v>45175</v>
      </c>
      <c r="B105" s="15" t="str">
        <f t="shared" si="1"/>
        <v>9/2023</v>
      </c>
      <c r="C105" s="23" t="s">
        <v>689</v>
      </c>
      <c r="D105" s="10" t="s">
        <v>121</v>
      </c>
      <c r="E105" s="21" t="str">
        <f>VLOOKUP(D105,'De Para Categoria'!A:B,2,0)</f>
        <v>Farmácia</v>
      </c>
      <c r="F105" s="29">
        <v>98.87</v>
      </c>
    </row>
    <row r="106" spans="1:6" ht="15" customHeight="1" x14ac:dyDescent="0.25">
      <c r="A106" s="15">
        <v>45175</v>
      </c>
      <c r="B106" s="15" t="str">
        <f t="shared" si="1"/>
        <v>9/2023</v>
      </c>
      <c r="C106" s="23" t="s">
        <v>689</v>
      </c>
      <c r="D106" s="10" t="s">
        <v>122</v>
      </c>
      <c r="E106" s="21" t="str">
        <f>VLOOKUP(D106,'De Para Categoria'!A:B,2,0)</f>
        <v>Outros</v>
      </c>
      <c r="F106" s="29">
        <v>15.31</v>
      </c>
    </row>
    <row r="107" spans="1:6" ht="15" customHeight="1" x14ac:dyDescent="0.25">
      <c r="A107" s="15">
        <v>45174</v>
      </c>
      <c r="B107" s="15" t="str">
        <f t="shared" si="1"/>
        <v>9/2023</v>
      </c>
      <c r="C107" s="23" t="s">
        <v>689</v>
      </c>
      <c r="D107" s="10" t="s">
        <v>85</v>
      </c>
      <c r="E107" s="21" t="str">
        <f>VLOOKUP(D107,'De Para Categoria'!A:B,2,0)</f>
        <v>Comida Fora</v>
      </c>
      <c r="F107" s="29">
        <v>67.760000000000005</v>
      </c>
    </row>
    <row r="108" spans="1:6" ht="15" customHeight="1" x14ac:dyDescent="0.25">
      <c r="A108" s="15">
        <v>45174</v>
      </c>
      <c r="B108" s="15" t="str">
        <f t="shared" si="1"/>
        <v>9/2023</v>
      </c>
      <c r="C108" s="23" t="s">
        <v>689</v>
      </c>
      <c r="D108" s="10" t="s">
        <v>81</v>
      </c>
      <c r="E108" s="21" t="str">
        <f>VLOOKUP(D108,'De Para Categoria'!A:B,2,0)</f>
        <v>Mercado</v>
      </c>
      <c r="F108" s="29">
        <v>16.989999999999998</v>
      </c>
    </row>
    <row r="109" spans="1:6" ht="15" customHeight="1" x14ac:dyDescent="0.25">
      <c r="A109" s="15">
        <v>45174</v>
      </c>
      <c r="B109" s="15" t="str">
        <f t="shared" si="1"/>
        <v>9/2023</v>
      </c>
      <c r="C109" s="23" t="s">
        <v>689</v>
      </c>
      <c r="D109" s="10" t="s">
        <v>123</v>
      </c>
      <c r="E109" s="21" t="str">
        <f>VLOOKUP(D109,'De Para Categoria'!A:B,2,0)</f>
        <v>Outros</v>
      </c>
      <c r="F109" s="29">
        <v>40</v>
      </c>
    </row>
    <row r="110" spans="1:6" ht="15" customHeight="1" x14ac:dyDescent="0.25">
      <c r="A110" s="15">
        <v>45174</v>
      </c>
      <c r="B110" s="15" t="str">
        <f t="shared" si="1"/>
        <v>9/2023</v>
      </c>
      <c r="C110" s="23" t="s">
        <v>689</v>
      </c>
      <c r="D110" s="10" t="s">
        <v>124</v>
      </c>
      <c r="E110" s="21" t="str">
        <f>VLOOKUP(D110,'De Para Categoria'!A:B,2,0)</f>
        <v>Mercado</v>
      </c>
      <c r="F110" s="29">
        <v>10</v>
      </c>
    </row>
    <row r="111" spans="1:6" ht="15" customHeight="1" x14ac:dyDescent="0.25">
      <c r="A111" s="15">
        <v>45171</v>
      </c>
      <c r="B111" s="15" t="str">
        <f t="shared" si="1"/>
        <v>9/2023</v>
      </c>
      <c r="C111" s="23" t="s">
        <v>689</v>
      </c>
      <c r="D111" s="10" t="s">
        <v>51</v>
      </c>
      <c r="E111" s="21" t="str">
        <f>VLOOKUP(D111,'De Para Categoria'!A:B,2,0)</f>
        <v>Outros</v>
      </c>
      <c r="F111" s="29">
        <v>36</v>
      </c>
    </row>
    <row r="112" spans="1:6" ht="15" customHeight="1" x14ac:dyDescent="0.25">
      <c r="A112" s="15">
        <v>45169</v>
      </c>
      <c r="B112" s="15" t="str">
        <f t="shared" si="1"/>
        <v>8/2023</v>
      </c>
      <c r="C112" s="23" t="s">
        <v>689</v>
      </c>
      <c r="D112" s="10" t="s">
        <v>125</v>
      </c>
      <c r="E112" s="21" t="str">
        <f>VLOOKUP(D112,'De Para Categoria'!A:B,2,0)</f>
        <v>Outros</v>
      </c>
      <c r="F112" s="29">
        <v>86.98</v>
      </c>
    </row>
    <row r="113" spans="1:6" ht="15" customHeight="1" x14ac:dyDescent="0.25">
      <c r="A113" s="15">
        <v>45169</v>
      </c>
      <c r="B113" s="15" t="str">
        <f t="shared" si="1"/>
        <v>8/2023</v>
      </c>
      <c r="C113" s="23" t="s">
        <v>689</v>
      </c>
      <c r="D113" s="10" t="s">
        <v>126</v>
      </c>
      <c r="E113" s="21" t="str">
        <f>VLOOKUP(D113,'De Para Categoria'!A:B,2,0)</f>
        <v>Pet</v>
      </c>
      <c r="F113" s="29">
        <v>53.8</v>
      </c>
    </row>
    <row r="114" spans="1:6" ht="15" customHeight="1" x14ac:dyDescent="0.25">
      <c r="A114" s="15">
        <v>45169</v>
      </c>
      <c r="B114" s="15" t="str">
        <f t="shared" si="1"/>
        <v>8/2023</v>
      </c>
      <c r="C114" s="23" t="s">
        <v>689</v>
      </c>
      <c r="D114" s="10" t="s">
        <v>63</v>
      </c>
      <c r="E114" s="21" t="str">
        <f>VLOOKUP(D114,'De Para Categoria'!A:B,2,0)</f>
        <v>Comida Fora</v>
      </c>
      <c r="F114" s="29">
        <v>63.54</v>
      </c>
    </row>
    <row r="115" spans="1:6" ht="15" customHeight="1" x14ac:dyDescent="0.25">
      <c r="A115" s="15">
        <v>45169</v>
      </c>
      <c r="B115" s="15" t="str">
        <f t="shared" si="1"/>
        <v>8/2023</v>
      </c>
      <c r="C115" s="23" t="s">
        <v>689</v>
      </c>
      <c r="D115" s="10" t="s">
        <v>127</v>
      </c>
      <c r="E115" s="21" t="str">
        <f>VLOOKUP(D115,'De Para Categoria'!A:B,2,0)</f>
        <v>Outros</v>
      </c>
      <c r="F115" s="29">
        <v>16</v>
      </c>
    </row>
    <row r="116" spans="1:6" ht="15" customHeight="1" x14ac:dyDescent="0.25">
      <c r="A116" s="15">
        <v>45168</v>
      </c>
      <c r="B116" s="15" t="str">
        <f t="shared" si="1"/>
        <v>8/2023</v>
      </c>
      <c r="C116" s="23" t="s">
        <v>689</v>
      </c>
      <c r="D116" s="10" t="s">
        <v>63</v>
      </c>
      <c r="E116" s="21" t="str">
        <f>VLOOKUP(D116,'De Para Categoria'!A:B,2,0)</f>
        <v>Comida Fora</v>
      </c>
      <c r="F116" s="29">
        <v>58.09</v>
      </c>
    </row>
    <row r="117" spans="1:6" ht="15" customHeight="1" x14ac:dyDescent="0.25">
      <c r="A117" s="15">
        <v>45168</v>
      </c>
      <c r="B117" s="15" t="str">
        <f t="shared" si="1"/>
        <v>8/2023</v>
      </c>
      <c r="C117" s="23" t="s">
        <v>689</v>
      </c>
      <c r="D117" s="10" t="s">
        <v>128</v>
      </c>
      <c r="E117" s="21" t="str">
        <f>VLOOKUP(D117,'De Para Categoria'!A:B,2,0)</f>
        <v>Outros</v>
      </c>
      <c r="F117" s="29">
        <v>35.96</v>
      </c>
    </row>
    <row r="118" spans="1:6" ht="15" customHeight="1" x14ac:dyDescent="0.25">
      <c r="A118" s="15">
        <v>45168</v>
      </c>
      <c r="B118" s="15" t="str">
        <f t="shared" si="1"/>
        <v>8/2023</v>
      </c>
      <c r="C118" s="23" t="s">
        <v>689</v>
      </c>
      <c r="D118" s="10" t="s">
        <v>129</v>
      </c>
      <c r="E118" s="21" t="str">
        <f>VLOOKUP(D118,'De Para Categoria'!A:B,2,0)</f>
        <v>Outros</v>
      </c>
      <c r="F118" s="29">
        <v>74.900000000000006</v>
      </c>
    </row>
    <row r="119" spans="1:6" ht="15" customHeight="1" x14ac:dyDescent="0.25">
      <c r="A119" s="15">
        <v>45167</v>
      </c>
      <c r="B119" s="15" t="str">
        <f t="shared" si="1"/>
        <v>8/2023</v>
      </c>
      <c r="C119" s="23" t="s">
        <v>689</v>
      </c>
      <c r="D119" s="10" t="s">
        <v>83</v>
      </c>
      <c r="E119" s="21" t="str">
        <f>VLOOKUP(D119,'De Para Categoria'!A:B,2,0)</f>
        <v>Outros</v>
      </c>
      <c r="F119" s="29">
        <v>65.56</v>
      </c>
    </row>
    <row r="120" spans="1:6" ht="15" customHeight="1" x14ac:dyDescent="0.25">
      <c r="A120" s="15">
        <v>45167</v>
      </c>
      <c r="B120" s="15" t="str">
        <f t="shared" si="1"/>
        <v>8/2023</v>
      </c>
      <c r="C120" s="23" t="s">
        <v>689</v>
      </c>
      <c r="D120" s="10" t="s">
        <v>130</v>
      </c>
      <c r="E120" s="21" t="str">
        <f>VLOOKUP(D120,'De Para Categoria'!A:B,2,0)</f>
        <v>Comida Fora</v>
      </c>
      <c r="F120" s="29">
        <v>25.9</v>
      </c>
    </row>
    <row r="121" spans="1:6" ht="15" customHeight="1" x14ac:dyDescent="0.25">
      <c r="A121" s="15">
        <v>45167</v>
      </c>
      <c r="B121" s="15" t="str">
        <f t="shared" si="1"/>
        <v>8/2023</v>
      </c>
      <c r="C121" s="23" t="s">
        <v>689</v>
      </c>
      <c r="D121" s="10" t="s">
        <v>72</v>
      </c>
      <c r="E121" s="21" t="str">
        <f>VLOOKUP(D121,'De Para Categoria'!A:B,2,0)</f>
        <v>Mercado</v>
      </c>
      <c r="F121" s="29">
        <v>65.97</v>
      </c>
    </row>
    <row r="122" spans="1:6" ht="15" customHeight="1" x14ac:dyDescent="0.25">
      <c r="A122" s="15">
        <v>45166</v>
      </c>
      <c r="B122" s="15" t="str">
        <f t="shared" si="1"/>
        <v>8/2023</v>
      </c>
      <c r="C122" s="23" t="s">
        <v>689</v>
      </c>
      <c r="D122" s="10" t="s">
        <v>51</v>
      </c>
      <c r="E122" s="21" t="str">
        <f>VLOOKUP(D122,'De Para Categoria'!A:B,2,0)</f>
        <v>Outros</v>
      </c>
      <c r="F122" s="29">
        <v>18</v>
      </c>
    </row>
    <row r="123" spans="1:6" ht="15" customHeight="1" x14ac:dyDescent="0.25">
      <c r="A123" s="15">
        <v>45165</v>
      </c>
      <c r="B123" s="15" t="str">
        <f t="shared" si="1"/>
        <v>8/2023</v>
      </c>
      <c r="C123" s="23" t="s">
        <v>689</v>
      </c>
      <c r="D123" s="10" t="s">
        <v>73</v>
      </c>
      <c r="E123" s="21" t="str">
        <f>VLOOKUP(D123,'De Para Categoria'!A:B,2,0)</f>
        <v>Comida Fora</v>
      </c>
      <c r="F123" s="29">
        <v>95.37</v>
      </c>
    </row>
    <row r="124" spans="1:6" ht="15" customHeight="1" x14ac:dyDescent="0.25">
      <c r="A124" s="15">
        <v>45164</v>
      </c>
      <c r="B124" s="15" t="str">
        <f t="shared" si="1"/>
        <v>8/2023</v>
      </c>
      <c r="C124" s="23" t="s">
        <v>689</v>
      </c>
      <c r="D124" s="10" t="s">
        <v>131</v>
      </c>
      <c r="E124" s="21" t="str">
        <f>VLOOKUP(D124,'De Para Categoria'!A:B,2,0)</f>
        <v>Outros</v>
      </c>
      <c r="F124" s="29">
        <v>25</v>
      </c>
    </row>
    <row r="125" spans="1:6" ht="15" customHeight="1" x14ac:dyDescent="0.25">
      <c r="A125" s="15">
        <v>45164</v>
      </c>
      <c r="B125" s="15" t="str">
        <f t="shared" si="1"/>
        <v>8/2023</v>
      </c>
      <c r="C125" s="23" t="s">
        <v>689</v>
      </c>
      <c r="D125" s="10" t="s">
        <v>132</v>
      </c>
      <c r="E125" s="21" t="str">
        <f>VLOOKUP(D125,'De Para Categoria'!A:B,2,0)</f>
        <v>Outros</v>
      </c>
      <c r="F125" s="29">
        <v>59.99</v>
      </c>
    </row>
    <row r="126" spans="1:6" ht="15" customHeight="1" x14ac:dyDescent="0.25">
      <c r="A126" s="15">
        <v>45164</v>
      </c>
      <c r="B126" s="15" t="str">
        <f t="shared" si="1"/>
        <v>8/2023</v>
      </c>
      <c r="C126" s="23" t="s">
        <v>689</v>
      </c>
      <c r="D126" s="10" t="s">
        <v>133</v>
      </c>
      <c r="E126" s="21" t="str">
        <f>VLOOKUP(D126,'De Para Categoria'!A:B,2,0)</f>
        <v>Farmácia</v>
      </c>
      <c r="F126" s="29">
        <v>4.38</v>
      </c>
    </row>
    <row r="127" spans="1:6" ht="15" customHeight="1" x14ac:dyDescent="0.25">
      <c r="A127" s="15">
        <v>45164</v>
      </c>
      <c r="B127" s="15" t="str">
        <f t="shared" si="1"/>
        <v>8/2023</v>
      </c>
      <c r="C127" s="23" t="s">
        <v>689</v>
      </c>
      <c r="D127" s="10" t="s">
        <v>67</v>
      </c>
      <c r="E127" s="21" t="str">
        <f>VLOOKUP(D127,'De Para Categoria'!A:B,2,0)</f>
        <v>Outros</v>
      </c>
      <c r="F127" s="29">
        <v>68.02</v>
      </c>
    </row>
    <row r="128" spans="1:6" ht="15" customHeight="1" x14ac:dyDescent="0.25">
      <c r="A128" s="15">
        <v>45164</v>
      </c>
      <c r="B128" s="15" t="str">
        <f t="shared" si="1"/>
        <v>8/2023</v>
      </c>
      <c r="C128" s="23" t="s">
        <v>689</v>
      </c>
      <c r="D128" s="10" t="s">
        <v>134</v>
      </c>
      <c r="E128" s="21" t="str">
        <f>VLOOKUP(D128,'De Para Categoria'!A:B,2,0)</f>
        <v>Outros</v>
      </c>
      <c r="F128" s="29">
        <v>70.92</v>
      </c>
    </row>
    <row r="129" spans="1:6" ht="15" customHeight="1" x14ac:dyDescent="0.25">
      <c r="A129" s="15">
        <v>45162</v>
      </c>
      <c r="B129" s="15" t="str">
        <f t="shared" si="1"/>
        <v>8/2023</v>
      </c>
      <c r="C129" s="23" t="s">
        <v>689</v>
      </c>
      <c r="D129" s="10" t="s">
        <v>135</v>
      </c>
      <c r="E129" s="21" t="str">
        <f>VLOOKUP(D129,'De Para Categoria'!A:B,2,0)</f>
        <v>Comida Fora</v>
      </c>
      <c r="F129" s="29">
        <v>77.44</v>
      </c>
    </row>
    <row r="130" spans="1:6" ht="15" customHeight="1" x14ac:dyDescent="0.25">
      <c r="A130" s="15">
        <v>45162</v>
      </c>
      <c r="B130" s="15" t="str">
        <f t="shared" si="1"/>
        <v>8/2023</v>
      </c>
      <c r="C130" s="23" t="s">
        <v>689</v>
      </c>
      <c r="D130" s="10" t="s">
        <v>136</v>
      </c>
      <c r="E130" s="21" t="str">
        <f>VLOOKUP(D130,'De Para Categoria'!A:B,2,0)</f>
        <v>Comida Fora</v>
      </c>
      <c r="F130" s="29">
        <v>112.75</v>
      </c>
    </row>
    <row r="131" spans="1:6" ht="15" customHeight="1" x14ac:dyDescent="0.25">
      <c r="A131" s="15">
        <v>45162</v>
      </c>
      <c r="B131" s="15" t="str">
        <f t="shared" ref="B131:B194" si="2">MONTH(A131)&amp;"/"&amp;YEAR(A131)</f>
        <v>8/2023</v>
      </c>
      <c r="C131" s="23" t="s">
        <v>689</v>
      </c>
      <c r="D131" s="10" t="s">
        <v>137</v>
      </c>
      <c r="E131" s="21" t="str">
        <f>VLOOKUP(D131,'De Para Categoria'!A:B,2,0)</f>
        <v>Mercado</v>
      </c>
      <c r="F131" s="29">
        <v>64.989999999999995</v>
      </c>
    </row>
    <row r="132" spans="1:6" ht="15" customHeight="1" x14ac:dyDescent="0.25">
      <c r="A132" s="15">
        <v>45162</v>
      </c>
      <c r="B132" s="15" t="str">
        <f t="shared" si="2"/>
        <v>8/2023</v>
      </c>
      <c r="C132" s="23" t="s">
        <v>689</v>
      </c>
      <c r="D132" s="10" t="s">
        <v>67</v>
      </c>
      <c r="E132" s="21" t="str">
        <f>VLOOKUP(D132,'De Para Categoria'!A:B,2,0)</f>
        <v>Outros</v>
      </c>
      <c r="F132" s="29">
        <v>154.01</v>
      </c>
    </row>
    <row r="133" spans="1:6" ht="15" customHeight="1" x14ac:dyDescent="0.25">
      <c r="A133" s="15">
        <v>45161</v>
      </c>
      <c r="B133" s="15" t="str">
        <f t="shared" si="2"/>
        <v>8/2023</v>
      </c>
      <c r="C133" s="23" t="s">
        <v>689</v>
      </c>
      <c r="D133" s="10" t="s">
        <v>138</v>
      </c>
      <c r="E133" s="21" t="str">
        <f>VLOOKUP(D133,'De Para Categoria'!A:B,2,0)</f>
        <v>Outros</v>
      </c>
      <c r="F133" s="29">
        <v>69.3</v>
      </c>
    </row>
    <row r="134" spans="1:6" ht="15" customHeight="1" x14ac:dyDescent="0.25">
      <c r="A134" s="15">
        <v>45160</v>
      </c>
      <c r="B134" s="15" t="str">
        <f t="shared" si="2"/>
        <v>8/2023</v>
      </c>
      <c r="C134" s="23" t="s">
        <v>689</v>
      </c>
      <c r="D134" s="10" t="s">
        <v>72</v>
      </c>
      <c r="E134" s="21" t="str">
        <f>VLOOKUP(D134,'De Para Categoria'!A:B,2,0)</f>
        <v>Mercado</v>
      </c>
      <c r="F134" s="29">
        <v>1.69</v>
      </c>
    </row>
    <row r="135" spans="1:6" ht="15" customHeight="1" x14ac:dyDescent="0.25">
      <c r="A135" s="15">
        <v>45159</v>
      </c>
      <c r="B135" s="15" t="str">
        <f t="shared" si="2"/>
        <v>8/2023</v>
      </c>
      <c r="C135" s="23" t="s">
        <v>690</v>
      </c>
      <c r="D135" s="10" t="s">
        <v>156</v>
      </c>
      <c r="E135" s="21" t="str">
        <f>VLOOKUP(D135,'De Para Categoria'!A:B,2,0)</f>
        <v>Comida Fora</v>
      </c>
      <c r="F135" s="29">
        <v>116.27</v>
      </c>
    </row>
    <row r="136" spans="1:6" ht="15" customHeight="1" x14ac:dyDescent="0.25">
      <c r="A136" s="15">
        <v>45159</v>
      </c>
      <c r="B136" s="15" t="str">
        <f t="shared" si="2"/>
        <v>8/2023</v>
      </c>
      <c r="C136" s="23" t="s">
        <v>690</v>
      </c>
      <c r="D136" s="10" t="s">
        <v>157</v>
      </c>
      <c r="E136" s="21" t="str">
        <f>VLOOKUP(D136,'De Para Categoria'!A:B,2,0)</f>
        <v>Farmácia</v>
      </c>
      <c r="F136" s="29">
        <v>15.99</v>
      </c>
    </row>
    <row r="137" spans="1:6" ht="15" customHeight="1" x14ac:dyDescent="0.25">
      <c r="A137" s="15">
        <v>45159</v>
      </c>
      <c r="B137" s="15" t="str">
        <f t="shared" si="2"/>
        <v>8/2023</v>
      </c>
      <c r="C137" s="23" t="s">
        <v>690</v>
      </c>
      <c r="D137" s="10" t="s">
        <v>79</v>
      </c>
      <c r="E137" s="21" t="str">
        <f>VLOOKUP(D137,'De Para Categoria'!A:B,2,0)</f>
        <v>Outros</v>
      </c>
      <c r="F137" s="29">
        <v>23.8</v>
      </c>
    </row>
    <row r="138" spans="1:6" ht="15" customHeight="1" x14ac:dyDescent="0.25">
      <c r="A138" s="15">
        <v>45159</v>
      </c>
      <c r="B138" s="15" t="str">
        <f t="shared" si="2"/>
        <v>8/2023</v>
      </c>
      <c r="C138" s="23" t="s">
        <v>690</v>
      </c>
      <c r="D138" s="10" t="s">
        <v>79</v>
      </c>
      <c r="E138" s="21" t="str">
        <f>VLOOKUP(D138,'De Para Categoria'!A:B,2,0)</f>
        <v>Outros</v>
      </c>
      <c r="F138" s="29">
        <v>7.5</v>
      </c>
    </row>
    <row r="139" spans="1:6" ht="15" customHeight="1" x14ac:dyDescent="0.25">
      <c r="A139" s="15">
        <v>45158</v>
      </c>
      <c r="B139" s="15" t="str">
        <f t="shared" si="2"/>
        <v>8/2023</v>
      </c>
      <c r="C139" s="23" t="s">
        <v>690</v>
      </c>
      <c r="D139" s="10" t="s">
        <v>34</v>
      </c>
      <c r="E139" s="21" t="str">
        <f>VLOOKUP(D139,'De Para Categoria'!A:B,2,0)</f>
        <v>Comida Fora</v>
      </c>
      <c r="F139" s="29">
        <v>66</v>
      </c>
    </row>
    <row r="140" spans="1:6" ht="15" customHeight="1" x14ac:dyDescent="0.25">
      <c r="A140" s="15">
        <v>45158</v>
      </c>
      <c r="B140" s="15" t="str">
        <f t="shared" si="2"/>
        <v>8/2023</v>
      </c>
      <c r="C140" s="23" t="s">
        <v>690</v>
      </c>
      <c r="D140" s="10" t="s">
        <v>158</v>
      </c>
      <c r="E140" s="21" t="str">
        <f>VLOOKUP(D140,'De Para Categoria'!A:B,2,0)</f>
        <v>Outros</v>
      </c>
      <c r="F140" s="29">
        <v>90.2</v>
      </c>
    </row>
    <row r="141" spans="1:6" ht="15" customHeight="1" x14ac:dyDescent="0.25">
      <c r="A141" s="15">
        <v>45157</v>
      </c>
      <c r="B141" s="15" t="str">
        <f t="shared" si="2"/>
        <v>8/2023</v>
      </c>
      <c r="C141" s="23" t="s">
        <v>690</v>
      </c>
      <c r="D141" s="10" t="s">
        <v>159</v>
      </c>
      <c r="E141" s="21" t="str">
        <f>VLOOKUP(D141,'De Para Categoria'!A:B,2,0)</f>
        <v>Outros</v>
      </c>
      <c r="F141" s="29">
        <v>40</v>
      </c>
    </row>
    <row r="142" spans="1:6" ht="15" customHeight="1" x14ac:dyDescent="0.25">
      <c r="A142" s="15">
        <v>45157</v>
      </c>
      <c r="B142" s="15" t="str">
        <f t="shared" si="2"/>
        <v>8/2023</v>
      </c>
      <c r="C142" s="23" t="s">
        <v>690</v>
      </c>
      <c r="D142" s="10" t="s">
        <v>160</v>
      </c>
      <c r="E142" s="21" t="str">
        <f>VLOOKUP(D142,'De Para Categoria'!A:B,2,0)</f>
        <v>Lazer</v>
      </c>
      <c r="F142" s="29">
        <v>31</v>
      </c>
    </row>
    <row r="143" spans="1:6" ht="15" customHeight="1" x14ac:dyDescent="0.25">
      <c r="A143" s="15">
        <v>45157</v>
      </c>
      <c r="B143" s="15" t="str">
        <f t="shared" si="2"/>
        <v>8/2023</v>
      </c>
      <c r="C143" s="23" t="s">
        <v>690</v>
      </c>
      <c r="D143" s="10" t="s">
        <v>159</v>
      </c>
      <c r="E143" s="21" t="str">
        <f>VLOOKUP(D143,'De Para Categoria'!A:B,2,0)</f>
        <v>Outros</v>
      </c>
      <c r="F143" s="29">
        <v>6</v>
      </c>
    </row>
    <row r="144" spans="1:6" ht="15" customHeight="1" x14ac:dyDescent="0.25">
      <c r="A144" s="15">
        <v>45157</v>
      </c>
      <c r="B144" s="15" t="str">
        <f t="shared" si="2"/>
        <v>8/2023</v>
      </c>
      <c r="C144" s="23" t="s">
        <v>690</v>
      </c>
      <c r="D144" s="10" t="s">
        <v>67</v>
      </c>
      <c r="E144" s="21" t="str">
        <f>VLOOKUP(D144,'De Para Categoria'!A:B,2,0)</f>
        <v>Outros</v>
      </c>
      <c r="F144" s="29">
        <v>137.47</v>
      </c>
    </row>
    <row r="145" spans="1:6" ht="15" customHeight="1" x14ac:dyDescent="0.25">
      <c r="A145" s="15">
        <v>45157</v>
      </c>
      <c r="B145" s="15" t="str">
        <f t="shared" si="2"/>
        <v>8/2023</v>
      </c>
      <c r="C145" s="23" t="s">
        <v>690</v>
      </c>
      <c r="D145" s="10" t="s">
        <v>67</v>
      </c>
      <c r="E145" s="21" t="str">
        <f>VLOOKUP(D145,'De Para Categoria'!A:B,2,0)</f>
        <v>Outros</v>
      </c>
      <c r="F145" s="29">
        <v>8</v>
      </c>
    </row>
    <row r="146" spans="1:6" ht="15" customHeight="1" x14ac:dyDescent="0.25">
      <c r="A146" s="15">
        <v>45156</v>
      </c>
      <c r="B146" s="15" t="str">
        <f t="shared" si="2"/>
        <v>8/2023</v>
      </c>
      <c r="C146" s="23" t="s">
        <v>690</v>
      </c>
      <c r="D146" s="10" t="s">
        <v>161</v>
      </c>
      <c r="E146" s="21" t="str">
        <f>VLOOKUP(D146,'De Para Categoria'!A:B,2,0)</f>
        <v>Comida Fora</v>
      </c>
      <c r="F146" s="29">
        <v>84</v>
      </c>
    </row>
    <row r="147" spans="1:6" ht="15" customHeight="1" x14ac:dyDescent="0.25">
      <c r="A147" s="15">
        <v>45156</v>
      </c>
      <c r="B147" s="15" t="str">
        <f t="shared" si="2"/>
        <v>8/2023</v>
      </c>
      <c r="C147" s="23" t="s">
        <v>690</v>
      </c>
      <c r="D147" s="10" t="s">
        <v>40</v>
      </c>
      <c r="E147" s="21" t="str">
        <f>VLOOKUP(D147,'De Para Categoria'!A:B,2,0)</f>
        <v>Comida Fora</v>
      </c>
      <c r="F147" s="29">
        <v>63.75</v>
      </c>
    </row>
    <row r="148" spans="1:6" ht="15" customHeight="1" x14ac:dyDescent="0.25">
      <c r="A148" s="15">
        <v>45155</v>
      </c>
      <c r="B148" s="15" t="str">
        <f t="shared" si="2"/>
        <v>8/2023</v>
      </c>
      <c r="C148" s="23" t="s">
        <v>690</v>
      </c>
      <c r="D148" s="10" t="s">
        <v>83</v>
      </c>
      <c r="E148" s="21" t="str">
        <f>VLOOKUP(D148,'De Para Categoria'!A:B,2,0)</f>
        <v>Outros</v>
      </c>
      <c r="F148" s="29">
        <v>77.66</v>
      </c>
    </row>
    <row r="149" spans="1:6" ht="15" customHeight="1" x14ac:dyDescent="0.25">
      <c r="A149" s="15">
        <v>45155</v>
      </c>
      <c r="B149" s="15" t="str">
        <f t="shared" si="2"/>
        <v>8/2023</v>
      </c>
      <c r="C149" s="23" t="s">
        <v>690</v>
      </c>
      <c r="D149" s="10" t="s">
        <v>162</v>
      </c>
      <c r="E149" s="21" t="str">
        <f>VLOOKUP(D149,'De Para Categoria'!A:B,2,0)</f>
        <v>Mercado</v>
      </c>
      <c r="F149" s="29">
        <v>114.59</v>
      </c>
    </row>
    <row r="150" spans="1:6" ht="15" customHeight="1" x14ac:dyDescent="0.25">
      <c r="A150" s="15">
        <v>45154</v>
      </c>
      <c r="B150" s="15" t="str">
        <f t="shared" si="2"/>
        <v>8/2023</v>
      </c>
      <c r="C150" s="23" t="s">
        <v>690</v>
      </c>
      <c r="D150" s="10" t="s">
        <v>163</v>
      </c>
      <c r="E150" s="21" t="str">
        <f>VLOOKUP(D150,'De Para Categoria'!A:B,2,0)</f>
        <v>Outros</v>
      </c>
      <c r="F150" s="29">
        <v>43.57</v>
      </c>
    </row>
    <row r="151" spans="1:6" ht="15" customHeight="1" x14ac:dyDescent="0.25">
      <c r="A151" s="15">
        <v>45153</v>
      </c>
      <c r="B151" s="15" t="str">
        <f t="shared" si="2"/>
        <v>8/2023</v>
      </c>
      <c r="C151" s="23" t="s">
        <v>690</v>
      </c>
      <c r="D151" s="10" t="s">
        <v>164</v>
      </c>
      <c r="E151" s="21" t="str">
        <f>VLOOKUP(D151,'De Para Categoria'!A:B,2,0)</f>
        <v>Mercado</v>
      </c>
      <c r="F151" s="29">
        <v>9.4600000000000009</v>
      </c>
    </row>
    <row r="152" spans="1:6" ht="15" customHeight="1" x14ac:dyDescent="0.25">
      <c r="A152" s="15">
        <v>45153</v>
      </c>
      <c r="B152" s="15" t="str">
        <f t="shared" si="2"/>
        <v>8/2023</v>
      </c>
      <c r="C152" s="23" t="s">
        <v>690</v>
      </c>
      <c r="D152" s="10" t="s">
        <v>38</v>
      </c>
      <c r="E152" s="21" t="str">
        <f>VLOOKUP(D152,'De Para Categoria'!A:B,2,0)</f>
        <v>Mercado</v>
      </c>
      <c r="F152" s="29">
        <v>53.5</v>
      </c>
    </row>
    <row r="153" spans="1:6" ht="15" customHeight="1" x14ac:dyDescent="0.25">
      <c r="A153" s="15">
        <v>45153</v>
      </c>
      <c r="B153" s="15" t="str">
        <f t="shared" si="2"/>
        <v>8/2023</v>
      </c>
      <c r="C153" s="23" t="s">
        <v>690</v>
      </c>
      <c r="D153" s="10" t="s">
        <v>63</v>
      </c>
      <c r="E153" s="21" t="str">
        <f>VLOOKUP(D153,'De Para Categoria'!A:B,2,0)</f>
        <v>Comida Fora</v>
      </c>
      <c r="F153" s="29">
        <v>66.94</v>
      </c>
    </row>
    <row r="154" spans="1:6" ht="15" customHeight="1" x14ac:dyDescent="0.25">
      <c r="A154" s="15">
        <v>45153</v>
      </c>
      <c r="B154" s="15" t="str">
        <f t="shared" si="2"/>
        <v>8/2023</v>
      </c>
      <c r="C154" s="23" t="s">
        <v>690</v>
      </c>
      <c r="D154" s="10" t="s">
        <v>94</v>
      </c>
      <c r="E154" s="21" t="str">
        <f>VLOOKUP(D154,'De Para Categoria'!A:B,2,0)</f>
        <v>Outros</v>
      </c>
      <c r="F154" s="29">
        <v>139.9</v>
      </c>
    </row>
    <row r="155" spans="1:6" ht="15" customHeight="1" x14ac:dyDescent="0.25">
      <c r="A155" s="15">
        <v>45152</v>
      </c>
      <c r="B155" s="15" t="str">
        <f t="shared" si="2"/>
        <v>8/2023</v>
      </c>
      <c r="C155" s="23" t="s">
        <v>690</v>
      </c>
      <c r="D155" s="10" t="s">
        <v>165</v>
      </c>
      <c r="E155" s="21" t="str">
        <f>VLOOKUP(D155,'De Para Categoria'!A:B,2,0)</f>
        <v>Comida Fora</v>
      </c>
      <c r="F155" s="29">
        <v>10</v>
      </c>
    </row>
    <row r="156" spans="1:6" ht="15" customHeight="1" x14ac:dyDescent="0.25">
      <c r="A156" s="15">
        <v>45152</v>
      </c>
      <c r="B156" s="15" t="str">
        <f t="shared" si="2"/>
        <v>8/2023</v>
      </c>
      <c r="C156" s="23" t="s">
        <v>690</v>
      </c>
      <c r="D156" s="10" t="s">
        <v>63</v>
      </c>
      <c r="E156" s="21" t="str">
        <f>VLOOKUP(D156,'De Para Categoria'!A:B,2,0)</f>
        <v>Comida Fora</v>
      </c>
      <c r="F156" s="29">
        <v>58.97</v>
      </c>
    </row>
    <row r="157" spans="1:6" ht="15" customHeight="1" x14ac:dyDescent="0.25">
      <c r="A157" s="15">
        <v>45151</v>
      </c>
      <c r="B157" s="15" t="str">
        <f t="shared" si="2"/>
        <v>8/2023</v>
      </c>
      <c r="C157" s="23" t="s">
        <v>690</v>
      </c>
      <c r="D157" s="10" t="s">
        <v>166</v>
      </c>
      <c r="E157" s="21" t="str">
        <f>VLOOKUP(D157,'De Para Categoria'!A:B,2,0)</f>
        <v>Comida Fora</v>
      </c>
      <c r="F157" s="29">
        <v>129.69</v>
      </c>
    </row>
    <row r="158" spans="1:6" ht="15" customHeight="1" x14ac:dyDescent="0.25">
      <c r="A158" s="15">
        <v>45150</v>
      </c>
      <c r="B158" s="15" t="str">
        <f t="shared" si="2"/>
        <v>8/2023</v>
      </c>
      <c r="C158" s="23" t="s">
        <v>690</v>
      </c>
      <c r="D158" s="10" t="s">
        <v>167</v>
      </c>
      <c r="E158" s="21" t="str">
        <f>VLOOKUP(D158,'De Para Categoria'!A:B,2,0)</f>
        <v>Comida Fora</v>
      </c>
      <c r="F158" s="29">
        <v>316.8</v>
      </c>
    </row>
    <row r="159" spans="1:6" ht="15" customHeight="1" x14ac:dyDescent="0.25">
      <c r="A159" s="15">
        <v>45150</v>
      </c>
      <c r="B159" s="15" t="str">
        <f t="shared" si="2"/>
        <v>8/2023</v>
      </c>
      <c r="C159" s="23" t="s">
        <v>690</v>
      </c>
      <c r="D159" s="10" t="s">
        <v>38</v>
      </c>
      <c r="E159" s="21" t="str">
        <f>VLOOKUP(D159,'De Para Categoria'!A:B,2,0)</f>
        <v>Mercado</v>
      </c>
      <c r="F159" s="29">
        <v>80.97</v>
      </c>
    </row>
    <row r="160" spans="1:6" ht="15" customHeight="1" x14ac:dyDescent="0.25">
      <c r="A160" s="15">
        <v>45149</v>
      </c>
      <c r="B160" s="15" t="str">
        <f t="shared" si="2"/>
        <v>8/2023</v>
      </c>
      <c r="C160" s="23" t="s">
        <v>690</v>
      </c>
      <c r="D160" s="10" t="s">
        <v>39</v>
      </c>
      <c r="E160" s="21" t="str">
        <f>VLOOKUP(D160,'De Para Categoria'!A:B,2,0)</f>
        <v>Transporte</v>
      </c>
      <c r="F160" s="29">
        <v>201.58</v>
      </c>
    </row>
    <row r="161" spans="1:6" ht="15" customHeight="1" x14ac:dyDescent="0.25">
      <c r="A161" s="15">
        <v>45149</v>
      </c>
      <c r="B161" s="15" t="str">
        <f t="shared" si="2"/>
        <v>8/2023</v>
      </c>
      <c r="C161" s="23" t="s">
        <v>690</v>
      </c>
      <c r="D161" s="10" t="s">
        <v>168</v>
      </c>
      <c r="E161" s="21" t="str">
        <f>VLOOKUP(D161,'De Para Categoria'!A:B,2,0)</f>
        <v>Mercado</v>
      </c>
      <c r="F161" s="29">
        <v>69.8</v>
      </c>
    </row>
    <row r="162" spans="1:6" ht="15" customHeight="1" x14ac:dyDescent="0.25">
      <c r="A162" s="15">
        <v>45149</v>
      </c>
      <c r="B162" s="15" t="str">
        <f t="shared" si="2"/>
        <v>8/2023</v>
      </c>
      <c r="C162" s="23" t="s">
        <v>690</v>
      </c>
      <c r="D162" s="10" t="s">
        <v>169</v>
      </c>
      <c r="E162" s="21" t="str">
        <f>VLOOKUP(D162,'De Para Categoria'!A:B,2,0)</f>
        <v>Lazer</v>
      </c>
      <c r="F162" s="29">
        <v>72</v>
      </c>
    </row>
    <row r="163" spans="1:6" ht="15" customHeight="1" x14ac:dyDescent="0.25">
      <c r="A163" s="15">
        <v>45149</v>
      </c>
      <c r="B163" s="15" t="str">
        <f t="shared" si="2"/>
        <v>8/2023</v>
      </c>
      <c r="C163" s="23" t="s">
        <v>690</v>
      </c>
      <c r="D163" s="10" t="s">
        <v>170</v>
      </c>
      <c r="E163" s="21" t="str">
        <f>VLOOKUP(D163,'De Para Categoria'!A:B,2,0)</f>
        <v>Comida Fora</v>
      </c>
      <c r="F163" s="29">
        <v>40.9</v>
      </c>
    </row>
    <row r="164" spans="1:6" ht="15" customHeight="1" x14ac:dyDescent="0.25">
      <c r="A164" s="15">
        <v>45148</v>
      </c>
      <c r="B164" s="15" t="str">
        <f t="shared" si="2"/>
        <v>8/2023</v>
      </c>
      <c r="C164" s="23" t="s">
        <v>690</v>
      </c>
      <c r="D164" s="10" t="s">
        <v>27</v>
      </c>
      <c r="E164" s="21" t="str">
        <f>VLOOKUP(D164,'De Para Categoria'!A:B,2,0)</f>
        <v>Mercado</v>
      </c>
      <c r="F164" s="29">
        <v>43.51</v>
      </c>
    </row>
    <row r="165" spans="1:6" ht="15" customHeight="1" x14ac:dyDescent="0.25">
      <c r="A165" s="15">
        <v>45148</v>
      </c>
      <c r="B165" s="15" t="str">
        <f t="shared" si="2"/>
        <v>8/2023</v>
      </c>
      <c r="C165" s="23" t="s">
        <v>690</v>
      </c>
      <c r="D165" s="10" t="s">
        <v>171</v>
      </c>
      <c r="E165" s="21" t="str">
        <f>VLOOKUP(D165,'De Para Categoria'!A:B,2,0)</f>
        <v>Farmácia</v>
      </c>
      <c r="F165" s="29">
        <v>35.69</v>
      </c>
    </row>
    <row r="166" spans="1:6" ht="15" customHeight="1" x14ac:dyDescent="0.25">
      <c r="A166" s="15">
        <v>45147</v>
      </c>
      <c r="B166" s="15" t="str">
        <f t="shared" si="2"/>
        <v>8/2023</v>
      </c>
      <c r="C166" s="23" t="s">
        <v>690</v>
      </c>
      <c r="D166" s="10" t="s">
        <v>137</v>
      </c>
      <c r="E166" s="21" t="str">
        <f>VLOOKUP(D166,'De Para Categoria'!A:B,2,0)</f>
        <v>Mercado</v>
      </c>
      <c r="F166" s="29">
        <v>116.65</v>
      </c>
    </row>
    <row r="167" spans="1:6" ht="15" customHeight="1" x14ac:dyDescent="0.25">
      <c r="A167" s="15">
        <v>45146</v>
      </c>
      <c r="B167" s="15" t="str">
        <f t="shared" si="2"/>
        <v>8/2023</v>
      </c>
      <c r="C167" s="23" t="s">
        <v>690</v>
      </c>
      <c r="D167" s="10" t="s">
        <v>172</v>
      </c>
      <c r="E167" s="21" t="str">
        <f>VLOOKUP(D167,'De Para Categoria'!A:B,2,0)</f>
        <v>Mercado</v>
      </c>
      <c r="F167" s="29">
        <v>5</v>
      </c>
    </row>
    <row r="168" spans="1:6" ht="15" customHeight="1" x14ac:dyDescent="0.25">
      <c r="A168" s="15">
        <v>45146</v>
      </c>
      <c r="B168" s="15" t="str">
        <f t="shared" si="2"/>
        <v>8/2023</v>
      </c>
      <c r="C168" s="23" t="s">
        <v>690</v>
      </c>
      <c r="D168" s="10" t="s">
        <v>31</v>
      </c>
      <c r="E168" s="21" t="str">
        <f>VLOOKUP(D168,'De Para Categoria'!A:B,2,0)</f>
        <v>Pet</v>
      </c>
      <c r="F168" s="29">
        <v>30</v>
      </c>
    </row>
    <row r="169" spans="1:6" ht="15" customHeight="1" x14ac:dyDescent="0.25">
      <c r="A169" s="15">
        <v>45144</v>
      </c>
      <c r="B169" s="15" t="str">
        <f t="shared" si="2"/>
        <v>8/2023</v>
      </c>
      <c r="C169" s="23" t="s">
        <v>690</v>
      </c>
      <c r="D169" s="10" t="s">
        <v>130</v>
      </c>
      <c r="E169" s="21" t="str">
        <f>VLOOKUP(D169,'De Para Categoria'!A:B,2,0)</f>
        <v>Comida Fora</v>
      </c>
      <c r="F169" s="29">
        <v>23.9</v>
      </c>
    </row>
    <row r="170" spans="1:6" ht="15" customHeight="1" x14ac:dyDescent="0.25">
      <c r="A170" s="15">
        <v>45144</v>
      </c>
      <c r="B170" s="15" t="str">
        <f t="shared" si="2"/>
        <v>8/2023</v>
      </c>
      <c r="C170" s="23" t="s">
        <v>690</v>
      </c>
      <c r="D170" s="10" t="s">
        <v>173</v>
      </c>
      <c r="E170" s="21" t="str">
        <f>VLOOKUP(D170,'De Para Categoria'!A:B,2,0)</f>
        <v>Comida Fora</v>
      </c>
      <c r="F170" s="29">
        <v>92.39</v>
      </c>
    </row>
    <row r="171" spans="1:6" ht="15" customHeight="1" x14ac:dyDescent="0.25">
      <c r="A171" s="15">
        <v>45144</v>
      </c>
      <c r="B171" s="15" t="str">
        <f t="shared" si="2"/>
        <v>8/2023</v>
      </c>
      <c r="C171" s="23" t="s">
        <v>690</v>
      </c>
      <c r="D171" s="10" t="s">
        <v>174</v>
      </c>
      <c r="E171" s="21" t="str">
        <f>VLOOKUP(D171,'De Para Categoria'!A:B,2,0)</f>
        <v>Comida Fora</v>
      </c>
      <c r="F171" s="29">
        <v>60.17</v>
      </c>
    </row>
    <row r="172" spans="1:6" ht="15" customHeight="1" x14ac:dyDescent="0.25">
      <c r="A172" s="15">
        <v>45144</v>
      </c>
      <c r="B172" s="15" t="str">
        <f t="shared" si="2"/>
        <v>8/2023</v>
      </c>
      <c r="C172" s="23" t="s">
        <v>690</v>
      </c>
      <c r="D172" s="10" t="s">
        <v>27</v>
      </c>
      <c r="E172" s="21" t="str">
        <f>VLOOKUP(D172,'De Para Categoria'!A:B,2,0)</f>
        <v>Mercado</v>
      </c>
      <c r="F172" s="29">
        <v>332.99</v>
      </c>
    </row>
    <row r="173" spans="1:6" ht="15" customHeight="1" x14ac:dyDescent="0.25">
      <c r="A173" s="15">
        <v>45143</v>
      </c>
      <c r="B173" s="15" t="str">
        <f t="shared" si="2"/>
        <v>8/2023</v>
      </c>
      <c r="C173" s="23" t="s">
        <v>690</v>
      </c>
      <c r="D173" s="10" t="s">
        <v>39</v>
      </c>
      <c r="E173" s="21" t="str">
        <f>VLOOKUP(D173,'De Para Categoria'!A:B,2,0)</f>
        <v>Transporte</v>
      </c>
      <c r="F173" s="29">
        <v>163.56</v>
      </c>
    </row>
    <row r="174" spans="1:6" ht="15" customHeight="1" x14ac:dyDescent="0.25">
      <c r="A174" s="15">
        <v>45143</v>
      </c>
      <c r="B174" s="15" t="str">
        <f t="shared" si="2"/>
        <v>8/2023</v>
      </c>
      <c r="C174" s="23" t="s">
        <v>690</v>
      </c>
      <c r="D174" s="10" t="s">
        <v>112</v>
      </c>
      <c r="E174" s="21" t="str">
        <f>VLOOKUP(D174,'De Para Categoria'!A:B,2,0)</f>
        <v>Comida Fora</v>
      </c>
      <c r="F174" s="29">
        <v>13</v>
      </c>
    </row>
    <row r="175" spans="1:6" ht="15" customHeight="1" x14ac:dyDescent="0.25">
      <c r="A175" s="15">
        <v>45143</v>
      </c>
      <c r="B175" s="15" t="str">
        <f t="shared" si="2"/>
        <v>8/2023</v>
      </c>
      <c r="C175" s="23" t="s">
        <v>690</v>
      </c>
      <c r="D175" s="10" t="s">
        <v>175</v>
      </c>
      <c r="E175" s="21" t="str">
        <f>VLOOKUP(D175,'De Para Categoria'!A:B,2,0)</f>
        <v>Mercado</v>
      </c>
      <c r="F175" s="29">
        <v>22.97</v>
      </c>
    </row>
    <row r="176" spans="1:6" ht="15" customHeight="1" x14ac:dyDescent="0.25">
      <c r="A176" s="15">
        <v>45142</v>
      </c>
      <c r="B176" s="15" t="str">
        <f t="shared" si="2"/>
        <v>8/2023</v>
      </c>
      <c r="C176" s="23" t="s">
        <v>690</v>
      </c>
      <c r="D176" s="10" t="s">
        <v>176</v>
      </c>
      <c r="E176" s="21" t="str">
        <f>VLOOKUP(D176,'De Para Categoria'!A:B,2,0)</f>
        <v>Comida Fora</v>
      </c>
      <c r="F176" s="29">
        <v>29</v>
      </c>
    </row>
    <row r="177" spans="1:6" ht="15" customHeight="1" x14ac:dyDescent="0.25">
      <c r="A177" s="15">
        <v>45142</v>
      </c>
      <c r="B177" s="15" t="str">
        <f t="shared" si="2"/>
        <v>8/2023</v>
      </c>
      <c r="C177" s="23" t="s">
        <v>690</v>
      </c>
      <c r="D177" s="10" t="s">
        <v>63</v>
      </c>
      <c r="E177" s="21" t="str">
        <f>VLOOKUP(D177,'De Para Categoria'!A:B,2,0)</f>
        <v>Comida Fora</v>
      </c>
      <c r="F177" s="29">
        <v>34.85</v>
      </c>
    </row>
    <row r="178" spans="1:6" ht="15" customHeight="1" x14ac:dyDescent="0.25">
      <c r="A178" s="15">
        <v>45141</v>
      </c>
      <c r="B178" s="15" t="str">
        <f t="shared" si="2"/>
        <v>8/2023</v>
      </c>
      <c r="C178" s="23" t="s">
        <v>690</v>
      </c>
      <c r="D178" s="10" t="s">
        <v>38</v>
      </c>
      <c r="E178" s="21" t="str">
        <f>VLOOKUP(D178,'De Para Categoria'!A:B,2,0)</f>
        <v>Mercado</v>
      </c>
      <c r="F178" s="29">
        <v>116.81</v>
      </c>
    </row>
    <row r="179" spans="1:6" ht="15" customHeight="1" x14ac:dyDescent="0.25">
      <c r="A179" s="15">
        <v>45141</v>
      </c>
      <c r="B179" s="15" t="str">
        <f t="shared" si="2"/>
        <v>8/2023</v>
      </c>
      <c r="C179" s="23" t="s">
        <v>690</v>
      </c>
      <c r="D179" s="10" t="s">
        <v>38</v>
      </c>
      <c r="E179" s="21" t="str">
        <f>VLOOKUP(D179,'De Para Categoria'!A:B,2,0)</f>
        <v>Mercado</v>
      </c>
      <c r="F179" s="29">
        <v>21.47</v>
      </c>
    </row>
    <row r="180" spans="1:6" ht="15" customHeight="1" x14ac:dyDescent="0.25">
      <c r="A180" s="15">
        <v>45141</v>
      </c>
      <c r="B180" s="15" t="str">
        <f t="shared" si="2"/>
        <v>8/2023</v>
      </c>
      <c r="C180" s="23" t="s">
        <v>690</v>
      </c>
      <c r="D180" s="10" t="s">
        <v>68</v>
      </c>
      <c r="E180" s="21" t="str">
        <f>VLOOKUP(D180,'De Para Categoria'!A:B,2,0)</f>
        <v>Outros</v>
      </c>
      <c r="F180" s="29">
        <v>26.4</v>
      </c>
    </row>
    <row r="181" spans="1:6" ht="15" customHeight="1" x14ac:dyDescent="0.25">
      <c r="A181" s="15">
        <v>45140</v>
      </c>
      <c r="B181" s="15" t="str">
        <f t="shared" si="2"/>
        <v>8/2023</v>
      </c>
      <c r="C181" s="23" t="s">
        <v>690</v>
      </c>
      <c r="D181" s="10" t="s">
        <v>177</v>
      </c>
      <c r="E181" s="21" t="str">
        <f>VLOOKUP(D181,'De Para Categoria'!A:B,2,0)</f>
        <v>Telefone</v>
      </c>
      <c r="F181" s="29">
        <v>65.989999999999995</v>
      </c>
    </row>
    <row r="182" spans="1:6" ht="15" customHeight="1" x14ac:dyDescent="0.25">
      <c r="A182" s="15">
        <v>45139</v>
      </c>
      <c r="B182" s="15" t="str">
        <f t="shared" si="2"/>
        <v>8/2023</v>
      </c>
      <c r="C182" s="23" t="s">
        <v>690</v>
      </c>
      <c r="D182" s="10" t="s">
        <v>178</v>
      </c>
      <c r="E182" s="21" t="str">
        <f>VLOOKUP(D182,'De Para Categoria'!A:B,2,0)</f>
        <v>Comida Fora</v>
      </c>
      <c r="F182" s="29">
        <v>93.83</v>
      </c>
    </row>
    <row r="183" spans="1:6" ht="15" customHeight="1" x14ac:dyDescent="0.25">
      <c r="A183" s="15">
        <v>45139</v>
      </c>
      <c r="B183" s="15" t="str">
        <f t="shared" si="2"/>
        <v>8/2023</v>
      </c>
      <c r="C183" s="23" t="s">
        <v>690</v>
      </c>
      <c r="D183" s="10" t="s">
        <v>179</v>
      </c>
      <c r="E183" s="21" t="str">
        <f>VLOOKUP(D183,'De Para Categoria'!A:B,2,0)</f>
        <v>Pet</v>
      </c>
      <c r="F183" s="29">
        <v>45</v>
      </c>
    </row>
    <row r="184" spans="1:6" ht="15" customHeight="1" x14ac:dyDescent="0.25">
      <c r="A184" s="15">
        <v>45137</v>
      </c>
      <c r="B184" s="15" t="str">
        <f t="shared" si="2"/>
        <v>7/2023</v>
      </c>
      <c r="C184" s="23" t="s">
        <v>690</v>
      </c>
      <c r="D184" s="10" t="s">
        <v>180</v>
      </c>
      <c r="E184" s="21" t="str">
        <f>VLOOKUP(D184,'De Para Categoria'!A:B,2,0)</f>
        <v>Comida Fora</v>
      </c>
      <c r="F184" s="29">
        <v>172.04</v>
      </c>
    </row>
    <row r="185" spans="1:6" ht="15" customHeight="1" x14ac:dyDescent="0.25">
      <c r="A185" s="15">
        <v>45137</v>
      </c>
      <c r="B185" s="15" t="str">
        <f t="shared" si="2"/>
        <v>7/2023</v>
      </c>
      <c r="C185" s="23" t="s">
        <v>690</v>
      </c>
      <c r="D185" s="10" t="s">
        <v>181</v>
      </c>
      <c r="E185" s="21" t="str">
        <f>VLOOKUP(D185,'De Para Categoria'!A:B,2,0)</f>
        <v>Outros</v>
      </c>
      <c r="F185" s="29">
        <v>26</v>
      </c>
    </row>
    <row r="186" spans="1:6" ht="15" customHeight="1" x14ac:dyDescent="0.25">
      <c r="A186" s="15">
        <v>45136</v>
      </c>
      <c r="B186" s="15" t="str">
        <f t="shared" si="2"/>
        <v>7/2023</v>
      </c>
      <c r="C186" s="23" t="s">
        <v>690</v>
      </c>
      <c r="D186" s="10" t="s">
        <v>182</v>
      </c>
      <c r="E186" s="21" t="str">
        <f>VLOOKUP(D186,'De Para Categoria'!A:B,2,0)</f>
        <v>Comida Fora</v>
      </c>
      <c r="F186" s="29">
        <v>15</v>
      </c>
    </row>
    <row r="187" spans="1:6" ht="15" customHeight="1" x14ac:dyDescent="0.25">
      <c r="A187" s="15">
        <v>45135</v>
      </c>
      <c r="B187" s="15" t="str">
        <f t="shared" si="2"/>
        <v>7/2023</v>
      </c>
      <c r="C187" s="23" t="s">
        <v>690</v>
      </c>
      <c r="D187" s="10" t="s">
        <v>183</v>
      </c>
      <c r="E187" s="21" t="str">
        <f>VLOOKUP(D187,'De Para Categoria'!A:B,2,0)</f>
        <v>Comida Fora</v>
      </c>
      <c r="F187" s="29">
        <v>15</v>
      </c>
    </row>
    <row r="188" spans="1:6" ht="15" customHeight="1" x14ac:dyDescent="0.25">
      <c r="A188" s="15">
        <v>45135</v>
      </c>
      <c r="B188" s="15" t="str">
        <f t="shared" si="2"/>
        <v>7/2023</v>
      </c>
      <c r="C188" s="23" t="s">
        <v>690</v>
      </c>
      <c r="D188" s="10" t="s">
        <v>184</v>
      </c>
      <c r="E188" s="21" t="str">
        <f>VLOOKUP(D188,'De Para Categoria'!A:B,2,0)</f>
        <v>Comida Fora</v>
      </c>
      <c r="F188" s="29">
        <v>141.35</v>
      </c>
    </row>
    <row r="189" spans="1:6" ht="15" customHeight="1" x14ac:dyDescent="0.25">
      <c r="A189" s="15">
        <v>45135</v>
      </c>
      <c r="B189" s="15" t="str">
        <f t="shared" si="2"/>
        <v>7/2023</v>
      </c>
      <c r="C189" s="23" t="s">
        <v>690</v>
      </c>
      <c r="D189" s="10" t="s">
        <v>109</v>
      </c>
      <c r="E189" s="21" t="str">
        <f>VLOOKUP(D189,'De Para Categoria'!A:B,2,0)</f>
        <v>Comida Fora</v>
      </c>
      <c r="F189" s="29">
        <v>80</v>
      </c>
    </row>
    <row r="190" spans="1:6" ht="15" customHeight="1" x14ac:dyDescent="0.25">
      <c r="A190" s="15">
        <v>45135</v>
      </c>
      <c r="B190" s="15" t="str">
        <f t="shared" si="2"/>
        <v>7/2023</v>
      </c>
      <c r="C190" s="23" t="s">
        <v>690</v>
      </c>
      <c r="D190" s="10" t="s">
        <v>185</v>
      </c>
      <c r="E190" s="21" t="str">
        <f>VLOOKUP(D190,'De Para Categoria'!A:B,2,0)</f>
        <v>Comida Fora</v>
      </c>
      <c r="F190" s="29">
        <v>30</v>
      </c>
    </row>
    <row r="191" spans="1:6" ht="15" customHeight="1" x14ac:dyDescent="0.25">
      <c r="A191" s="15">
        <v>45135</v>
      </c>
      <c r="B191" s="15" t="str">
        <f t="shared" si="2"/>
        <v>7/2023</v>
      </c>
      <c r="C191" s="23" t="s">
        <v>690</v>
      </c>
      <c r="D191" s="10" t="s">
        <v>27</v>
      </c>
      <c r="E191" s="21" t="str">
        <f>VLOOKUP(D191,'De Para Categoria'!A:B,2,0)</f>
        <v>Mercado</v>
      </c>
      <c r="F191" s="29">
        <v>330.51</v>
      </c>
    </row>
    <row r="192" spans="1:6" ht="15" customHeight="1" x14ac:dyDescent="0.25">
      <c r="A192" s="15">
        <v>45134</v>
      </c>
      <c r="B192" s="15" t="str">
        <f t="shared" si="2"/>
        <v>7/2023</v>
      </c>
      <c r="C192" s="23" t="s">
        <v>690</v>
      </c>
      <c r="D192" s="10" t="s">
        <v>28</v>
      </c>
      <c r="E192" s="21" t="str">
        <f>VLOOKUP(D192,'De Para Categoria'!A:B,2,0)</f>
        <v>Comida Fora</v>
      </c>
      <c r="F192" s="29">
        <v>52.8</v>
      </c>
    </row>
    <row r="193" spans="1:6" ht="15" customHeight="1" x14ac:dyDescent="0.25">
      <c r="A193" s="15">
        <v>45133</v>
      </c>
      <c r="B193" s="15" t="str">
        <f t="shared" si="2"/>
        <v>7/2023</v>
      </c>
      <c r="C193" s="23" t="s">
        <v>690</v>
      </c>
      <c r="D193" s="10" t="s">
        <v>186</v>
      </c>
      <c r="E193" s="21" t="str">
        <f>VLOOKUP(D193,'De Para Categoria'!A:B,2,0)</f>
        <v>Comida Fora</v>
      </c>
      <c r="F193" s="29">
        <v>61</v>
      </c>
    </row>
    <row r="194" spans="1:6" ht="15" customHeight="1" x14ac:dyDescent="0.25">
      <c r="A194" s="15">
        <v>45132</v>
      </c>
      <c r="B194" s="15" t="str">
        <f t="shared" si="2"/>
        <v>7/2023</v>
      </c>
      <c r="C194" s="23" t="s">
        <v>690</v>
      </c>
      <c r="D194" s="10" t="s">
        <v>187</v>
      </c>
      <c r="E194" s="21" t="str">
        <f>VLOOKUP(D194,'De Para Categoria'!A:B,2,0)</f>
        <v>Comida Fora</v>
      </c>
      <c r="F194" s="29">
        <v>32.200000000000003</v>
      </c>
    </row>
    <row r="195" spans="1:6" ht="15" customHeight="1" x14ac:dyDescent="0.25">
      <c r="A195" s="15">
        <v>45132</v>
      </c>
      <c r="B195" s="15" t="str">
        <f t="shared" ref="B195:B258" si="3">MONTH(A195)&amp;"/"&amp;YEAR(A195)</f>
        <v>7/2023</v>
      </c>
      <c r="C195" s="23" t="s">
        <v>690</v>
      </c>
      <c r="D195" s="10" t="s">
        <v>188</v>
      </c>
      <c r="E195" s="21" t="str">
        <f>VLOOKUP(D195,'De Para Categoria'!A:B,2,0)</f>
        <v>Outros</v>
      </c>
      <c r="F195" s="29">
        <v>34.799999999999997</v>
      </c>
    </row>
    <row r="196" spans="1:6" ht="15" customHeight="1" x14ac:dyDescent="0.25">
      <c r="A196" s="15">
        <v>45130</v>
      </c>
      <c r="B196" s="15" t="str">
        <f t="shared" si="3"/>
        <v>7/2023</v>
      </c>
      <c r="C196" s="23" t="s">
        <v>690</v>
      </c>
      <c r="D196" s="10" t="s">
        <v>71</v>
      </c>
      <c r="E196" s="21" t="str">
        <f>VLOOKUP(D196,'De Para Categoria'!A:B,2,0)</f>
        <v>Comida Fora</v>
      </c>
      <c r="F196" s="29">
        <v>55.9</v>
      </c>
    </row>
    <row r="197" spans="1:6" ht="15" customHeight="1" x14ac:dyDescent="0.25">
      <c r="A197" s="15">
        <v>45130</v>
      </c>
      <c r="B197" s="15" t="str">
        <f t="shared" si="3"/>
        <v>7/2023</v>
      </c>
      <c r="C197" s="23" t="s">
        <v>690</v>
      </c>
      <c r="D197" s="10" t="s">
        <v>27</v>
      </c>
      <c r="E197" s="21" t="str">
        <f>VLOOKUP(D197,'De Para Categoria'!A:B,2,0)</f>
        <v>Mercado</v>
      </c>
      <c r="F197" s="29">
        <v>228.97</v>
      </c>
    </row>
    <row r="198" spans="1:6" ht="15" customHeight="1" x14ac:dyDescent="0.25">
      <c r="A198" s="15">
        <v>44954</v>
      </c>
      <c r="B198" s="15" t="str">
        <f t="shared" si="3"/>
        <v>1/2023</v>
      </c>
      <c r="C198" s="23" t="s">
        <v>690</v>
      </c>
      <c r="D198" s="10" t="s">
        <v>189</v>
      </c>
      <c r="E198" s="21" t="str">
        <f>VLOOKUP(D198,'De Para Categoria'!A:B,2,0)</f>
        <v>Educação</v>
      </c>
      <c r="F198" s="29">
        <v>310.11</v>
      </c>
    </row>
    <row r="199" spans="1:6" ht="15" customHeight="1" x14ac:dyDescent="0.25">
      <c r="A199" s="15">
        <v>44939</v>
      </c>
      <c r="B199" s="15" t="str">
        <f t="shared" si="3"/>
        <v>1/2023</v>
      </c>
      <c r="C199" s="23" t="s">
        <v>690</v>
      </c>
      <c r="D199" s="10" t="s">
        <v>190</v>
      </c>
      <c r="E199" s="21" t="str">
        <f>VLOOKUP(D199,'De Para Categoria'!A:B,2,0)</f>
        <v>Educação</v>
      </c>
      <c r="F199" s="29">
        <v>85</v>
      </c>
    </row>
    <row r="200" spans="1:6" ht="15" customHeight="1" x14ac:dyDescent="0.25">
      <c r="A200" s="15">
        <v>44879</v>
      </c>
      <c r="B200" s="15" t="str">
        <f t="shared" si="3"/>
        <v>11/2022</v>
      </c>
      <c r="C200" s="23" t="s">
        <v>690</v>
      </c>
      <c r="D200" s="10" t="s">
        <v>191</v>
      </c>
      <c r="E200" s="21" t="str">
        <f>VLOOKUP(D200,'De Para Categoria'!A:B,2,0)</f>
        <v>Outros</v>
      </c>
      <c r="F200" s="29">
        <v>479.13</v>
      </c>
    </row>
    <row r="201" spans="1:6" ht="15" customHeight="1" x14ac:dyDescent="0.25">
      <c r="A201" s="15">
        <v>45145</v>
      </c>
      <c r="B201" s="15" t="str">
        <f t="shared" si="3"/>
        <v>8/2023</v>
      </c>
      <c r="C201" s="23" t="s">
        <v>690</v>
      </c>
      <c r="D201" s="10" t="s">
        <v>192</v>
      </c>
      <c r="E201" s="21" t="str">
        <f>VLOOKUP(D201,'De Para Categoria'!A:B,2,0)</f>
        <v>Mercado</v>
      </c>
      <c r="F201" s="29">
        <v>62.63</v>
      </c>
    </row>
    <row r="202" spans="1:6" ht="15" customHeight="1" x14ac:dyDescent="0.25">
      <c r="A202" s="15">
        <v>45141</v>
      </c>
      <c r="B202" s="15" t="str">
        <f t="shared" si="3"/>
        <v>8/2023</v>
      </c>
      <c r="C202" s="23" t="s">
        <v>690</v>
      </c>
      <c r="D202" s="10" t="s">
        <v>193</v>
      </c>
      <c r="E202" s="21" t="str">
        <f>VLOOKUP(D202,'De Para Categoria'!A:B,2,0)</f>
        <v>Outros</v>
      </c>
      <c r="F202" s="29">
        <v>245.8</v>
      </c>
    </row>
    <row r="203" spans="1:6" ht="15" customHeight="1" x14ac:dyDescent="0.25">
      <c r="A203" s="15">
        <v>45118</v>
      </c>
      <c r="B203" s="15" t="str">
        <f t="shared" si="3"/>
        <v>7/2023</v>
      </c>
      <c r="C203" s="23" t="s">
        <v>690</v>
      </c>
      <c r="D203" s="10" t="s">
        <v>194</v>
      </c>
      <c r="E203" s="21" t="str">
        <f>VLOOKUP(D203,'De Para Categoria'!A:B,2,0)</f>
        <v>Lazer</v>
      </c>
      <c r="F203" s="29">
        <v>-0.02</v>
      </c>
    </row>
    <row r="204" spans="1:6" ht="15" customHeight="1" x14ac:dyDescent="0.25">
      <c r="A204" s="15">
        <v>45118</v>
      </c>
      <c r="B204" s="15" t="str">
        <f t="shared" si="3"/>
        <v>7/2023</v>
      </c>
      <c r="C204" s="23" t="s">
        <v>690</v>
      </c>
      <c r="D204" s="10" t="s">
        <v>195</v>
      </c>
      <c r="E204" s="21" t="str">
        <f>VLOOKUP(D204,'De Para Categoria'!A:B,2,0)</f>
        <v>Lazer</v>
      </c>
      <c r="F204" s="29">
        <v>449.01</v>
      </c>
    </row>
    <row r="205" spans="1:6" ht="15" customHeight="1" x14ac:dyDescent="0.25">
      <c r="A205" s="15">
        <v>45159</v>
      </c>
      <c r="B205" s="15" t="str">
        <f t="shared" si="3"/>
        <v>8/2023</v>
      </c>
      <c r="C205" s="23" t="s">
        <v>690</v>
      </c>
      <c r="D205" s="10" t="s">
        <v>172</v>
      </c>
      <c r="E205" s="21" t="str">
        <f>VLOOKUP(D205,'De Para Categoria'!A:B,2,0)</f>
        <v>Mercado</v>
      </c>
      <c r="F205" s="29">
        <v>10</v>
      </c>
    </row>
    <row r="206" spans="1:6" ht="15" customHeight="1" x14ac:dyDescent="0.25">
      <c r="A206" s="15">
        <v>45159</v>
      </c>
      <c r="B206" s="15" t="str">
        <f t="shared" si="3"/>
        <v>8/2023</v>
      </c>
      <c r="C206" s="23" t="s">
        <v>690</v>
      </c>
      <c r="D206" s="10" t="s">
        <v>137</v>
      </c>
      <c r="E206" s="21" t="str">
        <f>VLOOKUP(D206,'De Para Categoria'!A:B,2,0)</f>
        <v>Mercado</v>
      </c>
      <c r="F206" s="29">
        <v>17.88</v>
      </c>
    </row>
    <row r="207" spans="1:6" ht="15" customHeight="1" x14ac:dyDescent="0.25">
      <c r="A207" s="15">
        <v>45159</v>
      </c>
      <c r="B207" s="15" t="str">
        <f t="shared" si="3"/>
        <v>8/2023</v>
      </c>
      <c r="C207" s="23" t="s">
        <v>690</v>
      </c>
      <c r="D207" s="10" t="s">
        <v>86</v>
      </c>
      <c r="E207" s="21" t="str">
        <f>VLOOKUP(D207,'De Para Categoria'!A:B,2,0)</f>
        <v>Comida Fora</v>
      </c>
      <c r="F207" s="29">
        <v>47.19</v>
      </c>
    </row>
    <row r="208" spans="1:6" ht="15" customHeight="1" x14ac:dyDescent="0.25">
      <c r="A208" s="15">
        <v>45157</v>
      </c>
      <c r="B208" s="15" t="str">
        <f t="shared" si="3"/>
        <v>8/2023</v>
      </c>
      <c r="C208" s="23" t="s">
        <v>690</v>
      </c>
      <c r="D208" s="10" t="s">
        <v>67</v>
      </c>
      <c r="E208" s="21" t="str">
        <f>VLOOKUP(D208,'De Para Categoria'!A:B,2,0)</f>
        <v>Outros</v>
      </c>
      <c r="F208" s="29">
        <v>53.74</v>
      </c>
    </row>
    <row r="209" spans="1:6" ht="15" customHeight="1" x14ac:dyDescent="0.25">
      <c r="A209" s="15">
        <v>45154</v>
      </c>
      <c r="B209" s="15" t="str">
        <f t="shared" si="3"/>
        <v>8/2023</v>
      </c>
      <c r="C209" s="23" t="s">
        <v>690</v>
      </c>
      <c r="D209" s="10" t="s">
        <v>63</v>
      </c>
      <c r="E209" s="21" t="str">
        <f>VLOOKUP(D209,'De Para Categoria'!A:B,2,0)</f>
        <v>Comida Fora</v>
      </c>
      <c r="F209" s="29">
        <v>54.8</v>
      </c>
    </row>
    <row r="210" spans="1:6" ht="15" customHeight="1" x14ac:dyDescent="0.25">
      <c r="A210" s="15">
        <v>45154</v>
      </c>
      <c r="B210" s="15" t="str">
        <f t="shared" si="3"/>
        <v>8/2023</v>
      </c>
      <c r="C210" s="23" t="s">
        <v>690</v>
      </c>
      <c r="D210" s="10" t="s">
        <v>157</v>
      </c>
      <c r="E210" s="21" t="str">
        <f>VLOOKUP(D210,'De Para Categoria'!A:B,2,0)</f>
        <v>Farmácia</v>
      </c>
      <c r="F210" s="29">
        <v>30</v>
      </c>
    </row>
    <row r="211" spans="1:6" ht="15" customHeight="1" x14ac:dyDescent="0.25">
      <c r="A211" s="15">
        <v>45151</v>
      </c>
      <c r="B211" s="15" t="str">
        <f t="shared" si="3"/>
        <v>8/2023</v>
      </c>
      <c r="C211" s="23" t="s">
        <v>690</v>
      </c>
      <c r="D211" s="10" t="s">
        <v>27</v>
      </c>
      <c r="E211" s="21" t="str">
        <f>VLOOKUP(D211,'De Para Categoria'!A:B,2,0)</f>
        <v>Mercado</v>
      </c>
      <c r="F211" s="29">
        <v>57.11</v>
      </c>
    </row>
    <row r="212" spans="1:6" ht="15" customHeight="1" x14ac:dyDescent="0.25">
      <c r="A212" s="15">
        <v>45150</v>
      </c>
      <c r="B212" s="15" t="str">
        <f t="shared" si="3"/>
        <v>8/2023</v>
      </c>
      <c r="C212" s="23" t="s">
        <v>690</v>
      </c>
      <c r="D212" s="10" t="s">
        <v>196</v>
      </c>
      <c r="E212" s="21" t="str">
        <f>VLOOKUP(D212,'De Para Categoria'!A:B,2,0)</f>
        <v>Outros</v>
      </c>
      <c r="F212" s="29">
        <v>119.95</v>
      </c>
    </row>
    <row r="213" spans="1:6" ht="15" customHeight="1" x14ac:dyDescent="0.25">
      <c r="A213" s="15">
        <v>45147</v>
      </c>
      <c r="B213" s="15" t="str">
        <f t="shared" si="3"/>
        <v>8/2023</v>
      </c>
      <c r="C213" s="23" t="s">
        <v>690</v>
      </c>
      <c r="D213" s="10" t="s">
        <v>197</v>
      </c>
      <c r="E213" s="21" t="str">
        <f>VLOOKUP(D213,'De Para Categoria'!A:B,2,0)</f>
        <v>Outros</v>
      </c>
      <c r="F213" s="29">
        <v>18</v>
      </c>
    </row>
    <row r="214" spans="1:6" ht="15" customHeight="1" x14ac:dyDescent="0.25">
      <c r="A214" s="15">
        <v>45147</v>
      </c>
      <c r="B214" s="15" t="str">
        <f t="shared" si="3"/>
        <v>8/2023</v>
      </c>
      <c r="C214" s="23" t="s">
        <v>690</v>
      </c>
      <c r="D214" s="10" t="s">
        <v>198</v>
      </c>
      <c r="E214" s="21" t="str">
        <f>VLOOKUP(D214,'De Para Categoria'!A:B,2,0)</f>
        <v>Outros</v>
      </c>
      <c r="F214" s="29">
        <v>5</v>
      </c>
    </row>
    <row r="215" spans="1:6" ht="15" customHeight="1" x14ac:dyDescent="0.25">
      <c r="A215" s="15">
        <v>45145</v>
      </c>
      <c r="B215" s="15" t="str">
        <f t="shared" si="3"/>
        <v>8/2023</v>
      </c>
      <c r="C215" s="23" t="s">
        <v>690</v>
      </c>
      <c r="D215" s="10" t="s">
        <v>64</v>
      </c>
      <c r="E215" s="21" t="str">
        <f>VLOOKUP(D215,'De Para Categoria'!A:B,2,0)</f>
        <v>Outros</v>
      </c>
      <c r="F215" s="29">
        <v>25</v>
      </c>
    </row>
    <row r="216" spans="1:6" ht="15" customHeight="1" x14ac:dyDescent="0.25">
      <c r="A216" s="15">
        <v>45142</v>
      </c>
      <c r="B216" s="15" t="str">
        <f t="shared" si="3"/>
        <v>8/2023</v>
      </c>
      <c r="C216" s="23" t="s">
        <v>690</v>
      </c>
      <c r="D216" s="10" t="s">
        <v>199</v>
      </c>
      <c r="E216" s="21" t="str">
        <f>VLOOKUP(D216,'De Para Categoria'!A:B,2,0)</f>
        <v>Mercado</v>
      </c>
      <c r="F216" s="29">
        <v>88.43</v>
      </c>
    </row>
    <row r="217" spans="1:6" ht="15" customHeight="1" x14ac:dyDescent="0.25">
      <c r="A217" s="15">
        <v>45141</v>
      </c>
      <c r="B217" s="15" t="str">
        <f t="shared" si="3"/>
        <v>8/2023</v>
      </c>
      <c r="C217" s="23" t="s">
        <v>690</v>
      </c>
      <c r="D217" s="10" t="s">
        <v>200</v>
      </c>
      <c r="E217" s="21" t="str">
        <f>VLOOKUP(D217,'De Para Categoria'!A:B,2,0)</f>
        <v>Mercado</v>
      </c>
      <c r="F217" s="29">
        <v>54.04</v>
      </c>
    </row>
    <row r="218" spans="1:6" ht="15" customHeight="1" x14ac:dyDescent="0.25">
      <c r="A218" s="15">
        <v>45140</v>
      </c>
      <c r="B218" s="15" t="str">
        <f t="shared" si="3"/>
        <v>8/2023</v>
      </c>
      <c r="C218" s="23" t="s">
        <v>690</v>
      </c>
      <c r="D218" s="10" t="s">
        <v>201</v>
      </c>
      <c r="E218" s="21" t="str">
        <f>VLOOKUP(D218,'De Para Categoria'!A:B,2,0)</f>
        <v>Transporte</v>
      </c>
      <c r="F218" s="29">
        <v>24.94</v>
      </c>
    </row>
    <row r="219" spans="1:6" ht="15" customHeight="1" x14ac:dyDescent="0.25">
      <c r="A219" s="15">
        <v>45140</v>
      </c>
      <c r="B219" s="15" t="str">
        <f t="shared" si="3"/>
        <v>8/2023</v>
      </c>
      <c r="C219" s="23" t="s">
        <v>690</v>
      </c>
      <c r="D219" s="10" t="s">
        <v>202</v>
      </c>
      <c r="E219" s="21" t="str">
        <f>VLOOKUP(D219,'De Para Categoria'!A:B,2,0)</f>
        <v>Transporte</v>
      </c>
      <c r="F219" s="29">
        <v>74</v>
      </c>
    </row>
    <row r="220" spans="1:6" ht="15" customHeight="1" x14ac:dyDescent="0.25">
      <c r="A220" s="15">
        <v>45138</v>
      </c>
      <c r="B220" s="15" t="str">
        <f t="shared" si="3"/>
        <v>7/2023</v>
      </c>
      <c r="C220" s="23" t="s">
        <v>690</v>
      </c>
      <c r="D220" s="10" t="s">
        <v>203</v>
      </c>
      <c r="E220" s="21" t="str">
        <f>VLOOKUP(D220,'De Para Categoria'!A:B,2,0)</f>
        <v>Outros</v>
      </c>
      <c r="F220" s="29">
        <v>35</v>
      </c>
    </row>
    <row r="221" spans="1:6" ht="15" customHeight="1" x14ac:dyDescent="0.25">
      <c r="A221" s="15">
        <v>45138</v>
      </c>
      <c r="B221" s="15" t="str">
        <f t="shared" si="3"/>
        <v>7/2023</v>
      </c>
      <c r="C221" s="23" t="s">
        <v>690</v>
      </c>
      <c r="D221" s="10" t="s">
        <v>172</v>
      </c>
      <c r="E221" s="21" t="str">
        <f>VLOOKUP(D221,'De Para Categoria'!A:B,2,0)</f>
        <v>Mercado</v>
      </c>
      <c r="F221" s="29">
        <v>29.2</v>
      </c>
    </row>
    <row r="222" spans="1:6" ht="15" customHeight="1" x14ac:dyDescent="0.25">
      <c r="A222" s="15">
        <v>45138</v>
      </c>
      <c r="B222" s="15" t="str">
        <f t="shared" si="3"/>
        <v>7/2023</v>
      </c>
      <c r="C222" s="23" t="s">
        <v>690</v>
      </c>
      <c r="D222" s="10" t="s">
        <v>132</v>
      </c>
      <c r="E222" s="21" t="str">
        <f>VLOOKUP(D222,'De Para Categoria'!A:B,2,0)</f>
        <v>Outros</v>
      </c>
      <c r="F222" s="29">
        <v>31.98</v>
      </c>
    </row>
    <row r="223" spans="1:6" ht="15" customHeight="1" x14ac:dyDescent="0.25">
      <c r="A223" s="15">
        <v>45138</v>
      </c>
      <c r="B223" s="15" t="str">
        <f t="shared" si="3"/>
        <v>7/2023</v>
      </c>
      <c r="C223" s="23" t="s">
        <v>690</v>
      </c>
      <c r="D223" s="10" t="s">
        <v>204</v>
      </c>
      <c r="E223" s="21" t="str">
        <f>VLOOKUP(D223,'De Para Categoria'!A:B,2,0)</f>
        <v>Transporte</v>
      </c>
      <c r="F223" s="29">
        <v>4.9000000000000004</v>
      </c>
    </row>
    <row r="224" spans="1:6" ht="15" customHeight="1" x14ac:dyDescent="0.25">
      <c r="A224" s="15">
        <v>45138</v>
      </c>
      <c r="B224" s="15" t="str">
        <f t="shared" si="3"/>
        <v>7/2023</v>
      </c>
      <c r="C224" s="23" t="s">
        <v>690</v>
      </c>
      <c r="D224" s="10" t="s">
        <v>205</v>
      </c>
      <c r="E224" s="21" t="str">
        <f>VLOOKUP(D224,'De Para Categoria'!A:B,2,0)</f>
        <v>Outros</v>
      </c>
      <c r="F224" s="29">
        <v>23.55</v>
      </c>
    </row>
    <row r="225" spans="1:6" ht="15" customHeight="1" x14ac:dyDescent="0.25">
      <c r="A225" s="15">
        <v>45138</v>
      </c>
      <c r="B225" s="15" t="str">
        <f t="shared" si="3"/>
        <v>7/2023</v>
      </c>
      <c r="C225" s="23" t="s">
        <v>690</v>
      </c>
      <c r="D225" s="10" t="s">
        <v>206</v>
      </c>
      <c r="E225" s="21" t="str">
        <f>VLOOKUP(D225,'De Para Categoria'!A:B,2,0)</f>
        <v>Outros</v>
      </c>
      <c r="F225" s="29">
        <v>75</v>
      </c>
    </row>
    <row r="226" spans="1:6" ht="15" customHeight="1" x14ac:dyDescent="0.25">
      <c r="A226" s="15">
        <v>45138</v>
      </c>
      <c r="B226" s="15" t="str">
        <f t="shared" si="3"/>
        <v>7/2023</v>
      </c>
      <c r="C226" s="23" t="s">
        <v>690</v>
      </c>
      <c r="D226" s="10" t="s">
        <v>207</v>
      </c>
      <c r="E226" s="21" t="str">
        <f>VLOOKUP(D226,'De Para Categoria'!A:B,2,0)</f>
        <v>Outros</v>
      </c>
      <c r="F226" s="29">
        <v>93</v>
      </c>
    </row>
    <row r="227" spans="1:6" ht="15" customHeight="1" x14ac:dyDescent="0.25">
      <c r="A227" s="15">
        <v>45135</v>
      </c>
      <c r="B227" s="15" t="str">
        <f t="shared" si="3"/>
        <v>7/2023</v>
      </c>
      <c r="C227" s="23" t="s">
        <v>690</v>
      </c>
      <c r="D227" s="10" t="s">
        <v>208</v>
      </c>
      <c r="E227" s="21" t="str">
        <f>VLOOKUP(D227,'De Para Categoria'!A:B,2,0)</f>
        <v>Transporte</v>
      </c>
      <c r="F227" s="29">
        <v>12</v>
      </c>
    </row>
    <row r="228" spans="1:6" ht="15" customHeight="1" x14ac:dyDescent="0.25">
      <c r="A228" s="15">
        <v>45134</v>
      </c>
      <c r="B228" s="15" t="str">
        <f t="shared" si="3"/>
        <v>7/2023</v>
      </c>
      <c r="C228" s="23" t="s">
        <v>690</v>
      </c>
      <c r="D228" s="10" t="s">
        <v>209</v>
      </c>
      <c r="E228" s="21" t="str">
        <f>VLOOKUP(D228,'De Para Categoria'!A:B,2,0)</f>
        <v>Outros</v>
      </c>
      <c r="F228" s="29">
        <v>46.95</v>
      </c>
    </row>
    <row r="229" spans="1:6" ht="15" customHeight="1" x14ac:dyDescent="0.25">
      <c r="A229" s="15">
        <v>45134</v>
      </c>
      <c r="B229" s="15" t="str">
        <f t="shared" si="3"/>
        <v>7/2023</v>
      </c>
      <c r="C229" s="23" t="s">
        <v>690</v>
      </c>
      <c r="D229" s="10" t="s">
        <v>210</v>
      </c>
      <c r="E229" s="21" t="str">
        <f>VLOOKUP(D229,'De Para Categoria'!A:B,2,0)</f>
        <v>Outros</v>
      </c>
      <c r="F229" s="29">
        <v>18.489999999999998</v>
      </c>
    </row>
    <row r="230" spans="1:6" ht="15" customHeight="1" x14ac:dyDescent="0.25">
      <c r="A230" s="15">
        <v>45129</v>
      </c>
      <c r="B230" s="15" t="str">
        <f t="shared" si="3"/>
        <v>7/2023</v>
      </c>
      <c r="C230" s="23" t="s">
        <v>691</v>
      </c>
      <c r="D230" s="10" t="s">
        <v>211</v>
      </c>
      <c r="E230" s="21" t="str">
        <f>VLOOKUP(D230,'De Para Categoria'!A:B,2,0)</f>
        <v>Outros</v>
      </c>
      <c r="F230" s="29">
        <v>7</v>
      </c>
    </row>
    <row r="231" spans="1:6" ht="15" customHeight="1" x14ac:dyDescent="0.25">
      <c r="A231" s="15">
        <v>45129</v>
      </c>
      <c r="B231" s="15" t="str">
        <f t="shared" si="3"/>
        <v>7/2023</v>
      </c>
      <c r="C231" s="23" t="s">
        <v>691</v>
      </c>
      <c r="D231" s="10" t="s">
        <v>212</v>
      </c>
      <c r="E231" s="21" t="str">
        <f>VLOOKUP(D231,'De Para Categoria'!A:B,2,0)</f>
        <v>Outros</v>
      </c>
      <c r="F231" s="29">
        <v>20</v>
      </c>
    </row>
    <row r="232" spans="1:6" ht="15" customHeight="1" x14ac:dyDescent="0.25">
      <c r="A232" s="15">
        <v>45129</v>
      </c>
      <c r="B232" s="15" t="str">
        <f t="shared" si="3"/>
        <v>7/2023</v>
      </c>
      <c r="C232" s="23" t="s">
        <v>691</v>
      </c>
      <c r="D232" s="10" t="s">
        <v>213</v>
      </c>
      <c r="E232" s="21" t="str">
        <f>VLOOKUP(D232,'De Para Categoria'!A:B,2,0)</f>
        <v>Outros</v>
      </c>
      <c r="F232" s="29">
        <v>27</v>
      </c>
    </row>
    <row r="233" spans="1:6" ht="15" customHeight="1" x14ac:dyDescent="0.25">
      <c r="A233" s="15">
        <v>45129</v>
      </c>
      <c r="B233" s="15" t="str">
        <f t="shared" si="3"/>
        <v>7/2023</v>
      </c>
      <c r="C233" s="23" t="s">
        <v>691</v>
      </c>
      <c r="D233" s="10" t="s">
        <v>214</v>
      </c>
      <c r="E233" s="21" t="str">
        <f>VLOOKUP(D233,'De Para Categoria'!A:B,2,0)</f>
        <v>Outros</v>
      </c>
      <c r="F233" s="29">
        <v>6</v>
      </c>
    </row>
    <row r="234" spans="1:6" ht="15" customHeight="1" x14ac:dyDescent="0.25">
      <c r="A234" s="15">
        <v>45129</v>
      </c>
      <c r="B234" s="15" t="str">
        <f t="shared" si="3"/>
        <v>7/2023</v>
      </c>
      <c r="C234" s="23" t="s">
        <v>691</v>
      </c>
      <c r="D234" s="10" t="s">
        <v>215</v>
      </c>
      <c r="E234" s="21" t="str">
        <f>VLOOKUP(D234,'De Para Categoria'!A:B,2,0)</f>
        <v>Outros</v>
      </c>
      <c r="F234" s="29">
        <v>32</v>
      </c>
    </row>
    <row r="235" spans="1:6" ht="15" customHeight="1" x14ac:dyDescent="0.25">
      <c r="A235" s="15">
        <v>45128</v>
      </c>
      <c r="B235" s="15" t="str">
        <f t="shared" si="3"/>
        <v>7/2023</v>
      </c>
      <c r="C235" s="23" t="s">
        <v>691</v>
      </c>
      <c r="D235" s="10" t="s">
        <v>216</v>
      </c>
      <c r="E235" s="21" t="str">
        <f>VLOOKUP(D235,'De Para Categoria'!A:B,2,0)</f>
        <v>Comida Fora</v>
      </c>
      <c r="F235" s="29">
        <v>194.7</v>
      </c>
    </row>
    <row r="236" spans="1:6" ht="15" customHeight="1" x14ac:dyDescent="0.25">
      <c r="A236" s="15">
        <v>45127</v>
      </c>
      <c r="B236" s="15" t="str">
        <f t="shared" si="3"/>
        <v>7/2023</v>
      </c>
      <c r="C236" s="23" t="s">
        <v>691</v>
      </c>
      <c r="D236" s="10" t="s">
        <v>217</v>
      </c>
      <c r="E236" s="21" t="str">
        <f>VLOOKUP(D236,'De Para Categoria'!A:B,2,0)</f>
        <v>Comida Fora</v>
      </c>
      <c r="F236" s="29">
        <v>39.380000000000003</v>
      </c>
    </row>
    <row r="237" spans="1:6" ht="15" customHeight="1" x14ac:dyDescent="0.25">
      <c r="A237" s="15">
        <v>45124</v>
      </c>
      <c r="B237" s="15" t="str">
        <f t="shared" si="3"/>
        <v>7/2023</v>
      </c>
      <c r="C237" s="23" t="s">
        <v>691</v>
      </c>
      <c r="D237" s="10" t="s">
        <v>218</v>
      </c>
      <c r="E237" s="21" t="str">
        <f>VLOOKUP(D237,'De Para Categoria'!A:B,2,0)</f>
        <v>Outros</v>
      </c>
      <c r="F237" s="29">
        <v>6.29</v>
      </c>
    </row>
    <row r="238" spans="1:6" ht="15" customHeight="1" x14ac:dyDescent="0.25">
      <c r="A238" s="15">
        <v>45124</v>
      </c>
      <c r="B238" s="15" t="str">
        <f t="shared" si="3"/>
        <v>7/2023</v>
      </c>
      <c r="C238" s="23" t="s">
        <v>691</v>
      </c>
      <c r="D238" s="10" t="s">
        <v>219</v>
      </c>
      <c r="E238" s="21" t="str">
        <f>VLOOKUP(D238,'De Para Categoria'!A:B,2,0)</f>
        <v>Comida Fora</v>
      </c>
      <c r="F238" s="29">
        <v>12</v>
      </c>
    </row>
    <row r="239" spans="1:6" ht="15" customHeight="1" x14ac:dyDescent="0.25">
      <c r="A239" s="15">
        <v>45124</v>
      </c>
      <c r="B239" s="15" t="str">
        <f t="shared" si="3"/>
        <v>7/2023</v>
      </c>
      <c r="C239" s="23" t="s">
        <v>691</v>
      </c>
      <c r="D239" s="10" t="s">
        <v>27</v>
      </c>
      <c r="E239" s="21" t="str">
        <f>VLOOKUP(D239,'De Para Categoria'!A:B,2,0)</f>
        <v>Mercado</v>
      </c>
      <c r="F239" s="29">
        <v>118.99</v>
      </c>
    </row>
    <row r="240" spans="1:6" ht="15" customHeight="1" x14ac:dyDescent="0.25">
      <c r="A240" s="15">
        <v>45123</v>
      </c>
      <c r="B240" s="15" t="str">
        <f t="shared" si="3"/>
        <v>7/2023</v>
      </c>
      <c r="C240" s="23" t="s">
        <v>691</v>
      </c>
      <c r="D240" s="10" t="s">
        <v>220</v>
      </c>
      <c r="E240" s="21" t="str">
        <f>VLOOKUP(D240,'De Para Categoria'!A:B,2,0)</f>
        <v>Transporte</v>
      </c>
      <c r="F240" s="29">
        <v>10</v>
      </c>
    </row>
    <row r="241" spans="1:6" ht="15" customHeight="1" x14ac:dyDescent="0.25">
      <c r="A241" s="15">
        <v>45123</v>
      </c>
      <c r="B241" s="15" t="str">
        <f t="shared" si="3"/>
        <v>7/2023</v>
      </c>
      <c r="C241" s="23" t="s">
        <v>691</v>
      </c>
      <c r="D241" s="10" t="s">
        <v>221</v>
      </c>
      <c r="E241" s="21" t="str">
        <f>VLOOKUP(D241,'De Para Categoria'!A:B,2,0)</f>
        <v>Comida Fora</v>
      </c>
      <c r="F241" s="29">
        <v>32.78</v>
      </c>
    </row>
    <row r="242" spans="1:6" ht="15" customHeight="1" x14ac:dyDescent="0.25">
      <c r="A242" s="15">
        <v>45123</v>
      </c>
      <c r="B242" s="15" t="str">
        <f t="shared" si="3"/>
        <v>7/2023</v>
      </c>
      <c r="C242" s="23" t="s">
        <v>691</v>
      </c>
      <c r="D242" s="10" t="s">
        <v>222</v>
      </c>
      <c r="E242" s="21" t="str">
        <f>VLOOKUP(D242,'De Para Categoria'!A:B,2,0)</f>
        <v>Outros</v>
      </c>
      <c r="F242" s="29">
        <v>259</v>
      </c>
    </row>
    <row r="243" spans="1:6" ht="15" customHeight="1" x14ac:dyDescent="0.25">
      <c r="A243" s="15">
        <v>45123</v>
      </c>
      <c r="B243" s="15" t="str">
        <f t="shared" si="3"/>
        <v>7/2023</v>
      </c>
      <c r="C243" s="23" t="s">
        <v>691</v>
      </c>
      <c r="D243" s="10" t="s">
        <v>223</v>
      </c>
      <c r="E243" s="21" t="str">
        <f>VLOOKUP(D243,'De Para Categoria'!A:B,2,0)</f>
        <v>Outros</v>
      </c>
      <c r="F243" s="29">
        <v>59.9</v>
      </c>
    </row>
    <row r="244" spans="1:6" ht="15" customHeight="1" x14ac:dyDescent="0.25">
      <c r="A244" s="15">
        <v>45123</v>
      </c>
      <c r="B244" s="15" t="str">
        <f t="shared" si="3"/>
        <v>7/2023</v>
      </c>
      <c r="C244" s="23" t="s">
        <v>691</v>
      </c>
      <c r="D244" s="10" t="s">
        <v>224</v>
      </c>
      <c r="E244" s="21" t="str">
        <f>VLOOKUP(D244,'De Para Categoria'!A:B,2,0)</f>
        <v>Outros</v>
      </c>
      <c r="F244" s="29">
        <v>73.290000000000006</v>
      </c>
    </row>
    <row r="245" spans="1:6" ht="15" customHeight="1" x14ac:dyDescent="0.25">
      <c r="A245" s="15">
        <v>45123</v>
      </c>
      <c r="B245" s="15" t="str">
        <f t="shared" si="3"/>
        <v>7/2023</v>
      </c>
      <c r="C245" s="23" t="s">
        <v>691</v>
      </c>
      <c r="D245" s="10" t="s">
        <v>225</v>
      </c>
      <c r="E245" s="21" t="str">
        <f>VLOOKUP(D245,'De Para Categoria'!A:B,2,0)</f>
        <v>Comida Fora</v>
      </c>
      <c r="F245" s="29">
        <v>64.900000000000006</v>
      </c>
    </row>
    <row r="246" spans="1:6" ht="15" customHeight="1" x14ac:dyDescent="0.25">
      <c r="A246" s="15">
        <v>45122</v>
      </c>
      <c r="B246" s="15" t="str">
        <f t="shared" si="3"/>
        <v>7/2023</v>
      </c>
      <c r="C246" s="23" t="s">
        <v>691</v>
      </c>
      <c r="D246" s="10" t="s">
        <v>94</v>
      </c>
      <c r="E246" s="21" t="str">
        <f>VLOOKUP(D246,'De Para Categoria'!A:B,2,0)</f>
        <v>Outros</v>
      </c>
      <c r="F246" s="29">
        <v>139.9</v>
      </c>
    </row>
    <row r="247" spans="1:6" ht="15" customHeight="1" x14ac:dyDescent="0.25">
      <c r="A247" s="15">
        <v>45122</v>
      </c>
      <c r="B247" s="15" t="str">
        <f t="shared" si="3"/>
        <v>7/2023</v>
      </c>
      <c r="C247" s="23" t="s">
        <v>691</v>
      </c>
      <c r="D247" s="10" t="s">
        <v>39</v>
      </c>
      <c r="E247" s="21" t="str">
        <f>VLOOKUP(D247,'De Para Categoria'!A:B,2,0)</f>
        <v>Transporte</v>
      </c>
      <c r="F247" s="29">
        <v>186.39</v>
      </c>
    </row>
    <row r="248" spans="1:6" ht="15" customHeight="1" x14ac:dyDescent="0.25">
      <c r="A248" s="15">
        <v>45121</v>
      </c>
      <c r="B248" s="15" t="str">
        <f t="shared" si="3"/>
        <v>7/2023</v>
      </c>
      <c r="C248" s="23" t="s">
        <v>691</v>
      </c>
      <c r="D248" s="10" t="s">
        <v>176</v>
      </c>
      <c r="E248" s="21" t="str">
        <f>VLOOKUP(D248,'De Para Categoria'!A:B,2,0)</f>
        <v>Comida Fora</v>
      </c>
      <c r="F248" s="29">
        <v>36</v>
      </c>
    </row>
    <row r="249" spans="1:6" ht="15" customHeight="1" x14ac:dyDescent="0.25">
      <c r="A249" s="15">
        <v>45120</v>
      </c>
      <c r="B249" s="15" t="str">
        <f t="shared" si="3"/>
        <v>7/2023</v>
      </c>
      <c r="C249" s="23" t="s">
        <v>691</v>
      </c>
      <c r="D249" s="10" t="s">
        <v>38</v>
      </c>
      <c r="E249" s="21" t="str">
        <f>VLOOKUP(D249,'De Para Categoria'!A:B,2,0)</f>
        <v>Mercado</v>
      </c>
      <c r="F249" s="29">
        <v>283.39</v>
      </c>
    </row>
    <row r="250" spans="1:6" ht="15" customHeight="1" x14ac:dyDescent="0.25">
      <c r="A250" s="15">
        <v>45120</v>
      </c>
      <c r="B250" s="15" t="str">
        <f t="shared" si="3"/>
        <v>7/2023</v>
      </c>
      <c r="C250" s="23" t="s">
        <v>691</v>
      </c>
      <c r="D250" s="10" t="s">
        <v>157</v>
      </c>
      <c r="E250" s="21" t="str">
        <f>VLOOKUP(D250,'De Para Categoria'!A:B,2,0)</f>
        <v>Farmácia</v>
      </c>
      <c r="F250" s="29">
        <v>30</v>
      </c>
    </row>
    <row r="251" spans="1:6" ht="15" customHeight="1" x14ac:dyDescent="0.25">
      <c r="A251" s="15">
        <v>45120</v>
      </c>
      <c r="B251" s="15" t="str">
        <f t="shared" si="3"/>
        <v>7/2023</v>
      </c>
      <c r="C251" s="23" t="s">
        <v>691</v>
      </c>
      <c r="D251" s="10" t="s">
        <v>226</v>
      </c>
      <c r="E251" s="21" t="str">
        <f>VLOOKUP(D251,'De Para Categoria'!A:B,2,0)</f>
        <v>Comida Fora</v>
      </c>
      <c r="F251" s="29">
        <v>17</v>
      </c>
    </row>
    <row r="252" spans="1:6" ht="15" customHeight="1" x14ac:dyDescent="0.25">
      <c r="A252" s="15">
        <v>45120</v>
      </c>
      <c r="B252" s="15" t="str">
        <f t="shared" si="3"/>
        <v>7/2023</v>
      </c>
      <c r="C252" s="23" t="s">
        <v>691</v>
      </c>
      <c r="D252" s="10" t="s">
        <v>34</v>
      </c>
      <c r="E252" s="21" t="str">
        <f>VLOOKUP(D252,'De Para Categoria'!A:B,2,0)</f>
        <v>Comida Fora</v>
      </c>
      <c r="F252" s="29">
        <v>117.7</v>
      </c>
    </row>
    <row r="253" spans="1:6" ht="15" customHeight="1" x14ac:dyDescent="0.25">
      <c r="A253" s="15">
        <v>45119</v>
      </c>
      <c r="B253" s="15" t="str">
        <f t="shared" si="3"/>
        <v>7/2023</v>
      </c>
      <c r="C253" s="23" t="s">
        <v>691</v>
      </c>
      <c r="D253" s="10" t="s">
        <v>133</v>
      </c>
      <c r="E253" s="21" t="str">
        <f>VLOOKUP(D253,'De Para Categoria'!A:B,2,0)</f>
        <v>Farmácia</v>
      </c>
      <c r="F253" s="29">
        <v>33</v>
      </c>
    </row>
    <row r="254" spans="1:6" ht="15" customHeight="1" x14ac:dyDescent="0.25">
      <c r="A254" s="15">
        <v>45119</v>
      </c>
      <c r="B254" s="15" t="str">
        <f t="shared" si="3"/>
        <v>7/2023</v>
      </c>
      <c r="C254" s="23" t="s">
        <v>691</v>
      </c>
      <c r="D254" s="10" t="s">
        <v>217</v>
      </c>
      <c r="E254" s="21" t="str">
        <f>VLOOKUP(D254,'De Para Categoria'!A:B,2,0)</f>
        <v>Comida Fora</v>
      </c>
      <c r="F254" s="29">
        <v>14.69</v>
      </c>
    </row>
    <row r="255" spans="1:6" ht="15" customHeight="1" x14ac:dyDescent="0.25">
      <c r="A255" s="15">
        <v>45118</v>
      </c>
      <c r="B255" s="15" t="str">
        <f t="shared" si="3"/>
        <v>7/2023</v>
      </c>
      <c r="C255" s="23" t="s">
        <v>691</v>
      </c>
      <c r="D255" s="10" t="s">
        <v>52</v>
      </c>
      <c r="E255" s="21" t="str">
        <f>VLOOKUP(D255,'De Para Categoria'!A:B,2,0)</f>
        <v>Outros</v>
      </c>
      <c r="F255" s="29">
        <v>14</v>
      </c>
    </row>
    <row r="256" spans="1:6" ht="15" customHeight="1" x14ac:dyDescent="0.25">
      <c r="A256" s="15">
        <v>45117</v>
      </c>
      <c r="B256" s="15" t="str">
        <f t="shared" si="3"/>
        <v>7/2023</v>
      </c>
      <c r="C256" s="23" t="s">
        <v>691</v>
      </c>
      <c r="D256" s="10" t="s">
        <v>27</v>
      </c>
      <c r="E256" s="21" t="str">
        <f>VLOOKUP(D256,'De Para Categoria'!A:B,2,0)</f>
        <v>Mercado</v>
      </c>
      <c r="F256" s="29">
        <v>33.85</v>
      </c>
    </row>
    <row r="257" spans="1:6" ht="15" customHeight="1" x14ac:dyDescent="0.25">
      <c r="A257" s="15">
        <v>45116</v>
      </c>
      <c r="B257" s="15" t="str">
        <f t="shared" si="3"/>
        <v>7/2023</v>
      </c>
      <c r="C257" s="23" t="s">
        <v>691</v>
      </c>
      <c r="D257" s="10" t="s">
        <v>27</v>
      </c>
      <c r="E257" s="21" t="str">
        <f>VLOOKUP(D257,'De Para Categoria'!A:B,2,0)</f>
        <v>Mercado</v>
      </c>
      <c r="F257" s="29">
        <v>193.91</v>
      </c>
    </row>
    <row r="258" spans="1:6" ht="15" customHeight="1" x14ac:dyDescent="0.25">
      <c r="A258" s="15">
        <v>45116</v>
      </c>
      <c r="B258" s="15" t="str">
        <f t="shared" si="3"/>
        <v>7/2023</v>
      </c>
      <c r="C258" s="23" t="s">
        <v>691</v>
      </c>
      <c r="D258" s="10" t="s">
        <v>86</v>
      </c>
      <c r="E258" s="21" t="str">
        <f>VLOOKUP(D258,'De Para Categoria'!A:B,2,0)</f>
        <v>Comida Fora</v>
      </c>
      <c r="F258" s="29">
        <v>30</v>
      </c>
    </row>
    <row r="259" spans="1:6" ht="15" customHeight="1" x14ac:dyDescent="0.25">
      <c r="A259" s="15">
        <v>45115</v>
      </c>
      <c r="B259" s="15" t="str">
        <f t="shared" ref="B259:B322" si="4">MONTH(A259)&amp;"/"&amp;YEAR(A259)</f>
        <v>7/2023</v>
      </c>
      <c r="C259" s="23" t="s">
        <v>691</v>
      </c>
      <c r="D259" s="10" t="s">
        <v>227</v>
      </c>
      <c r="E259" s="21" t="str">
        <f>VLOOKUP(D259,'De Para Categoria'!A:B,2,0)</f>
        <v>Comida Fora</v>
      </c>
      <c r="F259" s="29">
        <v>143</v>
      </c>
    </row>
    <row r="260" spans="1:6" ht="15" customHeight="1" x14ac:dyDescent="0.25">
      <c r="A260" s="15">
        <v>45115</v>
      </c>
      <c r="B260" s="15" t="str">
        <f t="shared" si="4"/>
        <v>7/2023</v>
      </c>
      <c r="C260" s="23" t="s">
        <v>691</v>
      </c>
      <c r="D260" s="10" t="s">
        <v>228</v>
      </c>
      <c r="E260" s="21" t="str">
        <f>VLOOKUP(D260,'De Para Categoria'!A:B,2,0)</f>
        <v>Comida Fora</v>
      </c>
      <c r="F260" s="29">
        <v>18.79</v>
      </c>
    </row>
    <row r="261" spans="1:6" ht="15" customHeight="1" x14ac:dyDescent="0.25">
      <c r="A261" s="15">
        <v>45115</v>
      </c>
      <c r="B261" s="15" t="str">
        <f t="shared" si="4"/>
        <v>7/2023</v>
      </c>
      <c r="C261" s="23" t="s">
        <v>691</v>
      </c>
      <c r="D261" s="10" t="s">
        <v>229</v>
      </c>
      <c r="E261" s="21" t="str">
        <f>VLOOKUP(D261,'De Para Categoria'!A:B,2,0)</f>
        <v>Comida Fora</v>
      </c>
      <c r="F261" s="29">
        <v>64.900000000000006</v>
      </c>
    </row>
    <row r="262" spans="1:6" ht="15" customHeight="1" x14ac:dyDescent="0.25">
      <c r="A262" s="15">
        <v>45115</v>
      </c>
      <c r="B262" s="15" t="str">
        <f t="shared" si="4"/>
        <v>7/2023</v>
      </c>
      <c r="C262" s="23" t="s">
        <v>691</v>
      </c>
      <c r="D262" s="10" t="s">
        <v>230</v>
      </c>
      <c r="E262" s="21" t="str">
        <f>VLOOKUP(D262,'De Para Categoria'!A:B,2,0)</f>
        <v>Outros</v>
      </c>
      <c r="F262" s="29">
        <v>80.650000000000006</v>
      </c>
    </row>
    <row r="263" spans="1:6" ht="15" customHeight="1" x14ac:dyDescent="0.25">
      <c r="A263" s="15">
        <v>45114</v>
      </c>
      <c r="B263" s="15" t="str">
        <f t="shared" si="4"/>
        <v>7/2023</v>
      </c>
      <c r="C263" s="23" t="s">
        <v>691</v>
      </c>
      <c r="D263" s="10" t="s">
        <v>231</v>
      </c>
      <c r="E263" s="21" t="str">
        <f>VLOOKUP(D263,'De Para Categoria'!A:B,2,0)</f>
        <v>Mercado</v>
      </c>
      <c r="F263" s="29">
        <v>32.99</v>
      </c>
    </row>
    <row r="264" spans="1:6" ht="15" customHeight="1" x14ac:dyDescent="0.25">
      <c r="A264" s="15">
        <v>45114</v>
      </c>
      <c r="B264" s="15" t="str">
        <f t="shared" si="4"/>
        <v>7/2023</v>
      </c>
      <c r="C264" s="23" t="s">
        <v>691</v>
      </c>
      <c r="D264" s="10" t="s">
        <v>232</v>
      </c>
      <c r="E264" s="21" t="str">
        <f>VLOOKUP(D264,'De Para Categoria'!A:B,2,0)</f>
        <v>Outros</v>
      </c>
      <c r="F264" s="29">
        <v>218.7</v>
      </c>
    </row>
    <row r="265" spans="1:6" ht="15" customHeight="1" x14ac:dyDescent="0.25">
      <c r="A265" s="15">
        <v>45112</v>
      </c>
      <c r="B265" s="15" t="str">
        <f t="shared" si="4"/>
        <v>7/2023</v>
      </c>
      <c r="C265" s="23" t="s">
        <v>691</v>
      </c>
      <c r="D265" s="10" t="s">
        <v>28</v>
      </c>
      <c r="E265" s="21" t="str">
        <f>VLOOKUP(D265,'De Para Categoria'!A:B,2,0)</f>
        <v>Comida Fora</v>
      </c>
      <c r="F265" s="29">
        <v>73.7</v>
      </c>
    </row>
    <row r="266" spans="1:6" ht="15" customHeight="1" x14ac:dyDescent="0.25">
      <c r="A266" s="15">
        <v>45111</v>
      </c>
      <c r="B266" s="15" t="str">
        <f t="shared" si="4"/>
        <v>7/2023</v>
      </c>
      <c r="C266" s="23" t="s">
        <v>691</v>
      </c>
      <c r="D266" s="10" t="s">
        <v>233</v>
      </c>
      <c r="E266" s="21" t="str">
        <f>VLOOKUP(D266,'De Para Categoria'!A:B,2,0)</f>
        <v>Pet</v>
      </c>
      <c r="F266" s="29">
        <v>30.9</v>
      </c>
    </row>
    <row r="267" spans="1:6" ht="15" customHeight="1" x14ac:dyDescent="0.25">
      <c r="A267" s="15">
        <v>45111</v>
      </c>
      <c r="B267" s="15" t="str">
        <f t="shared" si="4"/>
        <v>7/2023</v>
      </c>
      <c r="C267" s="23" t="s">
        <v>691</v>
      </c>
      <c r="D267" s="10" t="s">
        <v>234</v>
      </c>
      <c r="E267" s="21" t="str">
        <f>VLOOKUP(D267,'De Para Categoria'!A:B,2,0)</f>
        <v>Academia</v>
      </c>
      <c r="F267" s="29">
        <v>69.900000000000006</v>
      </c>
    </row>
    <row r="268" spans="1:6" ht="15" customHeight="1" x14ac:dyDescent="0.25">
      <c r="A268" s="15">
        <v>45111</v>
      </c>
      <c r="B268" s="15" t="str">
        <f t="shared" si="4"/>
        <v>7/2023</v>
      </c>
      <c r="C268" s="23" t="s">
        <v>691</v>
      </c>
      <c r="D268" s="10" t="s">
        <v>235</v>
      </c>
      <c r="E268" s="21" t="str">
        <f>VLOOKUP(D268,'De Para Categoria'!A:B,2,0)</f>
        <v>Streaming</v>
      </c>
      <c r="F268" s="29">
        <v>55.9</v>
      </c>
    </row>
    <row r="269" spans="1:6" ht="15" customHeight="1" x14ac:dyDescent="0.25">
      <c r="A269" s="15">
        <v>45110</v>
      </c>
      <c r="B269" s="15" t="str">
        <f t="shared" si="4"/>
        <v>7/2023</v>
      </c>
      <c r="C269" s="23" t="s">
        <v>691</v>
      </c>
      <c r="D269" s="10" t="s">
        <v>27</v>
      </c>
      <c r="E269" s="21" t="str">
        <f>VLOOKUP(D269,'De Para Categoria'!A:B,2,0)</f>
        <v>Mercado</v>
      </c>
      <c r="F269" s="29">
        <v>321.72000000000003</v>
      </c>
    </row>
    <row r="270" spans="1:6" ht="15" customHeight="1" x14ac:dyDescent="0.25">
      <c r="A270" s="15">
        <v>45110</v>
      </c>
      <c r="B270" s="15" t="str">
        <f t="shared" si="4"/>
        <v>7/2023</v>
      </c>
      <c r="C270" s="23" t="s">
        <v>691</v>
      </c>
      <c r="D270" s="10" t="s">
        <v>39</v>
      </c>
      <c r="E270" s="21" t="str">
        <f>VLOOKUP(D270,'De Para Categoria'!A:B,2,0)</f>
        <v>Transporte</v>
      </c>
      <c r="F270" s="29">
        <v>207.26</v>
      </c>
    </row>
    <row r="271" spans="1:6" ht="15" customHeight="1" x14ac:dyDescent="0.25">
      <c r="A271" s="15">
        <v>45109</v>
      </c>
      <c r="B271" s="15" t="str">
        <f t="shared" si="4"/>
        <v>7/2023</v>
      </c>
      <c r="C271" s="23" t="s">
        <v>691</v>
      </c>
      <c r="D271" s="10" t="s">
        <v>236</v>
      </c>
      <c r="E271" s="21" t="str">
        <f>VLOOKUP(D271,'De Para Categoria'!A:B,2,0)</f>
        <v>Telefone</v>
      </c>
      <c r="F271" s="29">
        <v>65.989999999999995</v>
      </c>
    </row>
    <row r="272" spans="1:6" ht="15" customHeight="1" x14ac:dyDescent="0.25">
      <c r="A272" s="15">
        <v>45108</v>
      </c>
      <c r="B272" s="15" t="str">
        <f t="shared" si="4"/>
        <v>7/2023</v>
      </c>
      <c r="C272" s="23" t="s">
        <v>691</v>
      </c>
      <c r="D272" s="10" t="s">
        <v>234</v>
      </c>
      <c r="E272" s="21" t="str">
        <f>VLOOKUP(D272,'De Para Categoria'!A:B,2,0)</f>
        <v>Academia</v>
      </c>
      <c r="F272" s="29">
        <v>69.900000000000006</v>
      </c>
    </row>
    <row r="273" spans="1:6" ht="15" customHeight="1" x14ac:dyDescent="0.25">
      <c r="A273" s="15">
        <v>45107</v>
      </c>
      <c r="B273" s="15" t="str">
        <f t="shared" si="4"/>
        <v>6/2023</v>
      </c>
      <c r="C273" s="23" t="s">
        <v>691</v>
      </c>
      <c r="D273" s="10" t="s">
        <v>27</v>
      </c>
      <c r="E273" s="21" t="str">
        <f>VLOOKUP(D273,'De Para Categoria'!A:B,2,0)</f>
        <v>Mercado</v>
      </c>
      <c r="F273" s="29">
        <v>59.42</v>
      </c>
    </row>
    <row r="274" spans="1:6" ht="15" customHeight="1" x14ac:dyDescent="0.25">
      <c r="A274" s="15">
        <v>45106</v>
      </c>
      <c r="B274" s="15" t="str">
        <f t="shared" si="4"/>
        <v>6/2023</v>
      </c>
      <c r="C274" s="23" t="s">
        <v>691</v>
      </c>
      <c r="D274" s="10" t="s">
        <v>137</v>
      </c>
      <c r="E274" s="21" t="str">
        <f>VLOOKUP(D274,'De Para Categoria'!A:B,2,0)</f>
        <v>Mercado</v>
      </c>
      <c r="F274" s="29">
        <v>84.82</v>
      </c>
    </row>
    <row r="275" spans="1:6" ht="15" customHeight="1" x14ac:dyDescent="0.25">
      <c r="A275" s="15">
        <v>45105</v>
      </c>
      <c r="B275" s="15" t="str">
        <f t="shared" si="4"/>
        <v>6/2023</v>
      </c>
      <c r="C275" s="23" t="s">
        <v>691</v>
      </c>
      <c r="D275" s="10" t="s">
        <v>217</v>
      </c>
      <c r="E275" s="21" t="str">
        <f>VLOOKUP(D275,'De Para Categoria'!A:B,2,0)</f>
        <v>Comida Fora</v>
      </c>
      <c r="F275" s="29">
        <v>6</v>
      </c>
    </row>
    <row r="276" spans="1:6" ht="15" customHeight="1" x14ac:dyDescent="0.25">
      <c r="A276" s="15">
        <v>45104</v>
      </c>
      <c r="B276" s="15" t="str">
        <f t="shared" si="4"/>
        <v>6/2023</v>
      </c>
      <c r="C276" s="23" t="s">
        <v>691</v>
      </c>
      <c r="D276" s="10" t="s">
        <v>27</v>
      </c>
      <c r="E276" s="21" t="str">
        <f>VLOOKUP(D276,'De Para Categoria'!A:B,2,0)</f>
        <v>Mercado</v>
      </c>
      <c r="F276" s="29">
        <v>114.57</v>
      </c>
    </row>
    <row r="277" spans="1:6" ht="15" customHeight="1" x14ac:dyDescent="0.25">
      <c r="A277" s="15">
        <v>45104</v>
      </c>
      <c r="B277" s="15" t="str">
        <f t="shared" si="4"/>
        <v>6/2023</v>
      </c>
      <c r="C277" s="23" t="s">
        <v>691</v>
      </c>
      <c r="D277" s="10" t="s">
        <v>38</v>
      </c>
      <c r="E277" s="21" t="str">
        <f>VLOOKUP(D277,'De Para Categoria'!A:B,2,0)</f>
        <v>Mercado</v>
      </c>
      <c r="F277" s="29">
        <v>204.14</v>
      </c>
    </row>
    <row r="278" spans="1:6" ht="15" customHeight="1" x14ac:dyDescent="0.25">
      <c r="A278" s="15">
        <v>45104</v>
      </c>
      <c r="B278" s="15" t="str">
        <f t="shared" si="4"/>
        <v>6/2023</v>
      </c>
      <c r="C278" s="23" t="s">
        <v>691</v>
      </c>
      <c r="D278" s="10" t="s">
        <v>137</v>
      </c>
      <c r="E278" s="21" t="str">
        <f>VLOOKUP(D278,'De Para Categoria'!A:B,2,0)</f>
        <v>Mercado</v>
      </c>
      <c r="F278" s="29">
        <v>13.18</v>
      </c>
    </row>
    <row r="279" spans="1:6" ht="15" customHeight="1" x14ac:dyDescent="0.25">
      <c r="A279" s="15">
        <v>45104</v>
      </c>
      <c r="B279" s="15" t="str">
        <f t="shared" si="4"/>
        <v>6/2023</v>
      </c>
      <c r="C279" s="23" t="s">
        <v>691</v>
      </c>
      <c r="D279" s="10" t="s">
        <v>38</v>
      </c>
      <c r="E279" s="21" t="str">
        <f>VLOOKUP(D279,'De Para Categoria'!A:B,2,0)</f>
        <v>Mercado</v>
      </c>
      <c r="F279" s="29">
        <v>28.96</v>
      </c>
    </row>
    <row r="280" spans="1:6" ht="15" customHeight="1" x14ac:dyDescent="0.25">
      <c r="A280" s="15">
        <v>45103</v>
      </c>
      <c r="B280" s="15" t="str">
        <f t="shared" si="4"/>
        <v>6/2023</v>
      </c>
      <c r="C280" s="23" t="s">
        <v>691</v>
      </c>
      <c r="D280" s="10" t="s">
        <v>237</v>
      </c>
      <c r="E280" s="21" t="str">
        <f>VLOOKUP(D280,'De Para Categoria'!A:B,2,0)</f>
        <v>Comida Fora</v>
      </c>
      <c r="F280" s="29">
        <v>55.92</v>
      </c>
    </row>
    <row r="281" spans="1:6" ht="15" customHeight="1" x14ac:dyDescent="0.25">
      <c r="A281" s="15">
        <v>45103</v>
      </c>
      <c r="B281" s="15" t="str">
        <f t="shared" si="4"/>
        <v>6/2023</v>
      </c>
      <c r="C281" s="23" t="s">
        <v>691</v>
      </c>
      <c r="D281" s="10" t="s">
        <v>27</v>
      </c>
      <c r="E281" s="21" t="str">
        <f>VLOOKUP(D281,'De Para Categoria'!A:B,2,0)</f>
        <v>Mercado</v>
      </c>
      <c r="F281" s="29">
        <v>25.17</v>
      </c>
    </row>
    <row r="282" spans="1:6" ht="15" customHeight="1" x14ac:dyDescent="0.25">
      <c r="A282" s="15">
        <v>45102</v>
      </c>
      <c r="B282" s="15" t="str">
        <f t="shared" si="4"/>
        <v>6/2023</v>
      </c>
      <c r="C282" s="23" t="s">
        <v>691</v>
      </c>
      <c r="D282" s="10" t="s">
        <v>238</v>
      </c>
      <c r="E282" s="21" t="str">
        <f>VLOOKUP(D282,'De Para Categoria'!A:B,2,0)</f>
        <v>Outros</v>
      </c>
      <c r="F282" s="29">
        <v>48.99</v>
      </c>
    </row>
    <row r="283" spans="1:6" ht="15" customHeight="1" x14ac:dyDescent="0.25">
      <c r="A283" s="15">
        <v>45102</v>
      </c>
      <c r="B283" s="15" t="str">
        <f t="shared" si="4"/>
        <v>6/2023</v>
      </c>
      <c r="C283" s="23" t="s">
        <v>691</v>
      </c>
      <c r="D283" s="10" t="s">
        <v>239</v>
      </c>
      <c r="E283" s="21" t="str">
        <f>VLOOKUP(D283,'De Para Categoria'!A:B,2,0)</f>
        <v>Outros</v>
      </c>
      <c r="F283" s="29">
        <v>20</v>
      </c>
    </row>
    <row r="284" spans="1:6" ht="15" customHeight="1" x14ac:dyDescent="0.25">
      <c r="A284" s="15">
        <v>45102</v>
      </c>
      <c r="B284" s="15" t="str">
        <f t="shared" si="4"/>
        <v>6/2023</v>
      </c>
      <c r="C284" s="23" t="s">
        <v>691</v>
      </c>
      <c r="D284" s="10" t="s">
        <v>240</v>
      </c>
      <c r="E284" s="21" t="str">
        <f>VLOOKUP(D284,'De Para Categoria'!A:B,2,0)</f>
        <v>Outros</v>
      </c>
      <c r="F284" s="29">
        <v>45</v>
      </c>
    </row>
    <row r="285" spans="1:6" ht="15" customHeight="1" x14ac:dyDescent="0.25">
      <c r="A285" s="15">
        <v>45102</v>
      </c>
      <c r="B285" s="15" t="str">
        <f t="shared" si="4"/>
        <v>6/2023</v>
      </c>
      <c r="C285" s="23" t="s">
        <v>691</v>
      </c>
      <c r="D285" s="10" t="s">
        <v>240</v>
      </c>
      <c r="E285" s="21" t="str">
        <f>VLOOKUP(D285,'De Para Categoria'!A:B,2,0)</f>
        <v>Outros</v>
      </c>
      <c r="F285" s="29">
        <v>23</v>
      </c>
    </row>
    <row r="286" spans="1:6" ht="15" customHeight="1" x14ac:dyDescent="0.25">
      <c r="A286" s="15">
        <v>45102</v>
      </c>
      <c r="B286" s="15" t="str">
        <f t="shared" si="4"/>
        <v>6/2023</v>
      </c>
      <c r="C286" s="23" t="s">
        <v>691</v>
      </c>
      <c r="D286" s="10" t="s">
        <v>201</v>
      </c>
      <c r="E286" s="21" t="str">
        <f>VLOOKUP(D286,'De Para Categoria'!A:B,2,0)</f>
        <v>Transporte</v>
      </c>
      <c r="F286" s="29">
        <v>14.94</v>
      </c>
    </row>
    <row r="287" spans="1:6" ht="15" customHeight="1" x14ac:dyDescent="0.25">
      <c r="A287" s="15">
        <v>45101</v>
      </c>
      <c r="B287" s="15" t="str">
        <f t="shared" si="4"/>
        <v>6/2023</v>
      </c>
      <c r="C287" s="23" t="s">
        <v>691</v>
      </c>
      <c r="D287" s="10" t="s">
        <v>241</v>
      </c>
      <c r="E287" s="21" t="str">
        <f>VLOOKUP(D287,'De Para Categoria'!A:B,2,0)</f>
        <v>Outros</v>
      </c>
      <c r="F287" s="29">
        <v>15</v>
      </c>
    </row>
    <row r="288" spans="1:6" ht="15" customHeight="1" x14ac:dyDescent="0.25">
      <c r="A288" s="15">
        <v>45100</v>
      </c>
      <c r="B288" s="15" t="str">
        <f t="shared" si="4"/>
        <v>6/2023</v>
      </c>
      <c r="C288" s="23" t="s">
        <v>691</v>
      </c>
      <c r="D288" s="10" t="s">
        <v>242</v>
      </c>
      <c r="E288" s="21" t="str">
        <f>VLOOKUP(D288,'De Para Categoria'!A:B,2,0)</f>
        <v>Mercado</v>
      </c>
      <c r="F288" s="29">
        <v>106.25</v>
      </c>
    </row>
    <row r="289" spans="1:6" ht="15" customHeight="1" x14ac:dyDescent="0.25">
      <c r="A289" s="15">
        <v>45099</v>
      </c>
      <c r="B289" s="15" t="str">
        <f t="shared" si="4"/>
        <v>6/2023</v>
      </c>
      <c r="C289" s="23" t="s">
        <v>691</v>
      </c>
      <c r="D289" s="10" t="s">
        <v>243</v>
      </c>
      <c r="E289" s="21" t="str">
        <f>VLOOKUP(D289,'De Para Categoria'!A:B,2,0)</f>
        <v>Outros</v>
      </c>
      <c r="F289" s="29">
        <v>36</v>
      </c>
    </row>
    <row r="290" spans="1:6" ht="15" customHeight="1" x14ac:dyDescent="0.25">
      <c r="A290" s="15">
        <v>45099</v>
      </c>
      <c r="B290" s="15" t="str">
        <f t="shared" si="4"/>
        <v>6/2023</v>
      </c>
      <c r="C290" s="23" t="s">
        <v>691</v>
      </c>
      <c r="D290" s="10" t="s">
        <v>40</v>
      </c>
      <c r="E290" s="21" t="str">
        <f>VLOOKUP(D290,'De Para Categoria'!A:B,2,0)</f>
        <v>Comida Fora</v>
      </c>
      <c r="F290" s="29">
        <v>32</v>
      </c>
    </row>
    <row r="291" spans="1:6" ht="15" customHeight="1" x14ac:dyDescent="0.25">
      <c r="A291" s="15">
        <v>45099</v>
      </c>
      <c r="B291" s="15" t="str">
        <f t="shared" si="4"/>
        <v>6/2023</v>
      </c>
      <c r="C291" s="23" t="s">
        <v>691</v>
      </c>
      <c r="D291" s="10" t="s">
        <v>39</v>
      </c>
      <c r="E291" s="21" t="str">
        <f>VLOOKUP(D291,'De Para Categoria'!A:B,2,0)</f>
        <v>Transporte</v>
      </c>
      <c r="F291" s="29">
        <v>93.67</v>
      </c>
    </row>
    <row r="292" spans="1:6" ht="15" customHeight="1" x14ac:dyDescent="0.25">
      <c r="A292" s="15">
        <v>45099</v>
      </c>
      <c r="B292" s="15" t="str">
        <f t="shared" si="4"/>
        <v>6/2023</v>
      </c>
      <c r="C292" s="23" t="s">
        <v>691</v>
      </c>
      <c r="D292" s="10" t="s">
        <v>244</v>
      </c>
      <c r="E292" s="21" t="str">
        <f>VLOOKUP(D292,'De Para Categoria'!A:B,2,0)</f>
        <v>Pet</v>
      </c>
      <c r="F292" s="29">
        <v>70</v>
      </c>
    </row>
    <row r="293" spans="1:6" ht="15" customHeight="1" x14ac:dyDescent="0.25">
      <c r="A293" s="15">
        <v>45099</v>
      </c>
      <c r="B293" s="15" t="str">
        <f t="shared" si="4"/>
        <v>6/2023</v>
      </c>
      <c r="C293" s="23" t="s">
        <v>691</v>
      </c>
      <c r="D293" s="10" t="s">
        <v>111</v>
      </c>
      <c r="E293" s="21" t="str">
        <f>VLOOKUP(D293,'De Para Categoria'!A:B,2,0)</f>
        <v>Comida Fora</v>
      </c>
      <c r="F293" s="29">
        <v>60</v>
      </c>
    </row>
    <row r="294" spans="1:6" ht="15" customHeight="1" x14ac:dyDescent="0.25">
      <c r="A294" s="15">
        <v>44954</v>
      </c>
      <c r="B294" s="15" t="str">
        <f t="shared" si="4"/>
        <v>1/2023</v>
      </c>
      <c r="C294" s="23" t="s">
        <v>691</v>
      </c>
      <c r="D294" s="10" t="s">
        <v>245</v>
      </c>
      <c r="E294" s="21" t="str">
        <f>VLOOKUP(D294,'De Para Categoria'!A:B,2,0)</f>
        <v>Educação</v>
      </c>
      <c r="F294" s="29">
        <v>310.11</v>
      </c>
    </row>
    <row r="295" spans="1:6" ht="15" customHeight="1" x14ac:dyDescent="0.25">
      <c r="A295" s="15">
        <v>44939</v>
      </c>
      <c r="B295" s="15" t="str">
        <f t="shared" si="4"/>
        <v>1/2023</v>
      </c>
      <c r="C295" s="23" t="s">
        <v>691</v>
      </c>
      <c r="D295" s="10" t="s">
        <v>246</v>
      </c>
      <c r="E295" s="21" t="str">
        <f>VLOOKUP(D295,'De Para Categoria'!A:B,2,0)</f>
        <v>Educação</v>
      </c>
      <c r="F295" s="29">
        <v>85</v>
      </c>
    </row>
    <row r="296" spans="1:6" ht="15" customHeight="1" x14ac:dyDescent="0.25">
      <c r="A296" s="15">
        <v>44879</v>
      </c>
      <c r="B296" s="15" t="str">
        <f t="shared" si="4"/>
        <v>11/2022</v>
      </c>
      <c r="C296" s="23" t="s">
        <v>691</v>
      </c>
      <c r="D296" s="10" t="s">
        <v>247</v>
      </c>
      <c r="E296" s="21" t="str">
        <f>VLOOKUP(D296,'De Para Categoria'!A:B,2,0)</f>
        <v>Outros</v>
      </c>
      <c r="F296" s="29">
        <v>479.13</v>
      </c>
    </row>
    <row r="297" spans="1:6" ht="15" customHeight="1" x14ac:dyDescent="0.25">
      <c r="A297" s="15">
        <v>45118</v>
      </c>
      <c r="B297" s="15" t="str">
        <f t="shared" si="4"/>
        <v>7/2023</v>
      </c>
      <c r="C297" s="23" t="s">
        <v>691</v>
      </c>
      <c r="D297" s="10" t="s">
        <v>248</v>
      </c>
      <c r="E297" s="21" t="str">
        <f>VLOOKUP(D297,'De Para Categoria'!A:B,2,0)</f>
        <v>Lazer</v>
      </c>
      <c r="F297" s="29">
        <v>449.01</v>
      </c>
    </row>
    <row r="298" spans="1:6" ht="15" customHeight="1" x14ac:dyDescent="0.25">
      <c r="A298" s="15">
        <v>45117</v>
      </c>
      <c r="B298" s="15" t="str">
        <f t="shared" si="4"/>
        <v>7/2023</v>
      </c>
      <c r="C298" s="23" t="s">
        <v>691</v>
      </c>
      <c r="D298" s="10" t="s">
        <v>249</v>
      </c>
      <c r="E298" s="21" t="str">
        <f>VLOOKUP(D298,'De Para Categoria'!A:B,2,0)</f>
        <v>Outros</v>
      </c>
      <c r="F298" s="29">
        <v>125.41</v>
      </c>
    </row>
    <row r="299" spans="1:6" ht="15" customHeight="1" x14ac:dyDescent="0.25">
      <c r="A299" s="15">
        <v>45106</v>
      </c>
      <c r="B299" s="15" t="str">
        <f t="shared" si="4"/>
        <v>6/2023</v>
      </c>
      <c r="C299" s="23" t="s">
        <v>691</v>
      </c>
      <c r="D299" s="10" t="s">
        <v>250</v>
      </c>
      <c r="E299" s="21" t="str">
        <f>VLOOKUP(D299,'De Para Categoria'!A:B,2,0)</f>
        <v>Outros</v>
      </c>
      <c r="F299" s="29">
        <v>182.15</v>
      </c>
    </row>
    <row r="300" spans="1:6" ht="15" customHeight="1" x14ac:dyDescent="0.25">
      <c r="A300" s="15">
        <v>45123</v>
      </c>
      <c r="B300" s="15" t="str">
        <f t="shared" si="4"/>
        <v>7/2023</v>
      </c>
      <c r="C300" s="23" t="s">
        <v>691</v>
      </c>
      <c r="D300" s="10" t="s">
        <v>251</v>
      </c>
      <c r="E300" s="21" t="str">
        <f>VLOOKUP(D300,'De Para Categoria'!A:B,2,0)</f>
        <v>Comida Fora</v>
      </c>
      <c r="F300" s="29">
        <v>25.19</v>
      </c>
    </row>
    <row r="301" spans="1:6" ht="15" customHeight="1" x14ac:dyDescent="0.25">
      <c r="A301" s="15">
        <v>45122</v>
      </c>
      <c r="B301" s="15" t="str">
        <f t="shared" si="4"/>
        <v>7/2023</v>
      </c>
      <c r="C301" s="23" t="s">
        <v>691</v>
      </c>
      <c r="D301" s="10" t="s">
        <v>27</v>
      </c>
      <c r="E301" s="21" t="str">
        <f>VLOOKUP(D301,'De Para Categoria'!A:B,2,0)</f>
        <v>Mercado</v>
      </c>
      <c r="F301" s="29">
        <v>51.32</v>
      </c>
    </row>
    <row r="302" spans="1:6" ht="15" customHeight="1" x14ac:dyDescent="0.25">
      <c r="A302" s="15">
        <v>45118</v>
      </c>
      <c r="B302" s="15" t="str">
        <f t="shared" si="4"/>
        <v>7/2023</v>
      </c>
      <c r="C302" s="23" t="s">
        <v>691</v>
      </c>
      <c r="D302" s="10" t="s">
        <v>252</v>
      </c>
      <c r="E302" s="21" t="str">
        <f>VLOOKUP(D302,'De Para Categoria'!A:B,2,0)</f>
        <v>Comida Fora</v>
      </c>
      <c r="F302" s="29">
        <v>10.9</v>
      </c>
    </row>
    <row r="303" spans="1:6" ht="15" customHeight="1" x14ac:dyDescent="0.25">
      <c r="A303" s="15">
        <v>45118</v>
      </c>
      <c r="B303" s="15" t="str">
        <f t="shared" si="4"/>
        <v>7/2023</v>
      </c>
      <c r="C303" s="23" t="s">
        <v>691</v>
      </c>
      <c r="D303" s="10" t="s">
        <v>233</v>
      </c>
      <c r="E303" s="21" t="str">
        <f>VLOOKUP(D303,'De Para Categoria'!A:B,2,0)</f>
        <v>Pet</v>
      </c>
      <c r="F303" s="29">
        <v>110</v>
      </c>
    </row>
    <row r="304" spans="1:6" ht="15" customHeight="1" x14ac:dyDescent="0.25">
      <c r="A304" s="15">
        <v>45115</v>
      </c>
      <c r="B304" s="15" t="str">
        <f t="shared" si="4"/>
        <v>7/2023</v>
      </c>
      <c r="C304" s="23" t="s">
        <v>691</v>
      </c>
      <c r="D304" s="10" t="s">
        <v>253</v>
      </c>
      <c r="E304" s="21" t="str">
        <f>VLOOKUP(D304,'De Para Categoria'!A:B,2,0)</f>
        <v>Farmácia</v>
      </c>
      <c r="F304" s="29">
        <v>61.74</v>
      </c>
    </row>
    <row r="305" spans="1:6" ht="15" customHeight="1" x14ac:dyDescent="0.25">
      <c r="A305" s="15">
        <v>45115</v>
      </c>
      <c r="B305" s="15" t="str">
        <f t="shared" si="4"/>
        <v>7/2023</v>
      </c>
      <c r="C305" s="23" t="s">
        <v>691</v>
      </c>
      <c r="D305" s="10" t="s">
        <v>254</v>
      </c>
      <c r="E305" s="21" t="str">
        <f>VLOOKUP(D305,'De Para Categoria'!A:B,2,0)</f>
        <v>Outros</v>
      </c>
      <c r="F305" s="29">
        <v>251.94</v>
      </c>
    </row>
    <row r="306" spans="1:6" ht="15" customHeight="1" x14ac:dyDescent="0.25">
      <c r="A306" s="15">
        <v>45115</v>
      </c>
      <c r="B306" s="15" t="str">
        <f t="shared" si="4"/>
        <v>7/2023</v>
      </c>
      <c r="C306" s="23" t="s">
        <v>691</v>
      </c>
      <c r="D306" s="10" t="s">
        <v>67</v>
      </c>
      <c r="E306" s="21" t="str">
        <f>VLOOKUP(D306,'De Para Categoria'!A:B,2,0)</f>
        <v>Outros</v>
      </c>
      <c r="F306" s="29">
        <v>29.9</v>
      </c>
    </row>
    <row r="307" spans="1:6" ht="15" customHeight="1" x14ac:dyDescent="0.25">
      <c r="A307" s="15">
        <v>45114</v>
      </c>
      <c r="B307" s="15" t="str">
        <f t="shared" si="4"/>
        <v>7/2023</v>
      </c>
      <c r="C307" s="23" t="s">
        <v>691</v>
      </c>
      <c r="D307" s="10" t="s">
        <v>255</v>
      </c>
      <c r="E307" s="21" t="str">
        <f>VLOOKUP(D307,'De Para Categoria'!A:B,2,0)</f>
        <v>Outros</v>
      </c>
      <c r="F307" s="29">
        <v>51</v>
      </c>
    </row>
    <row r="308" spans="1:6" ht="15" customHeight="1" x14ac:dyDescent="0.25">
      <c r="A308" s="15">
        <v>45112</v>
      </c>
      <c r="B308" s="15" t="str">
        <f t="shared" si="4"/>
        <v>7/2023</v>
      </c>
      <c r="C308" s="23" t="s">
        <v>691</v>
      </c>
      <c r="D308" s="10" t="s">
        <v>38</v>
      </c>
      <c r="E308" s="21" t="str">
        <f>VLOOKUP(D308,'De Para Categoria'!A:B,2,0)</f>
        <v>Mercado</v>
      </c>
      <c r="F308" s="29">
        <v>205.5</v>
      </c>
    </row>
    <row r="309" spans="1:6" ht="15" customHeight="1" x14ac:dyDescent="0.25">
      <c r="A309" s="15">
        <v>45112</v>
      </c>
      <c r="B309" s="15" t="str">
        <f t="shared" si="4"/>
        <v>7/2023</v>
      </c>
      <c r="C309" s="23" t="s">
        <v>691</v>
      </c>
      <c r="D309" s="10" t="s">
        <v>253</v>
      </c>
      <c r="E309" s="21" t="str">
        <f>VLOOKUP(D309,'De Para Categoria'!A:B,2,0)</f>
        <v>Farmácia</v>
      </c>
      <c r="F309" s="29">
        <v>24.65</v>
      </c>
    </row>
    <row r="310" spans="1:6" ht="15" customHeight="1" x14ac:dyDescent="0.25">
      <c r="A310" s="15">
        <v>45099</v>
      </c>
      <c r="B310" s="15" t="str">
        <f t="shared" si="4"/>
        <v>6/2023</v>
      </c>
      <c r="C310" s="23" t="s">
        <v>691</v>
      </c>
      <c r="D310" s="10" t="s">
        <v>27</v>
      </c>
      <c r="E310" s="21" t="str">
        <f>VLOOKUP(D310,'De Para Categoria'!A:B,2,0)</f>
        <v>Mercado</v>
      </c>
      <c r="F310" s="29">
        <v>55.02</v>
      </c>
    </row>
    <row r="311" spans="1:6" ht="15" customHeight="1" x14ac:dyDescent="0.25">
      <c r="A311" s="15">
        <v>45099</v>
      </c>
      <c r="B311" s="15" t="str">
        <f t="shared" si="4"/>
        <v>6/2023</v>
      </c>
      <c r="C311" s="23" t="s">
        <v>691</v>
      </c>
      <c r="D311" s="10" t="s">
        <v>256</v>
      </c>
      <c r="E311" s="21" t="str">
        <f>VLOOKUP(D311,'De Para Categoria'!A:B,2,0)</f>
        <v>Outros</v>
      </c>
      <c r="F311" s="29">
        <v>80</v>
      </c>
    </row>
    <row r="312" spans="1:6" ht="15" customHeight="1" x14ac:dyDescent="0.25">
      <c r="A312" s="15">
        <v>45098</v>
      </c>
      <c r="B312" s="15" t="str">
        <f t="shared" si="4"/>
        <v>6/2023</v>
      </c>
      <c r="C312" s="23" t="s">
        <v>692</v>
      </c>
      <c r="D312" s="10" t="s">
        <v>136</v>
      </c>
      <c r="E312" s="21" t="str">
        <f>VLOOKUP(D312,'De Para Categoria'!A:B,2,0)</f>
        <v>Comida Fora</v>
      </c>
      <c r="F312" s="29">
        <v>84</v>
      </c>
    </row>
    <row r="313" spans="1:6" ht="15" customHeight="1" x14ac:dyDescent="0.25">
      <c r="A313" s="15">
        <v>45098</v>
      </c>
      <c r="B313" s="15" t="str">
        <f t="shared" si="4"/>
        <v>6/2023</v>
      </c>
      <c r="C313" s="23" t="s">
        <v>692</v>
      </c>
      <c r="D313" s="10" t="s">
        <v>258</v>
      </c>
      <c r="E313" s="21" t="str">
        <f>VLOOKUP(D313,'De Para Categoria'!A:B,2,0)</f>
        <v>Comida Fora</v>
      </c>
      <c r="F313" s="29">
        <v>15</v>
      </c>
    </row>
    <row r="314" spans="1:6" ht="15" customHeight="1" x14ac:dyDescent="0.25">
      <c r="A314" s="15">
        <v>45097</v>
      </c>
      <c r="B314" s="15" t="str">
        <f t="shared" si="4"/>
        <v>6/2023</v>
      </c>
      <c r="C314" s="23" t="s">
        <v>692</v>
      </c>
      <c r="D314" s="10" t="s">
        <v>86</v>
      </c>
      <c r="E314" s="21" t="str">
        <f>VLOOKUP(D314,'De Para Categoria'!A:B,2,0)</f>
        <v>Comida Fora</v>
      </c>
      <c r="F314" s="29">
        <v>58.85</v>
      </c>
    </row>
    <row r="315" spans="1:6" ht="15" customHeight="1" x14ac:dyDescent="0.25">
      <c r="A315" s="15">
        <v>45097</v>
      </c>
      <c r="B315" s="15" t="str">
        <f t="shared" si="4"/>
        <v>6/2023</v>
      </c>
      <c r="C315" s="23" t="s">
        <v>692</v>
      </c>
      <c r="D315" s="10" t="s">
        <v>83</v>
      </c>
      <c r="E315" s="21" t="str">
        <f>VLOOKUP(D315,'De Para Categoria'!A:B,2,0)</f>
        <v>Outros</v>
      </c>
      <c r="F315" s="29">
        <v>54.8</v>
      </c>
    </row>
    <row r="316" spans="1:6" ht="15" customHeight="1" x14ac:dyDescent="0.25">
      <c r="A316" s="15">
        <v>45095</v>
      </c>
      <c r="B316" s="15" t="str">
        <f t="shared" si="4"/>
        <v>6/2023</v>
      </c>
      <c r="C316" s="23" t="s">
        <v>692</v>
      </c>
      <c r="D316" s="10" t="s">
        <v>259</v>
      </c>
      <c r="E316" s="21" t="str">
        <f>VLOOKUP(D316,'De Para Categoria'!A:B,2,0)</f>
        <v>Outros</v>
      </c>
      <c r="F316" s="29">
        <v>161.16</v>
      </c>
    </row>
    <row r="317" spans="1:6" ht="15" customHeight="1" x14ac:dyDescent="0.25">
      <c r="A317" s="15">
        <v>45095</v>
      </c>
      <c r="B317" s="15" t="str">
        <f t="shared" si="4"/>
        <v>6/2023</v>
      </c>
      <c r="C317" s="23" t="s">
        <v>692</v>
      </c>
      <c r="D317" s="10" t="s">
        <v>260</v>
      </c>
      <c r="E317" s="21" t="str">
        <f>VLOOKUP(D317,'De Para Categoria'!A:B,2,0)</f>
        <v>Outros</v>
      </c>
      <c r="F317" s="29">
        <v>30</v>
      </c>
    </row>
    <row r="318" spans="1:6" ht="15" customHeight="1" x14ac:dyDescent="0.25">
      <c r="A318" s="15">
        <v>45095</v>
      </c>
      <c r="B318" s="15" t="str">
        <f t="shared" si="4"/>
        <v>6/2023</v>
      </c>
      <c r="C318" s="23" t="s">
        <v>692</v>
      </c>
      <c r="D318" s="10" t="s">
        <v>261</v>
      </c>
      <c r="E318" s="21" t="str">
        <f>VLOOKUP(D318,'De Para Categoria'!A:B,2,0)</f>
        <v>Outros</v>
      </c>
      <c r="F318" s="29">
        <v>33</v>
      </c>
    </row>
    <row r="319" spans="1:6" ht="15" customHeight="1" x14ac:dyDescent="0.25">
      <c r="A319" s="15">
        <v>45095</v>
      </c>
      <c r="B319" s="15" t="str">
        <f t="shared" si="4"/>
        <v>6/2023</v>
      </c>
      <c r="C319" s="23" t="s">
        <v>692</v>
      </c>
      <c r="D319" s="10" t="s">
        <v>262</v>
      </c>
      <c r="E319" s="21" t="str">
        <f>VLOOKUP(D319,'De Para Categoria'!A:B,2,0)</f>
        <v>Comida Fora</v>
      </c>
      <c r="F319" s="29">
        <v>53.83</v>
      </c>
    </row>
    <row r="320" spans="1:6" ht="15" customHeight="1" x14ac:dyDescent="0.25">
      <c r="A320" s="15">
        <v>45094</v>
      </c>
      <c r="B320" s="15" t="str">
        <f t="shared" si="4"/>
        <v>6/2023</v>
      </c>
      <c r="C320" s="23" t="s">
        <v>692</v>
      </c>
      <c r="D320" s="10" t="s">
        <v>27</v>
      </c>
      <c r="E320" s="21" t="str">
        <f>VLOOKUP(D320,'De Para Categoria'!A:B,2,0)</f>
        <v>Mercado</v>
      </c>
      <c r="F320" s="29">
        <v>51.84</v>
      </c>
    </row>
    <row r="321" spans="1:6" ht="15" customHeight="1" x14ac:dyDescent="0.25">
      <c r="A321" s="15">
        <v>45093</v>
      </c>
      <c r="B321" s="15" t="str">
        <f t="shared" si="4"/>
        <v>6/2023</v>
      </c>
      <c r="C321" s="23" t="s">
        <v>692</v>
      </c>
      <c r="D321" s="10" t="s">
        <v>184</v>
      </c>
      <c r="E321" s="21" t="str">
        <f>VLOOKUP(D321,'De Para Categoria'!A:B,2,0)</f>
        <v>Comida Fora</v>
      </c>
      <c r="F321" s="29">
        <v>12</v>
      </c>
    </row>
    <row r="322" spans="1:6" ht="15" customHeight="1" x14ac:dyDescent="0.25">
      <c r="A322" s="15">
        <v>45093</v>
      </c>
      <c r="B322" s="15" t="str">
        <f t="shared" si="4"/>
        <v>6/2023</v>
      </c>
      <c r="C322" s="23" t="s">
        <v>692</v>
      </c>
      <c r="D322" s="10" t="s">
        <v>263</v>
      </c>
      <c r="E322" s="21" t="str">
        <f>VLOOKUP(D322,'De Para Categoria'!A:B,2,0)</f>
        <v>Comida Fora</v>
      </c>
      <c r="F322" s="29">
        <v>7</v>
      </c>
    </row>
    <row r="323" spans="1:6" ht="15" customHeight="1" x14ac:dyDescent="0.25">
      <c r="A323" s="15">
        <v>45093</v>
      </c>
      <c r="B323" s="15" t="str">
        <f t="shared" ref="B323:B386" si="5">MONTH(A323)&amp;"/"&amp;YEAR(A323)</f>
        <v>6/2023</v>
      </c>
      <c r="C323" s="23" t="s">
        <v>692</v>
      </c>
      <c r="D323" s="10" t="s">
        <v>136</v>
      </c>
      <c r="E323" s="21" t="str">
        <f>VLOOKUP(D323,'De Para Categoria'!A:B,2,0)</f>
        <v>Comida Fora</v>
      </c>
      <c r="F323" s="29">
        <v>69.8</v>
      </c>
    </row>
    <row r="324" spans="1:6" ht="15" customHeight="1" x14ac:dyDescent="0.25">
      <c r="A324" s="15">
        <v>45092</v>
      </c>
      <c r="B324" s="15" t="str">
        <f t="shared" si="5"/>
        <v>6/2023</v>
      </c>
      <c r="C324" s="23" t="s">
        <v>692</v>
      </c>
      <c r="D324" s="10" t="s">
        <v>85</v>
      </c>
      <c r="E324" s="21" t="str">
        <f>VLOOKUP(D324,'De Para Categoria'!A:B,2,0)</f>
        <v>Comida Fora</v>
      </c>
      <c r="F324" s="29">
        <v>68.099999999999994</v>
      </c>
    </row>
    <row r="325" spans="1:6" ht="15" customHeight="1" x14ac:dyDescent="0.25">
      <c r="A325" s="15">
        <v>45092</v>
      </c>
      <c r="B325" s="15" t="str">
        <f t="shared" si="5"/>
        <v>6/2023</v>
      </c>
      <c r="C325" s="23" t="s">
        <v>692</v>
      </c>
      <c r="D325" s="10" t="s">
        <v>27</v>
      </c>
      <c r="E325" s="21" t="str">
        <f>VLOOKUP(D325,'De Para Categoria'!A:B,2,0)</f>
        <v>Mercado</v>
      </c>
      <c r="F325" s="29">
        <v>199.41</v>
      </c>
    </row>
    <row r="326" spans="1:6" ht="15" customHeight="1" x14ac:dyDescent="0.25">
      <c r="A326" s="15">
        <v>45092</v>
      </c>
      <c r="B326" s="15" t="str">
        <f t="shared" si="5"/>
        <v>6/2023</v>
      </c>
      <c r="C326" s="23" t="s">
        <v>692</v>
      </c>
      <c r="D326" s="10" t="s">
        <v>264</v>
      </c>
      <c r="E326" s="21" t="str">
        <f>VLOOKUP(D326,'De Para Categoria'!A:B,2,0)</f>
        <v>Outros</v>
      </c>
      <c r="F326" s="29">
        <v>13.2</v>
      </c>
    </row>
    <row r="327" spans="1:6" ht="15" customHeight="1" x14ac:dyDescent="0.25">
      <c r="A327" s="15">
        <v>45092</v>
      </c>
      <c r="B327" s="15" t="str">
        <f t="shared" si="5"/>
        <v>6/2023</v>
      </c>
      <c r="C327" s="23" t="s">
        <v>692</v>
      </c>
      <c r="D327" s="10" t="s">
        <v>94</v>
      </c>
      <c r="E327" s="21" t="str">
        <f>VLOOKUP(D327,'De Para Categoria'!A:B,2,0)</f>
        <v>Outros</v>
      </c>
      <c r="F327" s="29">
        <v>139.9</v>
      </c>
    </row>
    <row r="328" spans="1:6" ht="15" customHeight="1" x14ac:dyDescent="0.25">
      <c r="A328" s="15">
        <v>45090</v>
      </c>
      <c r="B328" s="15" t="str">
        <f t="shared" si="5"/>
        <v>6/2023</v>
      </c>
      <c r="C328" s="23" t="s">
        <v>692</v>
      </c>
      <c r="D328" s="10" t="s">
        <v>178</v>
      </c>
      <c r="E328" s="21" t="str">
        <f>VLOOKUP(D328,'De Para Categoria'!A:B,2,0)</f>
        <v>Comida Fora</v>
      </c>
      <c r="F328" s="29">
        <v>50.2</v>
      </c>
    </row>
    <row r="329" spans="1:6" ht="15" customHeight="1" x14ac:dyDescent="0.25">
      <c r="A329" s="15">
        <v>45089</v>
      </c>
      <c r="B329" s="15" t="str">
        <f t="shared" si="5"/>
        <v>6/2023</v>
      </c>
      <c r="C329" s="23" t="s">
        <v>692</v>
      </c>
      <c r="D329" s="10" t="s">
        <v>53</v>
      </c>
      <c r="E329" s="21" t="str">
        <f>VLOOKUP(D329,'De Para Categoria'!A:B,2,0)</f>
        <v>Comida Fora</v>
      </c>
      <c r="F329" s="29">
        <v>6</v>
      </c>
    </row>
    <row r="330" spans="1:6" ht="15" customHeight="1" x14ac:dyDescent="0.25">
      <c r="A330" s="15">
        <v>45086</v>
      </c>
      <c r="B330" s="15" t="str">
        <f t="shared" si="5"/>
        <v>6/2023</v>
      </c>
      <c r="C330" s="23" t="s">
        <v>692</v>
      </c>
      <c r="D330" s="10" t="s">
        <v>34</v>
      </c>
      <c r="E330" s="21" t="str">
        <f>VLOOKUP(D330,'De Para Categoria'!A:B,2,0)</f>
        <v>Comida Fora</v>
      </c>
      <c r="F330" s="29">
        <v>103</v>
      </c>
    </row>
    <row r="331" spans="1:6" ht="15" customHeight="1" x14ac:dyDescent="0.25">
      <c r="A331" s="15">
        <v>45086</v>
      </c>
      <c r="B331" s="15" t="str">
        <f t="shared" si="5"/>
        <v>6/2023</v>
      </c>
      <c r="C331" s="23" t="s">
        <v>692</v>
      </c>
      <c r="D331" s="10" t="s">
        <v>40</v>
      </c>
      <c r="E331" s="21" t="str">
        <f>VLOOKUP(D331,'De Para Categoria'!A:B,2,0)</f>
        <v>Comida Fora</v>
      </c>
      <c r="F331" s="29">
        <v>53.87</v>
      </c>
    </row>
    <row r="332" spans="1:6" ht="15" customHeight="1" x14ac:dyDescent="0.25">
      <c r="A332" s="15">
        <v>45086</v>
      </c>
      <c r="B332" s="15" t="str">
        <f t="shared" si="5"/>
        <v>6/2023</v>
      </c>
      <c r="C332" s="23" t="s">
        <v>692</v>
      </c>
      <c r="D332" s="10" t="s">
        <v>265</v>
      </c>
      <c r="E332" s="21" t="str">
        <f>VLOOKUP(D332,'De Para Categoria'!A:B,2,0)</f>
        <v>Transporte</v>
      </c>
      <c r="F332" s="29">
        <v>199.79</v>
      </c>
    </row>
    <row r="333" spans="1:6" ht="15" customHeight="1" x14ac:dyDescent="0.25">
      <c r="A333" s="15">
        <v>45086</v>
      </c>
      <c r="B333" s="15" t="str">
        <f t="shared" si="5"/>
        <v>6/2023</v>
      </c>
      <c r="C333" s="23" t="s">
        <v>692</v>
      </c>
      <c r="D333" s="10" t="s">
        <v>266</v>
      </c>
      <c r="E333" s="21" t="str">
        <f>VLOOKUP(D333,'De Para Categoria'!A:B,2,0)</f>
        <v>Lazer</v>
      </c>
      <c r="F333" s="29">
        <v>962.83</v>
      </c>
    </row>
    <row r="334" spans="1:6" ht="15" customHeight="1" x14ac:dyDescent="0.25">
      <c r="A334" s="15">
        <v>45086</v>
      </c>
      <c r="B334" s="15" t="str">
        <f t="shared" si="5"/>
        <v>6/2023</v>
      </c>
      <c r="C334" s="23" t="s">
        <v>692</v>
      </c>
      <c r="D334" s="10" t="s">
        <v>62</v>
      </c>
      <c r="E334" s="21" t="str">
        <f>VLOOKUP(D334,'De Para Categoria'!A:B,2,0)</f>
        <v>Pet</v>
      </c>
      <c r="F334" s="29">
        <v>29.9</v>
      </c>
    </row>
    <row r="335" spans="1:6" ht="15" customHeight="1" x14ac:dyDescent="0.25">
      <c r="A335" s="15">
        <v>45085</v>
      </c>
      <c r="B335" s="15" t="str">
        <f t="shared" si="5"/>
        <v>6/2023</v>
      </c>
      <c r="C335" s="23" t="s">
        <v>692</v>
      </c>
      <c r="D335" s="10" t="s">
        <v>169</v>
      </c>
      <c r="E335" s="21" t="str">
        <f>VLOOKUP(D335,'De Para Categoria'!A:B,2,0)</f>
        <v>Lazer</v>
      </c>
      <c r="F335" s="29">
        <v>64</v>
      </c>
    </row>
    <row r="336" spans="1:6" ht="15" customHeight="1" x14ac:dyDescent="0.25">
      <c r="A336" s="15">
        <v>45084</v>
      </c>
      <c r="B336" s="15" t="str">
        <f t="shared" si="5"/>
        <v>6/2023</v>
      </c>
      <c r="C336" s="23" t="s">
        <v>692</v>
      </c>
      <c r="D336" s="10" t="s">
        <v>27</v>
      </c>
      <c r="E336" s="21" t="str">
        <f>VLOOKUP(D336,'De Para Categoria'!A:B,2,0)</f>
        <v>Mercado</v>
      </c>
      <c r="F336" s="29">
        <v>265.26</v>
      </c>
    </row>
    <row r="337" spans="1:6" ht="15" customHeight="1" x14ac:dyDescent="0.25">
      <c r="A337" s="15">
        <v>45084</v>
      </c>
      <c r="B337" s="15" t="str">
        <f t="shared" si="5"/>
        <v>6/2023</v>
      </c>
      <c r="C337" s="23" t="s">
        <v>692</v>
      </c>
      <c r="D337" s="10" t="s">
        <v>86</v>
      </c>
      <c r="E337" s="21" t="str">
        <f>VLOOKUP(D337,'De Para Categoria'!A:B,2,0)</f>
        <v>Comida Fora</v>
      </c>
      <c r="F337" s="29">
        <v>50.6</v>
      </c>
    </row>
    <row r="338" spans="1:6" ht="15" customHeight="1" x14ac:dyDescent="0.25">
      <c r="A338" s="15">
        <v>45083</v>
      </c>
      <c r="B338" s="15" t="str">
        <f t="shared" si="5"/>
        <v>6/2023</v>
      </c>
      <c r="C338" s="23" t="s">
        <v>692</v>
      </c>
      <c r="D338" s="10" t="s">
        <v>187</v>
      </c>
      <c r="E338" s="21" t="str">
        <f>VLOOKUP(D338,'De Para Categoria'!A:B,2,0)</f>
        <v>Comida Fora</v>
      </c>
      <c r="F338" s="29">
        <v>146.96</v>
      </c>
    </row>
    <row r="339" spans="1:6" ht="15" customHeight="1" x14ac:dyDescent="0.25">
      <c r="A339" s="15">
        <v>45083</v>
      </c>
      <c r="B339" s="15" t="str">
        <f t="shared" si="5"/>
        <v>6/2023</v>
      </c>
      <c r="C339" s="23" t="s">
        <v>692</v>
      </c>
      <c r="D339" s="10" t="s">
        <v>79</v>
      </c>
      <c r="E339" s="21" t="str">
        <f>VLOOKUP(D339,'De Para Categoria'!A:B,2,0)</f>
        <v>Outros</v>
      </c>
      <c r="F339" s="29">
        <v>10.5</v>
      </c>
    </row>
    <row r="340" spans="1:6" ht="15" customHeight="1" x14ac:dyDescent="0.25">
      <c r="A340" s="15">
        <v>45083</v>
      </c>
      <c r="B340" s="15" t="str">
        <f t="shared" si="5"/>
        <v>6/2023</v>
      </c>
      <c r="C340" s="23" t="s">
        <v>692</v>
      </c>
      <c r="D340" s="10" t="s">
        <v>34</v>
      </c>
      <c r="E340" s="21" t="str">
        <f>VLOOKUP(D340,'De Para Categoria'!A:B,2,0)</f>
        <v>Comida Fora</v>
      </c>
      <c r="F340" s="29">
        <v>47.8</v>
      </c>
    </row>
    <row r="341" spans="1:6" ht="15" customHeight="1" x14ac:dyDescent="0.25">
      <c r="A341" s="15">
        <v>45081</v>
      </c>
      <c r="B341" s="15" t="str">
        <f t="shared" si="5"/>
        <v>6/2023</v>
      </c>
      <c r="C341" s="23" t="s">
        <v>692</v>
      </c>
      <c r="D341" s="10" t="s">
        <v>267</v>
      </c>
      <c r="E341" s="21" t="str">
        <f>VLOOKUP(D341,'De Para Categoria'!A:B,2,0)</f>
        <v>Streaming</v>
      </c>
      <c r="F341" s="29">
        <v>55.9</v>
      </c>
    </row>
    <row r="342" spans="1:6" ht="15" customHeight="1" x14ac:dyDescent="0.25">
      <c r="A342" s="15">
        <v>45081</v>
      </c>
      <c r="B342" s="15" t="str">
        <f t="shared" si="5"/>
        <v>6/2023</v>
      </c>
      <c r="C342" s="23" t="s">
        <v>692</v>
      </c>
      <c r="D342" s="10" t="s">
        <v>229</v>
      </c>
      <c r="E342" s="21" t="str">
        <f>VLOOKUP(D342,'De Para Categoria'!A:B,2,0)</f>
        <v>Comida Fora</v>
      </c>
      <c r="F342" s="29">
        <v>96.5</v>
      </c>
    </row>
    <row r="343" spans="1:6" ht="15" customHeight="1" x14ac:dyDescent="0.25">
      <c r="A343" s="15">
        <v>45081</v>
      </c>
      <c r="B343" s="15" t="str">
        <f t="shared" si="5"/>
        <v>6/2023</v>
      </c>
      <c r="C343" s="23" t="s">
        <v>692</v>
      </c>
      <c r="D343" s="10" t="s">
        <v>27</v>
      </c>
      <c r="E343" s="21" t="str">
        <f>VLOOKUP(D343,'De Para Categoria'!A:B,2,0)</f>
        <v>Mercado</v>
      </c>
      <c r="F343" s="29">
        <v>40.46</v>
      </c>
    </row>
    <row r="344" spans="1:6" ht="15" customHeight="1" x14ac:dyDescent="0.25">
      <c r="A344" s="15">
        <v>45081</v>
      </c>
      <c r="B344" s="15" t="str">
        <f t="shared" si="5"/>
        <v>6/2023</v>
      </c>
      <c r="C344" s="23" t="s">
        <v>692</v>
      </c>
      <c r="D344" s="10" t="s">
        <v>234</v>
      </c>
      <c r="E344" s="21" t="str">
        <f>VLOOKUP(D344,'De Para Categoria'!A:B,2,0)</f>
        <v>Academia</v>
      </c>
      <c r="F344" s="29">
        <v>69.900000000000006</v>
      </c>
    </row>
    <row r="345" spans="1:6" ht="15" customHeight="1" x14ac:dyDescent="0.25">
      <c r="A345" s="15">
        <v>45079</v>
      </c>
      <c r="B345" s="15" t="str">
        <f t="shared" si="5"/>
        <v>6/2023</v>
      </c>
      <c r="C345" s="23" t="s">
        <v>692</v>
      </c>
      <c r="D345" s="10" t="s">
        <v>265</v>
      </c>
      <c r="E345" s="21" t="str">
        <f>VLOOKUP(D345,'De Para Categoria'!A:B,2,0)</f>
        <v>Transporte</v>
      </c>
      <c r="F345" s="29">
        <v>115</v>
      </c>
    </row>
    <row r="346" spans="1:6" ht="15" customHeight="1" x14ac:dyDescent="0.25">
      <c r="A346" s="15">
        <v>45079</v>
      </c>
      <c r="B346" s="15" t="str">
        <f t="shared" si="5"/>
        <v>6/2023</v>
      </c>
      <c r="C346" s="23" t="s">
        <v>692</v>
      </c>
      <c r="D346" s="10" t="s">
        <v>268</v>
      </c>
      <c r="E346" s="21" t="str">
        <f>VLOOKUP(D346,'De Para Categoria'!A:B,2,0)</f>
        <v>Comida Fora</v>
      </c>
      <c r="F346" s="29">
        <v>41</v>
      </c>
    </row>
    <row r="347" spans="1:6" ht="15" customHeight="1" x14ac:dyDescent="0.25">
      <c r="A347" s="15">
        <v>45079</v>
      </c>
      <c r="B347" s="15" t="str">
        <f t="shared" si="5"/>
        <v>6/2023</v>
      </c>
      <c r="C347" s="23" t="s">
        <v>692</v>
      </c>
      <c r="D347" s="10" t="s">
        <v>269</v>
      </c>
      <c r="E347" s="21" t="str">
        <f>VLOOKUP(D347,'De Para Categoria'!A:B,2,0)</f>
        <v>Outros</v>
      </c>
      <c r="F347" s="29">
        <v>84</v>
      </c>
    </row>
    <row r="348" spans="1:6" ht="15" customHeight="1" x14ac:dyDescent="0.25">
      <c r="A348" s="15">
        <v>45079</v>
      </c>
      <c r="B348" s="15" t="str">
        <f t="shared" si="5"/>
        <v>6/2023</v>
      </c>
      <c r="C348" s="23" t="s">
        <v>692</v>
      </c>
      <c r="D348" s="10" t="s">
        <v>60</v>
      </c>
      <c r="E348" s="21" t="str">
        <f>VLOOKUP(D348,'De Para Categoria'!A:B,2,0)</f>
        <v>Transporte</v>
      </c>
      <c r="F348" s="29">
        <v>11.5</v>
      </c>
    </row>
    <row r="349" spans="1:6" ht="15" customHeight="1" x14ac:dyDescent="0.25">
      <c r="A349" s="15">
        <v>45078</v>
      </c>
      <c r="B349" s="15" t="str">
        <f t="shared" si="5"/>
        <v>6/2023</v>
      </c>
      <c r="C349" s="23" t="s">
        <v>692</v>
      </c>
      <c r="D349" s="10" t="s">
        <v>86</v>
      </c>
      <c r="E349" s="21" t="str">
        <f>VLOOKUP(D349,'De Para Categoria'!A:B,2,0)</f>
        <v>Comida Fora</v>
      </c>
      <c r="F349" s="29">
        <v>45.32</v>
      </c>
    </row>
    <row r="350" spans="1:6" ht="15" customHeight="1" x14ac:dyDescent="0.25">
      <c r="A350" s="15">
        <v>45078</v>
      </c>
      <c r="B350" s="15" t="str">
        <f t="shared" si="5"/>
        <v>6/2023</v>
      </c>
      <c r="C350" s="23" t="s">
        <v>692</v>
      </c>
      <c r="D350" s="10" t="s">
        <v>270</v>
      </c>
      <c r="E350" s="21" t="str">
        <f>VLOOKUP(D350,'De Para Categoria'!A:B,2,0)</f>
        <v>Outros</v>
      </c>
      <c r="F350" s="29">
        <v>9.5</v>
      </c>
    </row>
    <row r="351" spans="1:6" ht="15" customHeight="1" x14ac:dyDescent="0.25">
      <c r="A351" s="15">
        <v>45078</v>
      </c>
      <c r="B351" s="15" t="str">
        <f t="shared" si="5"/>
        <v>6/2023</v>
      </c>
      <c r="C351" s="23" t="s">
        <v>692</v>
      </c>
      <c r="D351" s="10" t="s">
        <v>271</v>
      </c>
      <c r="E351" s="21" t="str">
        <f>VLOOKUP(D351,'De Para Categoria'!A:B,2,0)</f>
        <v>Comida Fora</v>
      </c>
      <c r="F351" s="29">
        <v>96</v>
      </c>
    </row>
    <row r="352" spans="1:6" ht="15" customHeight="1" x14ac:dyDescent="0.25">
      <c r="A352" s="15">
        <v>45078</v>
      </c>
      <c r="B352" s="15" t="str">
        <f t="shared" si="5"/>
        <v>6/2023</v>
      </c>
      <c r="C352" s="23" t="s">
        <v>692</v>
      </c>
      <c r="D352" s="10" t="s">
        <v>234</v>
      </c>
      <c r="E352" s="21" t="str">
        <f>VLOOKUP(D352,'De Para Categoria'!A:B,2,0)</f>
        <v>Academia</v>
      </c>
      <c r="F352" s="29">
        <v>69.900000000000006</v>
      </c>
    </row>
    <row r="353" spans="1:6" ht="15" customHeight="1" x14ac:dyDescent="0.25">
      <c r="A353" s="15">
        <v>45075</v>
      </c>
      <c r="B353" s="15" t="str">
        <f t="shared" si="5"/>
        <v>5/2023</v>
      </c>
      <c r="C353" s="23" t="s">
        <v>692</v>
      </c>
      <c r="D353" s="10" t="s">
        <v>86</v>
      </c>
      <c r="E353" s="21" t="str">
        <f>VLOOKUP(D353,'De Para Categoria'!A:B,2,0)</f>
        <v>Comida Fora</v>
      </c>
      <c r="F353" s="29">
        <v>19.25</v>
      </c>
    </row>
    <row r="354" spans="1:6" ht="15" customHeight="1" x14ac:dyDescent="0.25">
      <c r="A354" s="15">
        <v>45074</v>
      </c>
      <c r="B354" s="15" t="str">
        <f t="shared" si="5"/>
        <v>5/2023</v>
      </c>
      <c r="C354" s="23" t="s">
        <v>692</v>
      </c>
      <c r="D354" s="10" t="s">
        <v>272</v>
      </c>
      <c r="E354" s="21" t="str">
        <f>VLOOKUP(D354,'De Para Categoria'!A:B,2,0)</f>
        <v>Comida Fora</v>
      </c>
      <c r="F354" s="29">
        <v>97.9</v>
      </c>
    </row>
    <row r="355" spans="1:6" ht="15" customHeight="1" x14ac:dyDescent="0.25">
      <c r="A355" s="15">
        <v>45073</v>
      </c>
      <c r="B355" s="15" t="str">
        <f t="shared" si="5"/>
        <v>5/2023</v>
      </c>
      <c r="C355" s="23" t="s">
        <v>692</v>
      </c>
      <c r="D355" s="10" t="s">
        <v>27</v>
      </c>
      <c r="E355" s="21" t="str">
        <f>VLOOKUP(D355,'De Para Categoria'!A:B,2,0)</f>
        <v>Mercado</v>
      </c>
      <c r="F355" s="29">
        <v>344.78</v>
      </c>
    </row>
    <row r="356" spans="1:6" ht="15" customHeight="1" x14ac:dyDescent="0.25">
      <c r="A356" s="15">
        <v>45073</v>
      </c>
      <c r="B356" s="15" t="str">
        <f t="shared" si="5"/>
        <v>5/2023</v>
      </c>
      <c r="C356" s="23" t="s">
        <v>692</v>
      </c>
      <c r="D356" s="10" t="s">
        <v>273</v>
      </c>
      <c r="E356" s="21" t="str">
        <f>VLOOKUP(D356,'De Para Categoria'!A:B,2,0)</f>
        <v>Comida Fora</v>
      </c>
      <c r="F356" s="29">
        <v>21</v>
      </c>
    </row>
    <row r="357" spans="1:6" ht="15" customHeight="1" x14ac:dyDescent="0.25">
      <c r="A357" s="15">
        <v>45073</v>
      </c>
      <c r="B357" s="15" t="str">
        <f t="shared" si="5"/>
        <v>5/2023</v>
      </c>
      <c r="C357" s="23" t="s">
        <v>692</v>
      </c>
      <c r="D357" s="10" t="s">
        <v>274</v>
      </c>
      <c r="E357" s="21" t="str">
        <f>VLOOKUP(D357,'De Para Categoria'!A:B,2,0)</f>
        <v>Comida Fora</v>
      </c>
      <c r="F357" s="29">
        <v>80</v>
      </c>
    </row>
    <row r="358" spans="1:6" ht="15" customHeight="1" x14ac:dyDescent="0.25">
      <c r="A358" s="15">
        <v>45072</v>
      </c>
      <c r="B358" s="15" t="str">
        <f t="shared" si="5"/>
        <v>5/2023</v>
      </c>
      <c r="C358" s="23" t="s">
        <v>692</v>
      </c>
      <c r="D358" s="10" t="s">
        <v>85</v>
      </c>
      <c r="E358" s="21" t="str">
        <f>VLOOKUP(D358,'De Para Categoria'!A:B,2,0)</f>
        <v>Comida Fora</v>
      </c>
      <c r="F358" s="29">
        <v>15.4</v>
      </c>
    </row>
    <row r="359" spans="1:6" ht="15" customHeight="1" x14ac:dyDescent="0.25">
      <c r="A359" s="15">
        <v>45072</v>
      </c>
      <c r="B359" s="15" t="str">
        <f t="shared" si="5"/>
        <v>5/2023</v>
      </c>
      <c r="C359" s="23" t="s">
        <v>692</v>
      </c>
      <c r="D359" s="10" t="s">
        <v>275</v>
      </c>
      <c r="E359" s="21" t="str">
        <f>VLOOKUP(D359,'De Para Categoria'!A:B,2,0)</f>
        <v>Outros</v>
      </c>
      <c r="F359" s="29">
        <v>168.33</v>
      </c>
    </row>
    <row r="360" spans="1:6" ht="15" customHeight="1" x14ac:dyDescent="0.25">
      <c r="A360" s="15">
        <v>45071</v>
      </c>
      <c r="B360" s="15" t="str">
        <f t="shared" si="5"/>
        <v>5/2023</v>
      </c>
      <c r="C360" s="23" t="s">
        <v>692</v>
      </c>
      <c r="D360" s="10" t="s">
        <v>86</v>
      </c>
      <c r="E360" s="21" t="str">
        <f>VLOOKUP(D360,'De Para Categoria'!A:B,2,0)</f>
        <v>Comida Fora</v>
      </c>
      <c r="F360" s="29">
        <v>57.2</v>
      </c>
    </row>
    <row r="361" spans="1:6" ht="15" customHeight="1" x14ac:dyDescent="0.25">
      <c r="A361" s="15">
        <v>45071</v>
      </c>
      <c r="B361" s="15" t="str">
        <f t="shared" si="5"/>
        <v>5/2023</v>
      </c>
      <c r="C361" s="23" t="s">
        <v>692</v>
      </c>
      <c r="D361" s="10" t="s">
        <v>276</v>
      </c>
      <c r="E361" s="21" t="str">
        <f>VLOOKUP(D361,'De Para Categoria'!A:B,2,0)</f>
        <v>Comida Fora</v>
      </c>
      <c r="F361" s="29">
        <v>122.76</v>
      </c>
    </row>
    <row r="362" spans="1:6" ht="15" customHeight="1" x14ac:dyDescent="0.25">
      <c r="A362" s="15">
        <v>45070</v>
      </c>
      <c r="B362" s="15" t="str">
        <f t="shared" si="5"/>
        <v>5/2023</v>
      </c>
      <c r="C362" s="23" t="s">
        <v>692</v>
      </c>
      <c r="D362" s="10" t="s">
        <v>84</v>
      </c>
      <c r="E362" s="21" t="str">
        <f>VLOOKUP(D362,'De Para Categoria'!A:B,2,0)</f>
        <v>Outros</v>
      </c>
      <c r="F362" s="29">
        <v>74.900000000000006</v>
      </c>
    </row>
    <row r="363" spans="1:6" ht="15" customHeight="1" x14ac:dyDescent="0.25">
      <c r="A363" s="15">
        <v>45070</v>
      </c>
      <c r="B363" s="15" t="str">
        <f t="shared" si="5"/>
        <v>5/2023</v>
      </c>
      <c r="C363" s="23" t="s">
        <v>692</v>
      </c>
      <c r="D363" s="10" t="s">
        <v>73</v>
      </c>
      <c r="E363" s="21" t="str">
        <f>VLOOKUP(D363,'De Para Categoria'!A:B,2,0)</f>
        <v>Comida Fora</v>
      </c>
      <c r="F363" s="29">
        <v>174.79</v>
      </c>
    </row>
    <row r="364" spans="1:6" ht="15" customHeight="1" x14ac:dyDescent="0.25">
      <c r="A364" s="15">
        <v>45070</v>
      </c>
      <c r="B364" s="15" t="str">
        <f t="shared" si="5"/>
        <v>5/2023</v>
      </c>
      <c r="C364" s="23" t="s">
        <v>692</v>
      </c>
      <c r="D364" s="10" t="s">
        <v>83</v>
      </c>
      <c r="E364" s="21" t="str">
        <f>VLOOKUP(D364,'De Para Categoria'!A:B,2,0)</f>
        <v>Outros</v>
      </c>
      <c r="F364" s="29">
        <v>23</v>
      </c>
    </row>
    <row r="365" spans="1:6" ht="15" customHeight="1" x14ac:dyDescent="0.25">
      <c r="A365" s="15">
        <v>45069</v>
      </c>
      <c r="B365" s="15" t="str">
        <f t="shared" si="5"/>
        <v>5/2023</v>
      </c>
      <c r="C365" s="23" t="s">
        <v>692</v>
      </c>
      <c r="D365" s="10" t="s">
        <v>277</v>
      </c>
      <c r="E365" s="21" t="str">
        <f>VLOOKUP(D365,'De Para Categoria'!A:B,2,0)</f>
        <v>Mercado</v>
      </c>
      <c r="F365" s="29">
        <v>40</v>
      </c>
    </row>
    <row r="366" spans="1:6" ht="15" customHeight="1" x14ac:dyDescent="0.25">
      <c r="A366" s="15">
        <v>45068</v>
      </c>
      <c r="B366" s="15" t="str">
        <f t="shared" si="5"/>
        <v>5/2023</v>
      </c>
      <c r="C366" s="23" t="s">
        <v>692</v>
      </c>
      <c r="D366" s="10" t="s">
        <v>278</v>
      </c>
      <c r="E366" s="21" t="str">
        <f>VLOOKUP(D366,'De Para Categoria'!A:B,2,0)</f>
        <v>Outros</v>
      </c>
      <c r="F366" s="29">
        <v>36</v>
      </c>
    </row>
    <row r="367" spans="1:6" ht="15" customHeight="1" x14ac:dyDescent="0.25">
      <c r="A367" s="15">
        <v>45068</v>
      </c>
      <c r="B367" s="15" t="str">
        <f t="shared" si="5"/>
        <v>5/2023</v>
      </c>
      <c r="C367" s="23" t="s">
        <v>692</v>
      </c>
      <c r="D367" s="10" t="s">
        <v>279</v>
      </c>
      <c r="E367" s="21" t="str">
        <f>VLOOKUP(D367,'De Para Categoria'!A:B,2,0)</f>
        <v>Comida Fora</v>
      </c>
      <c r="F367" s="29">
        <v>6.98</v>
      </c>
    </row>
    <row r="368" spans="1:6" ht="15" customHeight="1" x14ac:dyDescent="0.25">
      <c r="A368" s="15">
        <v>45068</v>
      </c>
      <c r="B368" s="15" t="str">
        <f t="shared" si="5"/>
        <v>5/2023</v>
      </c>
      <c r="C368" s="23" t="s">
        <v>692</v>
      </c>
      <c r="D368" s="10" t="s">
        <v>83</v>
      </c>
      <c r="E368" s="21" t="str">
        <f>VLOOKUP(D368,'De Para Categoria'!A:B,2,0)</f>
        <v>Outros</v>
      </c>
      <c r="F368" s="29">
        <v>23.3</v>
      </c>
    </row>
    <row r="369" spans="1:6" ht="15" customHeight="1" x14ac:dyDescent="0.25">
      <c r="A369" s="15">
        <v>45068</v>
      </c>
      <c r="B369" s="15" t="str">
        <f t="shared" si="5"/>
        <v>5/2023</v>
      </c>
      <c r="C369" s="23" t="s">
        <v>692</v>
      </c>
      <c r="D369" s="10" t="s">
        <v>62</v>
      </c>
      <c r="E369" s="21" t="str">
        <f>VLOOKUP(D369,'De Para Categoria'!A:B,2,0)</f>
        <v>Pet</v>
      </c>
      <c r="F369" s="29">
        <v>29.9</v>
      </c>
    </row>
    <row r="370" spans="1:6" ht="15" customHeight="1" x14ac:dyDescent="0.25">
      <c r="A370" s="15">
        <v>44954</v>
      </c>
      <c r="B370" s="15" t="str">
        <f t="shared" si="5"/>
        <v>1/2023</v>
      </c>
      <c r="C370" s="23" t="s">
        <v>692</v>
      </c>
      <c r="D370" s="10" t="s">
        <v>280</v>
      </c>
      <c r="E370" s="21" t="str">
        <f>VLOOKUP(D370,'De Para Categoria'!A:B,2,0)</f>
        <v>Educação</v>
      </c>
      <c r="F370" s="29">
        <v>310.11</v>
      </c>
    </row>
    <row r="371" spans="1:6" ht="15" customHeight="1" x14ac:dyDescent="0.25">
      <c r="A371" s="15">
        <v>44939</v>
      </c>
      <c r="B371" s="15" t="str">
        <f t="shared" si="5"/>
        <v>1/2023</v>
      </c>
      <c r="C371" s="23" t="s">
        <v>692</v>
      </c>
      <c r="D371" s="10" t="s">
        <v>281</v>
      </c>
      <c r="E371" s="21" t="str">
        <f>VLOOKUP(D371,'De Para Categoria'!A:B,2,0)</f>
        <v>Educação</v>
      </c>
      <c r="F371" s="29">
        <v>85</v>
      </c>
    </row>
    <row r="372" spans="1:6" ht="15" customHeight="1" x14ac:dyDescent="0.25">
      <c r="A372" s="15">
        <v>44879</v>
      </c>
      <c r="B372" s="15" t="str">
        <f t="shared" si="5"/>
        <v>11/2022</v>
      </c>
      <c r="C372" s="23" t="s">
        <v>692</v>
      </c>
      <c r="D372" s="10" t="s">
        <v>282</v>
      </c>
      <c r="E372" s="21" t="str">
        <f>VLOOKUP(D372,'De Para Categoria'!A:B,2,0)</f>
        <v>Outros</v>
      </c>
      <c r="F372" s="29">
        <v>479.13</v>
      </c>
    </row>
    <row r="373" spans="1:6" ht="15" customHeight="1" x14ac:dyDescent="0.25">
      <c r="A373" s="15">
        <v>44798</v>
      </c>
      <c r="B373" s="15" t="str">
        <f t="shared" si="5"/>
        <v>8/2022</v>
      </c>
      <c r="C373" s="23" t="s">
        <v>692</v>
      </c>
      <c r="D373" s="10" t="s">
        <v>283</v>
      </c>
      <c r="E373" s="21" t="str">
        <f>VLOOKUP(D373,'De Para Categoria'!A:B,2,0)</f>
        <v>Outros</v>
      </c>
      <c r="F373" s="29">
        <v>239.9</v>
      </c>
    </row>
    <row r="374" spans="1:6" ht="15" customHeight="1" x14ac:dyDescent="0.25">
      <c r="A374" s="15">
        <v>45097</v>
      </c>
      <c r="B374" s="15" t="str">
        <f t="shared" si="5"/>
        <v>6/2023</v>
      </c>
      <c r="C374" s="23" t="s">
        <v>692</v>
      </c>
      <c r="D374" s="10" t="s">
        <v>284</v>
      </c>
      <c r="E374" s="21" t="str">
        <f>VLOOKUP(D374,'De Para Categoria'!A:B,2,0)</f>
        <v>Outros</v>
      </c>
      <c r="F374" s="29">
        <v>139.99</v>
      </c>
    </row>
    <row r="375" spans="1:6" ht="15" customHeight="1" x14ac:dyDescent="0.25">
      <c r="A375" s="15">
        <v>45089</v>
      </c>
      <c r="B375" s="15" t="str">
        <f t="shared" si="5"/>
        <v>6/2023</v>
      </c>
      <c r="C375" s="23" t="s">
        <v>692</v>
      </c>
      <c r="D375" s="10" t="s">
        <v>285</v>
      </c>
      <c r="E375" s="21" t="str">
        <f>VLOOKUP(D375,'De Para Categoria'!A:B,2,0)</f>
        <v>Outros</v>
      </c>
      <c r="F375" s="29">
        <v>30</v>
      </c>
    </row>
    <row r="376" spans="1:6" ht="15" customHeight="1" x14ac:dyDescent="0.25">
      <c r="A376" s="15">
        <v>45089</v>
      </c>
      <c r="B376" s="15" t="str">
        <f t="shared" si="5"/>
        <v>6/2023</v>
      </c>
      <c r="C376" s="23" t="s">
        <v>692</v>
      </c>
      <c r="D376" s="10" t="s">
        <v>285</v>
      </c>
      <c r="E376" s="21" t="str">
        <f>VLOOKUP(D376,'De Para Categoria'!A:B,2,0)</f>
        <v>Outros</v>
      </c>
      <c r="F376" s="29">
        <v>158</v>
      </c>
    </row>
    <row r="377" spans="1:6" ht="15" customHeight="1" x14ac:dyDescent="0.25">
      <c r="A377" s="15">
        <v>45089</v>
      </c>
      <c r="B377" s="15" t="str">
        <f t="shared" si="5"/>
        <v>6/2023</v>
      </c>
      <c r="C377" s="23" t="s">
        <v>692</v>
      </c>
      <c r="D377" s="10" t="s">
        <v>286</v>
      </c>
      <c r="E377" s="21" t="str">
        <f>VLOOKUP(D377,'De Para Categoria'!A:B,2,0)</f>
        <v>Outros</v>
      </c>
      <c r="F377" s="29">
        <v>24</v>
      </c>
    </row>
    <row r="378" spans="1:6" ht="15" customHeight="1" x14ac:dyDescent="0.25">
      <c r="A378" s="15">
        <v>45088</v>
      </c>
      <c r="B378" s="15" t="str">
        <f t="shared" si="5"/>
        <v>6/2023</v>
      </c>
      <c r="C378" s="23" t="s">
        <v>692</v>
      </c>
      <c r="D378" s="10" t="s">
        <v>287</v>
      </c>
      <c r="E378" s="21" t="str">
        <f>VLOOKUP(D378,'De Para Categoria'!A:B,2,0)</f>
        <v>Mercado</v>
      </c>
      <c r="F378" s="29">
        <v>168.28</v>
      </c>
    </row>
    <row r="379" spans="1:6" ht="15" customHeight="1" x14ac:dyDescent="0.25">
      <c r="A379" s="15">
        <v>45087</v>
      </c>
      <c r="B379" s="15" t="str">
        <f t="shared" si="5"/>
        <v>6/2023</v>
      </c>
      <c r="C379" s="23" t="s">
        <v>692</v>
      </c>
      <c r="D379" s="10" t="s">
        <v>86</v>
      </c>
      <c r="E379" s="21" t="str">
        <f>VLOOKUP(D379,'De Para Categoria'!A:B,2,0)</f>
        <v>Comida Fora</v>
      </c>
      <c r="F379" s="29">
        <v>14</v>
      </c>
    </row>
    <row r="380" spans="1:6" ht="15" customHeight="1" x14ac:dyDescent="0.25">
      <c r="A380" s="15">
        <v>45086</v>
      </c>
      <c r="B380" s="15" t="str">
        <f t="shared" si="5"/>
        <v>6/2023</v>
      </c>
      <c r="C380" s="23" t="s">
        <v>692</v>
      </c>
      <c r="D380" s="10" t="s">
        <v>156</v>
      </c>
      <c r="E380" s="21" t="str">
        <f>VLOOKUP(D380,'De Para Categoria'!A:B,2,0)</f>
        <v>Comida Fora</v>
      </c>
      <c r="F380" s="29">
        <v>108.46</v>
      </c>
    </row>
    <row r="381" spans="1:6" ht="15" customHeight="1" x14ac:dyDescent="0.25">
      <c r="A381" s="15">
        <v>45085</v>
      </c>
      <c r="B381" s="15" t="str">
        <f t="shared" si="5"/>
        <v>6/2023</v>
      </c>
      <c r="C381" s="23" t="s">
        <v>692</v>
      </c>
      <c r="D381" s="10" t="s">
        <v>157</v>
      </c>
      <c r="E381" s="21" t="str">
        <f>VLOOKUP(D381,'De Para Categoria'!A:B,2,0)</f>
        <v>Farmácia</v>
      </c>
      <c r="F381" s="29">
        <v>30</v>
      </c>
    </row>
    <row r="382" spans="1:6" ht="15" customHeight="1" x14ac:dyDescent="0.25">
      <c r="A382" s="15">
        <v>45085</v>
      </c>
      <c r="B382" s="15" t="str">
        <f t="shared" si="5"/>
        <v>6/2023</v>
      </c>
      <c r="C382" s="23" t="s">
        <v>692</v>
      </c>
      <c r="D382" s="10" t="s">
        <v>27</v>
      </c>
      <c r="E382" s="21" t="str">
        <f>VLOOKUP(D382,'De Para Categoria'!A:B,2,0)</f>
        <v>Mercado</v>
      </c>
      <c r="F382" s="29">
        <v>28.33</v>
      </c>
    </row>
    <row r="383" spans="1:6" ht="15" customHeight="1" x14ac:dyDescent="0.25">
      <c r="A383" s="15">
        <v>45083</v>
      </c>
      <c r="B383" s="15" t="str">
        <f t="shared" si="5"/>
        <v>6/2023</v>
      </c>
      <c r="C383" s="23" t="s">
        <v>692</v>
      </c>
      <c r="D383" s="10" t="s">
        <v>288</v>
      </c>
      <c r="E383" s="21" t="str">
        <f>VLOOKUP(D383,'De Para Categoria'!A:B,2,0)</f>
        <v>Outros</v>
      </c>
      <c r="F383" s="29">
        <v>10.99</v>
      </c>
    </row>
    <row r="384" spans="1:6" ht="15" customHeight="1" x14ac:dyDescent="0.25">
      <c r="A384" s="15">
        <v>45082</v>
      </c>
      <c r="B384" s="15" t="str">
        <f t="shared" si="5"/>
        <v>6/2023</v>
      </c>
      <c r="C384" s="23" t="s">
        <v>692</v>
      </c>
      <c r="D384" s="10" t="s">
        <v>83</v>
      </c>
      <c r="E384" s="21" t="str">
        <f>VLOOKUP(D384,'De Para Categoria'!A:B,2,0)</f>
        <v>Outros</v>
      </c>
      <c r="F384" s="29">
        <v>76.599999999999994</v>
      </c>
    </row>
    <row r="385" spans="1:6" ht="15" customHeight="1" x14ac:dyDescent="0.25">
      <c r="A385" s="15">
        <v>45081</v>
      </c>
      <c r="B385" s="15" t="str">
        <f t="shared" si="5"/>
        <v>6/2023</v>
      </c>
      <c r="C385" s="23" t="s">
        <v>692</v>
      </c>
      <c r="D385" s="10" t="s">
        <v>289</v>
      </c>
      <c r="E385" s="21" t="str">
        <f>VLOOKUP(D385,'De Para Categoria'!A:B,2,0)</f>
        <v>Outros</v>
      </c>
      <c r="F385" s="29">
        <v>6</v>
      </c>
    </row>
    <row r="386" spans="1:6" ht="15" customHeight="1" x14ac:dyDescent="0.25">
      <c r="A386" s="15">
        <v>45081</v>
      </c>
      <c r="B386" s="15" t="str">
        <f t="shared" si="5"/>
        <v>6/2023</v>
      </c>
      <c r="C386" s="23" t="s">
        <v>692</v>
      </c>
      <c r="D386" s="10" t="s">
        <v>290</v>
      </c>
      <c r="E386" s="21" t="str">
        <f>VLOOKUP(D386,'De Para Categoria'!A:B,2,0)</f>
        <v>Outros</v>
      </c>
      <c r="F386" s="29">
        <v>119.99</v>
      </c>
    </row>
    <row r="387" spans="1:6" ht="15" customHeight="1" x14ac:dyDescent="0.25">
      <c r="A387" s="15">
        <v>45081</v>
      </c>
      <c r="B387" s="15" t="str">
        <f t="shared" ref="B387:B450" si="6">MONTH(A387)&amp;"/"&amp;YEAR(A387)</f>
        <v>6/2023</v>
      </c>
      <c r="C387" s="23" t="s">
        <v>692</v>
      </c>
      <c r="D387" s="10" t="s">
        <v>291</v>
      </c>
      <c r="E387" s="21" t="str">
        <f>VLOOKUP(D387,'De Para Categoria'!A:B,2,0)</f>
        <v>Comida Fora</v>
      </c>
      <c r="F387" s="29">
        <v>11</v>
      </c>
    </row>
    <row r="388" spans="1:6" ht="15" customHeight="1" x14ac:dyDescent="0.25">
      <c r="A388" s="15">
        <v>45080</v>
      </c>
      <c r="B388" s="15" t="str">
        <f t="shared" si="6"/>
        <v>6/2023</v>
      </c>
      <c r="C388" s="23" t="s">
        <v>692</v>
      </c>
      <c r="D388" s="10" t="s">
        <v>292</v>
      </c>
      <c r="E388" s="21" t="str">
        <f>VLOOKUP(D388,'De Para Categoria'!A:B,2,0)</f>
        <v>Transporte</v>
      </c>
      <c r="F388" s="29">
        <v>11.5</v>
      </c>
    </row>
    <row r="389" spans="1:6" ht="15" customHeight="1" x14ac:dyDescent="0.25">
      <c r="A389" s="15">
        <v>45080</v>
      </c>
      <c r="B389" s="15" t="str">
        <f t="shared" si="6"/>
        <v>6/2023</v>
      </c>
      <c r="C389" s="23" t="s">
        <v>692</v>
      </c>
      <c r="D389" s="10" t="s">
        <v>293</v>
      </c>
      <c r="E389" s="21" t="str">
        <f>VLOOKUP(D389,'De Para Categoria'!A:B,2,0)</f>
        <v>Outros</v>
      </c>
      <c r="F389" s="29">
        <v>317.64</v>
      </c>
    </row>
    <row r="390" spans="1:6" ht="15" customHeight="1" x14ac:dyDescent="0.25">
      <c r="A390" s="15">
        <v>45080</v>
      </c>
      <c r="B390" s="15" t="str">
        <f t="shared" si="6"/>
        <v>6/2023</v>
      </c>
      <c r="C390" s="23" t="s">
        <v>692</v>
      </c>
      <c r="D390" s="10" t="s">
        <v>294</v>
      </c>
      <c r="E390" s="21" t="str">
        <f>VLOOKUP(D390,'De Para Categoria'!A:B,2,0)</f>
        <v>Comida Fora</v>
      </c>
      <c r="F390" s="29">
        <v>37</v>
      </c>
    </row>
    <row r="391" spans="1:6" ht="15" customHeight="1" x14ac:dyDescent="0.25">
      <c r="A391" s="15">
        <v>45080</v>
      </c>
      <c r="B391" s="15" t="str">
        <f t="shared" si="6"/>
        <v>6/2023</v>
      </c>
      <c r="C391" s="23" t="s">
        <v>692</v>
      </c>
      <c r="D391" s="10" t="s">
        <v>295</v>
      </c>
      <c r="E391" s="21" t="str">
        <f>VLOOKUP(D391,'De Para Categoria'!A:B,2,0)</f>
        <v>Comida Fora</v>
      </c>
      <c r="F391" s="29">
        <v>220.69</v>
      </c>
    </row>
    <row r="392" spans="1:6" ht="15" customHeight="1" x14ac:dyDescent="0.25">
      <c r="A392" s="15">
        <v>45080</v>
      </c>
      <c r="B392" s="15" t="str">
        <f t="shared" si="6"/>
        <v>6/2023</v>
      </c>
      <c r="C392" s="23" t="s">
        <v>692</v>
      </c>
      <c r="D392" s="10" t="s">
        <v>296</v>
      </c>
      <c r="E392" s="21" t="str">
        <f>VLOOKUP(D392,'De Para Categoria'!A:B,2,0)</f>
        <v>Comida Fora</v>
      </c>
      <c r="F392" s="29">
        <v>36</v>
      </c>
    </row>
    <row r="393" spans="1:6" ht="15" customHeight="1" x14ac:dyDescent="0.25">
      <c r="A393" s="15">
        <v>45079</v>
      </c>
      <c r="B393" s="15" t="str">
        <f t="shared" si="6"/>
        <v>6/2023</v>
      </c>
      <c r="C393" s="23" t="s">
        <v>692</v>
      </c>
      <c r="D393" s="10" t="s">
        <v>111</v>
      </c>
      <c r="E393" s="21" t="str">
        <f>VLOOKUP(D393,'De Para Categoria'!A:B,2,0)</f>
        <v>Comida Fora</v>
      </c>
      <c r="F393" s="29">
        <v>30</v>
      </c>
    </row>
    <row r="394" spans="1:6" ht="15" customHeight="1" x14ac:dyDescent="0.25">
      <c r="A394" s="15">
        <v>45079</v>
      </c>
      <c r="B394" s="15" t="str">
        <f t="shared" si="6"/>
        <v>6/2023</v>
      </c>
      <c r="C394" s="23" t="s">
        <v>692</v>
      </c>
      <c r="D394" s="10" t="s">
        <v>297</v>
      </c>
      <c r="E394" s="21" t="str">
        <f>VLOOKUP(D394,'De Para Categoria'!A:B,2,0)</f>
        <v>Outros</v>
      </c>
      <c r="F394" s="29">
        <v>21</v>
      </c>
    </row>
    <row r="395" spans="1:6" ht="15" customHeight="1" x14ac:dyDescent="0.25">
      <c r="A395" s="15">
        <v>45078</v>
      </c>
      <c r="B395" s="15" t="str">
        <f t="shared" si="6"/>
        <v>6/2023</v>
      </c>
      <c r="C395" s="23" t="s">
        <v>692</v>
      </c>
      <c r="D395" s="10" t="s">
        <v>179</v>
      </c>
      <c r="E395" s="21" t="str">
        <f>VLOOKUP(D395,'De Para Categoria'!A:B,2,0)</f>
        <v>Pet</v>
      </c>
      <c r="F395" s="29">
        <v>65</v>
      </c>
    </row>
    <row r="396" spans="1:6" ht="15" customHeight="1" x14ac:dyDescent="0.25">
      <c r="A396" s="15">
        <v>45076</v>
      </c>
      <c r="B396" s="15" t="str">
        <f t="shared" si="6"/>
        <v>5/2023</v>
      </c>
      <c r="C396" s="23" t="s">
        <v>692</v>
      </c>
      <c r="D396" s="10" t="s">
        <v>63</v>
      </c>
      <c r="E396" s="21" t="str">
        <f>VLOOKUP(D396,'De Para Categoria'!A:B,2,0)</f>
        <v>Comida Fora</v>
      </c>
      <c r="F396" s="29">
        <v>10.7</v>
      </c>
    </row>
    <row r="397" spans="1:6" ht="15" customHeight="1" x14ac:dyDescent="0.25">
      <c r="A397" s="15">
        <v>45076</v>
      </c>
      <c r="B397" s="15" t="str">
        <f t="shared" si="6"/>
        <v>5/2023</v>
      </c>
      <c r="C397" s="23" t="s">
        <v>692</v>
      </c>
      <c r="D397" s="10" t="s">
        <v>62</v>
      </c>
      <c r="E397" s="21" t="str">
        <f>VLOOKUP(D397,'De Para Categoria'!A:B,2,0)</f>
        <v>Pet</v>
      </c>
      <c r="F397" s="29">
        <v>29.9</v>
      </c>
    </row>
    <row r="398" spans="1:6" ht="15" customHeight="1" x14ac:dyDescent="0.25">
      <c r="A398" s="15">
        <v>45076</v>
      </c>
      <c r="B398" s="15" t="str">
        <f t="shared" si="6"/>
        <v>5/2023</v>
      </c>
      <c r="C398" s="23" t="s">
        <v>692</v>
      </c>
      <c r="D398" s="10" t="s">
        <v>298</v>
      </c>
      <c r="E398" s="21" t="str">
        <f>VLOOKUP(D398,'De Para Categoria'!A:B,2,0)</f>
        <v>Comida Fora</v>
      </c>
      <c r="F398" s="29">
        <v>45</v>
      </c>
    </row>
    <row r="399" spans="1:6" ht="15" customHeight="1" x14ac:dyDescent="0.25">
      <c r="A399" s="15">
        <v>45074</v>
      </c>
      <c r="B399" s="15" t="str">
        <f t="shared" si="6"/>
        <v>5/2023</v>
      </c>
      <c r="C399" s="23" t="s">
        <v>692</v>
      </c>
      <c r="D399" s="10" t="s">
        <v>28</v>
      </c>
      <c r="E399" s="21" t="str">
        <f>VLOOKUP(D399,'De Para Categoria'!A:B,2,0)</f>
        <v>Comida Fora</v>
      </c>
      <c r="F399" s="29">
        <v>20</v>
      </c>
    </row>
    <row r="400" spans="1:6" ht="15" customHeight="1" x14ac:dyDescent="0.25">
      <c r="A400" s="15">
        <v>45073</v>
      </c>
      <c r="B400" s="15" t="str">
        <f t="shared" si="6"/>
        <v>5/2023</v>
      </c>
      <c r="C400" s="23" t="s">
        <v>692</v>
      </c>
      <c r="D400" s="10" t="s">
        <v>299</v>
      </c>
      <c r="E400" s="21" t="str">
        <f>VLOOKUP(D400,'De Para Categoria'!A:B,2,0)</f>
        <v>Transporte</v>
      </c>
      <c r="F400" s="29">
        <v>10.4</v>
      </c>
    </row>
    <row r="401" spans="1:6" ht="15" customHeight="1" x14ac:dyDescent="0.25">
      <c r="A401" s="15">
        <v>45073</v>
      </c>
      <c r="B401" s="15" t="str">
        <f t="shared" si="6"/>
        <v>5/2023</v>
      </c>
      <c r="C401" s="23" t="s">
        <v>692</v>
      </c>
      <c r="D401" s="10" t="s">
        <v>300</v>
      </c>
      <c r="E401" s="21" t="str">
        <f>VLOOKUP(D401,'De Para Categoria'!A:B,2,0)</f>
        <v>Outros</v>
      </c>
      <c r="F401" s="29">
        <v>15</v>
      </c>
    </row>
    <row r="402" spans="1:6" ht="15" customHeight="1" x14ac:dyDescent="0.25">
      <c r="A402" s="15">
        <v>45073</v>
      </c>
      <c r="B402" s="15" t="str">
        <f t="shared" si="6"/>
        <v>5/2023</v>
      </c>
      <c r="C402" s="23" t="s">
        <v>692</v>
      </c>
      <c r="D402" s="10" t="s">
        <v>301</v>
      </c>
      <c r="E402" s="21" t="str">
        <f>VLOOKUP(D402,'De Para Categoria'!A:B,2,0)</f>
        <v>Outros</v>
      </c>
      <c r="F402" s="29">
        <v>45.5</v>
      </c>
    </row>
    <row r="403" spans="1:6" ht="15" customHeight="1" x14ac:dyDescent="0.25">
      <c r="A403" s="15">
        <v>45073</v>
      </c>
      <c r="B403" s="15" t="str">
        <f t="shared" si="6"/>
        <v>5/2023</v>
      </c>
      <c r="C403" s="23" t="s">
        <v>692</v>
      </c>
      <c r="D403" s="10" t="s">
        <v>82</v>
      </c>
      <c r="E403" s="21" t="str">
        <f>VLOOKUP(D403,'De Para Categoria'!A:B,2,0)</f>
        <v>Comida Fora</v>
      </c>
      <c r="F403" s="29">
        <v>10.5</v>
      </c>
    </row>
    <row r="404" spans="1:6" ht="15" customHeight="1" x14ac:dyDescent="0.25">
      <c r="A404" s="15">
        <v>45073</v>
      </c>
      <c r="B404" s="15" t="str">
        <f t="shared" si="6"/>
        <v>5/2023</v>
      </c>
      <c r="C404" s="23" t="s">
        <v>692</v>
      </c>
      <c r="D404" s="10" t="s">
        <v>205</v>
      </c>
      <c r="E404" s="21" t="str">
        <f>VLOOKUP(D404,'De Para Categoria'!A:B,2,0)</f>
        <v>Outros</v>
      </c>
      <c r="F404" s="29">
        <v>13.5</v>
      </c>
    </row>
    <row r="405" spans="1:6" ht="15" customHeight="1" x14ac:dyDescent="0.25">
      <c r="A405" s="15">
        <v>45073</v>
      </c>
      <c r="B405" s="15" t="str">
        <f t="shared" si="6"/>
        <v>5/2023</v>
      </c>
      <c r="C405" s="23" t="s">
        <v>692</v>
      </c>
      <c r="D405" s="10" t="s">
        <v>67</v>
      </c>
      <c r="E405" s="21" t="str">
        <f>VLOOKUP(D405,'De Para Categoria'!A:B,2,0)</f>
        <v>Outros</v>
      </c>
      <c r="F405" s="29">
        <v>46.9</v>
      </c>
    </row>
    <row r="406" spans="1:6" ht="15" customHeight="1" x14ac:dyDescent="0.25">
      <c r="A406" s="15">
        <v>45073</v>
      </c>
      <c r="B406" s="15" t="str">
        <f t="shared" si="6"/>
        <v>5/2023</v>
      </c>
      <c r="C406" s="23" t="s">
        <v>692</v>
      </c>
      <c r="D406" s="10" t="s">
        <v>132</v>
      </c>
      <c r="E406" s="21" t="str">
        <f>VLOOKUP(D406,'De Para Categoria'!A:B,2,0)</f>
        <v>Outros</v>
      </c>
      <c r="F406" s="29">
        <v>52.95</v>
      </c>
    </row>
    <row r="407" spans="1:6" ht="15" customHeight="1" x14ac:dyDescent="0.25">
      <c r="A407" s="15">
        <v>45073</v>
      </c>
      <c r="B407" s="15" t="str">
        <f t="shared" si="6"/>
        <v>5/2023</v>
      </c>
      <c r="C407" s="23" t="s">
        <v>692</v>
      </c>
      <c r="D407" s="10" t="s">
        <v>67</v>
      </c>
      <c r="E407" s="21" t="str">
        <f>VLOOKUP(D407,'De Para Categoria'!A:B,2,0)</f>
        <v>Outros</v>
      </c>
      <c r="F407" s="29">
        <v>23.49</v>
      </c>
    </row>
    <row r="408" spans="1:6" ht="15" customHeight="1" x14ac:dyDescent="0.25">
      <c r="A408" s="15">
        <v>45070</v>
      </c>
      <c r="B408" s="15" t="str">
        <f t="shared" si="6"/>
        <v>5/2023</v>
      </c>
      <c r="C408" s="23" t="s">
        <v>692</v>
      </c>
      <c r="D408" s="10" t="s">
        <v>302</v>
      </c>
      <c r="E408" s="21" t="str">
        <f>VLOOKUP(D408,'De Para Categoria'!A:B,2,0)</f>
        <v>Outros</v>
      </c>
      <c r="F408" s="29">
        <v>18.97</v>
      </c>
    </row>
    <row r="409" spans="1:6" ht="15" customHeight="1" x14ac:dyDescent="0.25">
      <c r="A409" s="15">
        <v>45070</v>
      </c>
      <c r="B409" s="15" t="str">
        <f t="shared" si="6"/>
        <v>5/2023</v>
      </c>
      <c r="C409" s="23" t="s">
        <v>692</v>
      </c>
      <c r="D409" s="10" t="s">
        <v>157</v>
      </c>
      <c r="E409" s="21" t="str">
        <f>VLOOKUP(D409,'De Para Categoria'!A:B,2,0)</f>
        <v>Farmácia</v>
      </c>
      <c r="F409" s="29">
        <v>30</v>
      </c>
    </row>
    <row r="410" spans="1:6" ht="15" customHeight="1" x14ac:dyDescent="0.25">
      <c r="A410" s="15">
        <v>45070</v>
      </c>
      <c r="B410" s="15" t="str">
        <f t="shared" si="6"/>
        <v>5/2023</v>
      </c>
      <c r="C410" s="23" t="s">
        <v>692</v>
      </c>
      <c r="D410" s="10" t="s">
        <v>287</v>
      </c>
      <c r="E410" s="21" t="str">
        <f>VLOOKUP(D410,'De Para Categoria'!A:B,2,0)</f>
        <v>Mercado</v>
      </c>
      <c r="F410" s="29">
        <v>63.95</v>
      </c>
    </row>
    <row r="411" spans="1:6" ht="15" customHeight="1" x14ac:dyDescent="0.25">
      <c r="A411" s="15">
        <v>45068</v>
      </c>
      <c r="B411" s="15" t="str">
        <f t="shared" si="6"/>
        <v>5/2023</v>
      </c>
      <c r="C411" s="23" t="s">
        <v>692</v>
      </c>
      <c r="D411" s="10" t="s">
        <v>287</v>
      </c>
      <c r="E411" s="21" t="str">
        <f>VLOOKUP(D411,'De Para Categoria'!A:B,2,0)</f>
        <v>Mercado</v>
      </c>
      <c r="F411" s="29">
        <v>28.27</v>
      </c>
    </row>
    <row r="412" spans="1:6" ht="15" customHeight="1" x14ac:dyDescent="0.25">
      <c r="A412" s="15">
        <v>44946</v>
      </c>
      <c r="B412" s="15" t="str">
        <f t="shared" si="6"/>
        <v>1/2023</v>
      </c>
      <c r="C412" s="23" t="s">
        <v>692</v>
      </c>
      <c r="D412" s="10" t="s">
        <v>303</v>
      </c>
      <c r="E412" s="21" t="str">
        <f>VLOOKUP(D412,'De Para Categoria'!A:B,2,0)</f>
        <v>Outros</v>
      </c>
      <c r="F412" s="29">
        <v>70.599999999999994</v>
      </c>
    </row>
    <row r="413" spans="1:6" ht="15" customHeight="1" x14ac:dyDescent="0.25">
      <c r="A413" s="15">
        <v>45068</v>
      </c>
      <c r="B413" s="15" t="str">
        <f t="shared" si="6"/>
        <v>5/2023</v>
      </c>
      <c r="C413" s="23" t="s">
        <v>693</v>
      </c>
      <c r="D413" s="10" t="s">
        <v>305</v>
      </c>
      <c r="E413" s="21" t="str">
        <f>VLOOKUP(D413,'De Para Categoria'!A:B,2,0)</f>
        <v>Comida Fora</v>
      </c>
      <c r="F413" s="29">
        <v>41</v>
      </c>
    </row>
    <row r="414" spans="1:6" ht="15" customHeight="1" x14ac:dyDescent="0.25">
      <c r="A414" s="15">
        <v>45067</v>
      </c>
      <c r="B414" s="15" t="str">
        <f t="shared" si="6"/>
        <v>5/2023</v>
      </c>
      <c r="C414" s="23" t="s">
        <v>693</v>
      </c>
      <c r="D414" s="10" t="s">
        <v>306</v>
      </c>
      <c r="E414" s="21" t="str">
        <f>VLOOKUP(D414,'De Para Categoria'!A:B,2,0)</f>
        <v>Transporte</v>
      </c>
      <c r="F414" s="29">
        <v>10.5</v>
      </c>
    </row>
    <row r="415" spans="1:6" ht="15" customHeight="1" x14ac:dyDescent="0.25">
      <c r="A415" s="15">
        <v>45066</v>
      </c>
      <c r="B415" s="15" t="str">
        <f t="shared" si="6"/>
        <v>5/2023</v>
      </c>
      <c r="C415" s="23" t="s">
        <v>693</v>
      </c>
      <c r="D415" s="10" t="s">
        <v>307</v>
      </c>
      <c r="E415" s="21" t="str">
        <f>VLOOKUP(D415,'De Para Categoria'!A:B,2,0)</f>
        <v>Outros</v>
      </c>
      <c r="F415" s="29">
        <v>109.99</v>
      </c>
    </row>
    <row r="416" spans="1:6" ht="15" customHeight="1" x14ac:dyDescent="0.25">
      <c r="A416" s="15">
        <v>45066</v>
      </c>
      <c r="B416" s="15" t="str">
        <f t="shared" si="6"/>
        <v>5/2023</v>
      </c>
      <c r="C416" s="23" t="s">
        <v>693</v>
      </c>
      <c r="D416" s="10" t="s">
        <v>82</v>
      </c>
      <c r="E416" s="21" t="str">
        <f>VLOOKUP(D416,'De Para Categoria'!A:B,2,0)</f>
        <v>Comida Fora</v>
      </c>
      <c r="F416" s="29">
        <v>48.84</v>
      </c>
    </row>
    <row r="417" spans="1:6" ht="15" customHeight="1" x14ac:dyDescent="0.25">
      <c r="A417" s="15">
        <v>45066</v>
      </c>
      <c r="B417" s="15" t="str">
        <f t="shared" si="6"/>
        <v>5/2023</v>
      </c>
      <c r="C417" s="23" t="s">
        <v>693</v>
      </c>
      <c r="D417" s="10" t="s">
        <v>308</v>
      </c>
      <c r="E417" s="21" t="str">
        <f>VLOOKUP(D417,'De Para Categoria'!A:B,2,0)</f>
        <v>Transporte</v>
      </c>
      <c r="F417" s="29">
        <v>6.5</v>
      </c>
    </row>
    <row r="418" spans="1:6" ht="15" customHeight="1" x14ac:dyDescent="0.25">
      <c r="A418" s="15">
        <v>45065</v>
      </c>
      <c r="B418" s="15" t="str">
        <f t="shared" si="6"/>
        <v>5/2023</v>
      </c>
      <c r="C418" s="23" t="s">
        <v>693</v>
      </c>
      <c r="D418" s="10" t="s">
        <v>27</v>
      </c>
      <c r="E418" s="21" t="str">
        <f>VLOOKUP(D418,'De Para Categoria'!A:B,2,0)</f>
        <v>Mercado</v>
      </c>
      <c r="F418" s="29">
        <v>33.01</v>
      </c>
    </row>
    <row r="419" spans="1:6" ht="15" customHeight="1" x14ac:dyDescent="0.25">
      <c r="A419" s="15">
        <v>45064</v>
      </c>
      <c r="B419" s="15" t="str">
        <f t="shared" si="6"/>
        <v>5/2023</v>
      </c>
      <c r="C419" s="23" t="s">
        <v>693</v>
      </c>
      <c r="D419" s="10" t="s">
        <v>265</v>
      </c>
      <c r="E419" s="21" t="str">
        <f>VLOOKUP(D419,'De Para Categoria'!A:B,2,0)</f>
        <v>Transporte</v>
      </c>
      <c r="F419" s="29">
        <v>210.01</v>
      </c>
    </row>
    <row r="420" spans="1:6" ht="15" customHeight="1" x14ac:dyDescent="0.25">
      <c r="A420" s="15">
        <v>45064</v>
      </c>
      <c r="B420" s="15" t="str">
        <f t="shared" si="6"/>
        <v>5/2023</v>
      </c>
      <c r="C420" s="23" t="s">
        <v>693</v>
      </c>
      <c r="D420" s="10" t="s">
        <v>27</v>
      </c>
      <c r="E420" s="21" t="str">
        <f>VLOOKUP(D420,'De Para Categoria'!A:B,2,0)</f>
        <v>Mercado</v>
      </c>
      <c r="F420" s="29">
        <v>46.98</v>
      </c>
    </row>
    <row r="421" spans="1:6" ht="15" customHeight="1" x14ac:dyDescent="0.25">
      <c r="A421" s="15">
        <v>45063</v>
      </c>
      <c r="B421" s="15" t="str">
        <f t="shared" si="6"/>
        <v>5/2023</v>
      </c>
      <c r="C421" s="23" t="s">
        <v>693</v>
      </c>
      <c r="D421" s="10" t="s">
        <v>309</v>
      </c>
      <c r="E421" s="21" t="str">
        <f>VLOOKUP(D421,'De Para Categoria'!A:B,2,0)</f>
        <v>Transporte</v>
      </c>
      <c r="F421" s="29">
        <v>6.5</v>
      </c>
    </row>
    <row r="422" spans="1:6" ht="15" customHeight="1" x14ac:dyDescent="0.25">
      <c r="A422" s="15">
        <v>45063</v>
      </c>
      <c r="B422" s="15" t="str">
        <f t="shared" si="6"/>
        <v>5/2023</v>
      </c>
      <c r="C422" s="23" t="s">
        <v>693</v>
      </c>
      <c r="D422" s="10" t="s">
        <v>79</v>
      </c>
      <c r="E422" s="21" t="str">
        <f>VLOOKUP(D422,'De Para Categoria'!A:B,2,0)</f>
        <v>Outros</v>
      </c>
      <c r="F422" s="29">
        <v>12</v>
      </c>
    </row>
    <row r="423" spans="1:6" ht="15" customHeight="1" x14ac:dyDescent="0.25">
      <c r="A423" s="15">
        <v>45062</v>
      </c>
      <c r="B423" s="15" t="str">
        <f t="shared" si="6"/>
        <v>5/2023</v>
      </c>
      <c r="C423" s="23" t="s">
        <v>693</v>
      </c>
      <c r="D423" s="10" t="s">
        <v>27</v>
      </c>
      <c r="E423" s="21" t="str">
        <f>VLOOKUP(D423,'De Para Categoria'!A:B,2,0)</f>
        <v>Mercado</v>
      </c>
      <c r="F423" s="29">
        <v>183.9</v>
      </c>
    </row>
    <row r="424" spans="1:6" ht="15" customHeight="1" x14ac:dyDescent="0.25">
      <c r="A424" s="15">
        <v>45061</v>
      </c>
      <c r="B424" s="15" t="str">
        <f t="shared" si="6"/>
        <v>5/2023</v>
      </c>
      <c r="C424" s="23" t="s">
        <v>693</v>
      </c>
      <c r="D424" s="10" t="s">
        <v>94</v>
      </c>
      <c r="E424" s="21" t="str">
        <f>VLOOKUP(D424,'De Para Categoria'!A:B,2,0)</f>
        <v>Outros</v>
      </c>
      <c r="F424" s="29">
        <v>139.9</v>
      </c>
    </row>
    <row r="425" spans="1:6" ht="15" customHeight="1" x14ac:dyDescent="0.25">
      <c r="A425" s="15">
        <v>45061</v>
      </c>
      <c r="B425" s="15" t="str">
        <f t="shared" si="6"/>
        <v>5/2023</v>
      </c>
      <c r="C425" s="23" t="s">
        <v>693</v>
      </c>
      <c r="D425" s="10" t="s">
        <v>40</v>
      </c>
      <c r="E425" s="21" t="str">
        <f>VLOOKUP(D425,'De Para Categoria'!A:B,2,0)</f>
        <v>Comida Fora</v>
      </c>
      <c r="F425" s="29">
        <v>47.27</v>
      </c>
    </row>
    <row r="426" spans="1:6" ht="15" customHeight="1" x14ac:dyDescent="0.25">
      <c r="A426" s="15">
        <v>45061</v>
      </c>
      <c r="B426" s="15" t="str">
        <f t="shared" si="6"/>
        <v>5/2023</v>
      </c>
      <c r="C426" s="23" t="s">
        <v>693</v>
      </c>
      <c r="D426" s="10" t="s">
        <v>63</v>
      </c>
      <c r="E426" s="21" t="str">
        <f>VLOOKUP(D426,'De Para Categoria'!A:B,2,0)</f>
        <v>Comida Fora</v>
      </c>
      <c r="F426" s="29">
        <v>4.99</v>
      </c>
    </row>
    <row r="427" spans="1:6" ht="15" customHeight="1" x14ac:dyDescent="0.25">
      <c r="A427" s="15">
        <v>45059</v>
      </c>
      <c r="B427" s="15" t="str">
        <f t="shared" si="6"/>
        <v>5/2023</v>
      </c>
      <c r="C427" s="23" t="s">
        <v>693</v>
      </c>
      <c r="D427" s="10" t="s">
        <v>265</v>
      </c>
      <c r="E427" s="21" t="str">
        <f>VLOOKUP(D427,'De Para Categoria'!A:B,2,0)</f>
        <v>Transporte</v>
      </c>
      <c r="F427" s="29">
        <v>200.95</v>
      </c>
    </row>
    <row r="428" spans="1:6" ht="15" customHeight="1" x14ac:dyDescent="0.25">
      <c r="A428" s="15">
        <v>45059</v>
      </c>
      <c r="B428" s="15" t="str">
        <f t="shared" si="6"/>
        <v>5/2023</v>
      </c>
      <c r="C428" s="23" t="s">
        <v>693</v>
      </c>
      <c r="D428" s="10" t="s">
        <v>310</v>
      </c>
      <c r="E428" s="21" t="str">
        <f>VLOOKUP(D428,'De Para Categoria'!A:B,2,0)</f>
        <v>Comida Fora</v>
      </c>
      <c r="F428" s="29">
        <v>35.479999999999997</v>
      </c>
    </row>
    <row r="429" spans="1:6" ht="15" customHeight="1" x14ac:dyDescent="0.25">
      <c r="A429" s="15">
        <v>45057</v>
      </c>
      <c r="B429" s="15" t="str">
        <f t="shared" si="6"/>
        <v>5/2023</v>
      </c>
      <c r="C429" s="23" t="s">
        <v>693</v>
      </c>
      <c r="D429" s="10" t="s">
        <v>311</v>
      </c>
      <c r="E429" s="21" t="str">
        <f>VLOOKUP(D429,'De Para Categoria'!A:B,2,0)</f>
        <v>Comida Fora</v>
      </c>
      <c r="F429" s="29">
        <v>35</v>
      </c>
    </row>
    <row r="430" spans="1:6" ht="15" customHeight="1" x14ac:dyDescent="0.25">
      <c r="A430" s="15">
        <v>45056</v>
      </c>
      <c r="B430" s="15" t="str">
        <f t="shared" si="6"/>
        <v>5/2023</v>
      </c>
      <c r="C430" s="23" t="s">
        <v>693</v>
      </c>
      <c r="D430" s="10" t="s">
        <v>312</v>
      </c>
      <c r="E430" s="21" t="str">
        <f>VLOOKUP(D430,'De Para Categoria'!A:B,2,0)</f>
        <v>Comida Fora</v>
      </c>
      <c r="F430" s="29">
        <v>22.98</v>
      </c>
    </row>
    <row r="431" spans="1:6" ht="15" customHeight="1" x14ac:dyDescent="0.25">
      <c r="A431" s="15">
        <v>45055</v>
      </c>
      <c r="B431" s="15" t="str">
        <f t="shared" si="6"/>
        <v>5/2023</v>
      </c>
      <c r="C431" s="23" t="s">
        <v>693</v>
      </c>
      <c r="D431" s="10" t="s">
        <v>313</v>
      </c>
      <c r="E431" s="21" t="str">
        <f>VLOOKUP(D431,'De Para Categoria'!A:B,2,0)</f>
        <v>Comida Fora</v>
      </c>
      <c r="F431" s="29">
        <v>45.23</v>
      </c>
    </row>
    <row r="432" spans="1:6" ht="15" customHeight="1" x14ac:dyDescent="0.25">
      <c r="A432" s="15">
        <v>45055</v>
      </c>
      <c r="B432" s="15" t="str">
        <f t="shared" si="6"/>
        <v>5/2023</v>
      </c>
      <c r="C432" s="23" t="s">
        <v>693</v>
      </c>
      <c r="D432" s="10" t="s">
        <v>314</v>
      </c>
      <c r="E432" s="21" t="str">
        <f>VLOOKUP(D432,'De Para Categoria'!A:B,2,0)</f>
        <v>Outros</v>
      </c>
      <c r="F432" s="29">
        <v>211.13</v>
      </c>
    </row>
    <row r="433" spans="1:6" ht="15" customHeight="1" x14ac:dyDescent="0.25">
      <c r="A433" s="15">
        <v>45054</v>
      </c>
      <c r="B433" s="15" t="str">
        <f t="shared" si="6"/>
        <v>5/2023</v>
      </c>
      <c r="C433" s="23" t="s">
        <v>693</v>
      </c>
      <c r="D433" s="10" t="s">
        <v>315</v>
      </c>
      <c r="E433" s="21" t="str">
        <f>VLOOKUP(D433,'De Para Categoria'!A:B,2,0)</f>
        <v>Outros</v>
      </c>
      <c r="F433" s="29">
        <v>46</v>
      </c>
    </row>
    <row r="434" spans="1:6" ht="15" customHeight="1" x14ac:dyDescent="0.25">
      <c r="A434" s="15">
        <v>45053</v>
      </c>
      <c r="B434" s="15" t="str">
        <f t="shared" si="6"/>
        <v>5/2023</v>
      </c>
      <c r="C434" s="23" t="s">
        <v>693</v>
      </c>
      <c r="D434" s="10" t="s">
        <v>187</v>
      </c>
      <c r="E434" s="21" t="str">
        <f>VLOOKUP(D434,'De Para Categoria'!A:B,2,0)</f>
        <v>Comida Fora</v>
      </c>
      <c r="F434" s="29">
        <v>69.8</v>
      </c>
    </row>
    <row r="435" spans="1:6" ht="15" customHeight="1" x14ac:dyDescent="0.25">
      <c r="A435" s="15">
        <v>45053</v>
      </c>
      <c r="B435" s="15" t="str">
        <f t="shared" si="6"/>
        <v>5/2023</v>
      </c>
      <c r="C435" s="23" t="s">
        <v>693</v>
      </c>
      <c r="D435" s="10" t="s">
        <v>316</v>
      </c>
      <c r="E435" s="21" t="str">
        <f>VLOOKUP(D435,'De Para Categoria'!A:B,2,0)</f>
        <v>Lazer</v>
      </c>
      <c r="F435" s="29">
        <v>135</v>
      </c>
    </row>
    <row r="436" spans="1:6" ht="15" customHeight="1" x14ac:dyDescent="0.25">
      <c r="A436" s="15">
        <v>45052</v>
      </c>
      <c r="B436" s="15" t="str">
        <f t="shared" si="6"/>
        <v>5/2023</v>
      </c>
      <c r="C436" s="23" t="s">
        <v>693</v>
      </c>
      <c r="D436" s="10" t="s">
        <v>317</v>
      </c>
      <c r="E436" s="21" t="str">
        <f>VLOOKUP(D436,'De Para Categoria'!A:B,2,0)</f>
        <v>Comida Fora</v>
      </c>
      <c r="F436" s="29">
        <v>38.43</v>
      </c>
    </row>
    <row r="437" spans="1:6" ht="15" customHeight="1" x14ac:dyDescent="0.25">
      <c r="A437" s="15">
        <v>45051</v>
      </c>
      <c r="B437" s="15" t="str">
        <f t="shared" si="6"/>
        <v>5/2023</v>
      </c>
      <c r="C437" s="23" t="s">
        <v>693</v>
      </c>
      <c r="D437" s="10" t="s">
        <v>279</v>
      </c>
      <c r="E437" s="21" t="str">
        <f>VLOOKUP(D437,'De Para Categoria'!A:B,2,0)</f>
        <v>Comida Fora</v>
      </c>
      <c r="F437" s="29">
        <v>6.1</v>
      </c>
    </row>
    <row r="438" spans="1:6" ht="15" customHeight="1" x14ac:dyDescent="0.25">
      <c r="A438" s="15">
        <v>45051</v>
      </c>
      <c r="B438" s="15" t="str">
        <f t="shared" si="6"/>
        <v>5/2023</v>
      </c>
      <c r="C438" s="23" t="s">
        <v>693</v>
      </c>
      <c r="D438" s="10" t="s">
        <v>315</v>
      </c>
      <c r="E438" s="21" t="str">
        <f>VLOOKUP(D438,'De Para Categoria'!A:B,2,0)</f>
        <v>Outros</v>
      </c>
      <c r="F438" s="29">
        <v>19.36</v>
      </c>
    </row>
    <row r="439" spans="1:6" ht="15" customHeight="1" x14ac:dyDescent="0.25">
      <c r="A439" s="15">
        <v>45050</v>
      </c>
      <c r="B439" s="15" t="str">
        <f t="shared" si="6"/>
        <v>5/2023</v>
      </c>
      <c r="C439" s="23" t="s">
        <v>693</v>
      </c>
      <c r="D439" s="10" t="s">
        <v>234</v>
      </c>
      <c r="E439" s="21" t="str">
        <f>VLOOKUP(D439,'De Para Categoria'!A:B,2,0)</f>
        <v>Academia</v>
      </c>
      <c r="F439" s="29">
        <v>69.900000000000006</v>
      </c>
    </row>
    <row r="440" spans="1:6" ht="15" customHeight="1" x14ac:dyDescent="0.25">
      <c r="A440" s="15">
        <v>45050</v>
      </c>
      <c r="B440" s="15" t="str">
        <f t="shared" si="6"/>
        <v>5/2023</v>
      </c>
      <c r="C440" s="23" t="s">
        <v>693</v>
      </c>
      <c r="D440" s="10" t="s">
        <v>318</v>
      </c>
      <c r="E440" s="21" t="str">
        <f>VLOOKUP(D440,'De Para Categoria'!A:B,2,0)</f>
        <v>Mercado</v>
      </c>
      <c r="F440" s="29">
        <v>55.17</v>
      </c>
    </row>
    <row r="441" spans="1:6" ht="15" customHeight="1" x14ac:dyDescent="0.25">
      <c r="A441" s="15">
        <v>45050</v>
      </c>
      <c r="B441" s="15" t="str">
        <f t="shared" si="6"/>
        <v>5/2023</v>
      </c>
      <c r="C441" s="23" t="s">
        <v>693</v>
      </c>
      <c r="D441" s="10" t="s">
        <v>267</v>
      </c>
      <c r="E441" s="21" t="str">
        <f>VLOOKUP(D441,'De Para Categoria'!A:B,2,0)</f>
        <v>Streaming</v>
      </c>
      <c r="F441" s="29">
        <v>55.9</v>
      </c>
    </row>
    <row r="442" spans="1:6" ht="15" customHeight="1" x14ac:dyDescent="0.25">
      <c r="A442" s="15">
        <v>45050</v>
      </c>
      <c r="B442" s="15" t="str">
        <f t="shared" si="6"/>
        <v>5/2023</v>
      </c>
      <c r="C442" s="23" t="s">
        <v>693</v>
      </c>
      <c r="D442" s="10" t="s">
        <v>169</v>
      </c>
      <c r="E442" s="21" t="str">
        <f>VLOOKUP(D442,'De Para Categoria'!A:B,2,0)</f>
        <v>Lazer</v>
      </c>
      <c r="F442" s="29">
        <v>30.5</v>
      </c>
    </row>
    <row r="443" spans="1:6" ht="15" customHeight="1" x14ac:dyDescent="0.25">
      <c r="A443" s="15">
        <v>45047</v>
      </c>
      <c r="B443" s="15" t="str">
        <f t="shared" si="6"/>
        <v>5/2023</v>
      </c>
      <c r="C443" s="23" t="s">
        <v>693</v>
      </c>
      <c r="D443" s="10" t="s">
        <v>27</v>
      </c>
      <c r="E443" s="21" t="str">
        <f>VLOOKUP(D443,'De Para Categoria'!A:B,2,0)</f>
        <v>Mercado</v>
      </c>
      <c r="F443" s="29">
        <v>93.44</v>
      </c>
    </row>
    <row r="444" spans="1:6" ht="15" customHeight="1" x14ac:dyDescent="0.25">
      <c r="A444" s="15">
        <v>45047</v>
      </c>
      <c r="B444" s="15" t="str">
        <f t="shared" si="6"/>
        <v>5/2023</v>
      </c>
      <c r="C444" s="23" t="s">
        <v>693</v>
      </c>
      <c r="D444" s="10" t="s">
        <v>234</v>
      </c>
      <c r="E444" s="21" t="str">
        <f>VLOOKUP(D444,'De Para Categoria'!A:B,2,0)</f>
        <v>Academia</v>
      </c>
      <c r="F444" s="29">
        <v>69.900000000000006</v>
      </c>
    </row>
    <row r="445" spans="1:6" ht="15" customHeight="1" x14ac:dyDescent="0.25">
      <c r="A445" s="15">
        <v>45046</v>
      </c>
      <c r="B445" s="15" t="str">
        <f t="shared" si="6"/>
        <v>4/2023</v>
      </c>
      <c r="C445" s="23" t="s">
        <v>693</v>
      </c>
      <c r="D445" s="10" t="s">
        <v>279</v>
      </c>
      <c r="E445" s="21" t="str">
        <f>VLOOKUP(D445,'De Para Categoria'!A:B,2,0)</f>
        <v>Comida Fora</v>
      </c>
      <c r="F445" s="29">
        <v>3.9</v>
      </c>
    </row>
    <row r="446" spans="1:6" ht="15" customHeight="1" x14ac:dyDescent="0.25">
      <c r="A446" s="15">
        <v>45045</v>
      </c>
      <c r="B446" s="15" t="str">
        <f t="shared" si="6"/>
        <v>4/2023</v>
      </c>
      <c r="C446" s="23" t="s">
        <v>693</v>
      </c>
      <c r="D446" s="10" t="s">
        <v>180</v>
      </c>
      <c r="E446" s="21" t="str">
        <f>VLOOKUP(D446,'De Para Categoria'!A:B,2,0)</f>
        <v>Comida Fora</v>
      </c>
      <c r="F446" s="29">
        <v>216.26</v>
      </c>
    </row>
    <row r="447" spans="1:6" ht="15" customHeight="1" x14ac:dyDescent="0.25">
      <c r="A447" s="15">
        <v>45044</v>
      </c>
      <c r="B447" s="15" t="str">
        <f t="shared" si="6"/>
        <v>4/2023</v>
      </c>
      <c r="C447" s="23" t="s">
        <v>693</v>
      </c>
      <c r="D447" s="10" t="s">
        <v>38</v>
      </c>
      <c r="E447" s="21" t="str">
        <f>VLOOKUP(D447,'De Para Categoria'!A:B,2,0)</f>
        <v>Mercado</v>
      </c>
      <c r="F447" s="29">
        <v>310.45999999999998</v>
      </c>
    </row>
    <row r="448" spans="1:6" ht="15" customHeight="1" x14ac:dyDescent="0.25">
      <c r="A448" s="15">
        <v>45044</v>
      </c>
      <c r="B448" s="15" t="str">
        <f t="shared" si="6"/>
        <v>4/2023</v>
      </c>
      <c r="C448" s="23" t="s">
        <v>693</v>
      </c>
      <c r="D448" s="10" t="s">
        <v>130</v>
      </c>
      <c r="E448" s="21" t="str">
        <f>VLOOKUP(D448,'De Para Categoria'!A:B,2,0)</f>
        <v>Comida Fora</v>
      </c>
      <c r="F448" s="29">
        <v>94.99</v>
      </c>
    </row>
    <row r="449" spans="1:6" ht="15" customHeight="1" x14ac:dyDescent="0.25">
      <c r="A449" s="15">
        <v>45044</v>
      </c>
      <c r="B449" s="15" t="str">
        <f t="shared" si="6"/>
        <v>4/2023</v>
      </c>
      <c r="C449" s="23" t="s">
        <v>693</v>
      </c>
      <c r="D449" s="10" t="s">
        <v>265</v>
      </c>
      <c r="E449" s="21" t="str">
        <f>VLOOKUP(D449,'De Para Categoria'!A:B,2,0)</f>
        <v>Transporte</v>
      </c>
      <c r="F449" s="29">
        <v>206.29</v>
      </c>
    </row>
    <row r="450" spans="1:6" ht="15" customHeight="1" x14ac:dyDescent="0.25">
      <c r="A450" s="15">
        <v>45042</v>
      </c>
      <c r="B450" s="15" t="str">
        <f t="shared" si="6"/>
        <v>4/2023</v>
      </c>
      <c r="C450" s="23" t="s">
        <v>693</v>
      </c>
      <c r="D450" s="10" t="s">
        <v>279</v>
      </c>
      <c r="E450" s="21" t="str">
        <f>VLOOKUP(D450,'De Para Categoria'!A:B,2,0)</f>
        <v>Comida Fora</v>
      </c>
      <c r="F450" s="29">
        <v>9.3000000000000007</v>
      </c>
    </row>
    <row r="451" spans="1:6" ht="15" customHeight="1" x14ac:dyDescent="0.25">
      <c r="A451" s="15">
        <v>45042</v>
      </c>
      <c r="B451" s="15" t="str">
        <f t="shared" ref="B451:B514" si="7">MONTH(A451)&amp;"/"&amp;YEAR(A451)</f>
        <v>4/2023</v>
      </c>
      <c r="C451" s="23" t="s">
        <v>693</v>
      </c>
      <c r="D451" s="10" t="s">
        <v>319</v>
      </c>
      <c r="E451" s="21" t="str">
        <f>VLOOKUP(D451,'De Para Categoria'!A:B,2,0)</f>
        <v>Outros</v>
      </c>
      <c r="F451" s="29">
        <v>75</v>
      </c>
    </row>
    <row r="452" spans="1:6" ht="15" customHeight="1" x14ac:dyDescent="0.25">
      <c r="A452" s="15">
        <v>45041</v>
      </c>
      <c r="B452" s="15" t="str">
        <f t="shared" si="7"/>
        <v>4/2023</v>
      </c>
      <c r="C452" s="23" t="s">
        <v>693</v>
      </c>
      <c r="D452" s="10" t="s">
        <v>320</v>
      </c>
      <c r="E452" s="21" t="str">
        <f>VLOOKUP(D452,'De Para Categoria'!A:B,2,0)</f>
        <v>Mercado</v>
      </c>
      <c r="F452" s="29">
        <v>24.9</v>
      </c>
    </row>
    <row r="453" spans="1:6" ht="15" customHeight="1" x14ac:dyDescent="0.25">
      <c r="A453" s="15">
        <v>45040</v>
      </c>
      <c r="B453" s="15" t="str">
        <f t="shared" si="7"/>
        <v>4/2023</v>
      </c>
      <c r="C453" s="23" t="s">
        <v>693</v>
      </c>
      <c r="D453" s="10" t="s">
        <v>27</v>
      </c>
      <c r="E453" s="21" t="str">
        <f>VLOOKUP(D453,'De Para Categoria'!A:B,2,0)</f>
        <v>Mercado</v>
      </c>
      <c r="F453" s="29">
        <v>106.13</v>
      </c>
    </row>
    <row r="454" spans="1:6" ht="15" customHeight="1" x14ac:dyDescent="0.25">
      <c r="A454" s="15">
        <v>45040</v>
      </c>
      <c r="B454" s="15" t="str">
        <f t="shared" si="7"/>
        <v>4/2023</v>
      </c>
      <c r="C454" s="23" t="s">
        <v>693</v>
      </c>
      <c r="D454" s="10" t="s">
        <v>315</v>
      </c>
      <c r="E454" s="21" t="str">
        <f>VLOOKUP(D454,'De Para Categoria'!A:B,2,0)</f>
        <v>Outros</v>
      </c>
      <c r="F454" s="29">
        <v>53.79</v>
      </c>
    </row>
    <row r="455" spans="1:6" ht="15" customHeight="1" x14ac:dyDescent="0.25">
      <c r="A455" s="15">
        <v>45039</v>
      </c>
      <c r="B455" s="15" t="str">
        <f t="shared" si="7"/>
        <v>4/2023</v>
      </c>
      <c r="C455" s="23" t="s">
        <v>693</v>
      </c>
      <c r="D455" s="10" t="s">
        <v>321</v>
      </c>
      <c r="E455" s="21" t="str">
        <f>VLOOKUP(D455,'De Para Categoria'!A:B,2,0)</f>
        <v>Outros</v>
      </c>
      <c r="F455" s="29">
        <v>164.67</v>
      </c>
    </row>
    <row r="456" spans="1:6" ht="15" customHeight="1" x14ac:dyDescent="0.25">
      <c r="A456" s="15">
        <v>45039</v>
      </c>
      <c r="B456" s="15" t="str">
        <f t="shared" si="7"/>
        <v>4/2023</v>
      </c>
      <c r="C456" s="23" t="s">
        <v>693</v>
      </c>
      <c r="D456" s="10" t="s">
        <v>322</v>
      </c>
      <c r="E456" s="21" t="str">
        <f>VLOOKUP(D456,'De Para Categoria'!A:B,2,0)</f>
        <v>Outros</v>
      </c>
      <c r="F456" s="29">
        <v>10</v>
      </c>
    </row>
    <row r="457" spans="1:6" ht="15" customHeight="1" x14ac:dyDescent="0.25">
      <c r="A457" s="15">
        <v>45039</v>
      </c>
      <c r="B457" s="15" t="str">
        <f t="shared" si="7"/>
        <v>4/2023</v>
      </c>
      <c r="C457" s="23" t="s">
        <v>693</v>
      </c>
      <c r="D457" s="10" t="s">
        <v>322</v>
      </c>
      <c r="E457" s="21" t="str">
        <f>VLOOKUP(D457,'De Para Categoria'!A:B,2,0)</f>
        <v>Outros</v>
      </c>
      <c r="F457" s="29">
        <v>10</v>
      </c>
    </row>
    <row r="458" spans="1:6" ht="15" customHeight="1" x14ac:dyDescent="0.25">
      <c r="A458" s="15">
        <v>45039</v>
      </c>
      <c r="B458" s="15" t="str">
        <f t="shared" si="7"/>
        <v>4/2023</v>
      </c>
      <c r="C458" s="23" t="s">
        <v>693</v>
      </c>
      <c r="D458" s="10" t="s">
        <v>323</v>
      </c>
      <c r="E458" s="21" t="str">
        <f>VLOOKUP(D458,'De Para Categoria'!A:B,2,0)</f>
        <v>Mercado</v>
      </c>
      <c r="F458" s="29">
        <v>66.02</v>
      </c>
    </row>
    <row r="459" spans="1:6" ht="15" customHeight="1" x14ac:dyDescent="0.25">
      <c r="A459" s="15">
        <v>45039</v>
      </c>
      <c r="B459" s="15" t="str">
        <f t="shared" si="7"/>
        <v>4/2023</v>
      </c>
      <c r="C459" s="23" t="s">
        <v>693</v>
      </c>
      <c r="D459" s="10" t="s">
        <v>324</v>
      </c>
      <c r="E459" s="21" t="str">
        <f>VLOOKUP(D459,'De Para Categoria'!A:B,2,0)</f>
        <v>Comida Fora</v>
      </c>
      <c r="F459" s="29">
        <v>114.8</v>
      </c>
    </row>
    <row r="460" spans="1:6" ht="15" customHeight="1" x14ac:dyDescent="0.25">
      <c r="A460" s="15">
        <v>45039</v>
      </c>
      <c r="B460" s="15" t="str">
        <f t="shared" si="7"/>
        <v>4/2023</v>
      </c>
      <c r="C460" s="23" t="s">
        <v>693</v>
      </c>
      <c r="D460" s="10" t="s">
        <v>325</v>
      </c>
      <c r="E460" s="21" t="str">
        <f>VLOOKUP(D460,'De Para Categoria'!A:B,2,0)</f>
        <v>Outros</v>
      </c>
      <c r="F460" s="29">
        <v>55</v>
      </c>
    </row>
    <row r="461" spans="1:6" ht="15" customHeight="1" x14ac:dyDescent="0.25">
      <c r="A461" s="15">
        <v>45039</v>
      </c>
      <c r="B461" s="15" t="str">
        <f t="shared" si="7"/>
        <v>4/2023</v>
      </c>
      <c r="C461" s="23" t="s">
        <v>693</v>
      </c>
      <c r="D461" s="10" t="s">
        <v>201</v>
      </c>
      <c r="E461" s="21" t="str">
        <f>VLOOKUP(D461,'De Para Categoria'!A:B,2,0)</f>
        <v>Transporte</v>
      </c>
      <c r="F461" s="29">
        <v>9.92</v>
      </c>
    </row>
    <row r="462" spans="1:6" ht="15" customHeight="1" x14ac:dyDescent="0.25">
      <c r="A462" s="15">
        <v>44954</v>
      </c>
      <c r="B462" s="15" t="str">
        <f t="shared" si="7"/>
        <v>1/2023</v>
      </c>
      <c r="C462" s="23" t="s">
        <v>693</v>
      </c>
      <c r="D462" s="10" t="s">
        <v>326</v>
      </c>
      <c r="E462" s="21" t="str">
        <f>VLOOKUP(D462,'De Para Categoria'!A:B,2,0)</f>
        <v>Educação</v>
      </c>
      <c r="F462" s="29">
        <v>310.11</v>
      </c>
    </row>
    <row r="463" spans="1:6" ht="15" customHeight="1" x14ac:dyDescent="0.25">
      <c r="A463" s="15">
        <v>44939</v>
      </c>
      <c r="B463" s="15" t="str">
        <f t="shared" si="7"/>
        <v>1/2023</v>
      </c>
      <c r="C463" s="23" t="s">
        <v>693</v>
      </c>
      <c r="D463" s="10" t="s">
        <v>327</v>
      </c>
      <c r="E463" s="21" t="str">
        <f>VLOOKUP(D463,'De Para Categoria'!A:B,2,0)</f>
        <v>Educação</v>
      </c>
      <c r="F463" s="29">
        <v>85</v>
      </c>
    </row>
    <row r="464" spans="1:6" ht="15" customHeight="1" x14ac:dyDescent="0.25">
      <c r="A464" s="15">
        <v>44879</v>
      </c>
      <c r="B464" s="15" t="str">
        <f t="shared" si="7"/>
        <v>11/2022</v>
      </c>
      <c r="C464" s="23" t="s">
        <v>693</v>
      </c>
      <c r="D464" s="10" t="s">
        <v>328</v>
      </c>
      <c r="E464" s="21" t="str">
        <f>VLOOKUP(D464,'De Para Categoria'!A:B,2,0)</f>
        <v>Outros</v>
      </c>
      <c r="F464" s="29">
        <v>479.13</v>
      </c>
    </row>
    <row r="465" spans="1:6" ht="15" customHeight="1" x14ac:dyDescent="0.25">
      <c r="A465" s="15">
        <v>44798</v>
      </c>
      <c r="B465" s="15" t="str">
        <f t="shared" si="7"/>
        <v>8/2022</v>
      </c>
      <c r="C465" s="23" t="s">
        <v>693</v>
      </c>
      <c r="D465" s="10" t="s">
        <v>329</v>
      </c>
      <c r="E465" s="21" t="str">
        <f>VLOOKUP(D465,'De Para Categoria'!A:B,2,0)</f>
        <v>Outros</v>
      </c>
      <c r="F465" s="29">
        <v>239.9</v>
      </c>
    </row>
    <row r="466" spans="1:6" ht="15" customHeight="1" x14ac:dyDescent="0.25">
      <c r="A466" s="15">
        <v>45066</v>
      </c>
      <c r="B466" s="15" t="str">
        <f t="shared" si="7"/>
        <v>5/2023</v>
      </c>
      <c r="C466" s="23" t="s">
        <v>693</v>
      </c>
      <c r="D466" s="10" t="s">
        <v>330</v>
      </c>
      <c r="E466" s="21" t="str">
        <f>VLOOKUP(D466,'De Para Categoria'!A:B,2,0)</f>
        <v>Outros</v>
      </c>
      <c r="F466" s="29">
        <v>139.99</v>
      </c>
    </row>
    <row r="467" spans="1:6" ht="15" customHeight="1" x14ac:dyDescent="0.25">
      <c r="A467" s="15">
        <v>45048</v>
      </c>
      <c r="B467" s="15" t="str">
        <f t="shared" si="7"/>
        <v>5/2023</v>
      </c>
      <c r="C467" s="23" t="s">
        <v>693</v>
      </c>
      <c r="D467" s="10" t="s">
        <v>331</v>
      </c>
      <c r="E467" s="21" t="str">
        <f>VLOOKUP(D467,'De Para Categoria'!A:B,2,0)</f>
        <v>Outros</v>
      </c>
      <c r="F467" s="29">
        <v>149.37</v>
      </c>
    </row>
    <row r="468" spans="1:6" ht="15" customHeight="1" x14ac:dyDescent="0.25">
      <c r="A468" s="15">
        <v>45043</v>
      </c>
      <c r="B468" s="15" t="str">
        <f t="shared" si="7"/>
        <v>4/2023</v>
      </c>
      <c r="C468" s="23" t="s">
        <v>693</v>
      </c>
      <c r="D468" s="10" t="s">
        <v>332</v>
      </c>
      <c r="E468" s="21" t="str">
        <f>VLOOKUP(D468,'De Para Categoria'!A:B,2,0)</f>
        <v>Outros</v>
      </c>
      <c r="F468" s="29">
        <v>137.85</v>
      </c>
    </row>
    <row r="469" spans="1:6" ht="15" customHeight="1" x14ac:dyDescent="0.25">
      <c r="A469" s="15">
        <v>45043</v>
      </c>
      <c r="B469" s="15" t="str">
        <f t="shared" si="7"/>
        <v>4/2023</v>
      </c>
      <c r="C469" s="23" t="s">
        <v>693</v>
      </c>
      <c r="D469" s="10" t="s">
        <v>333</v>
      </c>
      <c r="E469" s="21" t="str">
        <f>VLOOKUP(D469,'De Para Categoria'!A:B,2,0)</f>
        <v>Outros</v>
      </c>
      <c r="F469" s="29">
        <v>7</v>
      </c>
    </row>
    <row r="470" spans="1:6" ht="15" customHeight="1" x14ac:dyDescent="0.25">
      <c r="A470" s="15">
        <v>45066</v>
      </c>
      <c r="B470" s="15" t="str">
        <f t="shared" si="7"/>
        <v>5/2023</v>
      </c>
      <c r="C470" s="23" t="s">
        <v>693</v>
      </c>
      <c r="D470" s="10" t="s">
        <v>130</v>
      </c>
      <c r="E470" s="21" t="str">
        <f>VLOOKUP(D470,'De Para Categoria'!A:B,2,0)</f>
        <v>Comida Fora</v>
      </c>
      <c r="F470" s="29">
        <v>65.47</v>
      </c>
    </row>
    <row r="471" spans="1:6" ht="15" customHeight="1" x14ac:dyDescent="0.25">
      <c r="A471" s="15">
        <v>45066</v>
      </c>
      <c r="B471" s="15" t="str">
        <f t="shared" si="7"/>
        <v>5/2023</v>
      </c>
      <c r="C471" s="23" t="s">
        <v>693</v>
      </c>
      <c r="D471" s="10" t="s">
        <v>64</v>
      </c>
      <c r="E471" s="21" t="str">
        <f>VLOOKUP(D471,'De Para Categoria'!A:B,2,0)</f>
        <v>Outros</v>
      </c>
      <c r="F471" s="29">
        <v>25</v>
      </c>
    </row>
    <row r="472" spans="1:6" ht="15" customHeight="1" x14ac:dyDescent="0.25">
      <c r="A472" s="15">
        <v>45066</v>
      </c>
      <c r="B472" s="15" t="str">
        <f t="shared" si="7"/>
        <v>5/2023</v>
      </c>
      <c r="C472" s="23" t="s">
        <v>693</v>
      </c>
      <c r="D472" s="10" t="s">
        <v>63</v>
      </c>
      <c r="E472" s="21" t="str">
        <f>VLOOKUP(D472,'De Para Categoria'!A:B,2,0)</f>
        <v>Comida Fora</v>
      </c>
      <c r="F472" s="29">
        <v>32.159999999999997</v>
      </c>
    </row>
    <row r="473" spans="1:6" ht="15" customHeight="1" x14ac:dyDescent="0.25">
      <c r="A473" s="15">
        <v>45064</v>
      </c>
      <c r="B473" s="15" t="str">
        <f t="shared" si="7"/>
        <v>5/2023</v>
      </c>
      <c r="C473" s="23" t="s">
        <v>693</v>
      </c>
      <c r="D473" s="10" t="s">
        <v>62</v>
      </c>
      <c r="E473" s="21" t="str">
        <f>VLOOKUP(D473,'De Para Categoria'!A:B,2,0)</f>
        <v>Pet</v>
      </c>
      <c r="F473" s="29">
        <v>283.77999999999997</v>
      </c>
    </row>
    <row r="474" spans="1:6" ht="15" customHeight="1" x14ac:dyDescent="0.25">
      <c r="A474" s="15">
        <v>45063</v>
      </c>
      <c r="B474" s="15" t="str">
        <f t="shared" si="7"/>
        <v>5/2023</v>
      </c>
      <c r="C474" s="23" t="s">
        <v>693</v>
      </c>
      <c r="D474" s="10" t="s">
        <v>334</v>
      </c>
      <c r="E474" s="21" t="str">
        <f>VLOOKUP(D474,'De Para Categoria'!A:B,2,0)</f>
        <v>Pet</v>
      </c>
      <c r="F474" s="29">
        <v>33</v>
      </c>
    </row>
    <row r="475" spans="1:6" ht="15" customHeight="1" x14ac:dyDescent="0.25">
      <c r="A475" s="15">
        <v>45063</v>
      </c>
      <c r="B475" s="15" t="str">
        <f t="shared" si="7"/>
        <v>5/2023</v>
      </c>
      <c r="C475" s="23" t="s">
        <v>693</v>
      </c>
      <c r="D475" s="10" t="s">
        <v>34</v>
      </c>
      <c r="E475" s="21" t="str">
        <f>VLOOKUP(D475,'De Para Categoria'!A:B,2,0)</f>
        <v>Comida Fora</v>
      </c>
      <c r="F475" s="29">
        <v>113.3</v>
      </c>
    </row>
    <row r="476" spans="1:6" ht="15" customHeight="1" x14ac:dyDescent="0.25">
      <c r="A476" s="15">
        <v>45061</v>
      </c>
      <c r="B476" s="15" t="str">
        <f t="shared" si="7"/>
        <v>5/2023</v>
      </c>
      <c r="C476" s="23" t="s">
        <v>693</v>
      </c>
      <c r="D476" s="10" t="s">
        <v>83</v>
      </c>
      <c r="E476" s="21" t="str">
        <f>VLOOKUP(D476,'De Para Categoria'!A:B,2,0)</f>
        <v>Outros</v>
      </c>
      <c r="F476" s="29">
        <v>63.1</v>
      </c>
    </row>
    <row r="477" spans="1:6" ht="15" customHeight="1" x14ac:dyDescent="0.25">
      <c r="A477" s="15">
        <v>45060</v>
      </c>
      <c r="B477" s="15" t="str">
        <f t="shared" si="7"/>
        <v>5/2023</v>
      </c>
      <c r="C477" s="23" t="s">
        <v>693</v>
      </c>
      <c r="D477" s="10" t="s">
        <v>335</v>
      </c>
      <c r="E477" s="21" t="str">
        <f>VLOOKUP(D477,'De Para Categoria'!A:B,2,0)</f>
        <v>Outros</v>
      </c>
      <c r="F477" s="29">
        <v>6.5</v>
      </c>
    </row>
    <row r="478" spans="1:6" ht="15" customHeight="1" x14ac:dyDescent="0.25">
      <c r="A478" s="15">
        <v>45060</v>
      </c>
      <c r="B478" s="15" t="str">
        <f t="shared" si="7"/>
        <v>5/2023</v>
      </c>
      <c r="C478" s="23" t="s">
        <v>693</v>
      </c>
      <c r="D478" s="10" t="s">
        <v>335</v>
      </c>
      <c r="E478" s="21" t="str">
        <f>VLOOKUP(D478,'De Para Categoria'!A:B,2,0)</f>
        <v>Outros</v>
      </c>
      <c r="F478" s="29">
        <v>51.66</v>
      </c>
    </row>
    <row r="479" spans="1:6" ht="15" customHeight="1" x14ac:dyDescent="0.25">
      <c r="A479" s="15">
        <v>45058</v>
      </c>
      <c r="B479" s="15" t="str">
        <f t="shared" si="7"/>
        <v>5/2023</v>
      </c>
      <c r="C479" s="23" t="s">
        <v>693</v>
      </c>
      <c r="D479" s="10" t="s">
        <v>336</v>
      </c>
      <c r="E479" s="21" t="str">
        <f>VLOOKUP(D479,'De Para Categoria'!A:B,2,0)</f>
        <v>Mercado</v>
      </c>
      <c r="F479" s="29">
        <v>17</v>
      </c>
    </row>
    <row r="480" spans="1:6" ht="15" customHeight="1" x14ac:dyDescent="0.25">
      <c r="A480" s="15">
        <v>45058</v>
      </c>
      <c r="B480" s="15" t="str">
        <f t="shared" si="7"/>
        <v>5/2023</v>
      </c>
      <c r="C480" s="23" t="s">
        <v>693</v>
      </c>
      <c r="D480" s="10" t="s">
        <v>27</v>
      </c>
      <c r="E480" s="21" t="str">
        <f>VLOOKUP(D480,'De Para Categoria'!A:B,2,0)</f>
        <v>Mercado</v>
      </c>
      <c r="F480" s="29">
        <v>147.99</v>
      </c>
    </row>
    <row r="481" spans="1:6" ht="15" customHeight="1" x14ac:dyDescent="0.25">
      <c r="A481" s="15">
        <v>45058</v>
      </c>
      <c r="B481" s="15" t="str">
        <f t="shared" si="7"/>
        <v>5/2023</v>
      </c>
      <c r="C481" s="23" t="s">
        <v>693</v>
      </c>
      <c r="D481" s="10" t="s">
        <v>132</v>
      </c>
      <c r="E481" s="21" t="str">
        <f>VLOOKUP(D481,'De Para Categoria'!A:B,2,0)</f>
        <v>Outros</v>
      </c>
      <c r="F481" s="29">
        <v>72.97</v>
      </c>
    </row>
    <row r="482" spans="1:6" ht="15" customHeight="1" x14ac:dyDescent="0.25">
      <c r="A482" s="15">
        <v>45058</v>
      </c>
      <c r="B482" s="15" t="str">
        <f t="shared" si="7"/>
        <v>5/2023</v>
      </c>
      <c r="C482" s="23" t="s">
        <v>693</v>
      </c>
      <c r="D482" s="10" t="s">
        <v>125</v>
      </c>
      <c r="E482" s="21" t="str">
        <f>VLOOKUP(D482,'De Para Categoria'!A:B,2,0)</f>
        <v>Outros</v>
      </c>
      <c r="F482" s="29">
        <v>173.98</v>
      </c>
    </row>
    <row r="483" spans="1:6" ht="15" customHeight="1" x14ac:dyDescent="0.25">
      <c r="A483" s="15">
        <v>45057</v>
      </c>
      <c r="B483" s="15" t="str">
        <f t="shared" si="7"/>
        <v>5/2023</v>
      </c>
      <c r="C483" s="23" t="s">
        <v>693</v>
      </c>
      <c r="D483" s="10" t="s">
        <v>252</v>
      </c>
      <c r="E483" s="21" t="str">
        <f>VLOOKUP(D483,'De Para Categoria'!A:B,2,0)</f>
        <v>Comida Fora</v>
      </c>
      <c r="F483" s="29">
        <v>15.36</v>
      </c>
    </row>
    <row r="484" spans="1:6" ht="15" customHeight="1" x14ac:dyDescent="0.25">
      <c r="A484" s="15">
        <v>45056</v>
      </c>
      <c r="B484" s="15" t="str">
        <f t="shared" si="7"/>
        <v>5/2023</v>
      </c>
      <c r="C484" s="23" t="s">
        <v>693</v>
      </c>
      <c r="D484" s="10" t="s">
        <v>63</v>
      </c>
      <c r="E484" s="21" t="str">
        <f>VLOOKUP(D484,'De Para Categoria'!A:B,2,0)</f>
        <v>Comida Fora</v>
      </c>
      <c r="F484" s="29">
        <v>34.07</v>
      </c>
    </row>
    <row r="485" spans="1:6" ht="15" customHeight="1" x14ac:dyDescent="0.25">
      <c r="A485" s="15">
        <v>45054</v>
      </c>
      <c r="B485" s="15" t="str">
        <f t="shared" si="7"/>
        <v>5/2023</v>
      </c>
      <c r="C485" s="23" t="s">
        <v>693</v>
      </c>
      <c r="D485" s="10" t="s">
        <v>112</v>
      </c>
      <c r="E485" s="21" t="str">
        <f>VLOOKUP(D485,'De Para Categoria'!A:B,2,0)</f>
        <v>Comida Fora</v>
      </c>
      <c r="F485" s="29">
        <v>12</v>
      </c>
    </row>
    <row r="486" spans="1:6" ht="15" customHeight="1" x14ac:dyDescent="0.25">
      <c r="A486" s="15">
        <v>45054</v>
      </c>
      <c r="B486" s="15" t="str">
        <f t="shared" si="7"/>
        <v>5/2023</v>
      </c>
      <c r="C486" s="23" t="s">
        <v>693</v>
      </c>
      <c r="D486" s="10" t="s">
        <v>111</v>
      </c>
      <c r="E486" s="21" t="str">
        <f>VLOOKUP(D486,'De Para Categoria'!A:B,2,0)</f>
        <v>Comida Fora</v>
      </c>
      <c r="F486" s="29">
        <v>57</v>
      </c>
    </row>
    <row r="487" spans="1:6" ht="15" customHeight="1" x14ac:dyDescent="0.25">
      <c r="A487" s="15">
        <v>45053</v>
      </c>
      <c r="B487" s="15" t="str">
        <f t="shared" si="7"/>
        <v>5/2023</v>
      </c>
      <c r="C487" s="23" t="s">
        <v>693</v>
      </c>
      <c r="D487" s="10" t="s">
        <v>112</v>
      </c>
      <c r="E487" s="21" t="str">
        <f>VLOOKUP(D487,'De Para Categoria'!A:B,2,0)</f>
        <v>Comida Fora</v>
      </c>
      <c r="F487" s="29">
        <v>30</v>
      </c>
    </row>
    <row r="488" spans="1:6" ht="15" customHeight="1" x14ac:dyDescent="0.25">
      <c r="A488" s="15">
        <v>45053</v>
      </c>
      <c r="B488" s="15" t="str">
        <f t="shared" si="7"/>
        <v>5/2023</v>
      </c>
      <c r="C488" s="23" t="s">
        <v>693</v>
      </c>
      <c r="D488" s="10" t="s">
        <v>253</v>
      </c>
      <c r="E488" s="21" t="str">
        <f>VLOOKUP(D488,'De Para Categoria'!A:B,2,0)</f>
        <v>Farmácia</v>
      </c>
      <c r="F488" s="29">
        <v>26.87</v>
      </c>
    </row>
    <row r="489" spans="1:6" ht="15" customHeight="1" x14ac:dyDescent="0.25">
      <c r="A489" s="15">
        <v>45051</v>
      </c>
      <c r="B489" s="15" t="str">
        <f t="shared" si="7"/>
        <v>5/2023</v>
      </c>
      <c r="C489" s="23" t="s">
        <v>693</v>
      </c>
      <c r="D489" s="10" t="s">
        <v>337</v>
      </c>
      <c r="E489" s="21" t="str">
        <f>VLOOKUP(D489,'De Para Categoria'!A:B,2,0)</f>
        <v>Comida Fora</v>
      </c>
      <c r="F489" s="29">
        <v>22</v>
      </c>
    </row>
    <row r="490" spans="1:6" ht="15" customHeight="1" x14ac:dyDescent="0.25">
      <c r="A490" s="15">
        <v>45050</v>
      </c>
      <c r="B490" s="15" t="str">
        <f t="shared" si="7"/>
        <v>5/2023</v>
      </c>
      <c r="C490" s="23" t="s">
        <v>693</v>
      </c>
      <c r="D490" s="10" t="s">
        <v>307</v>
      </c>
      <c r="E490" s="21" t="str">
        <f>VLOOKUP(D490,'De Para Categoria'!A:B,2,0)</f>
        <v>Outros</v>
      </c>
      <c r="F490" s="29">
        <v>74.959999999999994</v>
      </c>
    </row>
    <row r="491" spans="1:6" ht="15" customHeight="1" x14ac:dyDescent="0.25">
      <c r="A491" s="15">
        <v>45050</v>
      </c>
      <c r="B491" s="15" t="str">
        <f t="shared" si="7"/>
        <v>5/2023</v>
      </c>
      <c r="C491" s="23" t="s">
        <v>693</v>
      </c>
      <c r="D491" s="10" t="s">
        <v>338</v>
      </c>
      <c r="E491" s="21" t="str">
        <f>VLOOKUP(D491,'De Para Categoria'!A:B,2,0)</f>
        <v>Comida Fora</v>
      </c>
      <c r="F491" s="29">
        <v>9.5</v>
      </c>
    </row>
    <row r="492" spans="1:6" ht="15" customHeight="1" x14ac:dyDescent="0.25">
      <c r="A492" s="15">
        <v>45050</v>
      </c>
      <c r="B492" s="15" t="str">
        <f t="shared" si="7"/>
        <v>5/2023</v>
      </c>
      <c r="C492" s="23" t="s">
        <v>693</v>
      </c>
      <c r="D492" s="10" t="s">
        <v>339</v>
      </c>
      <c r="E492" s="21" t="str">
        <f>VLOOKUP(D492,'De Para Categoria'!A:B,2,0)</f>
        <v>Outros</v>
      </c>
      <c r="F492" s="29">
        <v>3400</v>
      </c>
    </row>
    <row r="493" spans="1:6" ht="15" customHeight="1" x14ac:dyDescent="0.25">
      <c r="A493" s="15">
        <v>45049</v>
      </c>
      <c r="B493" s="15" t="str">
        <f t="shared" si="7"/>
        <v>5/2023</v>
      </c>
      <c r="C493" s="23" t="s">
        <v>693</v>
      </c>
      <c r="D493" s="10" t="s">
        <v>340</v>
      </c>
      <c r="E493" s="21" t="str">
        <f>VLOOKUP(D493,'De Para Categoria'!A:B,2,0)</f>
        <v>Comida Fora</v>
      </c>
      <c r="F493" s="29">
        <v>82</v>
      </c>
    </row>
    <row r="494" spans="1:6" ht="15" customHeight="1" x14ac:dyDescent="0.25">
      <c r="A494" s="15">
        <v>45049</v>
      </c>
      <c r="B494" s="15" t="str">
        <f t="shared" si="7"/>
        <v>5/2023</v>
      </c>
      <c r="C494" s="23" t="s">
        <v>693</v>
      </c>
      <c r="D494" s="10" t="s">
        <v>67</v>
      </c>
      <c r="E494" s="21" t="str">
        <f>VLOOKUP(D494,'De Para Categoria'!A:B,2,0)</f>
        <v>Outros</v>
      </c>
      <c r="F494" s="29">
        <v>55.7</v>
      </c>
    </row>
    <row r="495" spans="1:6" ht="15" customHeight="1" x14ac:dyDescent="0.25">
      <c r="A495" s="15">
        <v>45049</v>
      </c>
      <c r="B495" s="15" t="str">
        <f t="shared" si="7"/>
        <v>5/2023</v>
      </c>
      <c r="C495" s="23" t="s">
        <v>693</v>
      </c>
      <c r="D495" s="10" t="s">
        <v>341</v>
      </c>
      <c r="E495" s="21" t="str">
        <f>VLOOKUP(D495,'De Para Categoria'!A:B,2,0)</f>
        <v>Outros</v>
      </c>
      <c r="F495" s="29">
        <v>7</v>
      </c>
    </row>
    <row r="496" spans="1:6" ht="15" customHeight="1" x14ac:dyDescent="0.25">
      <c r="A496" s="15">
        <v>45049</v>
      </c>
      <c r="B496" s="15" t="str">
        <f t="shared" si="7"/>
        <v>5/2023</v>
      </c>
      <c r="C496" s="23" t="s">
        <v>693</v>
      </c>
      <c r="D496" s="10" t="s">
        <v>132</v>
      </c>
      <c r="E496" s="21" t="str">
        <f>VLOOKUP(D496,'De Para Categoria'!A:B,2,0)</f>
        <v>Outros</v>
      </c>
      <c r="F496" s="29">
        <v>84.98</v>
      </c>
    </row>
    <row r="497" spans="1:6" ht="15" customHeight="1" x14ac:dyDescent="0.25">
      <c r="A497" s="15">
        <v>45047</v>
      </c>
      <c r="B497" s="15" t="str">
        <f t="shared" si="7"/>
        <v>5/2023</v>
      </c>
      <c r="C497" s="23" t="s">
        <v>693</v>
      </c>
      <c r="D497" s="10" t="s">
        <v>157</v>
      </c>
      <c r="E497" s="21" t="str">
        <f>VLOOKUP(D497,'De Para Categoria'!A:B,2,0)</f>
        <v>Farmácia</v>
      </c>
      <c r="F497" s="29">
        <v>46.99</v>
      </c>
    </row>
    <row r="498" spans="1:6" ht="15" customHeight="1" x14ac:dyDescent="0.25">
      <c r="A498" s="15">
        <v>45046</v>
      </c>
      <c r="B498" s="15" t="str">
        <f t="shared" si="7"/>
        <v>4/2023</v>
      </c>
      <c r="C498" s="23" t="s">
        <v>693</v>
      </c>
      <c r="D498" s="10" t="s">
        <v>342</v>
      </c>
      <c r="E498" s="21" t="str">
        <f>VLOOKUP(D498,'De Para Categoria'!A:B,2,0)</f>
        <v>Outros</v>
      </c>
      <c r="F498" s="29">
        <v>68</v>
      </c>
    </row>
    <row r="499" spans="1:6" ht="15" customHeight="1" x14ac:dyDescent="0.25">
      <c r="A499" s="15">
        <v>45046</v>
      </c>
      <c r="B499" s="15" t="str">
        <f t="shared" si="7"/>
        <v>4/2023</v>
      </c>
      <c r="C499" s="23" t="s">
        <v>693</v>
      </c>
      <c r="D499" s="10" t="s">
        <v>343</v>
      </c>
      <c r="E499" s="21" t="str">
        <f>VLOOKUP(D499,'De Para Categoria'!A:B,2,0)</f>
        <v>Outros</v>
      </c>
      <c r="F499" s="29">
        <v>60</v>
      </c>
    </row>
    <row r="500" spans="1:6" ht="15" customHeight="1" x14ac:dyDescent="0.25">
      <c r="A500" s="15">
        <v>45040</v>
      </c>
      <c r="B500" s="15" t="str">
        <f t="shared" si="7"/>
        <v>4/2023</v>
      </c>
      <c r="C500" s="23" t="s">
        <v>693</v>
      </c>
      <c r="D500" s="10" t="s">
        <v>344</v>
      </c>
      <c r="E500" s="21" t="str">
        <f>VLOOKUP(D500,'De Para Categoria'!A:B,2,0)</f>
        <v>Comida Fora</v>
      </c>
      <c r="F500" s="29">
        <v>122.78</v>
      </c>
    </row>
    <row r="501" spans="1:6" ht="15" customHeight="1" x14ac:dyDescent="0.25">
      <c r="A501" s="15">
        <v>45040</v>
      </c>
      <c r="B501" s="15" t="str">
        <f t="shared" si="7"/>
        <v>4/2023</v>
      </c>
      <c r="C501" s="23" t="s">
        <v>693</v>
      </c>
      <c r="D501" s="10" t="s">
        <v>345</v>
      </c>
      <c r="E501" s="21" t="str">
        <f>VLOOKUP(D501,'De Para Categoria'!A:B,2,0)</f>
        <v>Mercado</v>
      </c>
      <c r="F501" s="29">
        <v>134.5</v>
      </c>
    </row>
    <row r="502" spans="1:6" ht="15" customHeight="1" x14ac:dyDescent="0.25">
      <c r="A502" s="15">
        <v>45039</v>
      </c>
      <c r="B502" s="15" t="str">
        <f t="shared" si="7"/>
        <v>4/2023</v>
      </c>
      <c r="C502" s="23" t="s">
        <v>693</v>
      </c>
      <c r="D502" s="10" t="s">
        <v>346</v>
      </c>
      <c r="E502" s="21" t="str">
        <f>VLOOKUP(D502,'De Para Categoria'!A:B,2,0)</f>
        <v>Outros</v>
      </c>
      <c r="F502" s="29">
        <v>4.49</v>
      </c>
    </row>
    <row r="503" spans="1:6" ht="15" customHeight="1" x14ac:dyDescent="0.25">
      <c r="A503" s="15">
        <v>44946</v>
      </c>
      <c r="B503" s="15" t="str">
        <f t="shared" si="7"/>
        <v>1/2023</v>
      </c>
      <c r="C503" s="23" t="s">
        <v>693</v>
      </c>
      <c r="D503" s="10" t="s">
        <v>347</v>
      </c>
      <c r="E503" s="21" t="str">
        <f>VLOOKUP(D503,'De Para Categoria'!A:B,2,0)</f>
        <v>Outros</v>
      </c>
      <c r="F503" s="29">
        <v>70.599999999999994</v>
      </c>
    </row>
    <row r="504" spans="1:6" ht="15" customHeight="1" x14ac:dyDescent="0.25">
      <c r="A504" s="15">
        <v>45039</v>
      </c>
      <c r="B504" s="15" t="str">
        <f t="shared" si="7"/>
        <v>4/2023</v>
      </c>
      <c r="C504" s="23" t="s">
        <v>694</v>
      </c>
      <c r="D504" s="10" t="s">
        <v>349</v>
      </c>
      <c r="E504" s="21" t="str">
        <f>VLOOKUP(D504,'De Para Categoria'!A:B,2,0)</f>
        <v>Comida Fora</v>
      </c>
      <c r="F504" s="29">
        <v>24</v>
      </c>
    </row>
    <row r="505" spans="1:6" ht="15" customHeight="1" x14ac:dyDescent="0.25">
      <c r="A505" s="15">
        <v>45038</v>
      </c>
      <c r="B505" s="15" t="str">
        <f t="shared" si="7"/>
        <v>4/2023</v>
      </c>
      <c r="C505" s="23" t="s">
        <v>694</v>
      </c>
      <c r="D505" s="10" t="s">
        <v>350</v>
      </c>
      <c r="E505" s="21" t="str">
        <f>VLOOKUP(D505,'De Para Categoria'!A:B,2,0)</f>
        <v>Outros</v>
      </c>
      <c r="F505" s="29">
        <v>56</v>
      </c>
    </row>
    <row r="506" spans="1:6" ht="15" customHeight="1" x14ac:dyDescent="0.25">
      <c r="A506" s="15">
        <v>45038</v>
      </c>
      <c r="B506" s="15" t="str">
        <f t="shared" si="7"/>
        <v>4/2023</v>
      </c>
      <c r="C506" s="23" t="s">
        <v>694</v>
      </c>
      <c r="D506" s="10" t="s">
        <v>201</v>
      </c>
      <c r="E506" s="21" t="str">
        <f>VLOOKUP(D506,'De Para Categoria'!A:B,2,0)</f>
        <v>Transporte</v>
      </c>
      <c r="F506" s="29">
        <v>9.91</v>
      </c>
    </row>
    <row r="507" spans="1:6" ht="15" customHeight="1" x14ac:dyDescent="0.25">
      <c r="A507" s="15">
        <v>45038</v>
      </c>
      <c r="B507" s="15" t="str">
        <f t="shared" si="7"/>
        <v>4/2023</v>
      </c>
      <c r="C507" s="23" t="s">
        <v>694</v>
      </c>
      <c r="D507" s="10" t="s">
        <v>351</v>
      </c>
      <c r="E507" s="21" t="str">
        <f>VLOOKUP(D507,'De Para Categoria'!A:B,2,0)</f>
        <v>Comida Fora</v>
      </c>
      <c r="F507" s="29">
        <v>12</v>
      </c>
    </row>
    <row r="508" spans="1:6" ht="15" customHeight="1" x14ac:dyDescent="0.25">
      <c r="A508" s="15">
        <v>45038</v>
      </c>
      <c r="B508" s="15" t="str">
        <f t="shared" si="7"/>
        <v>4/2023</v>
      </c>
      <c r="C508" s="23" t="s">
        <v>694</v>
      </c>
      <c r="D508" s="10" t="s">
        <v>352</v>
      </c>
      <c r="E508" s="21" t="str">
        <f>VLOOKUP(D508,'De Para Categoria'!A:B,2,0)</f>
        <v>Comida Fora</v>
      </c>
      <c r="F508" s="29">
        <v>22</v>
      </c>
    </row>
    <row r="509" spans="1:6" ht="15" customHeight="1" x14ac:dyDescent="0.25">
      <c r="A509" s="15">
        <v>45038</v>
      </c>
      <c r="B509" s="15" t="str">
        <f t="shared" si="7"/>
        <v>4/2023</v>
      </c>
      <c r="C509" s="23" t="s">
        <v>694</v>
      </c>
      <c r="D509" s="10" t="s">
        <v>353</v>
      </c>
      <c r="E509" s="21" t="str">
        <f>VLOOKUP(D509,'De Para Categoria'!A:B,2,0)</f>
        <v>Comida Fora</v>
      </c>
      <c r="F509" s="29">
        <v>37</v>
      </c>
    </row>
    <row r="510" spans="1:6" ht="15" customHeight="1" x14ac:dyDescent="0.25">
      <c r="A510" s="15">
        <v>45038</v>
      </c>
      <c r="B510" s="15" t="str">
        <f t="shared" si="7"/>
        <v>4/2023</v>
      </c>
      <c r="C510" s="23" t="s">
        <v>694</v>
      </c>
      <c r="D510" s="10" t="s">
        <v>201</v>
      </c>
      <c r="E510" s="21" t="str">
        <f>VLOOKUP(D510,'De Para Categoria'!A:B,2,0)</f>
        <v>Transporte</v>
      </c>
      <c r="F510" s="29">
        <v>9.98</v>
      </c>
    </row>
    <row r="511" spans="1:6" ht="15" customHeight="1" x14ac:dyDescent="0.25">
      <c r="A511" s="15">
        <v>45037</v>
      </c>
      <c r="B511" s="15" t="str">
        <f t="shared" si="7"/>
        <v>4/2023</v>
      </c>
      <c r="C511" s="23" t="s">
        <v>694</v>
      </c>
      <c r="D511" s="10" t="s">
        <v>201</v>
      </c>
      <c r="E511" s="21" t="str">
        <f>VLOOKUP(D511,'De Para Categoria'!A:B,2,0)</f>
        <v>Transporte</v>
      </c>
      <c r="F511" s="29">
        <v>6.05</v>
      </c>
    </row>
    <row r="512" spans="1:6" ht="15" customHeight="1" x14ac:dyDescent="0.25">
      <c r="A512" s="15">
        <v>45037</v>
      </c>
      <c r="B512" s="15" t="str">
        <f t="shared" si="7"/>
        <v>4/2023</v>
      </c>
      <c r="C512" s="23" t="s">
        <v>694</v>
      </c>
      <c r="D512" s="10" t="s">
        <v>354</v>
      </c>
      <c r="E512" s="21" t="str">
        <f>VLOOKUP(D512,'De Para Categoria'!A:B,2,0)</f>
        <v>Comida Fora</v>
      </c>
      <c r="F512" s="29">
        <v>190.27</v>
      </c>
    </row>
    <row r="513" spans="1:6" ht="15" customHeight="1" x14ac:dyDescent="0.25">
      <c r="A513" s="15">
        <v>45037</v>
      </c>
      <c r="B513" s="15" t="str">
        <f t="shared" si="7"/>
        <v>4/2023</v>
      </c>
      <c r="C513" s="23" t="s">
        <v>694</v>
      </c>
      <c r="D513" s="10" t="s">
        <v>355</v>
      </c>
      <c r="E513" s="21" t="str">
        <f>VLOOKUP(D513,'De Para Categoria'!A:B,2,0)</f>
        <v>Transporte</v>
      </c>
      <c r="F513" s="29">
        <v>40.97</v>
      </c>
    </row>
    <row r="514" spans="1:6" ht="15" customHeight="1" x14ac:dyDescent="0.25">
      <c r="A514" s="15">
        <v>45037</v>
      </c>
      <c r="B514" s="15" t="str">
        <f t="shared" si="7"/>
        <v>4/2023</v>
      </c>
      <c r="C514" s="23" t="s">
        <v>694</v>
      </c>
      <c r="D514" s="10" t="s">
        <v>356</v>
      </c>
      <c r="E514" s="21" t="str">
        <f>VLOOKUP(D514,'De Para Categoria'!A:B,2,0)</f>
        <v>Mercado</v>
      </c>
      <c r="F514" s="29">
        <v>17.36</v>
      </c>
    </row>
    <row r="515" spans="1:6" ht="15" customHeight="1" x14ac:dyDescent="0.25">
      <c r="A515" s="15">
        <v>45037</v>
      </c>
      <c r="B515" s="15" t="str">
        <f t="shared" ref="B515:B578" si="8">MONTH(A515)&amp;"/"&amp;YEAR(A515)</f>
        <v>4/2023</v>
      </c>
      <c r="C515" s="23" t="s">
        <v>694</v>
      </c>
      <c r="D515" s="10" t="s">
        <v>201</v>
      </c>
      <c r="E515" s="21" t="str">
        <f>VLOOKUP(D515,'De Para Categoria'!A:B,2,0)</f>
        <v>Transporte</v>
      </c>
      <c r="F515" s="29">
        <v>9.9499999999999993</v>
      </c>
    </row>
    <row r="516" spans="1:6" ht="15" customHeight="1" x14ac:dyDescent="0.25">
      <c r="A516" s="15">
        <v>45036</v>
      </c>
      <c r="B516" s="15" t="str">
        <f t="shared" si="8"/>
        <v>4/2023</v>
      </c>
      <c r="C516" s="23" t="s">
        <v>694</v>
      </c>
      <c r="D516" s="10" t="s">
        <v>357</v>
      </c>
      <c r="E516" s="21" t="str">
        <f>VLOOKUP(D516,'De Para Categoria'!A:B,2,0)</f>
        <v>Comida Fora</v>
      </c>
      <c r="F516" s="29">
        <v>45.9</v>
      </c>
    </row>
    <row r="517" spans="1:6" ht="15" customHeight="1" x14ac:dyDescent="0.25">
      <c r="A517" s="15">
        <v>45036</v>
      </c>
      <c r="B517" s="15" t="str">
        <f t="shared" si="8"/>
        <v>4/2023</v>
      </c>
      <c r="C517" s="23" t="s">
        <v>694</v>
      </c>
      <c r="D517" s="10" t="s">
        <v>34</v>
      </c>
      <c r="E517" s="21" t="str">
        <f>VLOOKUP(D517,'De Para Categoria'!A:B,2,0)</f>
        <v>Comida Fora</v>
      </c>
      <c r="F517" s="29">
        <v>119.35</v>
      </c>
    </row>
    <row r="518" spans="1:6" ht="15" customHeight="1" x14ac:dyDescent="0.25">
      <c r="A518" s="15">
        <v>45036</v>
      </c>
      <c r="B518" s="15" t="str">
        <f t="shared" si="8"/>
        <v>4/2023</v>
      </c>
      <c r="C518" s="23" t="s">
        <v>694</v>
      </c>
      <c r="D518" s="10" t="s">
        <v>73</v>
      </c>
      <c r="E518" s="21" t="str">
        <f>VLOOKUP(D518,'De Para Categoria'!A:B,2,0)</f>
        <v>Comida Fora</v>
      </c>
      <c r="F518" s="29">
        <v>6.49</v>
      </c>
    </row>
    <row r="519" spans="1:6" ht="15" customHeight="1" x14ac:dyDescent="0.25">
      <c r="A519" s="15">
        <v>45036</v>
      </c>
      <c r="B519" s="15" t="str">
        <f t="shared" si="8"/>
        <v>4/2023</v>
      </c>
      <c r="C519" s="23" t="s">
        <v>694</v>
      </c>
      <c r="D519" s="10" t="s">
        <v>358</v>
      </c>
      <c r="E519" s="21" t="str">
        <f>VLOOKUP(D519,'De Para Categoria'!A:B,2,0)</f>
        <v>Outros</v>
      </c>
      <c r="F519" s="29">
        <v>25</v>
      </c>
    </row>
    <row r="520" spans="1:6" ht="15" customHeight="1" x14ac:dyDescent="0.25">
      <c r="A520" s="15">
        <v>45036</v>
      </c>
      <c r="B520" s="15" t="str">
        <f t="shared" si="8"/>
        <v>4/2023</v>
      </c>
      <c r="C520" s="23" t="s">
        <v>694</v>
      </c>
      <c r="D520" s="10" t="s">
        <v>215</v>
      </c>
      <c r="E520" s="21" t="str">
        <f>VLOOKUP(D520,'De Para Categoria'!A:B,2,0)</f>
        <v>Outros</v>
      </c>
      <c r="F520" s="29">
        <v>35</v>
      </c>
    </row>
    <row r="521" spans="1:6" ht="15" customHeight="1" x14ac:dyDescent="0.25">
      <c r="A521" s="15">
        <v>45036</v>
      </c>
      <c r="B521" s="15" t="str">
        <f t="shared" si="8"/>
        <v>4/2023</v>
      </c>
      <c r="C521" s="23" t="s">
        <v>694</v>
      </c>
      <c r="D521" s="10" t="s">
        <v>63</v>
      </c>
      <c r="E521" s="21" t="str">
        <f>VLOOKUP(D521,'De Para Categoria'!A:B,2,0)</f>
        <v>Comida Fora</v>
      </c>
      <c r="F521" s="29">
        <v>56.8</v>
      </c>
    </row>
    <row r="522" spans="1:6" ht="15" customHeight="1" x14ac:dyDescent="0.25">
      <c r="A522" s="15">
        <v>45036</v>
      </c>
      <c r="B522" s="15" t="str">
        <f t="shared" si="8"/>
        <v>4/2023</v>
      </c>
      <c r="C522" s="23" t="s">
        <v>694</v>
      </c>
      <c r="D522" s="10" t="s">
        <v>358</v>
      </c>
      <c r="E522" s="21" t="str">
        <f>VLOOKUP(D522,'De Para Categoria'!A:B,2,0)</f>
        <v>Outros</v>
      </c>
      <c r="F522" s="29">
        <v>10</v>
      </c>
    </row>
    <row r="523" spans="1:6" ht="15" customHeight="1" x14ac:dyDescent="0.25">
      <c r="A523" s="15">
        <v>45036</v>
      </c>
      <c r="B523" s="15" t="str">
        <f t="shared" si="8"/>
        <v>4/2023</v>
      </c>
      <c r="C523" s="23" t="s">
        <v>694</v>
      </c>
      <c r="D523" s="10" t="s">
        <v>359</v>
      </c>
      <c r="E523" s="21" t="str">
        <f>VLOOKUP(D523,'De Para Categoria'!A:B,2,0)</f>
        <v>Outros</v>
      </c>
      <c r="F523" s="29">
        <v>8</v>
      </c>
    </row>
    <row r="524" spans="1:6" ht="15" customHeight="1" x14ac:dyDescent="0.25">
      <c r="A524" s="15">
        <v>45036</v>
      </c>
      <c r="B524" s="15" t="str">
        <f t="shared" si="8"/>
        <v>4/2023</v>
      </c>
      <c r="C524" s="23" t="s">
        <v>694</v>
      </c>
      <c r="D524" s="10" t="s">
        <v>358</v>
      </c>
      <c r="E524" s="21" t="str">
        <f>VLOOKUP(D524,'De Para Categoria'!A:B,2,0)</f>
        <v>Outros</v>
      </c>
      <c r="F524" s="29">
        <v>15</v>
      </c>
    </row>
    <row r="525" spans="1:6" ht="15" customHeight="1" x14ac:dyDescent="0.25">
      <c r="A525" s="15">
        <v>45035</v>
      </c>
      <c r="B525" s="15" t="str">
        <f t="shared" si="8"/>
        <v>4/2023</v>
      </c>
      <c r="C525" s="23" t="s">
        <v>694</v>
      </c>
      <c r="D525" s="10" t="s">
        <v>360</v>
      </c>
      <c r="E525" s="21" t="str">
        <f>VLOOKUP(D525,'De Para Categoria'!A:B,2,0)</f>
        <v>Comida Fora</v>
      </c>
      <c r="F525" s="29">
        <v>80.19</v>
      </c>
    </row>
    <row r="526" spans="1:6" ht="15" customHeight="1" x14ac:dyDescent="0.25">
      <c r="A526" s="15">
        <v>45034</v>
      </c>
      <c r="B526" s="15" t="str">
        <f t="shared" si="8"/>
        <v>4/2023</v>
      </c>
      <c r="C526" s="23" t="s">
        <v>694</v>
      </c>
      <c r="D526" s="10" t="s">
        <v>79</v>
      </c>
      <c r="E526" s="21" t="str">
        <f>VLOOKUP(D526,'De Para Categoria'!A:B,2,0)</f>
        <v>Outros</v>
      </c>
      <c r="F526" s="29">
        <v>10.6</v>
      </c>
    </row>
    <row r="527" spans="1:6" ht="15" customHeight="1" x14ac:dyDescent="0.25">
      <c r="A527" s="15">
        <v>45034</v>
      </c>
      <c r="B527" s="15" t="str">
        <f t="shared" si="8"/>
        <v>4/2023</v>
      </c>
      <c r="C527" s="23" t="s">
        <v>694</v>
      </c>
      <c r="D527" s="10" t="s">
        <v>361</v>
      </c>
      <c r="E527" s="21" t="str">
        <f>VLOOKUP(D527,'De Para Categoria'!A:B,2,0)</f>
        <v>Outros</v>
      </c>
      <c r="F527" s="29">
        <v>60</v>
      </c>
    </row>
    <row r="528" spans="1:6" ht="15" customHeight="1" x14ac:dyDescent="0.25">
      <c r="A528" s="15">
        <v>45032</v>
      </c>
      <c r="B528" s="15" t="str">
        <f t="shared" si="8"/>
        <v>4/2023</v>
      </c>
      <c r="C528" s="23" t="s">
        <v>694</v>
      </c>
      <c r="D528" s="10" t="s">
        <v>277</v>
      </c>
      <c r="E528" s="21" t="str">
        <f>VLOOKUP(D528,'De Para Categoria'!A:B,2,0)</f>
        <v>Mercado</v>
      </c>
      <c r="F528" s="29">
        <v>40</v>
      </c>
    </row>
    <row r="529" spans="1:6" ht="15" customHeight="1" x14ac:dyDescent="0.25">
      <c r="A529" s="15">
        <v>45032</v>
      </c>
      <c r="B529" s="15" t="str">
        <f t="shared" si="8"/>
        <v>4/2023</v>
      </c>
      <c r="C529" s="23" t="s">
        <v>694</v>
      </c>
      <c r="D529" s="10" t="s">
        <v>265</v>
      </c>
      <c r="E529" s="21" t="str">
        <f>VLOOKUP(D529,'De Para Categoria'!A:B,2,0)</f>
        <v>Transporte</v>
      </c>
      <c r="F529" s="29">
        <v>196.62</v>
      </c>
    </row>
    <row r="530" spans="1:6" ht="15" customHeight="1" x14ac:dyDescent="0.25">
      <c r="A530" s="15">
        <v>45030</v>
      </c>
      <c r="B530" s="15" t="str">
        <f t="shared" si="8"/>
        <v>4/2023</v>
      </c>
      <c r="C530" s="23" t="s">
        <v>694</v>
      </c>
      <c r="D530" s="10" t="s">
        <v>27</v>
      </c>
      <c r="E530" s="21" t="str">
        <f>VLOOKUP(D530,'De Para Categoria'!A:B,2,0)</f>
        <v>Mercado</v>
      </c>
      <c r="F530" s="29">
        <v>121.43</v>
      </c>
    </row>
    <row r="531" spans="1:6" ht="15" customHeight="1" x14ac:dyDescent="0.25">
      <c r="A531" s="15">
        <v>45030</v>
      </c>
      <c r="B531" s="15" t="str">
        <f t="shared" si="8"/>
        <v>4/2023</v>
      </c>
      <c r="C531" s="23" t="s">
        <v>694</v>
      </c>
      <c r="D531" s="10" t="s">
        <v>63</v>
      </c>
      <c r="E531" s="21" t="str">
        <f>VLOOKUP(D531,'De Para Categoria'!A:B,2,0)</f>
        <v>Comida Fora</v>
      </c>
      <c r="F531" s="29">
        <v>55.72</v>
      </c>
    </row>
    <row r="532" spans="1:6" ht="15" customHeight="1" x14ac:dyDescent="0.25">
      <c r="A532" s="15">
        <v>45030</v>
      </c>
      <c r="B532" s="15" t="str">
        <f t="shared" si="8"/>
        <v>4/2023</v>
      </c>
      <c r="C532" s="23" t="s">
        <v>694</v>
      </c>
      <c r="D532" s="10" t="s">
        <v>79</v>
      </c>
      <c r="E532" s="21" t="str">
        <f>VLOOKUP(D532,'De Para Categoria'!A:B,2,0)</f>
        <v>Outros</v>
      </c>
      <c r="F532" s="29">
        <v>7.8</v>
      </c>
    </row>
    <row r="533" spans="1:6" ht="15" customHeight="1" x14ac:dyDescent="0.25">
      <c r="A533" s="15">
        <v>45029</v>
      </c>
      <c r="B533" s="15" t="str">
        <f t="shared" si="8"/>
        <v>4/2023</v>
      </c>
      <c r="C533" s="23" t="s">
        <v>694</v>
      </c>
      <c r="D533" s="10" t="s">
        <v>27</v>
      </c>
      <c r="E533" s="21" t="str">
        <f>VLOOKUP(D533,'De Para Categoria'!A:B,2,0)</f>
        <v>Mercado</v>
      </c>
      <c r="F533" s="29">
        <v>21.04</v>
      </c>
    </row>
    <row r="534" spans="1:6" ht="15" customHeight="1" x14ac:dyDescent="0.25">
      <c r="A534" s="15">
        <v>45028</v>
      </c>
      <c r="B534" s="15" t="str">
        <f t="shared" si="8"/>
        <v>4/2023</v>
      </c>
      <c r="C534" s="23" t="s">
        <v>694</v>
      </c>
      <c r="D534" s="10" t="s">
        <v>362</v>
      </c>
      <c r="E534" s="21" t="str">
        <f>VLOOKUP(D534,'De Para Categoria'!A:B,2,0)</f>
        <v>Outros</v>
      </c>
      <c r="F534" s="29">
        <v>9</v>
      </c>
    </row>
    <row r="535" spans="1:6" ht="15" customHeight="1" x14ac:dyDescent="0.25">
      <c r="A535" s="15">
        <v>45028</v>
      </c>
      <c r="B535" s="15" t="str">
        <f t="shared" si="8"/>
        <v>4/2023</v>
      </c>
      <c r="C535" s="23" t="s">
        <v>694</v>
      </c>
      <c r="D535" s="10" t="s">
        <v>363</v>
      </c>
      <c r="E535" s="21" t="str">
        <f>VLOOKUP(D535,'De Para Categoria'!A:B,2,0)</f>
        <v>Comida Fora</v>
      </c>
      <c r="F535" s="29">
        <v>28</v>
      </c>
    </row>
    <row r="536" spans="1:6" ht="15" customHeight="1" x14ac:dyDescent="0.25">
      <c r="A536" s="15">
        <v>45027</v>
      </c>
      <c r="B536" s="15" t="str">
        <f t="shared" si="8"/>
        <v>4/2023</v>
      </c>
      <c r="C536" s="23" t="s">
        <v>694</v>
      </c>
      <c r="D536" s="10" t="s">
        <v>315</v>
      </c>
      <c r="E536" s="21" t="str">
        <f>VLOOKUP(D536,'De Para Categoria'!A:B,2,0)</f>
        <v>Outros</v>
      </c>
      <c r="F536" s="29">
        <v>53.9</v>
      </c>
    </row>
    <row r="537" spans="1:6" ht="15" customHeight="1" x14ac:dyDescent="0.25">
      <c r="A537" s="15">
        <v>45027</v>
      </c>
      <c r="B537" s="15" t="str">
        <f t="shared" si="8"/>
        <v>4/2023</v>
      </c>
      <c r="C537" s="23" t="s">
        <v>694</v>
      </c>
      <c r="D537" s="10" t="s">
        <v>63</v>
      </c>
      <c r="E537" s="21" t="str">
        <f>VLOOKUP(D537,'De Para Categoria'!A:B,2,0)</f>
        <v>Comida Fora</v>
      </c>
      <c r="F537" s="29">
        <v>72.599999999999994</v>
      </c>
    </row>
    <row r="538" spans="1:6" ht="15" customHeight="1" x14ac:dyDescent="0.25">
      <c r="A538" s="15">
        <v>45026</v>
      </c>
      <c r="B538" s="15" t="str">
        <f t="shared" si="8"/>
        <v>4/2023</v>
      </c>
      <c r="C538" s="23" t="s">
        <v>694</v>
      </c>
      <c r="D538" s="10" t="s">
        <v>364</v>
      </c>
      <c r="E538" s="21" t="str">
        <f>VLOOKUP(D538,'De Para Categoria'!A:B,2,0)</f>
        <v>Outros</v>
      </c>
      <c r="F538" s="29">
        <v>22</v>
      </c>
    </row>
    <row r="539" spans="1:6" ht="15" customHeight="1" x14ac:dyDescent="0.25">
      <c r="A539" s="15">
        <v>45025</v>
      </c>
      <c r="B539" s="15" t="str">
        <f t="shared" si="8"/>
        <v>4/2023</v>
      </c>
      <c r="C539" s="23" t="s">
        <v>694</v>
      </c>
      <c r="D539" s="10" t="s">
        <v>365</v>
      </c>
      <c r="E539" s="21" t="str">
        <f>VLOOKUP(D539,'De Para Categoria'!A:B,2,0)</f>
        <v>Outros</v>
      </c>
      <c r="F539" s="29">
        <v>55.79</v>
      </c>
    </row>
    <row r="540" spans="1:6" ht="15" customHeight="1" x14ac:dyDescent="0.25">
      <c r="A540" s="15">
        <v>45025</v>
      </c>
      <c r="B540" s="15" t="str">
        <f t="shared" si="8"/>
        <v>4/2023</v>
      </c>
      <c r="C540" s="23" t="s">
        <v>694</v>
      </c>
      <c r="D540" s="10" t="s">
        <v>335</v>
      </c>
      <c r="E540" s="21" t="str">
        <f>VLOOKUP(D540,'De Para Categoria'!A:B,2,0)</f>
        <v>Outros</v>
      </c>
      <c r="F540" s="29">
        <v>79.94</v>
      </c>
    </row>
    <row r="541" spans="1:6" ht="15" customHeight="1" x14ac:dyDescent="0.25">
      <c r="A541" s="15">
        <v>45025</v>
      </c>
      <c r="B541" s="15" t="str">
        <f t="shared" si="8"/>
        <v>4/2023</v>
      </c>
      <c r="C541" s="23" t="s">
        <v>694</v>
      </c>
      <c r="D541" s="10" t="s">
        <v>38</v>
      </c>
      <c r="E541" s="21" t="str">
        <f>VLOOKUP(D541,'De Para Categoria'!A:B,2,0)</f>
        <v>Mercado</v>
      </c>
      <c r="F541" s="29">
        <v>100.48</v>
      </c>
    </row>
    <row r="542" spans="1:6" ht="15" customHeight="1" x14ac:dyDescent="0.25">
      <c r="A542" s="15">
        <v>45024</v>
      </c>
      <c r="B542" s="15" t="str">
        <f t="shared" si="8"/>
        <v>4/2023</v>
      </c>
      <c r="C542" s="23" t="s">
        <v>694</v>
      </c>
      <c r="D542" s="10" t="s">
        <v>265</v>
      </c>
      <c r="E542" s="21" t="str">
        <f>VLOOKUP(D542,'De Para Categoria'!A:B,2,0)</f>
        <v>Transporte</v>
      </c>
      <c r="F542" s="29">
        <v>157.03</v>
      </c>
    </row>
    <row r="543" spans="1:6" ht="15" customHeight="1" x14ac:dyDescent="0.25">
      <c r="A543" s="15">
        <v>45024</v>
      </c>
      <c r="B543" s="15" t="str">
        <f t="shared" si="8"/>
        <v>4/2023</v>
      </c>
      <c r="C543" s="23" t="s">
        <v>694</v>
      </c>
      <c r="D543" s="10" t="s">
        <v>335</v>
      </c>
      <c r="E543" s="21" t="str">
        <f>VLOOKUP(D543,'De Para Categoria'!A:B,2,0)</f>
        <v>Outros</v>
      </c>
      <c r="F543" s="29">
        <v>61.23</v>
      </c>
    </row>
    <row r="544" spans="1:6" ht="15" customHeight="1" x14ac:dyDescent="0.25">
      <c r="A544" s="15">
        <v>45022</v>
      </c>
      <c r="B544" s="15" t="str">
        <f t="shared" si="8"/>
        <v>4/2023</v>
      </c>
      <c r="C544" s="23" t="s">
        <v>694</v>
      </c>
      <c r="D544" s="10" t="s">
        <v>275</v>
      </c>
      <c r="E544" s="21" t="str">
        <f>VLOOKUP(D544,'De Para Categoria'!A:B,2,0)</f>
        <v>Outros</v>
      </c>
      <c r="F544" s="29">
        <v>133.35</v>
      </c>
    </row>
    <row r="545" spans="1:6" ht="15" customHeight="1" x14ac:dyDescent="0.25">
      <c r="A545" s="15">
        <v>45022</v>
      </c>
      <c r="B545" s="15" t="str">
        <f t="shared" si="8"/>
        <v>4/2023</v>
      </c>
      <c r="C545" s="23" t="s">
        <v>694</v>
      </c>
      <c r="D545" s="10" t="s">
        <v>366</v>
      </c>
      <c r="E545" s="21" t="str">
        <f>VLOOKUP(D545,'De Para Categoria'!A:B,2,0)</f>
        <v>Comida Fora</v>
      </c>
      <c r="F545" s="29">
        <v>118</v>
      </c>
    </row>
    <row r="546" spans="1:6" ht="15" customHeight="1" x14ac:dyDescent="0.25">
      <c r="A546" s="15">
        <v>45021</v>
      </c>
      <c r="B546" s="15" t="str">
        <f t="shared" si="8"/>
        <v>4/2023</v>
      </c>
      <c r="C546" s="23" t="s">
        <v>694</v>
      </c>
      <c r="D546" s="10" t="s">
        <v>27</v>
      </c>
      <c r="E546" s="21" t="str">
        <f>VLOOKUP(D546,'De Para Categoria'!A:B,2,0)</f>
        <v>Mercado</v>
      </c>
      <c r="F546" s="29">
        <v>148.13</v>
      </c>
    </row>
    <row r="547" spans="1:6" ht="15" customHeight="1" x14ac:dyDescent="0.25">
      <c r="A547" s="15">
        <v>45021</v>
      </c>
      <c r="B547" s="15" t="str">
        <f t="shared" si="8"/>
        <v>4/2023</v>
      </c>
      <c r="C547" s="23" t="s">
        <v>694</v>
      </c>
      <c r="D547" s="10" t="s">
        <v>367</v>
      </c>
      <c r="E547" s="21" t="str">
        <f>VLOOKUP(D547,'De Para Categoria'!A:B,2,0)</f>
        <v>Outros</v>
      </c>
      <c r="F547" s="29">
        <v>34</v>
      </c>
    </row>
    <row r="548" spans="1:6" ht="15" customHeight="1" x14ac:dyDescent="0.25">
      <c r="A548" s="15">
        <v>45020</v>
      </c>
      <c r="B548" s="15" t="str">
        <f t="shared" si="8"/>
        <v>4/2023</v>
      </c>
      <c r="C548" s="23" t="s">
        <v>694</v>
      </c>
      <c r="D548" s="10" t="s">
        <v>234</v>
      </c>
      <c r="E548" s="21" t="str">
        <f>VLOOKUP(D548,'De Para Categoria'!A:B,2,0)</f>
        <v>Academia</v>
      </c>
      <c r="F548" s="29">
        <v>69.900000000000006</v>
      </c>
    </row>
    <row r="549" spans="1:6" ht="15" customHeight="1" x14ac:dyDescent="0.25">
      <c r="A549" s="15">
        <v>45020</v>
      </c>
      <c r="B549" s="15" t="str">
        <f t="shared" si="8"/>
        <v>4/2023</v>
      </c>
      <c r="C549" s="23" t="s">
        <v>694</v>
      </c>
      <c r="D549" s="10" t="s">
        <v>38</v>
      </c>
      <c r="E549" s="21" t="str">
        <f>VLOOKUP(D549,'De Para Categoria'!A:B,2,0)</f>
        <v>Mercado</v>
      </c>
      <c r="F549" s="29">
        <v>88.17</v>
      </c>
    </row>
    <row r="550" spans="1:6" ht="15" customHeight="1" x14ac:dyDescent="0.25">
      <c r="A550" s="15">
        <v>45020</v>
      </c>
      <c r="B550" s="15" t="str">
        <f t="shared" si="8"/>
        <v>4/2023</v>
      </c>
      <c r="C550" s="23" t="s">
        <v>694</v>
      </c>
      <c r="D550" s="10" t="s">
        <v>267</v>
      </c>
      <c r="E550" s="21" t="str">
        <f>VLOOKUP(D550,'De Para Categoria'!A:B,2,0)</f>
        <v>Streaming</v>
      </c>
      <c r="F550" s="29">
        <v>55.9</v>
      </c>
    </row>
    <row r="551" spans="1:6" ht="15" customHeight="1" x14ac:dyDescent="0.25">
      <c r="A551" s="15">
        <v>45020</v>
      </c>
      <c r="B551" s="15" t="str">
        <f t="shared" si="8"/>
        <v>4/2023</v>
      </c>
      <c r="C551" s="23" t="s">
        <v>694</v>
      </c>
      <c r="D551" s="10" t="s">
        <v>368</v>
      </c>
      <c r="E551" s="21" t="str">
        <f>VLOOKUP(D551,'De Para Categoria'!A:B,2,0)</f>
        <v>Mercado</v>
      </c>
      <c r="F551" s="29">
        <v>84.11</v>
      </c>
    </row>
    <row r="552" spans="1:6" ht="15" customHeight="1" x14ac:dyDescent="0.25">
      <c r="A552" s="15">
        <v>45020</v>
      </c>
      <c r="B552" s="15" t="str">
        <f t="shared" si="8"/>
        <v>4/2023</v>
      </c>
      <c r="C552" s="23" t="s">
        <v>694</v>
      </c>
      <c r="D552" s="10" t="s">
        <v>369</v>
      </c>
      <c r="E552" s="21" t="str">
        <f>VLOOKUP(D552,'De Para Categoria'!A:B,2,0)</f>
        <v>Comida Fora</v>
      </c>
      <c r="F552" s="29">
        <v>62</v>
      </c>
    </row>
    <row r="553" spans="1:6" ht="15" customHeight="1" x14ac:dyDescent="0.25">
      <c r="A553" s="15">
        <v>45020</v>
      </c>
      <c r="B553" s="15" t="str">
        <f t="shared" si="8"/>
        <v>4/2023</v>
      </c>
      <c r="C553" s="23" t="s">
        <v>694</v>
      </c>
      <c r="D553" s="10" t="s">
        <v>287</v>
      </c>
      <c r="E553" s="21" t="str">
        <f>VLOOKUP(D553,'De Para Categoria'!A:B,2,0)</f>
        <v>Mercado</v>
      </c>
      <c r="F553" s="29">
        <v>20.99</v>
      </c>
    </row>
    <row r="554" spans="1:6" ht="15" customHeight="1" x14ac:dyDescent="0.25">
      <c r="A554" s="15">
        <v>45017</v>
      </c>
      <c r="B554" s="15" t="str">
        <f t="shared" si="8"/>
        <v>4/2023</v>
      </c>
      <c r="C554" s="23" t="s">
        <v>694</v>
      </c>
      <c r="D554" s="10" t="s">
        <v>234</v>
      </c>
      <c r="E554" s="21" t="str">
        <f>VLOOKUP(D554,'De Para Categoria'!A:B,2,0)</f>
        <v>Academia</v>
      </c>
      <c r="F554" s="29">
        <v>69.900000000000006</v>
      </c>
    </row>
    <row r="555" spans="1:6" ht="15" customHeight="1" x14ac:dyDescent="0.25">
      <c r="A555" s="15">
        <v>45016</v>
      </c>
      <c r="B555" s="15" t="str">
        <f t="shared" si="8"/>
        <v>3/2023</v>
      </c>
      <c r="C555" s="23" t="s">
        <v>694</v>
      </c>
      <c r="D555" s="10" t="s">
        <v>156</v>
      </c>
      <c r="E555" s="21" t="str">
        <f>VLOOKUP(D555,'De Para Categoria'!A:B,2,0)</f>
        <v>Comida Fora</v>
      </c>
      <c r="F555" s="29">
        <v>133.76</v>
      </c>
    </row>
    <row r="556" spans="1:6" ht="15" customHeight="1" x14ac:dyDescent="0.25">
      <c r="A556" s="15">
        <v>45016</v>
      </c>
      <c r="B556" s="15" t="str">
        <f t="shared" si="8"/>
        <v>3/2023</v>
      </c>
      <c r="C556" s="23" t="s">
        <v>694</v>
      </c>
      <c r="D556" s="10" t="s">
        <v>27</v>
      </c>
      <c r="E556" s="21" t="str">
        <f>VLOOKUP(D556,'De Para Categoria'!A:B,2,0)</f>
        <v>Mercado</v>
      </c>
      <c r="F556" s="29">
        <v>138.66</v>
      </c>
    </row>
    <row r="557" spans="1:6" ht="15" customHeight="1" x14ac:dyDescent="0.25">
      <c r="A557" s="15">
        <v>45015</v>
      </c>
      <c r="B557" s="15" t="str">
        <f t="shared" si="8"/>
        <v>3/2023</v>
      </c>
      <c r="C557" s="23" t="s">
        <v>694</v>
      </c>
      <c r="D557" s="10" t="s">
        <v>34</v>
      </c>
      <c r="E557" s="21" t="str">
        <f>VLOOKUP(D557,'De Para Categoria'!A:B,2,0)</f>
        <v>Comida Fora</v>
      </c>
      <c r="F557" s="29">
        <v>121</v>
      </c>
    </row>
    <row r="558" spans="1:6" ht="15" customHeight="1" x14ac:dyDescent="0.25">
      <c r="A558" s="15">
        <v>45015</v>
      </c>
      <c r="B558" s="15" t="str">
        <f t="shared" si="8"/>
        <v>3/2023</v>
      </c>
      <c r="C558" s="23" t="s">
        <v>694</v>
      </c>
      <c r="D558" s="10" t="s">
        <v>315</v>
      </c>
      <c r="E558" s="21" t="str">
        <f>VLOOKUP(D558,'De Para Categoria'!A:B,2,0)</f>
        <v>Outros</v>
      </c>
      <c r="F558" s="29">
        <v>45.65</v>
      </c>
    </row>
    <row r="559" spans="1:6" ht="15" customHeight="1" x14ac:dyDescent="0.25">
      <c r="A559" s="15">
        <v>45014</v>
      </c>
      <c r="B559" s="15" t="str">
        <f t="shared" si="8"/>
        <v>3/2023</v>
      </c>
      <c r="C559" s="23" t="s">
        <v>694</v>
      </c>
      <c r="D559" s="10" t="s">
        <v>370</v>
      </c>
      <c r="E559" s="21" t="str">
        <f>VLOOKUP(D559,'De Para Categoria'!A:B,2,0)</f>
        <v>Outros</v>
      </c>
      <c r="F559" s="29">
        <v>163.89</v>
      </c>
    </row>
    <row r="560" spans="1:6" ht="15" customHeight="1" x14ac:dyDescent="0.25">
      <c r="A560" s="15">
        <v>45013</v>
      </c>
      <c r="B560" s="15" t="str">
        <f t="shared" si="8"/>
        <v>3/2023</v>
      </c>
      <c r="C560" s="23" t="s">
        <v>694</v>
      </c>
      <c r="D560" s="10" t="s">
        <v>371</v>
      </c>
      <c r="E560" s="21" t="str">
        <f>VLOOKUP(D560,'De Para Categoria'!A:B,2,0)</f>
        <v>Outros</v>
      </c>
      <c r="F560" s="29">
        <v>40</v>
      </c>
    </row>
    <row r="561" spans="1:6" ht="15" customHeight="1" x14ac:dyDescent="0.25">
      <c r="A561" s="15">
        <v>45012</v>
      </c>
      <c r="B561" s="15" t="str">
        <f t="shared" si="8"/>
        <v>3/2023</v>
      </c>
      <c r="C561" s="23" t="s">
        <v>694</v>
      </c>
      <c r="D561" s="10" t="s">
        <v>27</v>
      </c>
      <c r="E561" s="21" t="str">
        <f>VLOOKUP(D561,'De Para Categoria'!A:B,2,0)</f>
        <v>Mercado</v>
      </c>
      <c r="F561" s="29">
        <v>67.63</v>
      </c>
    </row>
    <row r="562" spans="1:6" ht="15" customHeight="1" x14ac:dyDescent="0.25">
      <c r="A562" s="15">
        <v>45011</v>
      </c>
      <c r="B562" s="15" t="str">
        <f t="shared" si="8"/>
        <v>3/2023</v>
      </c>
      <c r="C562" s="23" t="s">
        <v>694</v>
      </c>
      <c r="D562" s="10" t="s">
        <v>357</v>
      </c>
      <c r="E562" s="21" t="str">
        <f>VLOOKUP(D562,'De Para Categoria'!A:B,2,0)</f>
        <v>Comida Fora</v>
      </c>
      <c r="F562" s="29">
        <v>45.9</v>
      </c>
    </row>
    <row r="563" spans="1:6" ht="15" customHeight="1" x14ac:dyDescent="0.25">
      <c r="A563" s="15">
        <v>45010</v>
      </c>
      <c r="B563" s="15" t="str">
        <f t="shared" si="8"/>
        <v>3/2023</v>
      </c>
      <c r="C563" s="23" t="s">
        <v>694</v>
      </c>
      <c r="D563" s="10" t="s">
        <v>314</v>
      </c>
      <c r="E563" s="21" t="str">
        <f>VLOOKUP(D563,'De Para Categoria'!A:B,2,0)</f>
        <v>Outros</v>
      </c>
      <c r="F563" s="29">
        <v>92.09</v>
      </c>
    </row>
    <row r="564" spans="1:6" ht="15" customHeight="1" x14ac:dyDescent="0.25">
      <c r="A564" s="15">
        <v>45009</v>
      </c>
      <c r="B564" s="15" t="str">
        <f t="shared" si="8"/>
        <v>3/2023</v>
      </c>
      <c r="C564" s="23" t="s">
        <v>694</v>
      </c>
      <c r="D564" s="10" t="s">
        <v>27</v>
      </c>
      <c r="E564" s="21" t="str">
        <f>VLOOKUP(D564,'De Para Categoria'!A:B,2,0)</f>
        <v>Mercado</v>
      </c>
      <c r="F564" s="29">
        <v>46.84</v>
      </c>
    </row>
    <row r="565" spans="1:6" ht="15" customHeight="1" x14ac:dyDescent="0.25">
      <c r="A565" s="15">
        <v>45008</v>
      </c>
      <c r="B565" s="15" t="str">
        <f t="shared" si="8"/>
        <v>3/2023</v>
      </c>
      <c r="C565" s="23" t="s">
        <v>694</v>
      </c>
      <c r="D565" s="10" t="s">
        <v>27</v>
      </c>
      <c r="E565" s="21" t="str">
        <f>VLOOKUP(D565,'De Para Categoria'!A:B,2,0)</f>
        <v>Mercado</v>
      </c>
      <c r="F565" s="29">
        <v>185.67</v>
      </c>
    </row>
    <row r="566" spans="1:6" ht="15" customHeight="1" x14ac:dyDescent="0.25">
      <c r="A566" s="15">
        <v>45008</v>
      </c>
      <c r="B566" s="15" t="str">
        <f t="shared" si="8"/>
        <v>3/2023</v>
      </c>
      <c r="C566" s="23" t="s">
        <v>694</v>
      </c>
      <c r="D566" s="10" t="s">
        <v>372</v>
      </c>
      <c r="E566" s="21" t="str">
        <f>VLOOKUP(D566,'De Para Categoria'!A:B,2,0)</f>
        <v>Comida Fora</v>
      </c>
      <c r="F566" s="29">
        <v>48</v>
      </c>
    </row>
    <row r="567" spans="1:6" ht="15" customHeight="1" x14ac:dyDescent="0.25">
      <c r="A567" s="15">
        <v>44954</v>
      </c>
      <c r="B567" s="15" t="str">
        <f t="shared" si="8"/>
        <v>1/2023</v>
      </c>
      <c r="C567" s="23" t="s">
        <v>694</v>
      </c>
      <c r="D567" s="10" t="s">
        <v>373</v>
      </c>
      <c r="E567" s="21" t="str">
        <f>VLOOKUP(D567,'De Para Categoria'!A:B,2,0)</f>
        <v>Educação</v>
      </c>
      <c r="F567" s="29">
        <v>310.11</v>
      </c>
    </row>
    <row r="568" spans="1:6" ht="15" customHeight="1" x14ac:dyDescent="0.25">
      <c r="A568" s="15">
        <v>44939</v>
      </c>
      <c r="B568" s="15" t="str">
        <f t="shared" si="8"/>
        <v>1/2023</v>
      </c>
      <c r="C568" s="23" t="s">
        <v>694</v>
      </c>
      <c r="D568" s="10" t="s">
        <v>374</v>
      </c>
      <c r="E568" s="21" t="str">
        <f>VLOOKUP(D568,'De Para Categoria'!A:B,2,0)</f>
        <v>Educação</v>
      </c>
      <c r="F568" s="29">
        <v>85</v>
      </c>
    </row>
    <row r="569" spans="1:6" ht="15" customHeight="1" x14ac:dyDescent="0.25">
      <c r="A569" s="15">
        <v>44879</v>
      </c>
      <c r="B569" s="15" t="str">
        <f t="shared" si="8"/>
        <v>11/2022</v>
      </c>
      <c r="C569" s="23" t="s">
        <v>694</v>
      </c>
      <c r="D569" s="10" t="s">
        <v>375</v>
      </c>
      <c r="E569" s="21" t="str">
        <f>VLOOKUP(D569,'De Para Categoria'!A:B,2,0)</f>
        <v>Outros</v>
      </c>
      <c r="F569" s="29">
        <v>479.13</v>
      </c>
    </row>
    <row r="570" spans="1:6" ht="15" customHeight="1" x14ac:dyDescent="0.25">
      <c r="A570" s="15">
        <v>44798</v>
      </c>
      <c r="B570" s="15" t="str">
        <f t="shared" si="8"/>
        <v>8/2022</v>
      </c>
      <c r="C570" s="23" t="s">
        <v>694</v>
      </c>
      <c r="D570" s="10" t="s">
        <v>376</v>
      </c>
      <c r="E570" s="21" t="str">
        <f>VLOOKUP(D570,'De Para Categoria'!A:B,2,0)</f>
        <v>Outros</v>
      </c>
      <c r="F570" s="29">
        <v>239.9</v>
      </c>
    </row>
    <row r="571" spans="1:6" ht="15" customHeight="1" x14ac:dyDescent="0.25">
      <c r="A571" s="15">
        <v>45036</v>
      </c>
      <c r="B571" s="15" t="str">
        <f t="shared" si="8"/>
        <v>4/2023</v>
      </c>
      <c r="C571" s="23" t="s">
        <v>694</v>
      </c>
      <c r="D571" s="10" t="s">
        <v>332</v>
      </c>
      <c r="E571" s="21" t="str">
        <f>VLOOKUP(D571,'De Para Categoria'!A:B,2,0)</f>
        <v>Outros</v>
      </c>
      <c r="F571" s="29">
        <v>16.149999999999999</v>
      </c>
    </row>
    <row r="572" spans="1:6" ht="15" customHeight="1" x14ac:dyDescent="0.25">
      <c r="A572" s="15">
        <v>45036</v>
      </c>
      <c r="B572" s="15" t="str">
        <f t="shared" si="8"/>
        <v>4/2023</v>
      </c>
      <c r="C572" s="23" t="s">
        <v>694</v>
      </c>
      <c r="D572" s="10" t="s">
        <v>333</v>
      </c>
      <c r="E572" s="21" t="str">
        <f>VLOOKUP(D572,'De Para Categoria'!A:B,2,0)</f>
        <v>Outros</v>
      </c>
      <c r="F572" s="29">
        <v>0.82</v>
      </c>
    </row>
    <row r="573" spans="1:6" ht="15" customHeight="1" x14ac:dyDescent="0.25">
      <c r="A573" s="15">
        <v>45038</v>
      </c>
      <c r="B573" s="15" t="str">
        <f t="shared" si="8"/>
        <v>4/2023</v>
      </c>
      <c r="C573" s="23" t="s">
        <v>694</v>
      </c>
      <c r="D573" s="10" t="s">
        <v>377</v>
      </c>
      <c r="E573" s="21" t="str">
        <f>VLOOKUP(D573,'De Para Categoria'!A:B,2,0)</f>
        <v>Comida Fora</v>
      </c>
      <c r="F573" s="29">
        <v>9.9</v>
      </c>
    </row>
    <row r="574" spans="1:6" ht="15" customHeight="1" x14ac:dyDescent="0.25">
      <c r="A574" s="15">
        <v>45038</v>
      </c>
      <c r="B574" s="15" t="str">
        <f t="shared" si="8"/>
        <v>4/2023</v>
      </c>
      <c r="C574" s="23" t="s">
        <v>694</v>
      </c>
      <c r="D574" s="10" t="s">
        <v>378</v>
      </c>
      <c r="E574" s="21" t="str">
        <f>VLOOKUP(D574,'De Para Categoria'!A:B,2,0)</f>
        <v>Comida Fora</v>
      </c>
      <c r="F574" s="29">
        <v>45</v>
      </c>
    </row>
    <row r="575" spans="1:6" ht="15" customHeight="1" x14ac:dyDescent="0.25">
      <c r="A575" s="15">
        <v>45035</v>
      </c>
      <c r="B575" s="15" t="str">
        <f t="shared" si="8"/>
        <v>4/2023</v>
      </c>
      <c r="C575" s="23" t="s">
        <v>694</v>
      </c>
      <c r="D575" s="10" t="s">
        <v>379</v>
      </c>
      <c r="E575" s="21" t="str">
        <f>VLOOKUP(D575,'De Para Categoria'!A:B,2,0)</f>
        <v>Outros</v>
      </c>
      <c r="F575" s="29">
        <v>11.28</v>
      </c>
    </row>
    <row r="576" spans="1:6" ht="15" customHeight="1" x14ac:dyDescent="0.25">
      <c r="A576" s="15">
        <v>45035</v>
      </c>
      <c r="B576" s="15" t="str">
        <f t="shared" si="8"/>
        <v>4/2023</v>
      </c>
      <c r="C576" s="23" t="s">
        <v>694</v>
      </c>
      <c r="D576" s="10" t="s">
        <v>78</v>
      </c>
      <c r="E576" s="21" t="str">
        <f>VLOOKUP(D576,'De Para Categoria'!A:B,2,0)</f>
        <v>Comida Fora</v>
      </c>
      <c r="F576" s="29">
        <v>50.3</v>
      </c>
    </row>
    <row r="577" spans="1:6" ht="15" customHeight="1" x14ac:dyDescent="0.25">
      <c r="A577" s="15">
        <v>45035</v>
      </c>
      <c r="B577" s="15" t="str">
        <f t="shared" si="8"/>
        <v>4/2023</v>
      </c>
      <c r="C577" s="23" t="s">
        <v>694</v>
      </c>
      <c r="D577" s="10" t="s">
        <v>380</v>
      </c>
      <c r="E577" s="21" t="str">
        <f>VLOOKUP(D577,'De Para Categoria'!A:B,2,0)</f>
        <v>Transporte</v>
      </c>
      <c r="F577" s="29">
        <v>12.4</v>
      </c>
    </row>
    <row r="578" spans="1:6" ht="15" customHeight="1" x14ac:dyDescent="0.25">
      <c r="A578" s="15">
        <v>45033</v>
      </c>
      <c r="B578" s="15" t="str">
        <f t="shared" si="8"/>
        <v>4/2023</v>
      </c>
      <c r="C578" s="23" t="s">
        <v>694</v>
      </c>
      <c r="D578" s="10" t="s">
        <v>307</v>
      </c>
      <c r="E578" s="21" t="str">
        <f>VLOOKUP(D578,'De Para Categoria'!A:B,2,0)</f>
        <v>Outros</v>
      </c>
      <c r="F578" s="29">
        <v>87.44</v>
      </c>
    </row>
    <row r="579" spans="1:6" ht="15" customHeight="1" x14ac:dyDescent="0.25">
      <c r="A579" s="15">
        <v>45033</v>
      </c>
      <c r="B579" s="15" t="str">
        <f t="shared" ref="B579:B642" si="9">MONTH(A579)&amp;"/"&amp;YEAR(A579)</f>
        <v>4/2023</v>
      </c>
      <c r="C579" s="23" t="s">
        <v>694</v>
      </c>
      <c r="D579" s="10" t="s">
        <v>132</v>
      </c>
      <c r="E579" s="21" t="str">
        <f>VLOOKUP(D579,'De Para Categoria'!A:B,2,0)</f>
        <v>Outros</v>
      </c>
      <c r="F579" s="29">
        <v>120.97</v>
      </c>
    </row>
    <row r="580" spans="1:6" ht="15" customHeight="1" x14ac:dyDescent="0.25">
      <c r="A580" s="15">
        <v>45033</v>
      </c>
      <c r="B580" s="15" t="str">
        <f t="shared" si="9"/>
        <v>4/2023</v>
      </c>
      <c r="C580" s="23" t="s">
        <v>694</v>
      </c>
      <c r="D580" s="10" t="s">
        <v>129</v>
      </c>
      <c r="E580" s="21" t="str">
        <f>VLOOKUP(D580,'De Para Categoria'!A:B,2,0)</f>
        <v>Outros</v>
      </c>
      <c r="F580" s="29">
        <v>107</v>
      </c>
    </row>
    <row r="581" spans="1:6" ht="15" customHeight="1" x14ac:dyDescent="0.25">
      <c r="A581" s="15">
        <v>45033</v>
      </c>
      <c r="B581" s="15" t="str">
        <f t="shared" si="9"/>
        <v>4/2023</v>
      </c>
      <c r="C581" s="23" t="s">
        <v>694</v>
      </c>
      <c r="D581" s="10" t="s">
        <v>264</v>
      </c>
      <c r="E581" s="21" t="str">
        <f>VLOOKUP(D581,'De Para Categoria'!A:B,2,0)</f>
        <v>Outros</v>
      </c>
      <c r="F581" s="29">
        <v>12</v>
      </c>
    </row>
    <row r="582" spans="1:6" ht="15" customHeight="1" x14ac:dyDescent="0.25">
      <c r="A582" s="15">
        <v>45032</v>
      </c>
      <c r="B582" s="15" t="str">
        <f t="shared" si="9"/>
        <v>4/2023</v>
      </c>
      <c r="C582" s="23" t="s">
        <v>694</v>
      </c>
      <c r="D582" s="10" t="s">
        <v>136</v>
      </c>
      <c r="E582" s="21" t="str">
        <f>VLOOKUP(D582,'De Para Categoria'!A:B,2,0)</f>
        <v>Comida Fora</v>
      </c>
      <c r="F582" s="29">
        <v>37</v>
      </c>
    </row>
    <row r="583" spans="1:6" ht="15" customHeight="1" x14ac:dyDescent="0.25">
      <c r="A583" s="15">
        <v>45032</v>
      </c>
      <c r="B583" s="15" t="str">
        <f t="shared" si="9"/>
        <v>4/2023</v>
      </c>
      <c r="C583" s="23" t="s">
        <v>694</v>
      </c>
      <c r="D583" s="10" t="s">
        <v>381</v>
      </c>
      <c r="E583" s="21" t="str">
        <f>VLOOKUP(D583,'De Para Categoria'!A:B,2,0)</f>
        <v>Outros</v>
      </c>
      <c r="F583" s="29">
        <v>24</v>
      </c>
    </row>
    <row r="584" spans="1:6" ht="15" customHeight="1" x14ac:dyDescent="0.25">
      <c r="A584" s="15">
        <v>45031</v>
      </c>
      <c r="B584" s="15" t="str">
        <f t="shared" si="9"/>
        <v>4/2023</v>
      </c>
      <c r="C584" s="23" t="s">
        <v>694</v>
      </c>
      <c r="D584" s="10" t="s">
        <v>382</v>
      </c>
      <c r="E584" s="21" t="str">
        <f>VLOOKUP(D584,'De Para Categoria'!A:B,2,0)</f>
        <v>Outros</v>
      </c>
      <c r="F584" s="29">
        <v>106.37</v>
      </c>
    </row>
    <row r="585" spans="1:6" ht="15" customHeight="1" x14ac:dyDescent="0.25">
      <c r="A585" s="15">
        <v>45029</v>
      </c>
      <c r="B585" s="15" t="str">
        <f t="shared" si="9"/>
        <v>4/2023</v>
      </c>
      <c r="C585" s="23" t="s">
        <v>694</v>
      </c>
      <c r="D585" s="10" t="s">
        <v>79</v>
      </c>
      <c r="E585" s="21" t="str">
        <f>VLOOKUP(D585,'De Para Categoria'!A:B,2,0)</f>
        <v>Outros</v>
      </c>
      <c r="F585" s="29">
        <v>14</v>
      </c>
    </row>
    <row r="586" spans="1:6" ht="15" customHeight="1" x14ac:dyDescent="0.25">
      <c r="A586" s="15">
        <v>45027</v>
      </c>
      <c r="B586" s="15" t="str">
        <f t="shared" si="9"/>
        <v>4/2023</v>
      </c>
      <c r="C586" s="23" t="s">
        <v>694</v>
      </c>
      <c r="D586" s="10" t="s">
        <v>253</v>
      </c>
      <c r="E586" s="21" t="str">
        <f>VLOOKUP(D586,'De Para Categoria'!A:B,2,0)</f>
        <v>Farmácia</v>
      </c>
      <c r="F586" s="29">
        <v>10</v>
      </c>
    </row>
    <row r="587" spans="1:6" ht="15" customHeight="1" x14ac:dyDescent="0.25">
      <c r="A587" s="15">
        <v>45022</v>
      </c>
      <c r="B587" s="15" t="str">
        <f t="shared" si="9"/>
        <v>4/2023</v>
      </c>
      <c r="C587" s="23" t="s">
        <v>694</v>
      </c>
      <c r="D587" s="10" t="s">
        <v>130</v>
      </c>
      <c r="E587" s="21" t="str">
        <f>VLOOKUP(D587,'De Para Categoria'!A:B,2,0)</f>
        <v>Comida Fora</v>
      </c>
      <c r="F587" s="29">
        <v>74.900000000000006</v>
      </c>
    </row>
    <row r="588" spans="1:6" ht="15" customHeight="1" x14ac:dyDescent="0.25">
      <c r="A588" s="15">
        <v>45018</v>
      </c>
      <c r="B588" s="15" t="str">
        <f t="shared" si="9"/>
        <v>4/2023</v>
      </c>
      <c r="C588" s="23" t="s">
        <v>694</v>
      </c>
      <c r="D588" s="10" t="s">
        <v>383</v>
      </c>
      <c r="E588" s="21" t="str">
        <f>VLOOKUP(D588,'De Para Categoria'!A:B,2,0)</f>
        <v>Outros</v>
      </c>
      <c r="F588" s="29">
        <v>33.65</v>
      </c>
    </row>
    <row r="589" spans="1:6" ht="15" customHeight="1" x14ac:dyDescent="0.25">
      <c r="A589" s="15">
        <v>45016</v>
      </c>
      <c r="B589" s="15" t="str">
        <f t="shared" si="9"/>
        <v>3/2023</v>
      </c>
      <c r="C589" s="23" t="s">
        <v>694</v>
      </c>
      <c r="D589" s="10" t="s">
        <v>157</v>
      </c>
      <c r="E589" s="21" t="str">
        <f>VLOOKUP(D589,'De Para Categoria'!A:B,2,0)</f>
        <v>Farmácia</v>
      </c>
      <c r="F589" s="29">
        <v>76.900000000000006</v>
      </c>
    </row>
    <row r="590" spans="1:6" ht="15" customHeight="1" x14ac:dyDescent="0.25">
      <c r="A590" s="15">
        <v>45014</v>
      </c>
      <c r="B590" s="15" t="str">
        <f t="shared" si="9"/>
        <v>3/2023</v>
      </c>
      <c r="C590" s="23" t="s">
        <v>694</v>
      </c>
      <c r="D590" s="10" t="s">
        <v>384</v>
      </c>
      <c r="E590" s="21" t="str">
        <f>VLOOKUP(D590,'De Para Categoria'!A:B,2,0)</f>
        <v>Outros</v>
      </c>
      <c r="F590" s="29">
        <v>72</v>
      </c>
    </row>
    <row r="591" spans="1:6" ht="15" customHeight="1" x14ac:dyDescent="0.25">
      <c r="A591" s="15">
        <v>45013</v>
      </c>
      <c r="B591" s="15" t="str">
        <f t="shared" si="9"/>
        <v>3/2023</v>
      </c>
      <c r="C591" s="23" t="s">
        <v>694</v>
      </c>
      <c r="D591" s="10" t="s">
        <v>385</v>
      </c>
      <c r="E591" s="21" t="str">
        <f>VLOOKUP(D591,'De Para Categoria'!A:B,2,0)</f>
        <v>Outros</v>
      </c>
      <c r="F591" s="29">
        <v>79.989999999999995</v>
      </c>
    </row>
    <row r="592" spans="1:6" ht="15" customHeight="1" x14ac:dyDescent="0.25">
      <c r="A592" s="15">
        <v>45013</v>
      </c>
      <c r="B592" s="15" t="str">
        <f t="shared" si="9"/>
        <v>3/2023</v>
      </c>
      <c r="C592" s="23" t="s">
        <v>694</v>
      </c>
      <c r="D592" s="10" t="s">
        <v>386</v>
      </c>
      <c r="E592" s="21" t="str">
        <f>VLOOKUP(D592,'De Para Categoria'!A:B,2,0)</f>
        <v>Outros</v>
      </c>
      <c r="F592" s="29">
        <v>69.98</v>
      </c>
    </row>
    <row r="593" spans="1:6" ht="15" customHeight="1" x14ac:dyDescent="0.25">
      <c r="A593" s="15">
        <v>45012</v>
      </c>
      <c r="B593" s="15" t="str">
        <f t="shared" si="9"/>
        <v>3/2023</v>
      </c>
      <c r="C593" s="23" t="s">
        <v>694</v>
      </c>
      <c r="D593" s="10" t="s">
        <v>293</v>
      </c>
      <c r="E593" s="21" t="str">
        <f>VLOOKUP(D593,'De Para Categoria'!A:B,2,0)</f>
        <v>Outros</v>
      </c>
      <c r="F593" s="29">
        <v>79.88</v>
      </c>
    </row>
    <row r="594" spans="1:6" ht="15" customHeight="1" x14ac:dyDescent="0.25">
      <c r="A594" s="15">
        <v>45012</v>
      </c>
      <c r="B594" s="15" t="str">
        <f t="shared" si="9"/>
        <v>3/2023</v>
      </c>
      <c r="C594" s="23" t="s">
        <v>694</v>
      </c>
      <c r="D594" s="10" t="s">
        <v>387</v>
      </c>
      <c r="E594" s="21" t="str">
        <f>VLOOKUP(D594,'De Para Categoria'!A:B,2,0)</f>
        <v>Outros</v>
      </c>
      <c r="F594" s="29">
        <v>14.99</v>
      </c>
    </row>
    <row r="595" spans="1:6" ht="15" customHeight="1" x14ac:dyDescent="0.25">
      <c r="A595" s="15">
        <v>45012</v>
      </c>
      <c r="B595" s="15" t="str">
        <f t="shared" si="9"/>
        <v>3/2023</v>
      </c>
      <c r="C595" s="23" t="s">
        <v>694</v>
      </c>
      <c r="D595" s="10" t="s">
        <v>388</v>
      </c>
      <c r="E595" s="21" t="str">
        <f>VLOOKUP(D595,'De Para Categoria'!A:B,2,0)</f>
        <v>Outros</v>
      </c>
      <c r="F595" s="29">
        <v>189.96</v>
      </c>
    </row>
    <row r="596" spans="1:6" ht="15" customHeight="1" x14ac:dyDescent="0.25">
      <c r="A596" s="15">
        <v>45012</v>
      </c>
      <c r="B596" s="15" t="str">
        <f t="shared" si="9"/>
        <v>3/2023</v>
      </c>
      <c r="C596" s="23" t="s">
        <v>694</v>
      </c>
      <c r="D596" s="10" t="s">
        <v>386</v>
      </c>
      <c r="E596" s="21" t="str">
        <f>VLOOKUP(D596,'De Para Categoria'!A:B,2,0)</f>
        <v>Outros</v>
      </c>
      <c r="F596" s="29">
        <v>319.92</v>
      </c>
    </row>
    <row r="597" spans="1:6" ht="15" customHeight="1" x14ac:dyDescent="0.25">
      <c r="A597" s="15">
        <v>45012</v>
      </c>
      <c r="B597" s="15" t="str">
        <f t="shared" si="9"/>
        <v>3/2023</v>
      </c>
      <c r="C597" s="23" t="s">
        <v>694</v>
      </c>
      <c r="D597" s="10" t="s">
        <v>389</v>
      </c>
      <c r="E597" s="21" t="str">
        <f>VLOOKUP(D597,'De Para Categoria'!A:B,2,0)</f>
        <v>Outros</v>
      </c>
      <c r="F597" s="29">
        <v>26.97</v>
      </c>
    </row>
    <row r="598" spans="1:6" ht="15" customHeight="1" x14ac:dyDescent="0.25">
      <c r="A598" s="15">
        <v>45011</v>
      </c>
      <c r="B598" s="15" t="str">
        <f t="shared" si="9"/>
        <v>3/2023</v>
      </c>
      <c r="C598" s="23" t="s">
        <v>694</v>
      </c>
      <c r="D598" s="10" t="s">
        <v>384</v>
      </c>
      <c r="E598" s="21" t="str">
        <f>VLOOKUP(D598,'De Para Categoria'!A:B,2,0)</f>
        <v>Outros</v>
      </c>
      <c r="F598" s="29">
        <v>74</v>
      </c>
    </row>
    <row r="599" spans="1:6" ht="15" customHeight="1" x14ac:dyDescent="0.25">
      <c r="A599" s="15">
        <v>45011</v>
      </c>
      <c r="B599" s="15" t="str">
        <f t="shared" si="9"/>
        <v>3/2023</v>
      </c>
      <c r="C599" s="23" t="s">
        <v>694</v>
      </c>
      <c r="D599" s="10" t="s">
        <v>390</v>
      </c>
      <c r="E599" s="21" t="str">
        <f>VLOOKUP(D599,'De Para Categoria'!A:B,2,0)</f>
        <v>Outros</v>
      </c>
      <c r="F599" s="29">
        <v>20</v>
      </c>
    </row>
    <row r="600" spans="1:6" ht="15" customHeight="1" x14ac:dyDescent="0.25">
      <c r="A600" s="15">
        <v>45010</v>
      </c>
      <c r="B600" s="15" t="str">
        <f t="shared" si="9"/>
        <v>3/2023</v>
      </c>
      <c r="C600" s="23" t="s">
        <v>694</v>
      </c>
      <c r="D600" s="10" t="s">
        <v>391</v>
      </c>
      <c r="E600" s="21" t="str">
        <f>VLOOKUP(D600,'De Para Categoria'!A:B,2,0)</f>
        <v>Outros</v>
      </c>
      <c r="F600" s="29">
        <v>97</v>
      </c>
    </row>
    <row r="601" spans="1:6" ht="15" customHeight="1" x14ac:dyDescent="0.25">
      <c r="A601" s="15">
        <v>45009</v>
      </c>
      <c r="B601" s="15" t="str">
        <f t="shared" si="9"/>
        <v>3/2023</v>
      </c>
      <c r="C601" s="23" t="s">
        <v>694</v>
      </c>
      <c r="D601" s="10" t="s">
        <v>205</v>
      </c>
      <c r="E601" s="21" t="str">
        <f>VLOOKUP(D601,'De Para Categoria'!A:B,2,0)</f>
        <v>Outros</v>
      </c>
      <c r="F601" s="29">
        <v>7.5</v>
      </c>
    </row>
    <row r="602" spans="1:6" ht="15" customHeight="1" x14ac:dyDescent="0.25">
      <c r="A602" s="15">
        <v>45009</v>
      </c>
      <c r="B602" s="15" t="str">
        <f t="shared" si="9"/>
        <v>3/2023</v>
      </c>
      <c r="C602" s="23" t="s">
        <v>694</v>
      </c>
      <c r="D602" s="10" t="s">
        <v>64</v>
      </c>
      <c r="E602" s="21" t="str">
        <f>VLOOKUP(D602,'De Para Categoria'!A:B,2,0)</f>
        <v>Outros</v>
      </c>
      <c r="F602" s="29">
        <v>20</v>
      </c>
    </row>
    <row r="603" spans="1:6" ht="15" customHeight="1" x14ac:dyDescent="0.25">
      <c r="A603" s="15">
        <v>45007</v>
      </c>
      <c r="B603" s="15" t="str">
        <f t="shared" si="9"/>
        <v>3/2023</v>
      </c>
      <c r="C603" s="23" t="s">
        <v>694</v>
      </c>
      <c r="D603" s="10" t="s">
        <v>27</v>
      </c>
      <c r="E603" s="21" t="str">
        <f>VLOOKUP(D603,'De Para Categoria'!A:B,2,0)</f>
        <v>Mercado</v>
      </c>
      <c r="F603" s="29">
        <v>135.66999999999999</v>
      </c>
    </row>
    <row r="604" spans="1:6" ht="15" customHeight="1" x14ac:dyDescent="0.25">
      <c r="A604" s="15">
        <v>44946</v>
      </c>
      <c r="B604" s="15" t="str">
        <f t="shared" si="9"/>
        <v>1/2023</v>
      </c>
      <c r="C604" s="23" t="s">
        <v>694</v>
      </c>
      <c r="D604" s="10" t="s">
        <v>392</v>
      </c>
      <c r="E604" s="21" t="str">
        <f>VLOOKUP(D604,'De Para Categoria'!A:B,2,0)</f>
        <v>Outros</v>
      </c>
      <c r="F604" s="29">
        <v>70.599999999999994</v>
      </c>
    </row>
    <row r="605" spans="1:6" ht="15" customHeight="1" x14ac:dyDescent="0.25">
      <c r="A605" s="15">
        <v>45006</v>
      </c>
      <c r="B605" s="15" t="str">
        <f t="shared" si="9"/>
        <v>3/2023</v>
      </c>
      <c r="C605" s="23" t="s">
        <v>695</v>
      </c>
      <c r="D605" s="10" t="s">
        <v>340</v>
      </c>
      <c r="E605" s="21" t="str">
        <f>VLOOKUP(D605,'De Para Categoria'!A:B,2,0)</f>
        <v>Comida Fora</v>
      </c>
      <c r="F605" s="29">
        <v>91.5</v>
      </c>
    </row>
    <row r="606" spans="1:6" ht="15" customHeight="1" x14ac:dyDescent="0.25">
      <c r="A606" s="15">
        <v>45005</v>
      </c>
      <c r="B606" s="15" t="str">
        <f t="shared" si="9"/>
        <v>3/2023</v>
      </c>
      <c r="C606" s="23" t="s">
        <v>695</v>
      </c>
      <c r="D606" s="10" t="s">
        <v>394</v>
      </c>
      <c r="E606" s="21" t="str">
        <f>VLOOKUP(D606,'De Para Categoria'!A:B,2,0)</f>
        <v>Mercado</v>
      </c>
      <c r="F606" s="29">
        <v>36.35</v>
      </c>
    </row>
    <row r="607" spans="1:6" ht="15" customHeight="1" x14ac:dyDescent="0.25">
      <c r="A607" s="15">
        <v>45005</v>
      </c>
      <c r="B607" s="15" t="str">
        <f t="shared" si="9"/>
        <v>3/2023</v>
      </c>
      <c r="C607" s="23" t="s">
        <v>695</v>
      </c>
      <c r="D607" s="10" t="s">
        <v>395</v>
      </c>
      <c r="E607" s="21" t="str">
        <f>VLOOKUP(D607,'De Para Categoria'!A:B,2,0)</f>
        <v>Transporte</v>
      </c>
      <c r="F607" s="29">
        <v>20.010000000000002</v>
      </c>
    </row>
    <row r="608" spans="1:6" ht="15" customHeight="1" x14ac:dyDescent="0.25">
      <c r="A608" s="15">
        <v>45003</v>
      </c>
      <c r="B608" s="15" t="str">
        <f t="shared" si="9"/>
        <v>3/2023</v>
      </c>
      <c r="C608" s="23" t="s">
        <v>695</v>
      </c>
      <c r="D608" s="10" t="s">
        <v>156</v>
      </c>
      <c r="E608" s="21" t="str">
        <f>VLOOKUP(D608,'De Para Categoria'!A:B,2,0)</f>
        <v>Comida Fora</v>
      </c>
      <c r="F608" s="29">
        <v>96.7</v>
      </c>
    </row>
    <row r="609" spans="1:6" ht="15" customHeight="1" x14ac:dyDescent="0.25">
      <c r="A609" s="15">
        <v>45002</v>
      </c>
      <c r="B609" s="15" t="str">
        <f t="shared" si="9"/>
        <v>3/2023</v>
      </c>
      <c r="C609" s="23" t="s">
        <v>695</v>
      </c>
      <c r="D609" s="10" t="s">
        <v>38</v>
      </c>
      <c r="E609" s="21" t="str">
        <f>VLOOKUP(D609,'De Para Categoria'!A:B,2,0)</f>
        <v>Mercado</v>
      </c>
      <c r="F609" s="29">
        <v>257.85000000000002</v>
      </c>
    </row>
    <row r="610" spans="1:6" ht="15" customHeight="1" x14ac:dyDescent="0.25">
      <c r="A610" s="15">
        <v>45002</v>
      </c>
      <c r="B610" s="15" t="str">
        <f t="shared" si="9"/>
        <v>3/2023</v>
      </c>
      <c r="C610" s="23" t="s">
        <v>695</v>
      </c>
      <c r="D610" s="10" t="s">
        <v>342</v>
      </c>
      <c r="E610" s="21" t="str">
        <f>VLOOKUP(D610,'De Para Categoria'!A:B,2,0)</f>
        <v>Outros</v>
      </c>
      <c r="F610" s="29">
        <v>93</v>
      </c>
    </row>
    <row r="611" spans="1:6" ht="15" customHeight="1" x14ac:dyDescent="0.25">
      <c r="A611" s="15">
        <v>45001</v>
      </c>
      <c r="B611" s="15" t="str">
        <f t="shared" si="9"/>
        <v>3/2023</v>
      </c>
      <c r="C611" s="23" t="s">
        <v>695</v>
      </c>
      <c r="D611" s="10" t="s">
        <v>252</v>
      </c>
      <c r="E611" s="21" t="str">
        <f>VLOOKUP(D611,'De Para Categoria'!A:B,2,0)</f>
        <v>Comida Fora</v>
      </c>
      <c r="F611" s="29">
        <v>14.71</v>
      </c>
    </row>
    <row r="612" spans="1:6" ht="15" customHeight="1" x14ac:dyDescent="0.25">
      <c r="A612" s="15">
        <v>44999</v>
      </c>
      <c r="B612" s="15" t="str">
        <f t="shared" si="9"/>
        <v>3/2023</v>
      </c>
      <c r="C612" s="23" t="s">
        <v>695</v>
      </c>
      <c r="D612" s="10" t="s">
        <v>83</v>
      </c>
      <c r="E612" s="21" t="str">
        <f>VLOOKUP(D612,'De Para Categoria'!A:B,2,0)</f>
        <v>Outros</v>
      </c>
      <c r="F612" s="29">
        <v>64.400000000000006</v>
      </c>
    </row>
    <row r="613" spans="1:6" ht="15" customHeight="1" x14ac:dyDescent="0.25">
      <c r="A613" s="15">
        <v>44999</v>
      </c>
      <c r="B613" s="15" t="str">
        <f t="shared" si="9"/>
        <v>3/2023</v>
      </c>
      <c r="C613" s="23" t="s">
        <v>695</v>
      </c>
      <c r="D613" s="10" t="s">
        <v>79</v>
      </c>
      <c r="E613" s="21" t="str">
        <f>VLOOKUP(D613,'De Para Categoria'!A:B,2,0)</f>
        <v>Outros</v>
      </c>
      <c r="F613" s="29">
        <v>17.5</v>
      </c>
    </row>
    <row r="614" spans="1:6" ht="15" customHeight="1" x14ac:dyDescent="0.25">
      <c r="A614" s="15">
        <v>44998</v>
      </c>
      <c r="B614" s="15" t="str">
        <f t="shared" si="9"/>
        <v>3/2023</v>
      </c>
      <c r="C614" s="23" t="s">
        <v>695</v>
      </c>
      <c r="D614" s="10" t="s">
        <v>184</v>
      </c>
      <c r="E614" s="21" t="str">
        <f>VLOOKUP(D614,'De Para Categoria'!A:B,2,0)</f>
        <v>Comida Fora</v>
      </c>
      <c r="F614" s="29">
        <v>79.900000000000006</v>
      </c>
    </row>
    <row r="615" spans="1:6" ht="15" customHeight="1" x14ac:dyDescent="0.25">
      <c r="A615" s="15">
        <v>44996</v>
      </c>
      <c r="B615" s="15" t="str">
        <f t="shared" si="9"/>
        <v>3/2023</v>
      </c>
      <c r="C615" s="23" t="s">
        <v>695</v>
      </c>
      <c r="D615" s="10" t="s">
        <v>27</v>
      </c>
      <c r="E615" s="21" t="str">
        <f>VLOOKUP(D615,'De Para Categoria'!A:B,2,0)</f>
        <v>Mercado</v>
      </c>
      <c r="F615" s="29">
        <v>112.33</v>
      </c>
    </row>
    <row r="616" spans="1:6" ht="15" customHeight="1" x14ac:dyDescent="0.25">
      <c r="A616" s="15">
        <v>44996</v>
      </c>
      <c r="B616" s="15" t="str">
        <f t="shared" si="9"/>
        <v>3/2023</v>
      </c>
      <c r="C616" s="23" t="s">
        <v>695</v>
      </c>
      <c r="D616" s="10" t="s">
        <v>133</v>
      </c>
      <c r="E616" s="21" t="str">
        <f>VLOOKUP(D616,'De Para Categoria'!A:B,2,0)</f>
        <v>Farmácia</v>
      </c>
      <c r="F616" s="29">
        <v>21.93</v>
      </c>
    </row>
    <row r="617" spans="1:6" ht="15" customHeight="1" x14ac:dyDescent="0.25">
      <c r="A617" s="15">
        <v>44995</v>
      </c>
      <c r="B617" s="15" t="str">
        <f t="shared" si="9"/>
        <v>3/2023</v>
      </c>
      <c r="C617" s="23" t="s">
        <v>695</v>
      </c>
      <c r="D617" s="10" t="s">
        <v>396</v>
      </c>
      <c r="E617" s="21" t="str">
        <f>VLOOKUP(D617,'De Para Categoria'!A:B,2,0)</f>
        <v>Comida Fora</v>
      </c>
      <c r="F617" s="29">
        <v>14</v>
      </c>
    </row>
    <row r="618" spans="1:6" ht="15" customHeight="1" x14ac:dyDescent="0.25">
      <c r="A618" s="15">
        <v>44995</v>
      </c>
      <c r="B618" s="15" t="str">
        <f t="shared" si="9"/>
        <v>3/2023</v>
      </c>
      <c r="C618" s="23" t="s">
        <v>695</v>
      </c>
      <c r="D618" s="10" t="s">
        <v>112</v>
      </c>
      <c r="E618" s="21" t="str">
        <f>VLOOKUP(D618,'De Para Categoria'!A:B,2,0)</f>
        <v>Comida Fora</v>
      </c>
      <c r="F618" s="29">
        <v>4</v>
      </c>
    </row>
    <row r="619" spans="1:6" ht="15" customHeight="1" x14ac:dyDescent="0.25">
      <c r="A619" s="15">
        <v>44995</v>
      </c>
      <c r="B619" s="15" t="str">
        <f t="shared" si="9"/>
        <v>3/2023</v>
      </c>
      <c r="C619" s="23" t="s">
        <v>695</v>
      </c>
      <c r="D619" s="10" t="s">
        <v>397</v>
      </c>
      <c r="E619" s="21" t="str">
        <f>VLOOKUP(D619,'De Para Categoria'!A:B,2,0)</f>
        <v>Comida Fora</v>
      </c>
      <c r="F619" s="29">
        <v>110.55</v>
      </c>
    </row>
    <row r="620" spans="1:6" ht="15" customHeight="1" x14ac:dyDescent="0.25">
      <c r="A620" s="15">
        <v>44994</v>
      </c>
      <c r="B620" s="15" t="str">
        <f t="shared" si="9"/>
        <v>3/2023</v>
      </c>
      <c r="C620" s="23" t="s">
        <v>695</v>
      </c>
      <c r="D620" s="10" t="s">
        <v>398</v>
      </c>
      <c r="E620" s="21" t="str">
        <f>VLOOKUP(D620,'De Para Categoria'!A:B,2,0)</f>
        <v>Comida Fora</v>
      </c>
      <c r="F620" s="29">
        <v>26</v>
      </c>
    </row>
    <row r="621" spans="1:6" ht="15" customHeight="1" x14ac:dyDescent="0.25">
      <c r="A621" s="15">
        <v>44994</v>
      </c>
      <c r="B621" s="15" t="str">
        <f t="shared" si="9"/>
        <v>3/2023</v>
      </c>
      <c r="C621" s="23" t="s">
        <v>695</v>
      </c>
      <c r="D621" s="10" t="s">
        <v>399</v>
      </c>
      <c r="E621" s="21" t="str">
        <f>VLOOKUP(D621,'De Para Categoria'!A:B,2,0)</f>
        <v>Comida Fora</v>
      </c>
      <c r="F621" s="29">
        <v>42.75</v>
      </c>
    </row>
    <row r="622" spans="1:6" ht="15" customHeight="1" x14ac:dyDescent="0.25">
      <c r="A622" s="15">
        <v>44994</v>
      </c>
      <c r="B622" s="15" t="str">
        <f t="shared" si="9"/>
        <v>3/2023</v>
      </c>
      <c r="C622" s="23" t="s">
        <v>695</v>
      </c>
      <c r="D622" s="10" t="s">
        <v>400</v>
      </c>
      <c r="E622" s="21" t="str">
        <f>VLOOKUP(D622,'De Para Categoria'!A:B,2,0)</f>
        <v>Outros</v>
      </c>
      <c r="F622" s="29">
        <v>32.5</v>
      </c>
    </row>
    <row r="623" spans="1:6" ht="15" customHeight="1" x14ac:dyDescent="0.25">
      <c r="A623" s="15">
        <v>44993</v>
      </c>
      <c r="B623" s="15" t="str">
        <f t="shared" si="9"/>
        <v>3/2023</v>
      </c>
      <c r="C623" s="23" t="s">
        <v>695</v>
      </c>
      <c r="D623" s="10" t="s">
        <v>279</v>
      </c>
      <c r="E623" s="21" t="str">
        <f>VLOOKUP(D623,'De Para Categoria'!A:B,2,0)</f>
        <v>Comida Fora</v>
      </c>
      <c r="F623" s="29">
        <v>24.93</v>
      </c>
    </row>
    <row r="624" spans="1:6" ht="15" customHeight="1" x14ac:dyDescent="0.25">
      <c r="A624" s="15">
        <v>44993</v>
      </c>
      <c r="B624" s="15" t="str">
        <f t="shared" si="9"/>
        <v>3/2023</v>
      </c>
      <c r="C624" s="23" t="s">
        <v>695</v>
      </c>
      <c r="D624" s="10" t="s">
        <v>265</v>
      </c>
      <c r="E624" s="21" t="str">
        <f>VLOOKUP(D624,'De Para Categoria'!A:B,2,0)</f>
        <v>Transporte</v>
      </c>
      <c r="F624" s="29">
        <v>200</v>
      </c>
    </row>
    <row r="625" spans="1:6" ht="15" customHeight="1" x14ac:dyDescent="0.25">
      <c r="A625" s="15">
        <v>44993</v>
      </c>
      <c r="B625" s="15" t="str">
        <f t="shared" si="9"/>
        <v>3/2023</v>
      </c>
      <c r="C625" s="23" t="s">
        <v>695</v>
      </c>
      <c r="D625" s="10" t="s">
        <v>79</v>
      </c>
      <c r="E625" s="21" t="str">
        <f>VLOOKUP(D625,'De Para Categoria'!A:B,2,0)</f>
        <v>Outros</v>
      </c>
      <c r="F625" s="29">
        <v>14</v>
      </c>
    </row>
    <row r="626" spans="1:6" ht="15" customHeight="1" x14ac:dyDescent="0.25">
      <c r="A626" s="15">
        <v>44993</v>
      </c>
      <c r="B626" s="15" t="str">
        <f t="shared" si="9"/>
        <v>3/2023</v>
      </c>
      <c r="C626" s="23" t="s">
        <v>695</v>
      </c>
      <c r="D626" s="10" t="s">
        <v>401</v>
      </c>
      <c r="E626" s="21" t="str">
        <f>VLOOKUP(D626,'De Para Categoria'!A:B,2,0)</f>
        <v>Outros</v>
      </c>
      <c r="F626" s="29">
        <v>60</v>
      </c>
    </row>
    <row r="627" spans="1:6" ht="15" customHeight="1" x14ac:dyDescent="0.25">
      <c r="A627" s="15">
        <v>44992</v>
      </c>
      <c r="B627" s="15" t="str">
        <f t="shared" si="9"/>
        <v>3/2023</v>
      </c>
      <c r="C627" s="23" t="s">
        <v>695</v>
      </c>
      <c r="D627" s="10" t="s">
        <v>27</v>
      </c>
      <c r="E627" s="21" t="str">
        <f>VLOOKUP(D627,'De Para Categoria'!A:B,2,0)</f>
        <v>Mercado</v>
      </c>
      <c r="F627" s="29">
        <v>132.15</v>
      </c>
    </row>
    <row r="628" spans="1:6" ht="15" customHeight="1" x14ac:dyDescent="0.25">
      <c r="A628" s="15">
        <v>44991</v>
      </c>
      <c r="B628" s="15" t="str">
        <f t="shared" si="9"/>
        <v>3/2023</v>
      </c>
      <c r="C628" s="23" t="s">
        <v>695</v>
      </c>
      <c r="D628" s="10" t="s">
        <v>234</v>
      </c>
      <c r="E628" s="21" t="str">
        <f>VLOOKUP(D628,'De Para Categoria'!A:B,2,0)</f>
        <v>Academia</v>
      </c>
      <c r="F628" s="29">
        <v>69.900000000000006</v>
      </c>
    </row>
    <row r="629" spans="1:6" ht="15" customHeight="1" x14ac:dyDescent="0.25">
      <c r="A629" s="15">
        <v>44991</v>
      </c>
      <c r="B629" s="15" t="str">
        <f t="shared" si="9"/>
        <v>3/2023</v>
      </c>
      <c r="C629" s="23" t="s">
        <v>695</v>
      </c>
      <c r="D629" s="10" t="s">
        <v>252</v>
      </c>
      <c r="E629" s="21" t="str">
        <f>VLOOKUP(D629,'De Para Categoria'!A:B,2,0)</f>
        <v>Comida Fora</v>
      </c>
      <c r="F629" s="29">
        <v>36.950000000000003</v>
      </c>
    </row>
    <row r="630" spans="1:6" ht="15" customHeight="1" x14ac:dyDescent="0.25">
      <c r="A630" s="15">
        <v>44989</v>
      </c>
      <c r="B630" s="15" t="str">
        <f t="shared" si="9"/>
        <v>3/2023</v>
      </c>
      <c r="C630" s="23" t="s">
        <v>695</v>
      </c>
      <c r="D630" s="10" t="s">
        <v>402</v>
      </c>
      <c r="E630" s="21" t="str">
        <f>VLOOKUP(D630,'De Para Categoria'!A:B,2,0)</f>
        <v>Comida Fora</v>
      </c>
      <c r="F630" s="29">
        <v>230</v>
      </c>
    </row>
    <row r="631" spans="1:6" ht="15" customHeight="1" x14ac:dyDescent="0.25">
      <c r="A631" s="15">
        <v>44989</v>
      </c>
      <c r="B631" s="15" t="str">
        <f t="shared" si="9"/>
        <v>3/2023</v>
      </c>
      <c r="C631" s="23" t="s">
        <v>695</v>
      </c>
      <c r="D631" s="10" t="s">
        <v>63</v>
      </c>
      <c r="E631" s="21" t="str">
        <f>VLOOKUP(D631,'De Para Categoria'!A:B,2,0)</f>
        <v>Comida Fora</v>
      </c>
      <c r="F631" s="29">
        <v>11.62</v>
      </c>
    </row>
    <row r="632" spans="1:6" ht="15" customHeight="1" x14ac:dyDescent="0.25">
      <c r="A632" s="15">
        <v>44989</v>
      </c>
      <c r="B632" s="15" t="str">
        <f t="shared" si="9"/>
        <v>3/2023</v>
      </c>
      <c r="C632" s="23" t="s">
        <v>695</v>
      </c>
      <c r="D632" s="10" t="s">
        <v>267</v>
      </c>
      <c r="E632" s="21" t="str">
        <f>VLOOKUP(D632,'De Para Categoria'!A:B,2,0)</f>
        <v>Streaming</v>
      </c>
      <c r="F632" s="29">
        <v>55.9</v>
      </c>
    </row>
    <row r="633" spans="1:6" ht="15" customHeight="1" x14ac:dyDescent="0.25">
      <c r="A633" s="15">
        <v>44989</v>
      </c>
      <c r="B633" s="15" t="str">
        <f t="shared" si="9"/>
        <v>3/2023</v>
      </c>
      <c r="C633" s="23" t="s">
        <v>695</v>
      </c>
      <c r="D633" s="10" t="s">
        <v>27</v>
      </c>
      <c r="E633" s="21" t="str">
        <f>VLOOKUP(D633,'De Para Categoria'!A:B,2,0)</f>
        <v>Mercado</v>
      </c>
      <c r="F633" s="29">
        <v>69.62</v>
      </c>
    </row>
    <row r="634" spans="1:6" ht="15" customHeight="1" x14ac:dyDescent="0.25">
      <c r="A634" s="15">
        <v>44988</v>
      </c>
      <c r="B634" s="15" t="str">
        <f t="shared" si="9"/>
        <v>3/2023</v>
      </c>
      <c r="C634" s="23" t="s">
        <v>695</v>
      </c>
      <c r="D634" s="10" t="s">
        <v>63</v>
      </c>
      <c r="E634" s="21" t="str">
        <f>VLOOKUP(D634,'De Para Categoria'!A:B,2,0)</f>
        <v>Comida Fora</v>
      </c>
      <c r="F634" s="29">
        <v>5.9</v>
      </c>
    </row>
    <row r="635" spans="1:6" ht="15" customHeight="1" x14ac:dyDescent="0.25">
      <c r="A635" s="15">
        <v>44988</v>
      </c>
      <c r="B635" s="15" t="str">
        <f t="shared" si="9"/>
        <v>3/2023</v>
      </c>
      <c r="C635" s="23" t="s">
        <v>695</v>
      </c>
      <c r="D635" s="10" t="s">
        <v>38</v>
      </c>
      <c r="E635" s="21" t="str">
        <f>VLOOKUP(D635,'De Para Categoria'!A:B,2,0)</f>
        <v>Mercado</v>
      </c>
      <c r="F635" s="29">
        <v>73.67</v>
      </c>
    </row>
    <row r="636" spans="1:6" ht="15" customHeight="1" x14ac:dyDescent="0.25">
      <c r="A636" s="15">
        <v>44988</v>
      </c>
      <c r="B636" s="15" t="str">
        <f t="shared" si="9"/>
        <v>3/2023</v>
      </c>
      <c r="C636" s="23" t="s">
        <v>695</v>
      </c>
      <c r="D636" s="10" t="s">
        <v>73</v>
      </c>
      <c r="E636" s="21" t="str">
        <f>VLOOKUP(D636,'De Para Categoria'!A:B,2,0)</f>
        <v>Comida Fora</v>
      </c>
      <c r="F636" s="29">
        <v>90.75</v>
      </c>
    </row>
    <row r="637" spans="1:6" ht="15" customHeight="1" x14ac:dyDescent="0.25">
      <c r="A637" s="15">
        <v>44987</v>
      </c>
      <c r="B637" s="15" t="str">
        <f t="shared" si="9"/>
        <v>3/2023</v>
      </c>
      <c r="C637" s="23" t="s">
        <v>695</v>
      </c>
      <c r="D637" s="10" t="s">
        <v>63</v>
      </c>
      <c r="E637" s="21" t="str">
        <f>VLOOKUP(D637,'De Para Categoria'!A:B,2,0)</f>
        <v>Comida Fora</v>
      </c>
      <c r="F637" s="29">
        <v>10.7</v>
      </c>
    </row>
    <row r="638" spans="1:6" ht="15" customHeight="1" x14ac:dyDescent="0.25">
      <c r="A638" s="15">
        <v>44986</v>
      </c>
      <c r="B638" s="15" t="str">
        <f t="shared" si="9"/>
        <v>3/2023</v>
      </c>
      <c r="C638" s="23" t="s">
        <v>695</v>
      </c>
      <c r="D638" s="10" t="s">
        <v>234</v>
      </c>
      <c r="E638" s="21" t="str">
        <f>VLOOKUP(D638,'De Para Categoria'!A:B,2,0)</f>
        <v>Academia</v>
      </c>
      <c r="F638" s="29">
        <v>69.900000000000006</v>
      </c>
    </row>
    <row r="639" spans="1:6" ht="15" customHeight="1" x14ac:dyDescent="0.25">
      <c r="A639" s="15">
        <v>44985</v>
      </c>
      <c r="B639" s="15" t="str">
        <f t="shared" si="9"/>
        <v>2/2023</v>
      </c>
      <c r="C639" s="23" t="s">
        <v>695</v>
      </c>
      <c r="D639" s="10" t="s">
        <v>63</v>
      </c>
      <c r="E639" s="21" t="str">
        <f>VLOOKUP(D639,'De Para Categoria'!A:B,2,0)</f>
        <v>Comida Fora</v>
      </c>
      <c r="F639" s="29">
        <v>7.9</v>
      </c>
    </row>
    <row r="640" spans="1:6" ht="15" customHeight="1" x14ac:dyDescent="0.25">
      <c r="A640" s="15">
        <v>44984</v>
      </c>
      <c r="B640" s="15" t="str">
        <f t="shared" si="9"/>
        <v>2/2023</v>
      </c>
      <c r="C640" s="23" t="s">
        <v>695</v>
      </c>
      <c r="D640" s="10" t="s">
        <v>63</v>
      </c>
      <c r="E640" s="21" t="str">
        <f>VLOOKUP(D640,'De Para Categoria'!A:B,2,0)</f>
        <v>Comida Fora</v>
      </c>
      <c r="F640" s="29">
        <v>37.26</v>
      </c>
    </row>
    <row r="641" spans="1:6" ht="15" customHeight="1" x14ac:dyDescent="0.25">
      <c r="A641" s="15">
        <v>44984</v>
      </c>
      <c r="B641" s="15" t="str">
        <f t="shared" si="9"/>
        <v>2/2023</v>
      </c>
      <c r="C641" s="23" t="s">
        <v>695</v>
      </c>
      <c r="D641" s="10" t="s">
        <v>79</v>
      </c>
      <c r="E641" s="21" t="str">
        <f>VLOOKUP(D641,'De Para Categoria'!A:B,2,0)</f>
        <v>Outros</v>
      </c>
      <c r="F641" s="29">
        <v>11.5</v>
      </c>
    </row>
    <row r="642" spans="1:6" ht="15" customHeight="1" x14ac:dyDescent="0.25">
      <c r="A642" s="15">
        <v>44981</v>
      </c>
      <c r="B642" s="15" t="str">
        <f t="shared" si="9"/>
        <v>2/2023</v>
      </c>
      <c r="C642" s="23" t="s">
        <v>695</v>
      </c>
      <c r="D642" s="10" t="s">
        <v>112</v>
      </c>
      <c r="E642" s="21" t="str">
        <f>VLOOKUP(D642,'De Para Categoria'!A:B,2,0)</f>
        <v>Comida Fora</v>
      </c>
      <c r="F642" s="29">
        <v>31</v>
      </c>
    </row>
    <row r="643" spans="1:6" ht="15" customHeight="1" x14ac:dyDescent="0.25">
      <c r="A643" s="15">
        <v>44981</v>
      </c>
      <c r="B643" s="15" t="str">
        <f t="shared" ref="B643:B706" si="10">MONTH(A643)&amp;"/"&amp;YEAR(A643)</f>
        <v>2/2023</v>
      </c>
      <c r="C643" s="23" t="s">
        <v>695</v>
      </c>
      <c r="D643" s="10" t="s">
        <v>403</v>
      </c>
      <c r="E643" s="21" t="str">
        <f>VLOOKUP(D643,'De Para Categoria'!A:B,2,0)</f>
        <v>Streaming</v>
      </c>
      <c r="F643" s="29">
        <v>74.91</v>
      </c>
    </row>
    <row r="644" spans="1:6" ht="15" customHeight="1" x14ac:dyDescent="0.25">
      <c r="A644" s="15">
        <v>44981</v>
      </c>
      <c r="B644" s="15" t="str">
        <f t="shared" si="10"/>
        <v>2/2023</v>
      </c>
      <c r="C644" s="23" t="s">
        <v>695</v>
      </c>
      <c r="D644" s="10" t="s">
        <v>404</v>
      </c>
      <c r="E644" s="21" t="str">
        <f>VLOOKUP(D644,'De Para Categoria'!A:B,2,0)</f>
        <v>Outros</v>
      </c>
      <c r="F644" s="29">
        <v>119.9</v>
      </c>
    </row>
    <row r="645" spans="1:6" ht="15" customHeight="1" x14ac:dyDescent="0.25">
      <c r="A645" s="15">
        <v>44980</v>
      </c>
      <c r="B645" s="15" t="str">
        <f t="shared" si="10"/>
        <v>2/2023</v>
      </c>
      <c r="C645" s="23" t="s">
        <v>695</v>
      </c>
      <c r="D645" s="10" t="s">
        <v>79</v>
      </c>
      <c r="E645" s="21" t="str">
        <f>VLOOKUP(D645,'De Para Categoria'!A:B,2,0)</f>
        <v>Outros</v>
      </c>
      <c r="F645" s="29">
        <v>9.5</v>
      </c>
    </row>
    <row r="646" spans="1:6" ht="15" customHeight="1" x14ac:dyDescent="0.25">
      <c r="A646" s="15">
        <v>44978</v>
      </c>
      <c r="B646" s="15" t="str">
        <f t="shared" si="10"/>
        <v>2/2023</v>
      </c>
      <c r="C646" s="23" t="s">
        <v>695</v>
      </c>
      <c r="D646" s="10" t="s">
        <v>201</v>
      </c>
      <c r="E646" s="21" t="str">
        <f>VLOOKUP(D646,'De Para Categoria'!A:B,2,0)</f>
        <v>Transporte</v>
      </c>
      <c r="F646" s="29">
        <v>19.899999999999999</v>
      </c>
    </row>
    <row r="647" spans="1:6" ht="15" customHeight="1" x14ac:dyDescent="0.25">
      <c r="A647" s="15">
        <v>44978</v>
      </c>
      <c r="B647" s="15" t="str">
        <f t="shared" si="10"/>
        <v>2/2023</v>
      </c>
      <c r="C647" s="23" t="s">
        <v>695</v>
      </c>
      <c r="D647" s="10" t="s">
        <v>201</v>
      </c>
      <c r="E647" s="21" t="str">
        <f>VLOOKUP(D647,'De Para Categoria'!A:B,2,0)</f>
        <v>Transporte</v>
      </c>
      <c r="F647" s="29">
        <v>19.91</v>
      </c>
    </row>
    <row r="648" spans="1:6" ht="15" customHeight="1" x14ac:dyDescent="0.25">
      <c r="A648" s="15">
        <v>44978</v>
      </c>
      <c r="B648" s="15" t="str">
        <f t="shared" si="10"/>
        <v>2/2023</v>
      </c>
      <c r="C648" s="23" t="s">
        <v>695</v>
      </c>
      <c r="D648" s="10" t="s">
        <v>201</v>
      </c>
      <c r="E648" s="21" t="str">
        <f>VLOOKUP(D648,'De Para Categoria'!A:B,2,0)</f>
        <v>Transporte</v>
      </c>
      <c r="F648" s="29">
        <v>14.93</v>
      </c>
    </row>
    <row r="649" spans="1:6" ht="15" customHeight="1" x14ac:dyDescent="0.25">
      <c r="A649" s="15">
        <v>44954</v>
      </c>
      <c r="B649" s="15" t="str">
        <f t="shared" si="10"/>
        <v>1/2023</v>
      </c>
      <c r="C649" s="23" t="s">
        <v>695</v>
      </c>
      <c r="D649" s="10" t="s">
        <v>405</v>
      </c>
      <c r="E649" s="21" t="str">
        <f>VLOOKUP(D649,'De Para Categoria'!A:B,2,0)</f>
        <v>Educação</v>
      </c>
      <c r="F649" s="29">
        <v>310.11</v>
      </c>
    </row>
    <row r="650" spans="1:6" ht="15" customHeight="1" x14ac:dyDescent="0.25">
      <c r="A650" s="15">
        <v>44939</v>
      </c>
      <c r="B650" s="15" t="str">
        <f t="shared" si="10"/>
        <v>1/2023</v>
      </c>
      <c r="C650" s="23" t="s">
        <v>695</v>
      </c>
      <c r="D650" s="10" t="s">
        <v>406</v>
      </c>
      <c r="E650" s="21" t="str">
        <f>VLOOKUP(D650,'De Para Categoria'!A:B,2,0)</f>
        <v>Educação</v>
      </c>
      <c r="F650" s="29">
        <v>85</v>
      </c>
    </row>
    <row r="651" spans="1:6" ht="15" customHeight="1" x14ac:dyDescent="0.25">
      <c r="A651" s="15">
        <v>44879</v>
      </c>
      <c r="B651" s="15" t="str">
        <f t="shared" si="10"/>
        <v>11/2022</v>
      </c>
      <c r="C651" s="23" t="s">
        <v>695</v>
      </c>
      <c r="D651" s="10" t="s">
        <v>407</v>
      </c>
      <c r="E651" s="21" t="str">
        <f>VLOOKUP(D651,'De Para Categoria'!A:B,2,0)</f>
        <v>Outros</v>
      </c>
      <c r="F651" s="29">
        <v>479.13</v>
      </c>
    </row>
    <row r="652" spans="1:6" ht="15" customHeight="1" x14ac:dyDescent="0.25">
      <c r="A652" s="15">
        <v>44798</v>
      </c>
      <c r="B652" s="15" t="str">
        <f t="shared" si="10"/>
        <v>8/2022</v>
      </c>
      <c r="C652" s="23" t="s">
        <v>695</v>
      </c>
      <c r="D652" s="10" t="s">
        <v>408</v>
      </c>
      <c r="E652" s="21" t="str">
        <f>VLOOKUP(D652,'De Para Categoria'!A:B,2,0)</f>
        <v>Outros</v>
      </c>
      <c r="F652" s="29">
        <v>239.9</v>
      </c>
    </row>
    <row r="653" spans="1:6" ht="15" customHeight="1" x14ac:dyDescent="0.25">
      <c r="A653" s="15">
        <v>45006</v>
      </c>
      <c r="B653" s="15" t="str">
        <f t="shared" si="10"/>
        <v>3/2023</v>
      </c>
      <c r="C653" s="23" t="s">
        <v>695</v>
      </c>
      <c r="D653" s="10" t="s">
        <v>409</v>
      </c>
      <c r="E653" s="21" t="str">
        <f>VLOOKUP(D653,'De Para Categoria'!A:B,2,0)</f>
        <v>Outros</v>
      </c>
      <c r="F653" s="29">
        <v>106</v>
      </c>
    </row>
    <row r="654" spans="1:6" ht="15" customHeight="1" x14ac:dyDescent="0.25">
      <c r="A654" s="15">
        <v>45001</v>
      </c>
      <c r="B654" s="15" t="str">
        <f t="shared" si="10"/>
        <v>3/2023</v>
      </c>
      <c r="C654" s="23" t="s">
        <v>695</v>
      </c>
      <c r="D654" s="10" t="s">
        <v>409</v>
      </c>
      <c r="E654" s="21" t="str">
        <f>VLOOKUP(D654,'De Para Categoria'!A:B,2,0)</f>
        <v>Outros</v>
      </c>
      <c r="F654" s="29">
        <v>106</v>
      </c>
    </row>
    <row r="655" spans="1:6" ht="15" customHeight="1" x14ac:dyDescent="0.25">
      <c r="A655" s="15">
        <v>44999</v>
      </c>
      <c r="B655" s="15" t="str">
        <f t="shared" si="10"/>
        <v>3/2023</v>
      </c>
      <c r="C655" s="23" t="s">
        <v>695</v>
      </c>
      <c r="D655" s="10" t="s">
        <v>410</v>
      </c>
      <c r="E655" s="21" t="str">
        <f>VLOOKUP(D655,'De Para Categoria'!A:B,2,0)</f>
        <v>Comida Fora</v>
      </c>
      <c r="F655" s="29">
        <v>16</v>
      </c>
    </row>
    <row r="656" spans="1:6" ht="15" customHeight="1" x14ac:dyDescent="0.25">
      <c r="A656" s="15">
        <v>44999</v>
      </c>
      <c r="B656" s="15" t="str">
        <f t="shared" si="10"/>
        <v>3/2023</v>
      </c>
      <c r="C656" s="23" t="s">
        <v>695</v>
      </c>
      <c r="D656" s="10" t="s">
        <v>132</v>
      </c>
      <c r="E656" s="21" t="str">
        <f>VLOOKUP(D656,'De Para Categoria'!A:B,2,0)</f>
        <v>Outros</v>
      </c>
      <c r="F656" s="29">
        <v>24.99</v>
      </c>
    </row>
    <row r="657" spans="1:6" ht="15" customHeight="1" x14ac:dyDescent="0.25">
      <c r="A657" s="15">
        <v>44995</v>
      </c>
      <c r="B657" s="15" t="str">
        <f t="shared" si="10"/>
        <v>3/2023</v>
      </c>
      <c r="C657" s="23" t="s">
        <v>695</v>
      </c>
      <c r="D657" s="10" t="s">
        <v>411</v>
      </c>
      <c r="E657" s="21" t="str">
        <f>VLOOKUP(D657,'De Para Categoria'!A:B,2,0)</f>
        <v>Transporte</v>
      </c>
      <c r="F657" s="29">
        <v>6.5</v>
      </c>
    </row>
    <row r="658" spans="1:6" ht="15" customHeight="1" x14ac:dyDescent="0.25">
      <c r="A658" s="15">
        <v>44995</v>
      </c>
      <c r="B658" s="15" t="str">
        <f t="shared" si="10"/>
        <v>3/2023</v>
      </c>
      <c r="C658" s="23" t="s">
        <v>695</v>
      </c>
      <c r="D658" s="10" t="s">
        <v>412</v>
      </c>
      <c r="E658" s="21" t="str">
        <f>VLOOKUP(D658,'De Para Categoria'!A:B,2,0)</f>
        <v>Transporte</v>
      </c>
      <c r="F658" s="29">
        <v>5</v>
      </c>
    </row>
    <row r="659" spans="1:6" ht="15" customHeight="1" x14ac:dyDescent="0.25">
      <c r="A659" s="15">
        <v>44994</v>
      </c>
      <c r="B659" s="15" t="str">
        <f t="shared" si="10"/>
        <v>3/2023</v>
      </c>
      <c r="C659" s="23" t="s">
        <v>695</v>
      </c>
      <c r="D659" s="10" t="s">
        <v>180</v>
      </c>
      <c r="E659" s="21" t="str">
        <f>VLOOKUP(D659,'De Para Categoria'!A:B,2,0)</f>
        <v>Comida Fora</v>
      </c>
      <c r="F659" s="29">
        <v>207.68</v>
      </c>
    </row>
    <row r="660" spans="1:6" ht="15" customHeight="1" x14ac:dyDescent="0.25">
      <c r="A660" s="15">
        <v>44989</v>
      </c>
      <c r="B660" s="15" t="str">
        <f t="shared" si="10"/>
        <v>3/2023</v>
      </c>
      <c r="C660" s="23" t="s">
        <v>695</v>
      </c>
      <c r="D660" s="10" t="s">
        <v>187</v>
      </c>
      <c r="E660" s="21" t="str">
        <f>VLOOKUP(D660,'De Para Categoria'!A:B,2,0)</f>
        <v>Comida Fora</v>
      </c>
      <c r="F660" s="29">
        <v>40.9</v>
      </c>
    </row>
    <row r="661" spans="1:6" ht="15" customHeight="1" x14ac:dyDescent="0.25">
      <c r="A661" s="15">
        <v>44988</v>
      </c>
      <c r="B661" s="15" t="str">
        <f t="shared" si="10"/>
        <v>3/2023</v>
      </c>
      <c r="C661" s="23" t="s">
        <v>695</v>
      </c>
      <c r="D661" s="10" t="s">
        <v>157</v>
      </c>
      <c r="E661" s="21" t="str">
        <f>VLOOKUP(D661,'De Para Categoria'!A:B,2,0)</f>
        <v>Farmácia</v>
      </c>
      <c r="F661" s="29">
        <v>30</v>
      </c>
    </row>
    <row r="662" spans="1:6" ht="15" customHeight="1" x14ac:dyDescent="0.25">
      <c r="A662" s="15">
        <v>44986</v>
      </c>
      <c r="B662" s="15" t="str">
        <f t="shared" si="10"/>
        <v>3/2023</v>
      </c>
      <c r="C662" s="23" t="s">
        <v>695</v>
      </c>
      <c r="D662" s="10" t="s">
        <v>413</v>
      </c>
      <c r="E662" s="21" t="str">
        <f>VLOOKUP(D662,'De Para Categoria'!A:B,2,0)</f>
        <v>Comida Fora</v>
      </c>
      <c r="F662" s="29">
        <v>36.5</v>
      </c>
    </row>
    <row r="663" spans="1:6" ht="15" customHeight="1" x14ac:dyDescent="0.25">
      <c r="A663" s="15">
        <v>44985</v>
      </c>
      <c r="B663" s="15" t="str">
        <f t="shared" si="10"/>
        <v>2/2023</v>
      </c>
      <c r="C663" s="23" t="s">
        <v>695</v>
      </c>
      <c r="D663" s="10" t="s">
        <v>340</v>
      </c>
      <c r="E663" s="21" t="str">
        <f>VLOOKUP(D663,'De Para Categoria'!A:B,2,0)</f>
        <v>Comida Fora</v>
      </c>
      <c r="F663" s="29">
        <v>75</v>
      </c>
    </row>
    <row r="664" spans="1:6" ht="15" customHeight="1" x14ac:dyDescent="0.25">
      <c r="A664" s="15">
        <v>44985</v>
      </c>
      <c r="B664" s="15" t="str">
        <f t="shared" si="10"/>
        <v>2/2023</v>
      </c>
      <c r="C664" s="23" t="s">
        <v>695</v>
      </c>
      <c r="D664" s="10" t="s">
        <v>27</v>
      </c>
      <c r="E664" s="21" t="str">
        <f>VLOOKUP(D664,'De Para Categoria'!A:B,2,0)</f>
        <v>Mercado</v>
      </c>
      <c r="F664" s="29">
        <v>181.43</v>
      </c>
    </row>
    <row r="665" spans="1:6" ht="15" customHeight="1" x14ac:dyDescent="0.25">
      <c r="A665" s="15">
        <v>44983</v>
      </c>
      <c r="B665" s="15" t="str">
        <f t="shared" si="10"/>
        <v>2/2023</v>
      </c>
      <c r="C665" s="23" t="s">
        <v>695</v>
      </c>
      <c r="D665" s="10" t="s">
        <v>414</v>
      </c>
      <c r="E665" s="21" t="str">
        <f>VLOOKUP(D665,'De Para Categoria'!A:B,2,0)</f>
        <v>Outros</v>
      </c>
      <c r="F665" s="29">
        <v>194.96</v>
      </c>
    </row>
    <row r="666" spans="1:6" ht="15" customHeight="1" x14ac:dyDescent="0.25">
      <c r="A666" s="15">
        <v>44983</v>
      </c>
      <c r="B666" s="15" t="str">
        <f t="shared" si="10"/>
        <v>2/2023</v>
      </c>
      <c r="C666" s="23" t="s">
        <v>695</v>
      </c>
      <c r="D666" s="10" t="s">
        <v>415</v>
      </c>
      <c r="E666" s="21" t="str">
        <f>VLOOKUP(D666,'De Para Categoria'!A:B,2,0)</f>
        <v>Farmácia</v>
      </c>
      <c r="F666" s="29">
        <v>30.9</v>
      </c>
    </row>
    <row r="667" spans="1:6" ht="15" customHeight="1" x14ac:dyDescent="0.25">
      <c r="A667" s="15">
        <v>44983</v>
      </c>
      <c r="B667" s="15" t="str">
        <f t="shared" si="10"/>
        <v>2/2023</v>
      </c>
      <c r="C667" s="23" t="s">
        <v>695</v>
      </c>
      <c r="D667" s="10" t="s">
        <v>415</v>
      </c>
      <c r="E667" s="21" t="str">
        <f>VLOOKUP(D667,'De Para Categoria'!A:B,2,0)</f>
        <v>Farmácia</v>
      </c>
      <c r="F667" s="29">
        <v>17.989999999999998</v>
      </c>
    </row>
    <row r="668" spans="1:6" ht="15" customHeight="1" x14ac:dyDescent="0.25">
      <c r="A668" s="15">
        <v>44983</v>
      </c>
      <c r="B668" s="15" t="str">
        <f t="shared" si="10"/>
        <v>2/2023</v>
      </c>
      <c r="C668" s="23" t="s">
        <v>695</v>
      </c>
      <c r="D668" s="10" t="s">
        <v>83</v>
      </c>
      <c r="E668" s="21" t="str">
        <f>VLOOKUP(D668,'De Para Categoria'!A:B,2,0)</f>
        <v>Outros</v>
      </c>
      <c r="F668" s="29">
        <v>7.5</v>
      </c>
    </row>
    <row r="669" spans="1:6" ht="15" customHeight="1" x14ac:dyDescent="0.25">
      <c r="A669" s="15">
        <v>44980</v>
      </c>
      <c r="B669" s="15" t="str">
        <f t="shared" si="10"/>
        <v>2/2023</v>
      </c>
      <c r="C669" s="23" t="s">
        <v>695</v>
      </c>
      <c r="D669" s="10" t="s">
        <v>409</v>
      </c>
      <c r="E669" s="21" t="str">
        <f>VLOOKUP(D669,'De Para Categoria'!A:B,2,0)</f>
        <v>Outros</v>
      </c>
      <c r="F669" s="29">
        <v>105.99</v>
      </c>
    </row>
    <row r="670" spans="1:6" ht="15" customHeight="1" x14ac:dyDescent="0.25">
      <c r="A670" s="15">
        <v>44980</v>
      </c>
      <c r="B670" s="15" t="str">
        <f t="shared" si="10"/>
        <v>2/2023</v>
      </c>
      <c r="C670" s="23" t="s">
        <v>695</v>
      </c>
      <c r="D670" s="10" t="s">
        <v>416</v>
      </c>
      <c r="E670" s="21" t="str">
        <f>VLOOKUP(D670,'De Para Categoria'!A:B,2,0)</f>
        <v>Outros</v>
      </c>
      <c r="F670" s="29">
        <v>169.85</v>
      </c>
    </row>
    <row r="671" spans="1:6" ht="15" customHeight="1" x14ac:dyDescent="0.25">
      <c r="A671" s="15">
        <v>44979</v>
      </c>
      <c r="B671" s="15" t="str">
        <f t="shared" si="10"/>
        <v>2/2023</v>
      </c>
      <c r="C671" s="23" t="s">
        <v>695</v>
      </c>
      <c r="D671" s="10" t="s">
        <v>27</v>
      </c>
      <c r="E671" s="21" t="str">
        <f>VLOOKUP(D671,'De Para Categoria'!A:B,2,0)</f>
        <v>Mercado</v>
      </c>
      <c r="F671" s="29">
        <v>140.5</v>
      </c>
    </row>
    <row r="672" spans="1:6" ht="15" customHeight="1" x14ac:dyDescent="0.25">
      <c r="A672" s="15">
        <v>44979</v>
      </c>
      <c r="B672" s="15" t="str">
        <f t="shared" si="10"/>
        <v>2/2023</v>
      </c>
      <c r="C672" s="23" t="s">
        <v>695</v>
      </c>
      <c r="D672" s="10" t="s">
        <v>417</v>
      </c>
      <c r="E672" s="21" t="str">
        <f>VLOOKUP(D672,'De Para Categoria'!A:B,2,0)</f>
        <v>Outros</v>
      </c>
      <c r="F672" s="29">
        <v>104.5</v>
      </c>
    </row>
    <row r="673" spans="1:6" ht="15" customHeight="1" x14ac:dyDescent="0.25">
      <c r="A673" s="15">
        <v>44979</v>
      </c>
      <c r="B673" s="15" t="str">
        <f t="shared" si="10"/>
        <v>2/2023</v>
      </c>
      <c r="C673" s="23" t="s">
        <v>695</v>
      </c>
      <c r="D673" s="10" t="s">
        <v>54</v>
      </c>
      <c r="E673" s="21" t="str">
        <f>VLOOKUP(D673,'De Para Categoria'!A:B,2,0)</f>
        <v>Outros</v>
      </c>
      <c r="F673" s="29">
        <v>166.32</v>
      </c>
    </row>
    <row r="674" spans="1:6" ht="15" customHeight="1" x14ac:dyDescent="0.25">
      <c r="A674" s="15">
        <v>44979</v>
      </c>
      <c r="B674" s="15" t="str">
        <f t="shared" si="10"/>
        <v>2/2023</v>
      </c>
      <c r="C674" s="23" t="s">
        <v>695</v>
      </c>
      <c r="D674" s="10" t="s">
        <v>418</v>
      </c>
      <c r="E674" s="21" t="str">
        <f>VLOOKUP(D674,'De Para Categoria'!A:B,2,0)</f>
        <v>Comida Fora</v>
      </c>
      <c r="F674" s="29">
        <v>31</v>
      </c>
    </row>
    <row r="675" spans="1:6" ht="15" customHeight="1" x14ac:dyDescent="0.25">
      <c r="A675" s="15">
        <v>44978</v>
      </c>
      <c r="B675" s="15" t="str">
        <f t="shared" si="10"/>
        <v>2/2023</v>
      </c>
      <c r="C675" s="23" t="s">
        <v>695</v>
      </c>
      <c r="D675" s="10" t="s">
        <v>419</v>
      </c>
      <c r="E675" s="21" t="str">
        <f>VLOOKUP(D675,'De Para Categoria'!A:B,2,0)</f>
        <v>Outros</v>
      </c>
      <c r="F675" s="29">
        <v>10</v>
      </c>
    </row>
    <row r="676" spans="1:6" ht="15" customHeight="1" x14ac:dyDescent="0.25">
      <c r="A676" s="15">
        <v>44978</v>
      </c>
      <c r="B676" s="15" t="str">
        <f t="shared" si="10"/>
        <v>2/2023</v>
      </c>
      <c r="C676" s="23" t="s">
        <v>695</v>
      </c>
      <c r="D676" s="10" t="s">
        <v>420</v>
      </c>
      <c r="E676" s="21" t="str">
        <f>VLOOKUP(D676,'De Para Categoria'!A:B,2,0)</f>
        <v>Outros</v>
      </c>
      <c r="F676" s="29">
        <v>18.5</v>
      </c>
    </row>
    <row r="677" spans="1:6" ht="15" customHeight="1" x14ac:dyDescent="0.25">
      <c r="A677" s="15">
        <v>44978</v>
      </c>
      <c r="B677" s="15" t="str">
        <f t="shared" si="10"/>
        <v>2/2023</v>
      </c>
      <c r="C677" s="23" t="s">
        <v>695</v>
      </c>
      <c r="D677" s="10" t="s">
        <v>421</v>
      </c>
      <c r="E677" s="21" t="str">
        <f>VLOOKUP(D677,'De Para Categoria'!A:B,2,0)</f>
        <v>Comida Fora</v>
      </c>
      <c r="F677" s="29">
        <v>64.62</v>
      </c>
    </row>
    <row r="678" spans="1:6" ht="15" customHeight="1" x14ac:dyDescent="0.25">
      <c r="A678" s="15">
        <v>44978</v>
      </c>
      <c r="B678" s="15" t="str">
        <f t="shared" si="10"/>
        <v>2/2023</v>
      </c>
      <c r="C678" s="23" t="s">
        <v>695</v>
      </c>
      <c r="D678" s="10" t="s">
        <v>422</v>
      </c>
      <c r="E678" s="21" t="str">
        <f>VLOOKUP(D678,'De Para Categoria'!A:B,2,0)</f>
        <v>Comida Fora</v>
      </c>
      <c r="F678" s="29">
        <v>29.8</v>
      </c>
    </row>
    <row r="679" spans="1:6" ht="15" customHeight="1" x14ac:dyDescent="0.25">
      <c r="A679" s="15">
        <v>44946</v>
      </c>
      <c r="B679" s="15" t="str">
        <f t="shared" si="10"/>
        <v>1/2023</v>
      </c>
      <c r="C679" s="23" t="s">
        <v>695</v>
      </c>
      <c r="D679" s="10" t="s">
        <v>423</v>
      </c>
      <c r="E679" s="21" t="str">
        <f>VLOOKUP(D679,'De Para Categoria'!A:B,2,0)</f>
        <v>Outros</v>
      </c>
      <c r="F679" s="29">
        <v>70.599999999999994</v>
      </c>
    </row>
    <row r="680" spans="1:6" ht="15" customHeight="1" x14ac:dyDescent="0.25">
      <c r="A680" s="15">
        <v>44975</v>
      </c>
      <c r="B680" s="15" t="str">
        <f t="shared" si="10"/>
        <v>2/2023</v>
      </c>
      <c r="C680" s="23" t="s">
        <v>696</v>
      </c>
      <c r="D680" s="10" t="s">
        <v>425</v>
      </c>
      <c r="E680" s="21" t="str">
        <f>VLOOKUP(D680,'De Para Categoria'!A:B,2,0)</f>
        <v>Comida Fora</v>
      </c>
      <c r="F680" s="29">
        <v>45.64</v>
      </c>
    </row>
    <row r="681" spans="1:6" ht="15" customHeight="1" x14ac:dyDescent="0.25">
      <c r="A681" s="15">
        <v>44974</v>
      </c>
      <c r="B681" s="15" t="str">
        <f t="shared" si="10"/>
        <v>2/2023</v>
      </c>
      <c r="C681" s="23" t="s">
        <v>696</v>
      </c>
      <c r="D681" s="10" t="s">
        <v>63</v>
      </c>
      <c r="E681" s="21" t="str">
        <f>VLOOKUP(D681,'De Para Categoria'!A:B,2,0)</f>
        <v>Comida Fora</v>
      </c>
      <c r="F681" s="29">
        <v>23.37</v>
      </c>
    </row>
    <row r="682" spans="1:6" ht="15" customHeight="1" x14ac:dyDescent="0.25">
      <c r="A682" s="15">
        <v>44973</v>
      </c>
      <c r="B682" s="15" t="str">
        <f t="shared" si="10"/>
        <v>2/2023</v>
      </c>
      <c r="C682" s="23" t="s">
        <v>696</v>
      </c>
      <c r="D682" s="10" t="s">
        <v>79</v>
      </c>
      <c r="E682" s="21" t="str">
        <f>VLOOKUP(D682,'De Para Categoria'!A:B,2,0)</f>
        <v>Outros</v>
      </c>
      <c r="F682" s="29">
        <v>11</v>
      </c>
    </row>
    <row r="683" spans="1:6" ht="15" customHeight="1" x14ac:dyDescent="0.25">
      <c r="A683" s="15">
        <v>44972</v>
      </c>
      <c r="B683" s="15" t="str">
        <f t="shared" si="10"/>
        <v>2/2023</v>
      </c>
      <c r="C683" s="23" t="s">
        <v>696</v>
      </c>
      <c r="D683" s="10" t="s">
        <v>79</v>
      </c>
      <c r="E683" s="21" t="str">
        <f>VLOOKUP(D683,'De Para Categoria'!A:B,2,0)</f>
        <v>Outros</v>
      </c>
      <c r="F683" s="29">
        <v>10.5</v>
      </c>
    </row>
    <row r="684" spans="1:6" ht="15" customHeight="1" x14ac:dyDescent="0.25">
      <c r="A684" s="15">
        <v>44971</v>
      </c>
      <c r="B684" s="15" t="str">
        <f t="shared" si="10"/>
        <v>2/2023</v>
      </c>
      <c r="C684" s="23" t="s">
        <v>696</v>
      </c>
      <c r="D684" s="10" t="s">
        <v>130</v>
      </c>
      <c r="E684" s="21" t="str">
        <f>VLOOKUP(D684,'De Para Categoria'!A:B,2,0)</f>
        <v>Comida Fora</v>
      </c>
      <c r="F684" s="29">
        <v>37.22</v>
      </c>
    </row>
    <row r="685" spans="1:6" ht="15" customHeight="1" x14ac:dyDescent="0.25">
      <c r="A685" s="15">
        <v>44971</v>
      </c>
      <c r="B685" s="15" t="str">
        <f t="shared" si="10"/>
        <v>2/2023</v>
      </c>
      <c r="C685" s="23" t="s">
        <v>696</v>
      </c>
      <c r="D685" s="10" t="s">
        <v>335</v>
      </c>
      <c r="E685" s="21" t="str">
        <f>VLOOKUP(D685,'De Para Categoria'!A:B,2,0)</f>
        <v>Outros</v>
      </c>
      <c r="F685" s="29">
        <v>18.98</v>
      </c>
    </row>
    <row r="686" spans="1:6" ht="15" customHeight="1" x14ac:dyDescent="0.25">
      <c r="A686" s="15">
        <v>44971</v>
      </c>
      <c r="B686" s="15" t="str">
        <f t="shared" si="10"/>
        <v>2/2023</v>
      </c>
      <c r="C686" s="23" t="s">
        <v>696</v>
      </c>
      <c r="D686" s="10" t="s">
        <v>369</v>
      </c>
      <c r="E686" s="21" t="str">
        <f>VLOOKUP(D686,'De Para Categoria'!A:B,2,0)</f>
        <v>Comida Fora</v>
      </c>
      <c r="F686" s="29">
        <v>72</v>
      </c>
    </row>
    <row r="687" spans="1:6" ht="15" customHeight="1" x14ac:dyDescent="0.25">
      <c r="A687" s="15">
        <v>44970</v>
      </c>
      <c r="B687" s="15" t="str">
        <f t="shared" si="10"/>
        <v>2/2023</v>
      </c>
      <c r="C687" s="23" t="s">
        <v>696</v>
      </c>
      <c r="D687" s="10" t="s">
        <v>317</v>
      </c>
      <c r="E687" s="21" t="str">
        <f>VLOOKUP(D687,'De Para Categoria'!A:B,2,0)</f>
        <v>Comida Fora</v>
      </c>
      <c r="F687" s="29">
        <v>90</v>
      </c>
    </row>
    <row r="688" spans="1:6" ht="15" customHeight="1" x14ac:dyDescent="0.25">
      <c r="A688" s="15">
        <v>44970</v>
      </c>
      <c r="B688" s="15" t="str">
        <f t="shared" si="10"/>
        <v>2/2023</v>
      </c>
      <c r="C688" s="23" t="s">
        <v>696</v>
      </c>
      <c r="D688" s="10" t="s">
        <v>27</v>
      </c>
      <c r="E688" s="21" t="str">
        <f>VLOOKUP(D688,'De Para Categoria'!A:B,2,0)</f>
        <v>Mercado</v>
      </c>
      <c r="F688" s="29">
        <v>18.27</v>
      </c>
    </row>
    <row r="689" spans="1:6" ht="15" customHeight="1" x14ac:dyDescent="0.25">
      <c r="A689" s="15">
        <v>44969</v>
      </c>
      <c r="B689" s="15" t="str">
        <f t="shared" si="10"/>
        <v>2/2023</v>
      </c>
      <c r="C689" s="23" t="s">
        <v>696</v>
      </c>
      <c r="D689" s="10" t="s">
        <v>112</v>
      </c>
      <c r="E689" s="21" t="str">
        <f>VLOOKUP(D689,'De Para Categoria'!A:B,2,0)</f>
        <v>Comida Fora</v>
      </c>
      <c r="F689" s="29">
        <v>38</v>
      </c>
    </row>
    <row r="690" spans="1:6" ht="15" customHeight="1" x14ac:dyDescent="0.25">
      <c r="A690" s="15">
        <v>44969</v>
      </c>
      <c r="B690" s="15" t="str">
        <f t="shared" si="10"/>
        <v>2/2023</v>
      </c>
      <c r="C690" s="23" t="s">
        <v>696</v>
      </c>
      <c r="D690" s="10" t="s">
        <v>38</v>
      </c>
      <c r="E690" s="21" t="str">
        <f>VLOOKUP(D690,'De Para Categoria'!A:B,2,0)</f>
        <v>Mercado</v>
      </c>
      <c r="F690" s="29">
        <v>160.87</v>
      </c>
    </row>
    <row r="691" spans="1:6" ht="15" customHeight="1" x14ac:dyDescent="0.25">
      <c r="A691" s="15">
        <v>44969</v>
      </c>
      <c r="B691" s="15" t="str">
        <f t="shared" si="10"/>
        <v>2/2023</v>
      </c>
      <c r="C691" s="23" t="s">
        <v>696</v>
      </c>
      <c r="D691" s="10" t="s">
        <v>426</v>
      </c>
      <c r="E691" s="21" t="str">
        <f>VLOOKUP(D691,'De Para Categoria'!A:B,2,0)</f>
        <v>Transporte</v>
      </c>
      <c r="F691" s="29">
        <v>179.52</v>
      </c>
    </row>
    <row r="692" spans="1:6" ht="15" customHeight="1" x14ac:dyDescent="0.25">
      <c r="A692" s="15">
        <v>44968</v>
      </c>
      <c r="B692" s="15" t="str">
        <f t="shared" si="10"/>
        <v>2/2023</v>
      </c>
      <c r="C692" s="23" t="s">
        <v>696</v>
      </c>
      <c r="D692" s="10" t="s">
        <v>335</v>
      </c>
      <c r="E692" s="21" t="str">
        <f>VLOOKUP(D692,'De Para Categoria'!A:B,2,0)</f>
        <v>Outros</v>
      </c>
      <c r="F692" s="29">
        <v>38.5</v>
      </c>
    </row>
    <row r="693" spans="1:6" ht="15" customHeight="1" x14ac:dyDescent="0.25">
      <c r="A693" s="15">
        <v>44968</v>
      </c>
      <c r="B693" s="15" t="str">
        <f t="shared" si="10"/>
        <v>2/2023</v>
      </c>
      <c r="C693" s="23" t="s">
        <v>696</v>
      </c>
      <c r="D693" s="10" t="s">
        <v>427</v>
      </c>
      <c r="E693" s="21" t="str">
        <f>VLOOKUP(D693,'De Para Categoria'!A:B,2,0)</f>
        <v>Comida Fora</v>
      </c>
      <c r="F693" s="29">
        <v>86.9</v>
      </c>
    </row>
    <row r="694" spans="1:6" ht="15" customHeight="1" x14ac:dyDescent="0.25">
      <c r="A694" s="15">
        <v>44968</v>
      </c>
      <c r="B694" s="15" t="str">
        <f t="shared" si="10"/>
        <v>2/2023</v>
      </c>
      <c r="C694" s="23" t="s">
        <v>696</v>
      </c>
      <c r="D694" s="10" t="s">
        <v>428</v>
      </c>
      <c r="E694" s="21" t="str">
        <f>VLOOKUP(D694,'De Para Categoria'!A:B,2,0)</f>
        <v>Outros</v>
      </c>
      <c r="F694" s="29">
        <v>30</v>
      </c>
    </row>
    <row r="695" spans="1:6" ht="15" customHeight="1" x14ac:dyDescent="0.25">
      <c r="A695" s="15">
        <v>44967</v>
      </c>
      <c r="B695" s="15" t="str">
        <f t="shared" si="10"/>
        <v>2/2023</v>
      </c>
      <c r="C695" s="23" t="s">
        <v>696</v>
      </c>
      <c r="D695" s="10" t="s">
        <v>429</v>
      </c>
      <c r="E695" s="21" t="str">
        <f>VLOOKUP(D695,'De Para Categoria'!A:B,2,0)</f>
        <v>Comida Fora</v>
      </c>
      <c r="F695" s="29">
        <v>26</v>
      </c>
    </row>
    <row r="696" spans="1:6" ht="15" customHeight="1" x14ac:dyDescent="0.25">
      <c r="A696" s="15">
        <v>44967</v>
      </c>
      <c r="B696" s="15" t="str">
        <f t="shared" si="10"/>
        <v>2/2023</v>
      </c>
      <c r="C696" s="23" t="s">
        <v>696</v>
      </c>
      <c r="D696" s="10" t="s">
        <v>430</v>
      </c>
      <c r="E696" s="21" t="str">
        <f>VLOOKUP(D696,'De Para Categoria'!A:B,2,0)</f>
        <v>Comida Fora</v>
      </c>
      <c r="F696" s="29">
        <v>70</v>
      </c>
    </row>
    <row r="697" spans="1:6" ht="15" customHeight="1" x14ac:dyDescent="0.25">
      <c r="A697" s="15">
        <v>44966</v>
      </c>
      <c r="B697" s="15" t="str">
        <f t="shared" si="10"/>
        <v>2/2023</v>
      </c>
      <c r="C697" s="23" t="s">
        <v>696</v>
      </c>
      <c r="D697" s="10" t="s">
        <v>79</v>
      </c>
      <c r="E697" s="21" t="str">
        <f>VLOOKUP(D697,'De Para Categoria'!A:B,2,0)</f>
        <v>Outros</v>
      </c>
      <c r="F697" s="29">
        <v>10.5</v>
      </c>
    </row>
    <row r="698" spans="1:6" ht="15" customHeight="1" x14ac:dyDescent="0.25">
      <c r="A698" s="15">
        <v>44966</v>
      </c>
      <c r="B698" s="15" t="str">
        <f t="shared" si="10"/>
        <v>2/2023</v>
      </c>
      <c r="C698" s="23" t="s">
        <v>696</v>
      </c>
      <c r="D698" s="10" t="s">
        <v>401</v>
      </c>
      <c r="E698" s="21" t="str">
        <f>VLOOKUP(D698,'De Para Categoria'!A:B,2,0)</f>
        <v>Outros</v>
      </c>
      <c r="F698" s="29">
        <v>60</v>
      </c>
    </row>
    <row r="699" spans="1:6" ht="15" customHeight="1" x14ac:dyDescent="0.25">
      <c r="A699" s="15">
        <v>44965</v>
      </c>
      <c r="B699" s="15" t="str">
        <f t="shared" si="10"/>
        <v>2/2023</v>
      </c>
      <c r="C699" s="23" t="s">
        <v>696</v>
      </c>
      <c r="D699" s="10" t="s">
        <v>79</v>
      </c>
      <c r="E699" s="21" t="str">
        <f>VLOOKUP(D699,'De Para Categoria'!A:B,2,0)</f>
        <v>Outros</v>
      </c>
      <c r="F699" s="29">
        <v>9</v>
      </c>
    </row>
    <row r="700" spans="1:6" ht="15" customHeight="1" x14ac:dyDescent="0.25">
      <c r="A700" s="15">
        <v>44965</v>
      </c>
      <c r="B700" s="15" t="str">
        <f t="shared" si="10"/>
        <v>2/2023</v>
      </c>
      <c r="C700" s="23" t="s">
        <v>696</v>
      </c>
      <c r="D700" s="10" t="s">
        <v>63</v>
      </c>
      <c r="E700" s="21" t="str">
        <f>VLOOKUP(D700,'De Para Categoria'!A:B,2,0)</f>
        <v>Comida Fora</v>
      </c>
      <c r="F700" s="29">
        <v>15.8</v>
      </c>
    </row>
    <row r="701" spans="1:6" ht="15" customHeight="1" x14ac:dyDescent="0.25">
      <c r="A701" s="15">
        <v>44965</v>
      </c>
      <c r="B701" s="15" t="str">
        <f t="shared" si="10"/>
        <v>2/2023</v>
      </c>
      <c r="C701" s="23" t="s">
        <v>696</v>
      </c>
      <c r="D701" s="10" t="s">
        <v>252</v>
      </c>
      <c r="E701" s="21" t="str">
        <f>VLOOKUP(D701,'De Para Categoria'!A:B,2,0)</f>
        <v>Comida Fora</v>
      </c>
      <c r="F701" s="29">
        <v>33.17</v>
      </c>
    </row>
    <row r="702" spans="1:6" ht="15" customHeight="1" x14ac:dyDescent="0.25">
      <c r="A702" s="15">
        <v>44964</v>
      </c>
      <c r="B702" s="15" t="str">
        <f t="shared" si="10"/>
        <v>2/2023</v>
      </c>
      <c r="C702" s="23" t="s">
        <v>696</v>
      </c>
      <c r="D702" s="10" t="s">
        <v>157</v>
      </c>
      <c r="E702" s="21" t="str">
        <f>VLOOKUP(D702,'De Para Categoria'!A:B,2,0)</f>
        <v>Farmácia</v>
      </c>
      <c r="F702" s="29">
        <v>9.98</v>
      </c>
    </row>
    <row r="703" spans="1:6" ht="15" customHeight="1" x14ac:dyDescent="0.25">
      <c r="A703" s="15">
        <v>44964</v>
      </c>
      <c r="B703" s="15" t="str">
        <f t="shared" si="10"/>
        <v>2/2023</v>
      </c>
      <c r="C703" s="23" t="s">
        <v>696</v>
      </c>
      <c r="D703" s="10" t="s">
        <v>38</v>
      </c>
      <c r="E703" s="21" t="str">
        <f>VLOOKUP(D703,'De Para Categoria'!A:B,2,0)</f>
        <v>Mercado</v>
      </c>
      <c r="F703" s="29">
        <v>189.96</v>
      </c>
    </row>
    <row r="704" spans="1:6" ht="15" customHeight="1" x14ac:dyDescent="0.25">
      <c r="A704" s="15">
        <v>44963</v>
      </c>
      <c r="B704" s="15" t="str">
        <f t="shared" si="10"/>
        <v>2/2023</v>
      </c>
      <c r="C704" s="23" t="s">
        <v>696</v>
      </c>
      <c r="D704" s="10" t="s">
        <v>368</v>
      </c>
      <c r="E704" s="21" t="str">
        <f>VLOOKUP(D704,'De Para Categoria'!A:B,2,0)</f>
        <v>Mercado</v>
      </c>
      <c r="F704" s="29">
        <v>26</v>
      </c>
    </row>
    <row r="705" spans="1:6" ht="15" customHeight="1" x14ac:dyDescent="0.25">
      <c r="A705" s="15">
        <v>44963</v>
      </c>
      <c r="B705" s="15" t="str">
        <f t="shared" si="10"/>
        <v>2/2023</v>
      </c>
      <c r="C705" s="23" t="s">
        <v>696</v>
      </c>
      <c r="D705" s="10" t="s">
        <v>265</v>
      </c>
      <c r="E705" s="21" t="str">
        <f>VLOOKUP(D705,'De Para Categoria'!A:B,2,0)</f>
        <v>Transporte</v>
      </c>
      <c r="F705" s="29">
        <v>191.16</v>
      </c>
    </row>
    <row r="706" spans="1:6" ht="15" customHeight="1" x14ac:dyDescent="0.25">
      <c r="A706" s="15">
        <v>44963</v>
      </c>
      <c r="B706" s="15" t="str">
        <f t="shared" si="10"/>
        <v>2/2023</v>
      </c>
      <c r="C706" s="23" t="s">
        <v>696</v>
      </c>
      <c r="D706" s="10" t="s">
        <v>431</v>
      </c>
      <c r="E706" s="21" t="str">
        <f>VLOOKUP(D706,'De Para Categoria'!A:B,2,0)</f>
        <v>Outros</v>
      </c>
      <c r="F706" s="29">
        <v>80</v>
      </c>
    </row>
    <row r="707" spans="1:6" ht="15" customHeight="1" x14ac:dyDescent="0.25">
      <c r="A707" s="15">
        <v>44962</v>
      </c>
      <c r="B707" s="15" t="str">
        <f t="shared" ref="B707:B770" si="11">MONTH(A707)&amp;"/"&amp;YEAR(A707)</f>
        <v>2/2023</v>
      </c>
      <c r="C707" s="23" t="s">
        <v>696</v>
      </c>
      <c r="D707" s="10" t="s">
        <v>417</v>
      </c>
      <c r="E707" s="21" t="str">
        <f>VLOOKUP(D707,'De Para Categoria'!A:B,2,0)</f>
        <v>Outros</v>
      </c>
      <c r="F707" s="29">
        <v>90</v>
      </c>
    </row>
    <row r="708" spans="1:6" ht="15" customHeight="1" x14ac:dyDescent="0.25">
      <c r="A708" s="15">
        <v>44962</v>
      </c>
      <c r="B708" s="15" t="str">
        <f t="shared" si="11"/>
        <v>2/2023</v>
      </c>
      <c r="C708" s="23" t="s">
        <v>696</v>
      </c>
      <c r="D708" s="10" t="s">
        <v>184</v>
      </c>
      <c r="E708" s="21" t="str">
        <f>VLOOKUP(D708,'De Para Categoria'!A:B,2,0)</f>
        <v>Comida Fora</v>
      </c>
      <c r="F708" s="29">
        <v>29.99</v>
      </c>
    </row>
    <row r="709" spans="1:6" ht="15" customHeight="1" x14ac:dyDescent="0.25">
      <c r="A709" s="15">
        <v>44962</v>
      </c>
      <c r="B709" s="15" t="str">
        <f t="shared" si="11"/>
        <v>2/2023</v>
      </c>
      <c r="C709" s="23" t="s">
        <v>696</v>
      </c>
      <c r="D709" s="10" t="s">
        <v>272</v>
      </c>
      <c r="E709" s="21" t="str">
        <f>VLOOKUP(D709,'De Para Categoria'!A:B,2,0)</f>
        <v>Comida Fora</v>
      </c>
      <c r="F709" s="29">
        <v>40</v>
      </c>
    </row>
    <row r="710" spans="1:6" ht="15" customHeight="1" x14ac:dyDescent="0.25">
      <c r="A710" s="15">
        <v>44961</v>
      </c>
      <c r="B710" s="15" t="str">
        <f t="shared" si="11"/>
        <v>2/2023</v>
      </c>
      <c r="C710" s="23" t="s">
        <v>696</v>
      </c>
      <c r="D710" s="10" t="s">
        <v>201</v>
      </c>
      <c r="E710" s="21" t="str">
        <f>VLOOKUP(D710,'De Para Categoria'!A:B,2,0)</f>
        <v>Transporte</v>
      </c>
      <c r="F710" s="29">
        <v>8.99</v>
      </c>
    </row>
    <row r="711" spans="1:6" ht="15" customHeight="1" x14ac:dyDescent="0.25">
      <c r="A711" s="15">
        <v>44961</v>
      </c>
      <c r="B711" s="15" t="str">
        <f t="shared" si="11"/>
        <v>2/2023</v>
      </c>
      <c r="C711" s="23" t="s">
        <v>696</v>
      </c>
      <c r="D711" s="10" t="s">
        <v>27</v>
      </c>
      <c r="E711" s="21" t="str">
        <f>VLOOKUP(D711,'De Para Categoria'!A:B,2,0)</f>
        <v>Mercado</v>
      </c>
      <c r="F711" s="29">
        <v>9.9700000000000006</v>
      </c>
    </row>
    <row r="712" spans="1:6" ht="15" customHeight="1" x14ac:dyDescent="0.25">
      <c r="A712" s="15">
        <v>44961</v>
      </c>
      <c r="B712" s="15" t="str">
        <f t="shared" si="11"/>
        <v>2/2023</v>
      </c>
      <c r="C712" s="23" t="s">
        <v>696</v>
      </c>
      <c r="D712" s="10" t="s">
        <v>112</v>
      </c>
      <c r="E712" s="21" t="str">
        <f>VLOOKUP(D712,'De Para Categoria'!A:B,2,0)</f>
        <v>Comida Fora</v>
      </c>
      <c r="F712" s="29">
        <v>34</v>
      </c>
    </row>
    <row r="713" spans="1:6" ht="15" customHeight="1" x14ac:dyDescent="0.25">
      <c r="A713" s="15">
        <v>44961</v>
      </c>
      <c r="B713" s="15" t="str">
        <f t="shared" si="11"/>
        <v>2/2023</v>
      </c>
      <c r="C713" s="23" t="s">
        <v>696</v>
      </c>
      <c r="D713" s="10" t="s">
        <v>73</v>
      </c>
      <c r="E713" s="21" t="str">
        <f>VLOOKUP(D713,'De Para Categoria'!A:B,2,0)</f>
        <v>Comida Fora</v>
      </c>
      <c r="F713" s="29">
        <v>114.95</v>
      </c>
    </row>
    <row r="714" spans="1:6" ht="15" customHeight="1" x14ac:dyDescent="0.25">
      <c r="A714" s="15">
        <v>44961</v>
      </c>
      <c r="B714" s="15" t="str">
        <f t="shared" si="11"/>
        <v>2/2023</v>
      </c>
      <c r="C714" s="23" t="s">
        <v>696</v>
      </c>
      <c r="D714" s="10" t="s">
        <v>234</v>
      </c>
      <c r="E714" s="21" t="str">
        <f>VLOOKUP(D714,'De Para Categoria'!A:B,2,0)</f>
        <v>Academia</v>
      </c>
      <c r="F714" s="29">
        <v>69.900000000000006</v>
      </c>
    </row>
    <row r="715" spans="1:6" ht="15" customHeight="1" x14ac:dyDescent="0.25">
      <c r="A715" s="15">
        <v>44961</v>
      </c>
      <c r="B715" s="15" t="str">
        <f t="shared" si="11"/>
        <v>2/2023</v>
      </c>
      <c r="C715" s="23" t="s">
        <v>696</v>
      </c>
      <c r="D715" s="10" t="s">
        <v>267</v>
      </c>
      <c r="E715" s="21" t="str">
        <f>VLOOKUP(D715,'De Para Categoria'!A:B,2,0)</f>
        <v>Streaming</v>
      </c>
      <c r="F715" s="29">
        <v>55.9</v>
      </c>
    </row>
    <row r="716" spans="1:6" ht="15" customHeight="1" x14ac:dyDescent="0.25">
      <c r="A716" s="15">
        <v>44960</v>
      </c>
      <c r="B716" s="15" t="str">
        <f t="shared" si="11"/>
        <v>2/2023</v>
      </c>
      <c r="C716" s="23" t="s">
        <v>696</v>
      </c>
      <c r="D716" s="10" t="s">
        <v>432</v>
      </c>
      <c r="E716" s="21" t="str">
        <f>VLOOKUP(D716,'De Para Categoria'!A:B,2,0)</f>
        <v>Comida Fora</v>
      </c>
      <c r="F716" s="29">
        <v>39.56</v>
      </c>
    </row>
    <row r="717" spans="1:6" ht="15" customHeight="1" x14ac:dyDescent="0.25">
      <c r="A717" s="15">
        <v>44960</v>
      </c>
      <c r="B717" s="15" t="str">
        <f t="shared" si="11"/>
        <v>2/2023</v>
      </c>
      <c r="C717" s="23" t="s">
        <v>696</v>
      </c>
      <c r="D717" s="10" t="s">
        <v>201</v>
      </c>
      <c r="E717" s="21" t="str">
        <f>VLOOKUP(D717,'De Para Categoria'!A:B,2,0)</f>
        <v>Transporte</v>
      </c>
      <c r="F717" s="29">
        <v>8.99</v>
      </c>
    </row>
    <row r="718" spans="1:6" ht="15" customHeight="1" x14ac:dyDescent="0.25">
      <c r="A718" s="15">
        <v>44959</v>
      </c>
      <c r="B718" s="15" t="str">
        <f t="shared" si="11"/>
        <v>2/2023</v>
      </c>
      <c r="C718" s="23" t="s">
        <v>696</v>
      </c>
      <c r="D718" s="10" t="s">
        <v>130</v>
      </c>
      <c r="E718" s="21" t="str">
        <f>VLOOKUP(D718,'De Para Categoria'!A:B,2,0)</f>
        <v>Comida Fora</v>
      </c>
      <c r="F718" s="29">
        <v>7.89</v>
      </c>
    </row>
    <row r="719" spans="1:6" ht="15" customHeight="1" x14ac:dyDescent="0.25">
      <c r="A719" s="15">
        <v>44958</v>
      </c>
      <c r="B719" s="15" t="str">
        <f t="shared" si="11"/>
        <v>2/2023</v>
      </c>
      <c r="C719" s="23" t="s">
        <v>696</v>
      </c>
      <c r="D719" s="10" t="s">
        <v>234</v>
      </c>
      <c r="E719" s="21" t="str">
        <f>VLOOKUP(D719,'De Para Categoria'!A:B,2,0)</f>
        <v>Academia</v>
      </c>
      <c r="F719" s="29">
        <v>69.900000000000006</v>
      </c>
    </row>
    <row r="720" spans="1:6" ht="15" customHeight="1" x14ac:dyDescent="0.25">
      <c r="A720" s="15">
        <v>44958</v>
      </c>
      <c r="B720" s="15" t="str">
        <f t="shared" si="11"/>
        <v>2/2023</v>
      </c>
      <c r="C720" s="23" t="s">
        <v>696</v>
      </c>
      <c r="D720" s="10" t="s">
        <v>130</v>
      </c>
      <c r="E720" s="21" t="str">
        <f>VLOOKUP(D720,'De Para Categoria'!A:B,2,0)</f>
        <v>Comida Fora</v>
      </c>
      <c r="F720" s="29">
        <v>10.9</v>
      </c>
    </row>
    <row r="721" spans="1:6" ht="15" customHeight="1" x14ac:dyDescent="0.25">
      <c r="A721" s="15">
        <v>44957</v>
      </c>
      <c r="B721" s="15" t="str">
        <f t="shared" si="11"/>
        <v>1/2023</v>
      </c>
      <c r="C721" s="23" t="s">
        <v>696</v>
      </c>
      <c r="D721" s="10" t="s">
        <v>27</v>
      </c>
      <c r="E721" s="21" t="str">
        <f>VLOOKUP(D721,'De Para Categoria'!A:B,2,0)</f>
        <v>Mercado</v>
      </c>
      <c r="F721" s="29">
        <v>161.38999999999999</v>
      </c>
    </row>
    <row r="722" spans="1:6" ht="15" customHeight="1" x14ac:dyDescent="0.25">
      <c r="A722" s="15">
        <v>44957</v>
      </c>
      <c r="B722" s="15" t="str">
        <f t="shared" si="11"/>
        <v>1/2023</v>
      </c>
      <c r="C722" s="23" t="s">
        <v>696</v>
      </c>
      <c r="D722" s="10" t="s">
        <v>130</v>
      </c>
      <c r="E722" s="21" t="str">
        <f>VLOOKUP(D722,'De Para Categoria'!A:B,2,0)</f>
        <v>Comida Fora</v>
      </c>
      <c r="F722" s="29">
        <v>46.17</v>
      </c>
    </row>
    <row r="723" spans="1:6" ht="15" customHeight="1" x14ac:dyDescent="0.25">
      <c r="A723" s="15">
        <v>44954</v>
      </c>
      <c r="B723" s="15" t="str">
        <f t="shared" si="11"/>
        <v>1/2023</v>
      </c>
      <c r="C723" s="23" t="s">
        <v>696</v>
      </c>
      <c r="D723" s="10" t="s">
        <v>433</v>
      </c>
      <c r="E723" s="21" t="str">
        <f>VLOOKUP(D723,'De Para Categoria'!A:B,2,0)</f>
        <v>Educação</v>
      </c>
      <c r="F723" s="29">
        <v>310.11</v>
      </c>
    </row>
    <row r="724" spans="1:6" ht="15" customHeight="1" x14ac:dyDescent="0.25">
      <c r="A724" s="15">
        <v>44953</v>
      </c>
      <c r="B724" s="15" t="str">
        <f t="shared" si="11"/>
        <v>1/2023</v>
      </c>
      <c r="C724" s="23" t="s">
        <v>696</v>
      </c>
      <c r="D724" s="10" t="s">
        <v>73</v>
      </c>
      <c r="E724" s="21" t="str">
        <f>VLOOKUP(D724,'De Para Categoria'!A:B,2,0)</f>
        <v>Comida Fora</v>
      </c>
      <c r="F724" s="29">
        <v>51.04</v>
      </c>
    </row>
    <row r="725" spans="1:6" ht="15" customHeight="1" x14ac:dyDescent="0.25">
      <c r="A725" s="15">
        <v>44952</v>
      </c>
      <c r="B725" s="15" t="str">
        <f t="shared" si="11"/>
        <v>1/2023</v>
      </c>
      <c r="C725" s="23" t="s">
        <v>696</v>
      </c>
      <c r="D725" s="10" t="s">
        <v>112</v>
      </c>
      <c r="E725" s="21" t="str">
        <f>VLOOKUP(D725,'De Para Categoria'!A:B,2,0)</f>
        <v>Comida Fora</v>
      </c>
      <c r="F725" s="29">
        <v>29</v>
      </c>
    </row>
    <row r="726" spans="1:6" ht="15" customHeight="1" x14ac:dyDescent="0.25">
      <c r="A726" s="15">
        <v>44952</v>
      </c>
      <c r="B726" s="15" t="str">
        <f t="shared" si="11"/>
        <v>1/2023</v>
      </c>
      <c r="C726" s="23" t="s">
        <v>696</v>
      </c>
      <c r="D726" s="10" t="s">
        <v>409</v>
      </c>
      <c r="E726" s="21" t="str">
        <f>VLOOKUP(D726,'De Para Categoria'!A:B,2,0)</f>
        <v>Outros</v>
      </c>
      <c r="F726" s="29">
        <v>105.99</v>
      </c>
    </row>
    <row r="727" spans="1:6" ht="15" customHeight="1" x14ac:dyDescent="0.25">
      <c r="A727" s="15">
        <v>44952</v>
      </c>
      <c r="B727" s="15" t="str">
        <f t="shared" si="11"/>
        <v>1/2023</v>
      </c>
      <c r="C727" s="23" t="s">
        <v>696</v>
      </c>
      <c r="D727" s="10" t="s">
        <v>27</v>
      </c>
      <c r="E727" s="21" t="str">
        <f>VLOOKUP(D727,'De Para Categoria'!A:B,2,0)</f>
        <v>Mercado</v>
      </c>
      <c r="F727" s="29">
        <v>236.23</v>
      </c>
    </row>
    <row r="728" spans="1:6" ht="15" customHeight="1" x14ac:dyDescent="0.25">
      <c r="A728" s="15">
        <v>44950</v>
      </c>
      <c r="B728" s="15" t="str">
        <f t="shared" si="11"/>
        <v>1/2023</v>
      </c>
      <c r="C728" s="23" t="s">
        <v>696</v>
      </c>
      <c r="D728" s="10" t="s">
        <v>434</v>
      </c>
      <c r="E728" s="21" t="str">
        <f>VLOOKUP(D728,'De Para Categoria'!A:B,2,0)</f>
        <v>Comida Fora</v>
      </c>
      <c r="F728" s="29">
        <v>26</v>
      </c>
    </row>
    <row r="729" spans="1:6" ht="15" customHeight="1" x14ac:dyDescent="0.25">
      <c r="A729" s="15">
        <v>44948</v>
      </c>
      <c r="B729" s="15" t="str">
        <f t="shared" si="11"/>
        <v>1/2023</v>
      </c>
      <c r="C729" s="23" t="s">
        <v>696</v>
      </c>
      <c r="D729" s="10" t="s">
        <v>426</v>
      </c>
      <c r="E729" s="21" t="str">
        <f>VLOOKUP(D729,'De Para Categoria'!A:B,2,0)</f>
        <v>Transporte</v>
      </c>
      <c r="F729" s="29">
        <v>151.03</v>
      </c>
    </row>
    <row r="730" spans="1:6" ht="15" customHeight="1" x14ac:dyDescent="0.25">
      <c r="A730" s="15">
        <v>44948</v>
      </c>
      <c r="B730" s="15" t="str">
        <f t="shared" si="11"/>
        <v>1/2023</v>
      </c>
      <c r="C730" s="23" t="s">
        <v>696</v>
      </c>
      <c r="D730" s="10" t="s">
        <v>112</v>
      </c>
      <c r="E730" s="21" t="str">
        <f>VLOOKUP(D730,'De Para Categoria'!A:B,2,0)</f>
        <v>Comida Fora</v>
      </c>
      <c r="F730" s="29">
        <v>9</v>
      </c>
    </row>
    <row r="731" spans="1:6" ht="15" customHeight="1" x14ac:dyDescent="0.25">
      <c r="A731" s="15">
        <v>44948</v>
      </c>
      <c r="B731" s="15" t="str">
        <f t="shared" si="11"/>
        <v>1/2023</v>
      </c>
      <c r="C731" s="23" t="s">
        <v>696</v>
      </c>
      <c r="D731" s="10" t="s">
        <v>418</v>
      </c>
      <c r="E731" s="21" t="str">
        <f>VLOOKUP(D731,'De Para Categoria'!A:B,2,0)</f>
        <v>Comida Fora</v>
      </c>
      <c r="F731" s="29">
        <v>14</v>
      </c>
    </row>
    <row r="732" spans="1:6" ht="15" customHeight="1" x14ac:dyDescent="0.25">
      <c r="A732" s="15">
        <v>44948</v>
      </c>
      <c r="B732" s="15" t="str">
        <f t="shared" si="11"/>
        <v>1/2023</v>
      </c>
      <c r="C732" s="23" t="s">
        <v>696</v>
      </c>
      <c r="D732" s="10" t="s">
        <v>156</v>
      </c>
      <c r="E732" s="21" t="str">
        <f>VLOOKUP(D732,'De Para Categoria'!A:B,2,0)</f>
        <v>Comida Fora</v>
      </c>
      <c r="F732" s="29">
        <v>126.17</v>
      </c>
    </row>
    <row r="733" spans="1:6" ht="15" customHeight="1" x14ac:dyDescent="0.25">
      <c r="A733" s="15">
        <v>44948</v>
      </c>
      <c r="B733" s="15" t="str">
        <f t="shared" si="11"/>
        <v>1/2023</v>
      </c>
      <c r="C733" s="23" t="s">
        <v>696</v>
      </c>
      <c r="D733" s="10" t="s">
        <v>435</v>
      </c>
      <c r="E733" s="21" t="str">
        <f>VLOOKUP(D733,'De Para Categoria'!A:B,2,0)</f>
        <v>Comida Fora</v>
      </c>
      <c r="F733" s="29">
        <v>32.07</v>
      </c>
    </row>
    <row r="734" spans="1:6" ht="15" customHeight="1" x14ac:dyDescent="0.25">
      <c r="A734" s="15">
        <v>44939</v>
      </c>
      <c r="B734" s="15" t="str">
        <f t="shared" si="11"/>
        <v>1/2023</v>
      </c>
      <c r="C734" s="23" t="s">
        <v>696</v>
      </c>
      <c r="D734" s="10" t="s">
        <v>436</v>
      </c>
      <c r="E734" s="21" t="str">
        <f>VLOOKUP(D734,'De Para Categoria'!A:B,2,0)</f>
        <v>Educação</v>
      </c>
      <c r="F734" s="29">
        <v>85</v>
      </c>
    </row>
    <row r="735" spans="1:6" ht="15" customHeight="1" x14ac:dyDescent="0.25">
      <c r="A735" s="15">
        <v>44879</v>
      </c>
      <c r="B735" s="15" t="str">
        <f t="shared" si="11"/>
        <v>11/2022</v>
      </c>
      <c r="C735" s="23" t="s">
        <v>696</v>
      </c>
      <c r="D735" s="10" t="s">
        <v>437</v>
      </c>
      <c r="E735" s="21" t="str">
        <f>VLOOKUP(D735,'De Para Categoria'!A:B,2,0)</f>
        <v>Outros</v>
      </c>
      <c r="F735" s="29">
        <v>479.13</v>
      </c>
    </row>
    <row r="736" spans="1:6" ht="15" customHeight="1" x14ac:dyDescent="0.25">
      <c r="A736" s="15">
        <v>44798</v>
      </c>
      <c r="B736" s="15" t="str">
        <f t="shared" si="11"/>
        <v>8/2022</v>
      </c>
      <c r="C736" s="23" t="s">
        <v>696</v>
      </c>
      <c r="D736" s="10" t="s">
        <v>438</v>
      </c>
      <c r="E736" s="21" t="str">
        <f>VLOOKUP(D736,'De Para Categoria'!A:B,2,0)</f>
        <v>Outros</v>
      </c>
      <c r="F736" s="29">
        <v>239.9</v>
      </c>
    </row>
    <row r="737" spans="1:6" ht="15" customHeight="1" x14ac:dyDescent="0.25">
      <c r="A737" s="15">
        <v>44977</v>
      </c>
      <c r="B737" s="15" t="str">
        <f t="shared" si="11"/>
        <v>2/2023</v>
      </c>
      <c r="C737" s="23" t="s">
        <v>696</v>
      </c>
      <c r="D737" s="10" t="s">
        <v>439</v>
      </c>
      <c r="E737" s="21" t="str">
        <f>VLOOKUP(D737,'De Para Categoria'!A:B,2,0)</f>
        <v>Comida Fora</v>
      </c>
      <c r="F737" s="29">
        <v>13</v>
      </c>
    </row>
    <row r="738" spans="1:6" ht="15" customHeight="1" x14ac:dyDescent="0.25">
      <c r="A738" s="15">
        <v>44975</v>
      </c>
      <c r="B738" s="15" t="str">
        <f t="shared" si="11"/>
        <v>2/2023</v>
      </c>
      <c r="C738" s="23" t="s">
        <v>696</v>
      </c>
      <c r="D738" s="10" t="s">
        <v>368</v>
      </c>
      <c r="E738" s="21" t="str">
        <f>VLOOKUP(D738,'De Para Categoria'!A:B,2,0)</f>
        <v>Mercado</v>
      </c>
      <c r="F738" s="29">
        <v>28</v>
      </c>
    </row>
    <row r="739" spans="1:6" ht="15" customHeight="1" x14ac:dyDescent="0.25">
      <c r="A739" s="15">
        <v>44974</v>
      </c>
      <c r="B739" s="15" t="str">
        <f t="shared" si="11"/>
        <v>2/2023</v>
      </c>
      <c r="C739" s="23" t="s">
        <v>696</v>
      </c>
      <c r="D739" s="10" t="s">
        <v>315</v>
      </c>
      <c r="E739" s="21" t="str">
        <f>VLOOKUP(D739,'De Para Categoria'!A:B,2,0)</f>
        <v>Outros</v>
      </c>
      <c r="F739" s="29">
        <v>61.49</v>
      </c>
    </row>
    <row r="740" spans="1:6" ht="15" customHeight="1" x14ac:dyDescent="0.25">
      <c r="A740" s="15">
        <v>44974</v>
      </c>
      <c r="B740" s="15" t="str">
        <f t="shared" si="11"/>
        <v>2/2023</v>
      </c>
      <c r="C740" s="23" t="s">
        <v>696</v>
      </c>
      <c r="D740" s="10" t="s">
        <v>27</v>
      </c>
      <c r="E740" s="21" t="str">
        <f>VLOOKUP(D740,'De Para Categoria'!A:B,2,0)</f>
        <v>Mercado</v>
      </c>
      <c r="F740" s="29">
        <v>121.77</v>
      </c>
    </row>
    <row r="741" spans="1:6" ht="15" customHeight="1" x14ac:dyDescent="0.25">
      <c r="A741" s="15">
        <v>44973</v>
      </c>
      <c r="B741" s="15" t="str">
        <f t="shared" si="11"/>
        <v>2/2023</v>
      </c>
      <c r="C741" s="23" t="s">
        <v>696</v>
      </c>
      <c r="D741" s="10" t="s">
        <v>53</v>
      </c>
      <c r="E741" s="21" t="str">
        <f>VLOOKUP(D741,'De Para Categoria'!A:B,2,0)</f>
        <v>Comida Fora</v>
      </c>
      <c r="F741" s="29">
        <v>296.67</v>
      </c>
    </row>
    <row r="742" spans="1:6" ht="15" customHeight="1" x14ac:dyDescent="0.25">
      <c r="A742" s="15">
        <v>44973</v>
      </c>
      <c r="B742" s="15" t="str">
        <f t="shared" si="11"/>
        <v>2/2023</v>
      </c>
      <c r="C742" s="23" t="s">
        <v>696</v>
      </c>
      <c r="D742" s="10" t="s">
        <v>106</v>
      </c>
      <c r="E742" s="21" t="str">
        <f>VLOOKUP(D742,'De Para Categoria'!A:B,2,0)</f>
        <v>Farmácia</v>
      </c>
      <c r="F742" s="29">
        <v>25.99</v>
      </c>
    </row>
    <row r="743" spans="1:6" ht="15" customHeight="1" x14ac:dyDescent="0.25">
      <c r="A743" s="15">
        <v>44969</v>
      </c>
      <c r="B743" s="15" t="str">
        <f t="shared" si="11"/>
        <v>2/2023</v>
      </c>
      <c r="C743" s="23" t="s">
        <v>696</v>
      </c>
      <c r="D743" s="10" t="s">
        <v>368</v>
      </c>
      <c r="E743" s="21" t="str">
        <f>VLOOKUP(D743,'De Para Categoria'!A:B,2,0)</f>
        <v>Mercado</v>
      </c>
      <c r="F743" s="29">
        <v>22</v>
      </c>
    </row>
    <row r="744" spans="1:6" ht="15" customHeight="1" x14ac:dyDescent="0.25">
      <c r="A744" s="15">
        <v>44967</v>
      </c>
      <c r="B744" s="15" t="str">
        <f t="shared" si="11"/>
        <v>2/2023</v>
      </c>
      <c r="C744" s="23" t="s">
        <v>696</v>
      </c>
      <c r="D744" s="10" t="s">
        <v>187</v>
      </c>
      <c r="E744" s="21" t="str">
        <f>VLOOKUP(D744,'De Para Categoria'!A:B,2,0)</f>
        <v>Comida Fora</v>
      </c>
      <c r="F744" s="29">
        <v>27.15</v>
      </c>
    </row>
    <row r="745" spans="1:6" ht="15" customHeight="1" x14ac:dyDescent="0.25">
      <c r="A745" s="15">
        <v>44966</v>
      </c>
      <c r="B745" s="15" t="str">
        <f t="shared" si="11"/>
        <v>2/2023</v>
      </c>
      <c r="C745" s="23" t="s">
        <v>696</v>
      </c>
      <c r="D745" s="10" t="s">
        <v>409</v>
      </c>
      <c r="E745" s="21" t="str">
        <f>VLOOKUP(D745,'De Para Categoria'!A:B,2,0)</f>
        <v>Outros</v>
      </c>
      <c r="F745" s="29">
        <v>105.99</v>
      </c>
    </row>
    <row r="746" spans="1:6" ht="15" customHeight="1" x14ac:dyDescent="0.25">
      <c r="A746" s="15">
        <v>44964</v>
      </c>
      <c r="B746" s="15" t="str">
        <f t="shared" si="11"/>
        <v>2/2023</v>
      </c>
      <c r="C746" s="23" t="s">
        <v>696</v>
      </c>
      <c r="D746" s="10" t="s">
        <v>129</v>
      </c>
      <c r="E746" s="21" t="str">
        <f>VLOOKUP(D746,'De Para Categoria'!A:B,2,0)</f>
        <v>Outros</v>
      </c>
      <c r="F746" s="29">
        <v>20.49</v>
      </c>
    </row>
    <row r="747" spans="1:6" ht="15" customHeight="1" x14ac:dyDescent="0.25">
      <c r="A747" s="15">
        <v>44964</v>
      </c>
      <c r="B747" s="15" t="str">
        <f t="shared" si="11"/>
        <v>2/2023</v>
      </c>
      <c r="C747" s="23" t="s">
        <v>696</v>
      </c>
      <c r="D747" s="10" t="s">
        <v>209</v>
      </c>
      <c r="E747" s="21" t="str">
        <f>VLOOKUP(D747,'De Para Categoria'!A:B,2,0)</f>
        <v>Outros</v>
      </c>
      <c r="F747" s="29">
        <v>73.95</v>
      </c>
    </row>
    <row r="748" spans="1:6" ht="15" customHeight="1" x14ac:dyDescent="0.25">
      <c r="A748" s="15">
        <v>44964</v>
      </c>
      <c r="B748" s="15" t="str">
        <f t="shared" si="11"/>
        <v>2/2023</v>
      </c>
      <c r="C748" s="23" t="s">
        <v>696</v>
      </c>
      <c r="D748" s="10" t="s">
        <v>440</v>
      </c>
      <c r="E748" s="21" t="str">
        <f>VLOOKUP(D748,'De Para Categoria'!A:B,2,0)</f>
        <v>Outros</v>
      </c>
      <c r="F748" s="29">
        <v>28</v>
      </c>
    </row>
    <row r="749" spans="1:6" ht="15" customHeight="1" x14ac:dyDescent="0.25">
      <c r="A749" s="15">
        <v>44964</v>
      </c>
      <c r="B749" s="15" t="str">
        <f t="shared" si="11"/>
        <v>2/2023</v>
      </c>
      <c r="C749" s="23" t="s">
        <v>696</v>
      </c>
      <c r="D749" s="10" t="s">
        <v>307</v>
      </c>
      <c r="E749" s="21" t="str">
        <f>VLOOKUP(D749,'De Para Categoria'!A:B,2,0)</f>
        <v>Outros</v>
      </c>
      <c r="F749" s="29">
        <v>39.46</v>
      </c>
    </row>
    <row r="750" spans="1:6" ht="15" customHeight="1" x14ac:dyDescent="0.25">
      <c r="A750" s="15">
        <v>44964</v>
      </c>
      <c r="B750" s="15" t="str">
        <f t="shared" si="11"/>
        <v>2/2023</v>
      </c>
      <c r="C750" s="23" t="s">
        <v>696</v>
      </c>
      <c r="D750" s="10" t="s">
        <v>441</v>
      </c>
      <c r="E750" s="21" t="str">
        <f>VLOOKUP(D750,'De Para Categoria'!A:B,2,0)</f>
        <v>Outros</v>
      </c>
      <c r="F750" s="29">
        <v>70</v>
      </c>
    </row>
    <row r="751" spans="1:6" ht="15" customHeight="1" x14ac:dyDescent="0.25">
      <c r="A751" s="15">
        <v>44964</v>
      </c>
      <c r="B751" s="15" t="str">
        <f t="shared" si="11"/>
        <v>2/2023</v>
      </c>
      <c r="C751" s="23" t="s">
        <v>696</v>
      </c>
      <c r="D751" s="10" t="s">
        <v>336</v>
      </c>
      <c r="E751" s="21" t="str">
        <f>VLOOKUP(D751,'De Para Categoria'!A:B,2,0)</f>
        <v>Mercado</v>
      </c>
      <c r="F751" s="29">
        <v>15</v>
      </c>
    </row>
    <row r="752" spans="1:6" ht="15" customHeight="1" x14ac:dyDescent="0.25">
      <c r="A752" s="15">
        <v>44964</v>
      </c>
      <c r="B752" s="15" t="str">
        <f t="shared" si="11"/>
        <v>2/2023</v>
      </c>
      <c r="C752" s="23" t="s">
        <v>696</v>
      </c>
      <c r="D752" s="10" t="s">
        <v>286</v>
      </c>
      <c r="E752" s="21" t="str">
        <f>VLOOKUP(D752,'De Para Categoria'!A:B,2,0)</f>
        <v>Outros</v>
      </c>
      <c r="F752" s="29">
        <v>16.899999999999999</v>
      </c>
    </row>
    <row r="753" spans="1:6" ht="15" customHeight="1" x14ac:dyDescent="0.25">
      <c r="A753" s="15">
        <v>44964</v>
      </c>
      <c r="B753" s="15" t="str">
        <f t="shared" si="11"/>
        <v>2/2023</v>
      </c>
      <c r="C753" s="23" t="s">
        <v>696</v>
      </c>
      <c r="D753" s="10" t="s">
        <v>442</v>
      </c>
      <c r="E753" s="21" t="str">
        <f>VLOOKUP(D753,'De Para Categoria'!A:B,2,0)</f>
        <v>Outros</v>
      </c>
      <c r="F753" s="29">
        <v>5</v>
      </c>
    </row>
    <row r="754" spans="1:6" ht="15" customHeight="1" x14ac:dyDescent="0.25">
      <c r="A754" s="15">
        <v>44963</v>
      </c>
      <c r="B754" s="15" t="str">
        <f t="shared" si="11"/>
        <v>2/2023</v>
      </c>
      <c r="C754" s="23" t="s">
        <v>696</v>
      </c>
      <c r="D754" s="10" t="s">
        <v>409</v>
      </c>
      <c r="E754" s="21" t="str">
        <f>VLOOKUP(D754,'De Para Categoria'!A:B,2,0)</f>
        <v>Outros</v>
      </c>
      <c r="F754" s="29">
        <v>105.99</v>
      </c>
    </row>
    <row r="755" spans="1:6" ht="15" customHeight="1" x14ac:dyDescent="0.25">
      <c r="A755" s="15">
        <v>44958</v>
      </c>
      <c r="B755" s="15" t="str">
        <f t="shared" si="11"/>
        <v>2/2023</v>
      </c>
      <c r="C755" s="23" t="s">
        <v>696</v>
      </c>
      <c r="D755" s="10" t="s">
        <v>286</v>
      </c>
      <c r="E755" s="21" t="str">
        <f>VLOOKUP(D755,'De Para Categoria'!A:B,2,0)</f>
        <v>Outros</v>
      </c>
      <c r="F755" s="29">
        <v>24</v>
      </c>
    </row>
    <row r="756" spans="1:6" ht="15" customHeight="1" x14ac:dyDescent="0.25">
      <c r="A756" s="15">
        <v>44958</v>
      </c>
      <c r="B756" s="15" t="str">
        <f t="shared" si="11"/>
        <v>2/2023</v>
      </c>
      <c r="C756" s="23" t="s">
        <v>696</v>
      </c>
      <c r="D756" s="10" t="s">
        <v>443</v>
      </c>
      <c r="E756" s="21" t="str">
        <f>VLOOKUP(D756,'De Para Categoria'!A:B,2,0)</f>
        <v>Outros</v>
      </c>
      <c r="F756" s="29">
        <v>6</v>
      </c>
    </row>
    <row r="757" spans="1:6" ht="15" customHeight="1" x14ac:dyDescent="0.25">
      <c r="A757" s="15">
        <v>44958</v>
      </c>
      <c r="B757" s="15" t="str">
        <f t="shared" si="11"/>
        <v>2/2023</v>
      </c>
      <c r="C757" s="23" t="s">
        <v>696</v>
      </c>
      <c r="D757" s="10" t="s">
        <v>442</v>
      </c>
      <c r="E757" s="21" t="str">
        <f>VLOOKUP(D757,'De Para Categoria'!A:B,2,0)</f>
        <v>Outros</v>
      </c>
      <c r="F757" s="29">
        <v>10</v>
      </c>
    </row>
    <row r="758" spans="1:6" ht="15" customHeight="1" x14ac:dyDescent="0.25">
      <c r="A758" s="15">
        <v>44958</v>
      </c>
      <c r="B758" s="15" t="str">
        <f t="shared" si="11"/>
        <v>2/2023</v>
      </c>
      <c r="C758" s="23" t="s">
        <v>696</v>
      </c>
      <c r="D758" s="10" t="s">
        <v>444</v>
      </c>
      <c r="E758" s="21" t="str">
        <f>VLOOKUP(D758,'De Para Categoria'!A:B,2,0)</f>
        <v>Outros</v>
      </c>
      <c r="F758" s="29">
        <v>20</v>
      </c>
    </row>
    <row r="759" spans="1:6" ht="15" customHeight="1" x14ac:dyDescent="0.25">
      <c r="A759" s="15">
        <v>44958</v>
      </c>
      <c r="B759" s="15" t="str">
        <f t="shared" si="11"/>
        <v>2/2023</v>
      </c>
      <c r="C759" s="23" t="s">
        <v>696</v>
      </c>
      <c r="D759" s="10" t="s">
        <v>445</v>
      </c>
      <c r="E759" s="21" t="str">
        <f>VLOOKUP(D759,'De Para Categoria'!A:B,2,0)</f>
        <v>Outros</v>
      </c>
      <c r="F759" s="29">
        <v>67.5</v>
      </c>
    </row>
    <row r="760" spans="1:6" ht="15" customHeight="1" x14ac:dyDescent="0.25">
      <c r="A760" s="15">
        <v>44958</v>
      </c>
      <c r="B760" s="15" t="str">
        <f t="shared" si="11"/>
        <v>2/2023</v>
      </c>
      <c r="C760" s="23" t="s">
        <v>696</v>
      </c>
      <c r="D760" s="10" t="s">
        <v>82</v>
      </c>
      <c r="E760" s="21" t="str">
        <f>VLOOKUP(D760,'De Para Categoria'!A:B,2,0)</f>
        <v>Comida Fora</v>
      </c>
      <c r="F760" s="29">
        <v>32.36</v>
      </c>
    </row>
    <row r="761" spans="1:6" ht="15" customHeight="1" x14ac:dyDescent="0.25">
      <c r="A761" s="15">
        <v>44956</v>
      </c>
      <c r="B761" s="15" t="str">
        <f t="shared" si="11"/>
        <v>1/2023</v>
      </c>
      <c r="C761" s="23" t="s">
        <v>696</v>
      </c>
      <c r="D761" s="10" t="s">
        <v>409</v>
      </c>
      <c r="E761" s="21" t="str">
        <f>VLOOKUP(D761,'De Para Categoria'!A:B,2,0)</f>
        <v>Outros</v>
      </c>
      <c r="F761" s="29">
        <v>105.99</v>
      </c>
    </row>
    <row r="762" spans="1:6" ht="15" customHeight="1" x14ac:dyDescent="0.25">
      <c r="A762" s="15">
        <v>44956</v>
      </c>
      <c r="B762" s="15" t="str">
        <f t="shared" si="11"/>
        <v>1/2023</v>
      </c>
      <c r="C762" s="23" t="s">
        <v>696</v>
      </c>
      <c r="D762" s="10" t="s">
        <v>136</v>
      </c>
      <c r="E762" s="21" t="str">
        <f>VLOOKUP(D762,'De Para Categoria'!A:B,2,0)</f>
        <v>Comida Fora</v>
      </c>
      <c r="F762" s="29">
        <v>36.9</v>
      </c>
    </row>
    <row r="763" spans="1:6" ht="15" customHeight="1" x14ac:dyDescent="0.25">
      <c r="A763" s="15">
        <v>44954</v>
      </c>
      <c r="B763" s="15" t="str">
        <f t="shared" si="11"/>
        <v>1/2023</v>
      </c>
      <c r="C763" s="23" t="s">
        <v>696</v>
      </c>
      <c r="D763" s="10" t="s">
        <v>318</v>
      </c>
      <c r="E763" s="21" t="str">
        <f>VLOOKUP(D763,'De Para Categoria'!A:B,2,0)</f>
        <v>Mercado</v>
      </c>
      <c r="F763" s="29">
        <v>25.56</v>
      </c>
    </row>
    <row r="764" spans="1:6" ht="15" customHeight="1" x14ac:dyDescent="0.25">
      <c r="A764" s="15">
        <v>44954</v>
      </c>
      <c r="B764" s="15" t="str">
        <f t="shared" si="11"/>
        <v>1/2023</v>
      </c>
      <c r="C764" s="23" t="s">
        <v>696</v>
      </c>
      <c r="D764" s="10" t="s">
        <v>446</v>
      </c>
      <c r="E764" s="21" t="str">
        <f>VLOOKUP(D764,'De Para Categoria'!A:B,2,0)</f>
        <v>Outros</v>
      </c>
      <c r="F764" s="29">
        <v>250</v>
      </c>
    </row>
    <row r="765" spans="1:6" ht="15" customHeight="1" x14ac:dyDescent="0.25">
      <c r="A765" s="15">
        <v>44949</v>
      </c>
      <c r="B765" s="15" t="str">
        <f t="shared" si="11"/>
        <v>1/2023</v>
      </c>
      <c r="C765" s="23" t="s">
        <v>696</v>
      </c>
      <c r="D765" s="10" t="s">
        <v>409</v>
      </c>
      <c r="E765" s="21" t="str">
        <f>VLOOKUP(D765,'De Para Categoria'!A:B,2,0)</f>
        <v>Outros</v>
      </c>
      <c r="F765" s="29">
        <v>105.99</v>
      </c>
    </row>
    <row r="766" spans="1:6" ht="15" customHeight="1" x14ac:dyDescent="0.25">
      <c r="A766" s="15">
        <v>44946</v>
      </c>
      <c r="B766" s="15" t="str">
        <f t="shared" si="11"/>
        <v>1/2023</v>
      </c>
      <c r="C766" s="23" t="s">
        <v>696</v>
      </c>
      <c r="D766" s="10" t="s">
        <v>447</v>
      </c>
      <c r="E766" s="21" t="str">
        <f>VLOOKUP(D766,'De Para Categoria'!A:B,2,0)</f>
        <v>Outros</v>
      </c>
      <c r="F766" s="29">
        <v>-0.04</v>
      </c>
    </row>
    <row r="767" spans="1:6" ht="15" customHeight="1" x14ac:dyDescent="0.25">
      <c r="A767" s="15">
        <v>44946</v>
      </c>
      <c r="B767" s="15" t="str">
        <f t="shared" si="11"/>
        <v>1/2023</v>
      </c>
      <c r="C767" s="23" t="s">
        <v>696</v>
      </c>
      <c r="D767" s="10" t="s">
        <v>448</v>
      </c>
      <c r="E767" s="21" t="str">
        <f>VLOOKUP(D767,'De Para Categoria'!A:B,2,0)</f>
        <v>Outros</v>
      </c>
      <c r="F767" s="29">
        <v>70.64</v>
      </c>
    </row>
    <row r="768" spans="1:6" ht="15" customHeight="1" x14ac:dyDescent="0.25">
      <c r="A768" s="15">
        <v>44948</v>
      </c>
      <c r="B768" s="15" t="str">
        <f t="shared" si="11"/>
        <v>1/2023</v>
      </c>
      <c r="C768" s="23" t="s">
        <v>697</v>
      </c>
      <c r="D768" s="10" t="s">
        <v>450</v>
      </c>
      <c r="E768" s="21" t="str">
        <f>VLOOKUP(D768,'De Para Categoria'!A:B,2,0)</f>
        <v>Outros</v>
      </c>
      <c r="F768" s="29">
        <v>28.98</v>
      </c>
    </row>
    <row r="769" spans="1:6" ht="15" customHeight="1" x14ac:dyDescent="0.25">
      <c r="A769" s="15">
        <v>44947</v>
      </c>
      <c r="B769" s="15" t="str">
        <f t="shared" si="11"/>
        <v>1/2023</v>
      </c>
      <c r="C769" s="23" t="s">
        <v>697</v>
      </c>
      <c r="D769" s="10" t="s">
        <v>451</v>
      </c>
      <c r="E769" s="21" t="str">
        <f>VLOOKUP(D769,'De Para Categoria'!A:B,2,0)</f>
        <v>Comida Fora</v>
      </c>
      <c r="F769" s="29">
        <v>89.9</v>
      </c>
    </row>
    <row r="770" spans="1:6" ht="15" customHeight="1" x14ac:dyDescent="0.25">
      <c r="A770" s="15">
        <v>44946</v>
      </c>
      <c r="B770" s="15" t="str">
        <f t="shared" si="11"/>
        <v>1/2023</v>
      </c>
      <c r="C770" s="23" t="s">
        <v>697</v>
      </c>
      <c r="D770" s="10" t="s">
        <v>452</v>
      </c>
      <c r="E770" s="21" t="str">
        <f>VLOOKUP(D770,'De Para Categoria'!A:B,2,0)</f>
        <v>Outros</v>
      </c>
      <c r="F770" s="29">
        <v>30</v>
      </c>
    </row>
    <row r="771" spans="1:6" ht="15" customHeight="1" x14ac:dyDescent="0.25">
      <c r="A771" s="15">
        <v>44945</v>
      </c>
      <c r="B771" s="15" t="str">
        <f t="shared" ref="B771:B834" si="12">MONTH(A771)&amp;"/"&amp;YEAR(A771)</f>
        <v>1/2023</v>
      </c>
      <c r="C771" s="23" t="s">
        <v>697</v>
      </c>
      <c r="D771" s="10" t="s">
        <v>453</v>
      </c>
      <c r="E771" s="21" t="str">
        <f>VLOOKUP(D771,'De Para Categoria'!A:B,2,0)</f>
        <v>Transporte</v>
      </c>
      <c r="F771" s="29">
        <v>138.03</v>
      </c>
    </row>
    <row r="772" spans="1:6" ht="15" customHeight="1" x14ac:dyDescent="0.25">
      <c r="A772" s="15">
        <v>44945</v>
      </c>
      <c r="B772" s="15" t="str">
        <f t="shared" si="12"/>
        <v>1/2023</v>
      </c>
      <c r="C772" s="23" t="s">
        <v>697</v>
      </c>
      <c r="D772" s="10" t="s">
        <v>237</v>
      </c>
      <c r="E772" s="21" t="str">
        <f>VLOOKUP(D772,'De Para Categoria'!A:B,2,0)</f>
        <v>Comida Fora</v>
      </c>
      <c r="F772" s="29">
        <v>28.65</v>
      </c>
    </row>
    <row r="773" spans="1:6" ht="15" customHeight="1" x14ac:dyDescent="0.25">
      <c r="A773" s="15">
        <v>44945</v>
      </c>
      <c r="B773" s="15" t="str">
        <f t="shared" si="12"/>
        <v>1/2023</v>
      </c>
      <c r="C773" s="23" t="s">
        <v>697</v>
      </c>
      <c r="D773" s="10" t="s">
        <v>454</v>
      </c>
      <c r="E773" s="21" t="str">
        <f>VLOOKUP(D773,'De Para Categoria'!A:B,2,0)</f>
        <v>Comida Fora</v>
      </c>
      <c r="F773" s="29">
        <v>22</v>
      </c>
    </row>
    <row r="774" spans="1:6" ht="15" customHeight="1" x14ac:dyDescent="0.25">
      <c r="A774" s="15">
        <v>44944</v>
      </c>
      <c r="B774" s="15" t="str">
        <f t="shared" si="12"/>
        <v>1/2023</v>
      </c>
      <c r="C774" s="23" t="s">
        <v>697</v>
      </c>
      <c r="D774" s="10" t="s">
        <v>455</v>
      </c>
      <c r="E774" s="21" t="str">
        <f>VLOOKUP(D774,'De Para Categoria'!A:B,2,0)</f>
        <v>Comida Fora</v>
      </c>
      <c r="F774" s="29">
        <v>46.7</v>
      </c>
    </row>
    <row r="775" spans="1:6" ht="15" customHeight="1" x14ac:dyDescent="0.25">
      <c r="A775" s="15">
        <v>44942</v>
      </c>
      <c r="B775" s="15" t="str">
        <f t="shared" si="12"/>
        <v>1/2023</v>
      </c>
      <c r="C775" s="23" t="s">
        <v>697</v>
      </c>
      <c r="D775" s="10" t="s">
        <v>63</v>
      </c>
      <c r="E775" s="21" t="str">
        <f>VLOOKUP(D775,'De Para Categoria'!A:B,2,0)</f>
        <v>Comida Fora</v>
      </c>
      <c r="F775" s="29">
        <v>62.01</v>
      </c>
    </row>
    <row r="776" spans="1:6" ht="15" customHeight="1" x14ac:dyDescent="0.25">
      <c r="A776" s="15">
        <v>44942</v>
      </c>
      <c r="B776" s="15" t="str">
        <f t="shared" si="12"/>
        <v>1/2023</v>
      </c>
      <c r="C776" s="23" t="s">
        <v>697</v>
      </c>
      <c r="D776" s="10" t="s">
        <v>63</v>
      </c>
      <c r="E776" s="21" t="str">
        <f>VLOOKUP(D776,'De Para Categoria'!A:B,2,0)</f>
        <v>Comida Fora</v>
      </c>
      <c r="F776" s="29">
        <v>3</v>
      </c>
    </row>
    <row r="777" spans="1:6" ht="15" customHeight="1" x14ac:dyDescent="0.25">
      <c r="A777" s="15">
        <v>44941</v>
      </c>
      <c r="B777" s="15" t="str">
        <f t="shared" si="12"/>
        <v>1/2023</v>
      </c>
      <c r="C777" s="23" t="s">
        <v>697</v>
      </c>
      <c r="D777" s="10" t="s">
        <v>63</v>
      </c>
      <c r="E777" s="21" t="str">
        <f>VLOOKUP(D777,'De Para Categoria'!A:B,2,0)</f>
        <v>Comida Fora</v>
      </c>
      <c r="F777" s="29">
        <v>44.72</v>
      </c>
    </row>
    <row r="778" spans="1:6" ht="15" customHeight="1" x14ac:dyDescent="0.25">
      <c r="A778" s="15">
        <v>44941</v>
      </c>
      <c r="B778" s="15" t="str">
        <f t="shared" si="12"/>
        <v>1/2023</v>
      </c>
      <c r="C778" s="23" t="s">
        <v>697</v>
      </c>
      <c r="D778" s="10" t="s">
        <v>287</v>
      </c>
      <c r="E778" s="21" t="str">
        <f>VLOOKUP(D778,'De Para Categoria'!A:B,2,0)</f>
        <v>Mercado</v>
      </c>
      <c r="F778" s="29">
        <v>114.65</v>
      </c>
    </row>
    <row r="779" spans="1:6" ht="15" customHeight="1" x14ac:dyDescent="0.25">
      <c r="A779" s="15">
        <v>44941</v>
      </c>
      <c r="B779" s="15" t="str">
        <f t="shared" si="12"/>
        <v>1/2023</v>
      </c>
      <c r="C779" s="23" t="s">
        <v>697</v>
      </c>
      <c r="D779" s="10" t="s">
        <v>456</v>
      </c>
      <c r="E779" s="21" t="str">
        <f>VLOOKUP(D779,'De Para Categoria'!A:B,2,0)</f>
        <v>Comida Fora</v>
      </c>
      <c r="F779" s="29">
        <v>99.77</v>
      </c>
    </row>
    <row r="780" spans="1:6" ht="15" customHeight="1" x14ac:dyDescent="0.25">
      <c r="A780" s="15">
        <v>44940</v>
      </c>
      <c r="B780" s="15" t="str">
        <f t="shared" si="12"/>
        <v>1/2023</v>
      </c>
      <c r="C780" s="23" t="s">
        <v>697</v>
      </c>
      <c r="D780" s="10" t="s">
        <v>287</v>
      </c>
      <c r="E780" s="21" t="str">
        <f>VLOOKUP(D780,'De Para Categoria'!A:B,2,0)</f>
        <v>Mercado</v>
      </c>
      <c r="F780" s="29">
        <v>22.5</v>
      </c>
    </row>
    <row r="781" spans="1:6" ht="15" customHeight="1" x14ac:dyDescent="0.25">
      <c r="A781" s="15">
        <v>44940</v>
      </c>
      <c r="B781" s="15" t="str">
        <f t="shared" si="12"/>
        <v>1/2023</v>
      </c>
      <c r="C781" s="23" t="s">
        <v>697</v>
      </c>
      <c r="D781" s="10" t="s">
        <v>457</v>
      </c>
      <c r="E781" s="21" t="str">
        <f>VLOOKUP(D781,'De Para Categoria'!A:B,2,0)</f>
        <v>Comida Fora</v>
      </c>
      <c r="F781" s="29">
        <v>45.8</v>
      </c>
    </row>
    <row r="782" spans="1:6" ht="15" customHeight="1" x14ac:dyDescent="0.25">
      <c r="A782" s="15">
        <v>44939</v>
      </c>
      <c r="B782" s="15" t="str">
        <f t="shared" si="12"/>
        <v>1/2023</v>
      </c>
      <c r="C782" s="23" t="s">
        <v>697</v>
      </c>
      <c r="D782" s="10" t="s">
        <v>458</v>
      </c>
      <c r="E782" s="21" t="str">
        <f>VLOOKUP(D782,'De Para Categoria'!A:B,2,0)</f>
        <v>Educação</v>
      </c>
      <c r="F782" s="29">
        <v>85</v>
      </c>
    </row>
    <row r="783" spans="1:6" ht="15" customHeight="1" x14ac:dyDescent="0.25">
      <c r="A783" s="15">
        <v>44938</v>
      </c>
      <c r="B783" s="15" t="str">
        <f t="shared" si="12"/>
        <v>1/2023</v>
      </c>
      <c r="C783" s="23" t="s">
        <v>697</v>
      </c>
      <c r="D783" s="10" t="s">
        <v>187</v>
      </c>
      <c r="E783" s="21" t="str">
        <f>VLOOKUP(D783,'De Para Categoria'!A:B,2,0)</f>
        <v>Comida Fora</v>
      </c>
      <c r="F783" s="29">
        <v>37.93</v>
      </c>
    </row>
    <row r="784" spans="1:6" ht="15" customHeight="1" x14ac:dyDescent="0.25">
      <c r="A784" s="15">
        <v>44938</v>
      </c>
      <c r="B784" s="15" t="str">
        <f t="shared" si="12"/>
        <v>1/2023</v>
      </c>
      <c r="C784" s="23" t="s">
        <v>697</v>
      </c>
      <c r="D784" s="10" t="s">
        <v>459</v>
      </c>
      <c r="E784" s="21" t="str">
        <f>VLOOKUP(D784,'De Para Categoria'!A:B,2,0)</f>
        <v>Outros</v>
      </c>
      <c r="F784" s="29">
        <v>92</v>
      </c>
    </row>
    <row r="785" spans="1:6" ht="15" customHeight="1" x14ac:dyDescent="0.25">
      <c r="A785" s="15">
        <v>44937</v>
      </c>
      <c r="B785" s="15" t="str">
        <f t="shared" si="12"/>
        <v>1/2023</v>
      </c>
      <c r="C785" s="23" t="s">
        <v>697</v>
      </c>
      <c r="D785" s="10" t="s">
        <v>460</v>
      </c>
      <c r="E785" s="21" t="str">
        <f>VLOOKUP(D785,'De Para Categoria'!A:B,2,0)</f>
        <v>Outros</v>
      </c>
      <c r="F785" s="29">
        <v>467.39</v>
      </c>
    </row>
    <row r="786" spans="1:6" ht="15" customHeight="1" x14ac:dyDescent="0.25">
      <c r="A786" s="15">
        <v>44937</v>
      </c>
      <c r="B786" s="15" t="str">
        <f t="shared" si="12"/>
        <v>1/2023</v>
      </c>
      <c r="C786" s="23" t="s">
        <v>697</v>
      </c>
      <c r="D786" s="10" t="s">
        <v>63</v>
      </c>
      <c r="E786" s="21" t="str">
        <f>VLOOKUP(D786,'De Para Categoria'!A:B,2,0)</f>
        <v>Comida Fora</v>
      </c>
      <c r="F786" s="29">
        <v>18.12</v>
      </c>
    </row>
    <row r="787" spans="1:6" ht="15" customHeight="1" x14ac:dyDescent="0.25">
      <c r="A787" s="15">
        <v>44934</v>
      </c>
      <c r="B787" s="15" t="str">
        <f t="shared" si="12"/>
        <v>1/2023</v>
      </c>
      <c r="C787" s="23" t="s">
        <v>697</v>
      </c>
      <c r="D787" s="10" t="s">
        <v>156</v>
      </c>
      <c r="E787" s="21" t="str">
        <f>VLOOKUP(D787,'De Para Categoria'!A:B,2,0)</f>
        <v>Comida Fora</v>
      </c>
      <c r="F787" s="29">
        <v>150.26</v>
      </c>
    </row>
    <row r="788" spans="1:6" ht="15" customHeight="1" x14ac:dyDescent="0.25">
      <c r="A788" s="15">
        <v>44934</v>
      </c>
      <c r="B788" s="15" t="str">
        <f t="shared" si="12"/>
        <v>1/2023</v>
      </c>
      <c r="C788" s="23" t="s">
        <v>697</v>
      </c>
      <c r="D788" s="10" t="s">
        <v>265</v>
      </c>
      <c r="E788" s="21" t="str">
        <f>VLOOKUP(D788,'De Para Categoria'!A:B,2,0)</f>
        <v>Transporte</v>
      </c>
      <c r="F788" s="29">
        <v>160.36000000000001</v>
      </c>
    </row>
    <row r="789" spans="1:6" ht="15" customHeight="1" x14ac:dyDescent="0.25">
      <c r="A789" s="15">
        <v>44934</v>
      </c>
      <c r="B789" s="15" t="str">
        <f t="shared" si="12"/>
        <v>1/2023</v>
      </c>
      <c r="C789" s="23" t="s">
        <v>697</v>
      </c>
      <c r="D789" s="10" t="s">
        <v>162</v>
      </c>
      <c r="E789" s="21" t="str">
        <f>VLOOKUP(D789,'De Para Categoria'!A:B,2,0)</f>
        <v>Mercado</v>
      </c>
      <c r="F789" s="29">
        <v>469.7</v>
      </c>
    </row>
    <row r="790" spans="1:6" ht="15" customHeight="1" x14ac:dyDescent="0.25">
      <c r="A790" s="15">
        <v>44933</v>
      </c>
      <c r="B790" s="15" t="str">
        <f t="shared" si="12"/>
        <v>1/2023</v>
      </c>
      <c r="C790" s="23" t="s">
        <v>697</v>
      </c>
      <c r="D790" s="10" t="s">
        <v>401</v>
      </c>
      <c r="E790" s="21" t="str">
        <f>VLOOKUP(D790,'De Para Categoria'!A:B,2,0)</f>
        <v>Outros</v>
      </c>
      <c r="F790" s="29">
        <v>60</v>
      </c>
    </row>
    <row r="791" spans="1:6" ht="15" customHeight="1" x14ac:dyDescent="0.25">
      <c r="A791" s="15">
        <v>44933</v>
      </c>
      <c r="B791" s="15" t="str">
        <f t="shared" si="12"/>
        <v>1/2023</v>
      </c>
      <c r="C791" s="23" t="s">
        <v>697</v>
      </c>
      <c r="D791" s="10" t="s">
        <v>277</v>
      </c>
      <c r="E791" s="21" t="str">
        <f>VLOOKUP(D791,'De Para Categoria'!A:B,2,0)</f>
        <v>Mercado</v>
      </c>
      <c r="F791" s="29">
        <v>42</v>
      </c>
    </row>
    <row r="792" spans="1:6" ht="15" customHeight="1" x14ac:dyDescent="0.25">
      <c r="A792" s="15">
        <v>44933</v>
      </c>
      <c r="B792" s="15" t="str">
        <f t="shared" si="12"/>
        <v>1/2023</v>
      </c>
      <c r="C792" s="23" t="s">
        <v>697</v>
      </c>
      <c r="D792" s="10" t="s">
        <v>27</v>
      </c>
      <c r="E792" s="21" t="str">
        <f>VLOOKUP(D792,'De Para Categoria'!A:B,2,0)</f>
        <v>Mercado</v>
      </c>
      <c r="F792" s="29">
        <v>44.09</v>
      </c>
    </row>
    <row r="793" spans="1:6" ht="15" customHeight="1" x14ac:dyDescent="0.25">
      <c r="A793" s="15">
        <v>44932</v>
      </c>
      <c r="B793" s="15" t="str">
        <f t="shared" si="12"/>
        <v>1/2023</v>
      </c>
      <c r="C793" s="23" t="s">
        <v>697</v>
      </c>
      <c r="D793" s="10" t="s">
        <v>461</v>
      </c>
      <c r="E793" s="21" t="str">
        <f>VLOOKUP(D793,'De Para Categoria'!A:B,2,0)</f>
        <v>Outros</v>
      </c>
      <c r="F793" s="29">
        <v>181.07</v>
      </c>
    </row>
    <row r="794" spans="1:6" ht="15" customHeight="1" x14ac:dyDescent="0.25">
      <c r="A794" s="15">
        <v>44930</v>
      </c>
      <c r="B794" s="15" t="str">
        <f t="shared" si="12"/>
        <v>1/2023</v>
      </c>
      <c r="C794" s="23" t="s">
        <v>697</v>
      </c>
      <c r="D794" s="10" t="s">
        <v>234</v>
      </c>
      <c r="E794" s="21" t="str">
        <f>VLOOKUP(D794,'De Para Categoria'!A:B,2,0)</f>
        <v>Academia</v>
      </c>
      <c r="F794" s="29">
        <v>69.900000000000006</v>
      </c>
    </row>
    <row r="795" spans="1:6" ht="15" customHeight="1" x14ac:dyDescent="0.25">
      <c r="A795" s="15">
        <v>44930</v>
      </c>
      <c r="B795" s="15" t="str">
        <f t="shared" si="12"/>
        <v>1/2023</v>
      </c>
      <c r="C795" s="23" t="s">
        <v>697</v>
      </c>
      <c r="D795" s="10" t="s">
        <v>267</v>
      </c>
      <c r="E795" s="21" t="str">
        <f>VLOOKUP(D795,'De Para Categoria'!A:B,2,0)</f>
        <v>Streaming</v>
      </c>
      <c r="F795" s="29">
        <v>55.9</v>
      </c>
    </row>
    <row r="796" spans="1:6" ht="15" customHeight="1" x14ac:dyDescent="0.25">
      <c r="A796" s="15">
        <v>44929</v>
      </c>
      <c r="B796" s="15" t="str">
        <f t="shared" si="12"/>
        <v>1/2023</v>
      </c>
      <c r="C796" s="23" t="s">
        <v>697</v>
      </c>
      <c r="D796" s="10" t="s">
        <v>462</v>
      </c>
      <c r="E796" s="21" t="str">
        <f>VLOOKUP(D796,'De Para Categoria'!A:B,2,0)</f>
        <v>Outros</v>
      </c>
      <c r="F796" s="29">
        <v>26</v>
      </c>
    </row>
    <row r="797" spans="1:6" ht="15" customHeight="1" x14ac:dyDescent="0.25">
      <c r="A797" s="15">
        <v>44929</v>
      </c>
      <c r="B797" s="15" t="str">
        <f t="shared" si="12"/>
        <v>1/2023</v>
      </c>
      <c r="C797" s="23" t="s">
        <v>697</v>
      </c>
      <c r="D797" s="10" t="s">
        <v>418</v>
      </c>
      <c r="E797" s="21" t="str">
        <f>VLOOKUP(D797,'De Para Categoria'!A:B,2,0)</f>
        <v>Comida Fora</v>
      </c>
      <c r="F797" s="29">
        <v>18</v>
      </c>
    </row>
    <row r="798" spans="1:6" ht="15" customHeight="1" x14ac:dyDescent="0.25">
      <c r="A798" s="15">
        <v>44928</v>
      </c>
      <c r="B798" s="15" t="str">
        <f t="shared" si="12"/>
        <v>1/2023</v>
      </c>
      <c r="C798" s="23" t="s">
        <v>697</v>
      </c>
      <c r="D798" s="10" t="s">
        <v>463</v>
      </c>
      <c r="E798" s="21" t="str">
        <f>VLOOKUP(D798,'De Para Categoria'!A:B,2,0)</f>
        <v>Outros</v>
      </c>
      <c r="F798" s="29">
        <v>55</v>
      </c>
    </row>
    <row r="799" spans="1:6" ht="15" customHeight="1" x14ac:dyDescent="0.25">
      <c r="A799" s="15">
        <v>44928</v>
      </c>
      <c r="B799" s="15" t="str">
        <f t="shared" si="12"/>
        <v>1/2023</v>
      </c>
      <c r="C799" s="23" t="s">
        <v>697</v>
      </c>
      <c r="D799" s="10" t="s">
        <v>464</v>
      </c>
      <c r="E799" s="21" t="str">
        <f>VLOOKUP(D799,'De Para Categoria'!A:B,2,0)</f>
        <v>Transporte</v>
      </c>
      <c r="F799" s="29">
        <v>29.96</v>
      </c>
    </row>
    <row r="800" spans="1:6" ht="15" customHeight="1" x14ac:dyDescent="0.25">
      <c r="A800" s="15">
        <v>44928</v>
      </c>
      <c r="B800" s="15" t="str">
        <f t="shared" si="12"/>
        <v>1/2023</v>
      </c>
      <c r="C800" s="23" t="s">
        <v>697</v>
      </c>
      <c r="D800" s="10" t="s">
        <v>27</v>
      </c>
      <c r="E800" s="21" t="str">
        <f>VLOOKUP(D800,'De Para Categoria'!A:B,2,0)</f>
        <v>Mercado</v>
      </c>
      <c r="F800" s="29">
        <v>179.06</v>
      </c>
    </row>
    <row r="801" spans="1:6" ht="15" customHeight="1" x14ac:dyDescent="0.25">
      <c r="A801" s="15">
        <v>44928</v>
      </c>
      <c r="B801" s="15" t="str">
        <f t="shared" si="12"/>
        <v>1/2023</v>
      </c>
      <c r="C801" s="23" t="s">
        <v>697</v>
      </c>
      <c r="D801" s="10" t="s">
        <v>465</v>
      </c>
      <c r="E801" s="21" t="str">
        <f>VLOOKUP(D801,'De Para Categoria'!A:B,2,0)</f>
        <v>Outros</v>
      </c>
      <c r="F801" s="29">
        <v>6</v>
      </c>
    </row>
    <row r="802" spans="1:6" ht="15" customHeight="1" x14ac:dyDescent="0.25">
      <c r="A802" s="15">
        <v>44928</v>
      </c>
      <c r="B802" s="15" t="str">
        <f t="shared" si="12"/>
        <v>1/2023</v>
      </c>
      <c r="C802" s="23" t="s">
        <v>697</v>
      </c>
      <c r="D802" s="10" t="s">
        <v>466</v>
      </c>
      <c r="E802" s="21" t="str">
        <f>VLOOKUP(D802,'De Para Categoria'!A:B,2,0)</f>
        <v>Outros</v>
      </c>
      <c r="F802" s="29">
        <v>602.75</v>
      </c>
    </row>
    <row r="803" spans="1:6" ht="15" customHeight="1" x14ac:dyDescent="0.25">
      <c r="A803" s="15">
        <v>44927</v>
      </c>
      <c r="B803" s="15" t="str">
        <f t="shared" si="12"/>
        <v>1/2023</v>
      </c>
      <c r="C803" s="23" t="s">
        <v>697</v>
      </c>
      <c r="D803" s="10" t="s">
        <v>467</v>
      </c>
      <c r="E803" s="21" t="str">
        <f>VLOOKUP(D803,'De Para Categoria'!A:B,2,0)</f>
        <v>Comida Fora</v>
      </c>
      <c r="F803" s="29">
        <v>30</v>
      </c>
    </row>
    <row r="804" spans="1:6" ht="15" customHeight="1" x14ac:dyDescent="0.25">
      <c r="A804" s="15">
        <v>44927</v>
      </c>
      <c r="B804" s="15" t="str">
        <f t="shared" si="12"/>
        <v>1/2023</v>
      </c>
      <c r="C804" s="23" t="s">
        <v>697</v>
      </c>
      <c r="D804" s="10" t="s">
        <v>467</v>
      </c>
      <c r="E804" s="21" t="str">
        <f>VLOOKUP(D804,'De Para Categoria'!A:B,2,0)</f>
        <v>Comida Fora</v>
      </c>
      <c r="F804" s="29">
        <v>30</v>
      </c>
    </row>
    <row r="805" spans="1:6" ht="15" customHeight="1" x14ac:dyDescent="0.25">
      <c r="A805" s="15">
        <v>44927</v>
      </c>
      <c r="B805" s="15" t="str">
        <f t="shared" si="12"/>
        <v>1/2023</v>
      </c>
      <c r="C805" s="23" t="s">
        <v>697</v>
      </c>
      <c r="D805" s="10" t="s">
        <v>234</v>
      </c>
      <c r="E805" s="21" t="str">
        <f>VLOOKUP(D805,'De Para Categoria'!A:B,2,0)</f>
        <v>Academia</v>
      </c>
      <c r="F805" s="29">
        <v>69.900000000000006</v>
      </c>
    </row>
    <row r="806" spans="1:6" ht="15" customHeight="1" x14ac:dyDescent="0.25">
      <c r="A806" s="15">
        <v>44927</v>
      </c>
      <c r="B806" s="15" t="str">
        <f t="shared" si="12"/>
        <v>1/2023</v>
      </c>
      <c r="C806" s="23" t="s">
        <v>697</v>
      </c>
      <c r="D806" s="10" t="s">
        <v>468</v>
      </c>
      <c r="E806" s="21" t="str">
        <f>VLOOKUP(D806,'De Para Categoria'!A:B,2,0)</f>
        <v>Comida Fora</v>
      </c>
      <c r="F806" s="29">
        <v>64.5</v>
      </c>
    </row>
    <row r="807" spans="1:6" ht="15" customHeight="1" x14ac:dyDescent="0.25">
      <c r="A807" s="15">
        <v>44926</v>
      </c>
      <c r="B807" s="15" t="str">
        <f t="shared" si="12"/>
        <v>12/2022</v>
      </c>
      <c r="C807" s="23" t="s">
        <v>697</v>
      </c>
      <c r="D807" s="10" t="s">
        <v>469</v>
      </c>
      <c r="E807" s="21" t="str">
        <f>VLOOKUP(D807,'De Para Categoria'!A:B,2,0)</f>
        <v>Mercado</v>
      </c>
      <c r="F807" s="29">
        <v>16.97</v>
      </c>
    </row>
    <row r="808" spans="1:6" ht="15" customHeight="1" x14ac:dyDescent="0.25">
      <c r="A808" s="15">
        <v>44926</v>
      </c>
      <c r="B808" s="15" t="str">
        <f t="shared" si="12"/>
        <v>12/2022</v>
      </c>
      <c r="C808" s="23" t="s">
        <v>697</v>
      </c>
      <c r="D808" s="10" t="s">
        <v>470</v>
      </c>
      <c r="E808" s="21" t="str">
        <f>VLOOKUP(D808,'De Para Categoria'!A:B,2,0)</f>
        <v>Mercado</v>
      </c>
      <c r="F808" s="29">
        <v>32.5</v>
      </c>
    </row>
    <row r="809" spans="1:6" ht="15" customHeight="1" x14ac:dyDescent="0.25">
      <c r="A809" s="15">
        <v>44926</v>
      </c>
      <c r="B809" s="15" t="str">
        <f t="shared" si="12"/>
        <v>12/2022</v>
      </c>
      <c r="C809" s="23" t="s">
        <v>697</v>
      </c>
      <c r="D809" s="10" t="s">
        <v>471</v>
      </c>
      <c r="E809" s="21" t="str">
        <f>VLOOKUP(D809,'De Para Categoria'!A:B,2,0)</f>
        <v>Outros</v>
      </c>
      <c r="F809" s="29">
        <v>95</v>
      </c>
    </row>
    <row r="810" spans="1:6" ht="15" customHeight="1" x14ac:dyDescent="0.25">
      <c r="A810" s="15">
        <v>44926</v>
      </c>
      <c r="B810" s="15" t="str">
        <f t="shared" si="12"/>
        <v>12/2022</v>
      </c>
      <c r="C810" s="23" t="s">
        <v>697</v>
      </c>
      <c r="D810" s="10" t="s">
        <v>472</v>
      </c>
      <c r="E810" s="21" t="str">
        <f>VLOOKUP(D810,'De Para Categoria'!A:B,2,0)</f>
        <v>Mercado</v>
      </c>
      <c r="F810" s="29">
        <v>5.98</v>
      </c>
    </row>
    <row r="811" spans="1:6" x14ac:dyDescent="0.25">
      <c r="A811" s="15">
        <v>44926</v>
      </c>
      <c r="B811" s="15" t="str">
        <f t="shared" si="12"/>
        <v>12/2022</v>
      </c>
      <c r="C811" s="23" t="s">
        <v>697</v>
      </c>
      <c r="D811" s="10" t="s">
        <v>473</v>
      </c>
      <c r="E811" s="21" t="str">
        <f>VLOOKUP(D811,'De Para Categoria'!A:B,2,0)</f>
        <v>Mercado</v>
      </c>
      <c r="F811" s="30">
        <v>43.43</v>
      </c>
    </row>
    <row r="812" spans="1:6" x14ac:dyDescent="0.25">
      <c r="A812" s="15">
        <v>44926</v>
      </c>
      <c r="B812" s="15" t="str">
        <f t="shared" si="12"/>
        <v>12/2022</v>
      </c>
      <c r="C812" s="23" t="s">
        <v>697</v>
      </c>
      <c r="D812" s="10" t="s">
        <v>201</v>
      </c>
      <c r="E812" s="21" t="str">
        <f>VLOOKUP(D812,'De Para Categoria'!A:B,2,0)</f>
        <v>Transporte</v>
      </c>
      <c r="F812" s="30">
        <v>10.99</v>
      </c>
    </row>
    <row r="813" spans="1:6" x14ac:dyDescent="0.25">
      <c r="A813" s="15">
        <v>44926</v>
      </c>
      <c r="B813" s="15" t="str">
        <f t="shared" si="12"/>
        <v>12/2022</v>
      </c>
      <c r="C813" s="23" t="s">
        <v>697</v>
      </c>
      <c r="D813" s="10" t="s">
        <v>474</v>
      </c>
      <c r="E813" s="21" t="str">
        <f>VLOOKUP(D813,'De Para Categoria'!A:B,2,0)</f>
        <v>Outros</v>
      </c>
      <c r="F813" s="30">
        <v>83.48</v>
      </c>
    </row>
    <row r="814" spans="1:6" x14ac:dyDescent="0.25">
      <c r="A814" s="15">
        <v>44926</v>
      </c>
      <c r="B814" s="15" t="str">
        <f t="shared" si="12"/>
        <v>12/2022</v>
      </c>
      <c r="C814" s="23" t="s">
        <v>697</v>
      </c>
      <c r="D814" s="10" t="s">
        <v>475</v>
      </c>
      <c r="E814" s="21" t="str">
        <f>VLOOKUP(D814,'De Para Categoria'!A:B,2,0)</f>
        <v>Farmácia</v>
      </c>
      <c r="F814" s="30">
        <v>10.9</v>
      </c>
    </row>
    <row r="815" spans="1:6" x14ac:dyDescent="0.25">
      <c r="A815" s="15">
        <v>44925</v>
      </c>
      <c r="B815" s="15" t="str">
        <f t="shared" si="12"/>
        <v>12/2022</v>
      </c>
      <c r="C815" s="23" t="s">
        <v>697</v>
      </c>
      <c r="D815" s="10" t="s">
        <v>476</v>
      </c>
      <c r="E815" s="21" t="str">
        <f>VLOOKUP(D815,'De Para Categoria'!A:B,2,0)</f>
        <v>Outros</v>
      </c>
      <c r="F815" s="30">
        <v>87</v>
      </c>
    </row>
    <row r="816" spans="1:6" x14ac:dyDescent="0.25">
      <c r="A816" s="15">
        <v>44925</v>
      </c>
      <c r="B816" s="15" t="str">
        <f t="shared" si="12"/>
        <v>12/2022</v>
      </c>
      <c r="C816" s="23" t="s">
        <v>697</v>
      </c>
      <c r="D816" s="10" t="s">
        <v>477</v>
      </c>
      <c r="E816" s="21" t="str">
        <f>VLOOKUP(D816,'De Para Categoria'!A:B,2,0)</f>
        <v>Transporte</v>
      </c>
      <c r="F816" s="30">
        <v>152.28</v>
      </c>
    </row>
    <row r="817" spans="1:6" x14ac:dyDescent="0.25">
      <c r="A817" s="15">
        <v>44924</v>
      </c>
      <c r="B817" s="15" t="str">
        <f t="shared" si="12"/>
        <v>12/2022</v>
      </c>
      <c r="C817" s="23" t="s">
        <v>697</v>
      </c>
      <c r="D817" s="10" t="s">
        <v>478</v>
      </c>
      <c r="E817" s="21" t="str">
        <f>VLOOKUP(D817,'De Para Categoria'!A:B,2,0)</f>
        <v>Mercado</v>
      </c>
      <c r="F817" s="30">
        <v>25</v>
      </c>
    </row>
    <row r="818" spans="1:6" x14ac:dyDescent="0.25">
      <c r="A818" s="15">
        <v>44924</v>
      </c>
      <c r="B818" s="15" t="str">
        <f t="shared" si="12"/>
        <v>12/2022</v>
      </c>
      <c r="C818" s="23" t="s">
        <v>697</v>
      </c>
      <c r="D818" s="10" t="s">
        <v>479</v>
      </c>
      <c r="E818" s="21" t="str">
        <f>VLOOKUP(D818,'De Para Categoria'!A:B,2,0)</f>
        <v>Outros</v>
      </c>
      <c r="F818" s="30">
        <v>109.01</v>
      </c>
    </row>
    <row r="819" spans="1:6" x14ac:dyDescent="0.25">
      <c r="A819" s="15">
        <v>44923</v>
      </c>
      <c r="B819" s="15" t="str">
        <f t="shared" si="12"/>
        <v>12/2022</v>
      </c>
      <c r="C819" s="23" t="s">
        <v>697</v>
      </c>
      <c r="D819" s="10" t="s">
        <v>279</v>
      </c>
      <c r="E819" s="21" t="str">
        <f>VLOOKUP(D819,'De Para Categoria'!A:B,2,0)</f>
        <v>Comida Fora</v>
      </c>
      <c r="F819" s="30">
        <v>11.98</v>
      </c>
    </row>
    <row r="820" spans="1:6" x14ac:dyDescent="0.25">
      <c r="A820" s="15">
        <v>44922</v>
      </c>
      <c r="B820" s="15" t="str">
        <f t="shared" si="12"/>
        <v>12/2022</v>
      </c>
      <c r="C820" s="23" t="s">
        <v>697</v>
      </c>
      <c r="D820" s="10" t="s">
        <v>480</v>
      </c>
      <c r="E820" s="21" t="str">
        <f>VLOOKUP(D820,'De Para Categoria'!A:B,2,0)</f>
        <v>Comida Fora</v>
      </c>
      <c r="F820" s="30">
        <v>39.97</v>
      </c>
    </row>
    <row r="821" spans="1:6" x14ac:dyDescent="0.25">
      <c r="A821" s="15">
        <v>44922</v>
      </c>
      <c r="B821" s="15" t="str">
        <f t="shared" si="12"/>
        <v>12/2022</v>
      </c>
      <c r="C821" s="23" t="s">
        <v>697</v>
      </c>
      <c r="D821" s="10" t="s">
        <v>315</v>
      </c>
      <c r="E821" s="21" t="str">
        <f>VLOOKUP(D821,'De Para Categoria'!A:B,2,0)</f>
        <v>Outros</v>
      </c>
      <c r="F821" s="30">
        <v>49.5</v>
      </c>
    </row>
    <row r="822" spans="1:6" x14ac:dyDescent="0.25">
      <c r="A822" s="15">
        <v>44922</v>
      </c>
      <c r="B822" s="15" t="str">
        <f t="shared" si="12"/>
        <v>12/2022</v>
      </c>
      <c r="C822" s="23" t="s">
        <v>697</v>
      </c>
      <c r="D822" s="10" t="s">
        <v>27</v>
      </c>
      <c r="E822" s="21" t="str">
        <f>VLOOKUP(D822,'De Para Categoria'!A:B,2,0)</f>
        <v>Mercado</v>
      </c>
      <c r="F822" s="30">
        <v>132.19</v>
      </c>
    </row>
    <row r="823" spans="1:6" x14ac:dyDescent="0.25">
      <c r="A823" s="15">
        <v>44921</v>
      </c>
      <c r="B823" s="15" t="str">
        <f t="shared" si="12"/>
        <v>12/2022</v>
      </c>
      <c r="C823" s="23" t="s">
        <v>697</v>
      </c>
      <c r="D823" s="10" t="s">
        <v>426</v>
      </c>
      <c r="E823" s="21" t="str">
        <f>VLOOKUP(D823,'De Para Categoria'!A:B,2,0)</f>
        <v>Transporte</v>
      </c>
      <c r="F823" s="30">
        <v>180</v>
      </c>
    </row>
    <row r="824" spans="1:6" x14ac:dyDescent="0.25">
      <c r="A824" s="15">
        <v>44921</v>
      </c>
      <c r="B824" s="15" t="str">
        <f t="shared" si="12"/>
        <v>12/2022</v>
      </c>
      <c r="C824" s="23" t="s">
        <v>697</v>
      </c>
      <c r="D824" s="10" t="s">
        <v>481</v>
      </c>
      <c r="E824" s="21" t="str">
        <f>VLOOKUP(D824,'De Para Categoria'!A:B,2,0)</f>
        <v>Comida Fora</v>
      </c>
      <c r="F824" s="30">
        <v>49.47</v>
      </c>
    </row>
    <row r="825" spans="1:6" x14ac:dyDescent="0.25">
      <c r="A825" s="15">
        <v>44918</v>
      </c>
      <c r="B825" s="15" t="str">
        <f t="shared" si="12"/>
        <v>12/2022</v>
      </c>
      <c r="C825" s="23" t="s">
        <v>697</v>
      </c>
      <c r="D825" s="10" t="s">
        <v>271</v>
      </c>
      <c r="E825" s="21" t="str">
        <f>VLOOKUP(D825,'De Para Categoria'!A:B,2,0)</f>
        <v>Comida Fora</v>
      </c>
      <c r="F825" s="30">
        <v>75</v>
      </c>
    </row>
    <row r="826" spans="1:6" x14ac:dyDescent="0.25">
      <c r="A826" s="15">
        <v>44918</v>
      </c>
      <c r="B826" s="15" t="str">
        <f t="shared" si="12"/>
        <v>12/2022</v>
      </c>
      <c r="C826" s="23" t="s">
        <v>697</v>
      </c>
      <c r="D826" s="10" t="s">
        <v>265</v>
      </c>
      <c r="E826" s="21" t="str">
        <f>VLOOKUP(D826,'De Para Categoria'!A:B,2,0)</f>
        <v>Transporte</v>
      </c>
      <c r="F826" s="30">
        <v>155.66</v>
      </c>
    </row>
    <row r="827" spans="1:6" x14ac:dyDescent="0.25">
      <c r="A827" s="15">
        <v>44879</v>
      </c>
      <c r="B827" s="15" t="str">
        <f t="shared" si="12"/>
        <v>11/2022</v>
      </c>
      <c r="C827" s="23" t="s">
        <v>697</v>
      </c>
      <c r="D827" s="10" t="s">
        <v>482</v>
      </c>
      <c r="E827" s="21" t="str">
        <f>VLOOKUP(D827,'De Para Categoria'!A:B,2,0)</f>
        <v>Outros</v>
      </c>
      <c r="F827" s="30">
        <v>479.13</v>
      </c>
    </row>
    <row r="828" spans="1:6" x14ac:dyDescent="0.25">
      <c r="A828" s="15">
        <v>44798</v>
      </c>
      <c r="B828" s="15" t="str">
        <f t="shared" si="12"/>
        <v>8/2022</v>
      </c>
      <c r="C828" s="23" t="s">
        <v>697</v>
      </c>
      <c r="D828" s="10" t="s">
        <v>483</v>
      </c>
      <c r="E828" s="21" t="str">
        <f>VLOOKUP(D828,'De Para Categoria'!A:B,2,0)</f>
        <v>Outros</v>
      </c>
      <c r="F828" s="30">
        <v>239.9</v>
      </c>
    </row>
    <row r="829" spans="1:6" x14ac:dyDescent="0.25">
      <c r="A829" s="15">
        <v>44947</v>
      </c>
      <c r="B829" s="15" t="str">
        <f t="shared" si="12"/>
        <v>1/2023</v>
      </c>
      <c r="C829" s="23" t="s">
        <v>697</v>
      </c>
      <c r="D829" s="10" t="s">
        <v>136</v>
      </c>
      <c r="E829" s="21" t="str">
        <f>VLOOKUP(D829,'De Para Categoria'!A:B,2,0)</f>
        <v>Comida Fora</v>
      </c>
      <c r="F829" s="30">
        <v>134.86000000000001</v>
      </c>
    </row>
    <row r="830" spans="1:6" x14ac:dyDescent="0.25">
      <c r="A830" s="15">
        <v>44947</v>
      </c>
      <c r="B830" s="15" t="str">
        <f t="shared" si="12"/>
        <v>1/2023</v>
      </c>
      <c r="C830" s="23" t="s">
        <v>697</v>
      </c>
      <c r="D830" s="10" t="s">
        <v>484</v>
      </c>
      <c r="E830" s="21" t="str">
        <f>VLOOKUP(D830,'De Para Categoria'!A:B,2,0)</f>
        <v>Transporte</v>
      </c>
      <c r="F830" s="30">
        <v>6.6</v>
      </c>
    </row>
    <row r="831" spans="1:6" x14ac:dyDescent="0.25">
      <c r="A831" s="15">
        <v>44946</v>
      </c>
      <c r="B831" s="15" t="str">
        <f t="shared" si="12"/>
        <v>1/2023</v>
      </c>
      <c r="C831" s="23" t="s">
        <v>697</v>
      </c>
      <c r="D831" s="10" t="s">
        <v>485</v>
      </c>
      <c r="E831" s="21" t="str">
        <f>VLOOKUP(D831,'De Para Categoria'!A:B,2,0)</f>
        <v>Outros</v>
      </c>
      <c r="F831" s="30">
        <v>73.2</v>
      </c>
    </row>
    <row r="832" spans="1:6" x14ac:dyDescent="0.25">
      <c r="A832" s="15">
        <v>44946</v>
      </c>
      <c r="B832" s="15" t="str">
        <f t="shared" si="12"/>
        <v>1/2023</v>
      </c>
      <c r="C832" s="23" t="s">
        <v>697</v>
      </c>
      <c r="D832" s="10" t="s">
        <v>486</v>
      </c>
      <c r="E832" s="21" t="str">
        <f>VLOOKUP(D832,'De Para Categoria'!A:B,2,0)</f>
        <v>Transporte</v>
      </c>
      <c r="F832" s="30">
        <v>6.6</v>
      </c>
    </row>
    <row r="833" spans="1:6" x14ac:dyDescent="0.25">
      <c r="A833" s="15">
        <v>44946</v>
      </c>
      <c r="B833" s="15" t="str">
        <f t="shared" si="12"/>
        <v>1/2023</v>
      </c>
      <c r="C833" s="23" t="s">
        <v>697</v>
      </c>
      <c r="D833" s="10" t="s">
        <v>487</v>
      </c>
      <c r="E833" s="21" t="str">
        <f>VLOOKUP(D833,'De Para Categoria'!A:B,2,0)</f>
        <v>Transporte</v>
      </c>
      <c r="F833" s="30">
        <v>83.49</v>
      </c>
    </row>
    <row r="834" spans="1:6" x14ac:dyDescent="0.25">
      <c r="A834" s="15">
        <v>44946</v>
      </c>
      <c r="B834" s="15" t="str">
        <f t="shared" si="12"/>
        <v>1/2023</v>
      </c>
      <c r="C834" s="23" t="s">
        <v>697</v>
      </c>
      <c r="D834" s="10" t="s">
        <v>488</v>
      </c>
      <c r="E834" s="21" t="str">
        <f>VLOOKUP(D834,'De Para Categoria'!A:B,2,0)</f>
        <v>Mercado</v>
      </c>
      <c r="F834" s="30">
        <v>19.899999999999999</v>
      </c>
    </row>
    <row r="835" spans="1:6" x14ac:dyDescent="0.25">
      <c r="A835" s="15">
        <v>44946</v>
      </c>
      <c r="B835" s="15" t="str">
        <f t="shared" ref="B835:B898" si="13">MONTH(A835)&amp;"/"&amp;YEAR(A835)</f>
        <v>1/2023</v>
      </c>
      <c r="C835" s="23" t="s">
        <v>697</v>
      </c>
      <c r="D835" s="10" t="s">
        <v>489</v>
      </c>
      <c r="E835" s="21" t="str">
        <f>VLOOKUP(D835,'De Para Categoria'!A:B,2,0)</f>
        <v>Transporte</v>
      </c>
      <c r="F835" s="30">
        <v>6.6</v>
      </c>
    </row>
    <row r="836" spans="1:6" x14ac:dyDescent="0.25">
      <c r="A836" s="15">
        <v>44946</v>
      </c>
      <c r="B836" s="15" t="str">
        <f t="shared" si="13"/>
        <v>1/2023</v>
      </c>
      <c r="C836" s="23" t="s">
        <v>697</v>
      </c>
      <c r="D836" s="10" t="s">
        <v>205</v>
      </c>
      <c r="E836" s="21" t="str">
        <f>VLOOKUP(D836,'De Para Categoria'!A:B,2,0)</f>
        <v>Outros</v>
      </c>
      <c r="F836" s="30">
        <v>13</v>
      </c>
    </row>
    <row r="837" spans="1:6" x14ac:dyDescent="0.25">
      <c r="A837" s="15">
        <v>44946</v>
      </c>
      <c r="B837" s="15" t="str">
        <f t="shared" si="13"/>
        <v>1/2023</v>
      </c>
      <c r="C837" s="23" t="s">
        <v>697</v>
      </c>
      <c r="D837" s="10" t="s">
        <v>209</v>
      </c>
      <c r="E837" s="21" t="str">
        <f>VLOOKUP(D837,'De Para Categoria'!A:B,2,0)</f>
        <v>Outros</v>
      </c>
      <c r="F837" s="30">
        <v>19.989999999999998</v>
      </c>
    </row>
    <row r="838" spans="1:6" x14ac:dyDescent="0.25">
      <c r="A838" s="15">
        <v>44946</v>
      </c>
      <c r="B838" s="15" t="str">
        <f t="shared" si="13"/>
        <v>1/2023</v>
      </c>
      <c r="C838" s="23" t="s">
        <v>697</v>
      </c>
      <c r="D838" s="10" t="s">
        <v>490</v>
      </c>
      <c r="E838" s="21" t="str">
        <f>VLOOKUP(D838,'De Para Categoria'!A:B,2,0)</f>
        <v>Outros</v>
      </c>
      <c r="F838" s="30">
        <v>70.64</v>
      </c>
    </row>
    <row r="839" spans="1:6" x14ac:dyDescent="0.25">
      <c r="A839" s="15">
        <v>44945</v>
      </c>
      <c r="B839" s="15" t="str">
        <f t="shared" si="13"/>
        <v>1/2023</v>
      </c>
      <c r="C839" s="23" t="s">
        <v>697</v>
      </c>
      <c r="D839" s="10" t="s">
        <v>491</v>
      </c>
      <c r="E839" s="21" t="str">
        <f>VLOOKUP(D839,'De Para Categoria'!A:B,2,0)</f>
        <v>Mercado</v>
      </c>
      <c r="F839" s="30">
        <v>65.58</v>
      </c>
    </row>
    <row r="840" spans="1:6" x14ac:dyDescent="0.25">
      <c r="A840" s="15">
        <v>44945</v>
      </c>
      <c r="B840" s="15" t="str">
        <f t="shared" si="13"/>
        <v>1/2023</v>
      </c>
      <c r="C840" s="23" t="s">
        <v>697</v>
      </c>
      <c r="D840" s="10" t="s">
        <v>492</v>
      </c>
      <c r="E840" s="21" t="str">
        <f>VLOOKUP(D840,'De Para Categoria'!A:B,2,0)</f>
        <v>Transporte</v>
      </c>
      <c r="F840" s="30">
        <v>6.6</v>
      </c>
    </row>
    <row r="841" spans="1:6" x14ac:dyDescent="0.25">
      <c r="A841" s="15">
        <v>44942</v>
      </c>
      <c r="B841" s="15" t="str">
        <f t="shared" si="13"/>
        <v>1/2023</v>
      </c>
      <c r="C841" s="23" t="s">
        <v>697</v>
      </c>
      <c r="D841" s="10" t="s">
        <v>63</v>
      </c>
      <c r="E841" s="21" t="str">
        <f>VLOOKUP(D841,'De Para Categoria'!A:B,2,0)</f>
        <v>Comida Fora</v>
      </c>
      <c r="F841" s="30">
        <v>10.7</v>
      </c>
    </row>
    <row r="842" spans="1:6" x14ac:dyDescent="0.25">
      <c r="A842" s="15">
        <v>44941</v>
      </c>
      <c r="B842" s="15" t="str">
        <f t="shared" si="13"/>
        <v>1/2023</v>
      </c>
      <c r="C842" s="23" t="s">
        <v>697</v>
      </c>
      <c r="D842" s="10" t="s">
        <v>130</v>
      </c>
      <c r="E842" s="21" t="str">
        <f>VLOOKUP(D842,'De Para Categoria'!A:B,2,0)</f>
        <v>Comida Fora</v>
      </c>
      <c r="F842" s="30">
        <v>44.89</v>
      </c>
    </row>
    <row r="843" spans="1:6" x14ac:dyDescent="0.25">
      <c r="A843" s="15">
        <v>44941</v>
      </c>
      <c r="B843" s="15" t="str">
        <f t="shared" si="13"/>
        <v>1/2023</v>
      </c>
      <c r="C843" s="23" t="s">
        <v>697</v>
      </c>
      <c r="D843" s="10" t="s">
        <v>493</v>
      </c>
      <c r="E843" s="21" t="str">
        <f>VLOOKUP(D843,'De Para Categoria'!A:B,2,0)</f>
        <v>Outros</v>
      </c>
      <c r="F843" s="30">
        <v>57.5</v>
      </c>
    </row>
    <row r="844" spans="1:6" x14ac:dyDescent="0.25">
      <c r="A844" s="15">
        <v>44941</v>
      </c>
      <c r="B844" s="15" t="str">
        <f t="shared" si="13"/>
        <v>1/2023</v>
      </c>
      <c r="C844" s="23" t="s">
        <v>697</v>
      </c>
      <c r="D844" s="10" t="s">
        <v>27</v>
      </c>
      <c r="E844" s="21" t="str">
        <f>VLOOKUP(D844,'De Para Categoria'!A:B,2,0)</f>
        <v>Mercado</v>
      </c>
      <c r="F844" s="30">
        <v>146.19</v>
      </c>
    </row>
    <row r="845" spans="1:6" x14ac:dyDescent="0.25">
      <c r="A845" s="15">
        <v>44939</v>
      </c>
      <c r="B845" s="15" t="str">
        <f t="shared" si="13"/>
        <v>1/2023</v>
      </c>
      <c r="C845" s="23" t="s">
        <v>697</v>
      </c>
      <c r="D845" s="10" t="s">
        <v>494</v>
      </c>
      <c r="E845" s="21" t="str">
        <f>VLOOKUP(D845,'De Para Categoria'!A:B,2,0)</f>
        <v>Outros</v>
      </c>
      <c r="F845" s="30">
        <v>650</v>
      </c>
    </row>
    <row r="846" spans="1:6" x14ac:dyDescent="0.25">
      <c r="A846" s="15">
        <v>44939</v>
      </c>
      <c r="B846" s="15" t="str">
        <f t="shared" si="13"/>
        <v>1/2023</v>
      </c>
      <c r="C846" s="23" t="s">
        <v>697</v>
      </c>
      <c r="D846" s="10" t="s">
        <v>209</v>
      </c>
      <c r="E846" s="21" t="str">
        <f>VLOOKUP(D846,'De Para Categoria'!A:B,2,0)</f>
        <v>Outros</v>
      </c>
      <c r="F846" s="30">
        <v>53.97</v>
      </c>
    </row>
    <row r="847" spans="1:6" x14ac:dyDescent="0.25">
      <c r="A847" s="15">
        <v>44939</v>
      </c>
      <c r="B847" s="15" t="str">
        <f t="shared" si="13"/>
        <v>1/2023</v>
      </c>
      <c r="C847" s="23" t="s">
        <v>697</v>
      </c>
      <c r="D847" s="10" t="s">
        <v>495</v>
      </c>
      <c r="E847" s="21" t="str">
        <f>VLOOKUP(D847,'De Para Categoria'!A:B,2,0)</f>
        <v>Outros</v>
      </c>
      <c r="F847" s="30">
        <v>71.8</v>
      </c>
    </row>
    <row r="848" spans="1:6" x14ac:dyDescent="0.25">
      <c r="A848" s="15">
        <v>44939</v>
      </c>
      <c r="B848" s="15" t="str">
        <f t="shared" si="13"/>
        <v>1/2023</v>
      </c>
      <c r="C848" s="23" t="s">
        <v>697</v>
      </c>
      <c r="D848" s="10" t="s">
        <v>82</v>
      </c>
      <c r="E848" s="21" t="str">
        <f>VLOOKUP(D848,'De Para Categoria'!A:B,2,0)</f>
        <v>Comida Fora</v>
      </c>
      <c r="F848" s="30">
        <v>24.5</v>
      </c>
    </row>
    <row r="849" spans="1:6" x14ac:dyDescent="0.25">
      <c r="A849" s="15">
        <v>44937</v>
      </c>
      <c r="B849" s="15" t="str">
        <f t="shared" si="13"/>
        <v>1/2023</v>
      </c>
      <c r="C849" s="23" t="s">
        <v>697</v>
      </c>
      <c r="D849" s="10" t="s">
        <v>252</v>
      </c>
      <c r="E849" s="21" t="str">
        <f>VLOOKUP(D849,'De Para Categoria'!A:B,2,0)</f>
        <v>Comida Fora</v>
      </c>
      <c r="F849" s="30">
        <v>15</v>
      </c>
    </row>
    <row r="850" spans="1:6" x14ac:dyDescent="0.25">
      <c r="A850" s="15">
        <v>44937</v>
      </c>
      <c r="B850" s="15" t="str">
        <f t="shared" si="13"/>
        <v>1/2023</v>
      </c>
      <c r="C850" s="23" t="s">
        <v>697</v>
      </c>
      <c r="D850" s="10" t="s">
        <v>496</v>
      </c>
      <c r="E850" s="21" t="str">
        <f>VLOOKUP(D850,'De Para Categoria'!A:B,2,0)</f>
        <v>Mercado</v>
      </c>
      <c r="F850" s="30">
        <v>31.95</v>
      </c>
    </row>
    <row r="851" spans="1:6" x14ac:dyDescent="0.25">
      <c r="A851" s="15">
        <v>44936</v>
      </c>
      <c r="B851" s="15" t="str">
        <f t="shared" si="13"/>
        <v>1/2023</v>
      </c>
      <c r="C851" s="23" t="s">
        <v>697</v>
      </c>
      <c r="D851" s="10" t="s">
        <v>497</v>
      </c>
      <c r="E851" s="21" t="str">
        <f>VLOOKUP(D851,'De Para Categoria'!A:B,2,0)</f>
        <v>Outros</v>
      </c>
      <c r="F851" s="30">
        <v>43</v>
      </c>
    </row>
    <row r="852" spans="1:6" x14ac:dyDescent="0.25">
      <c r="A852" s="15">
        <v>44932</v>
      </c>
      <c r="B852" s="15" t="str">
        <f t="shared" si="13"/>
        <v>1/2023</v>
      </c>
      <c r="C852" s="23" t="s">
        <v>697</v>
      </c>
      <c r="D852" s="10" t="s">
        <v>130</v>
      </c>
      <c r="E852" s="21" t="str">
        <f>VLOOKUP(D852,'De Para Categoria'!A:B,2,0)</f>
        <v>Comida Fora</v>
      </c>
      <c r="F852" s="30">
        <v>36.49</v>
      </c>
    </row>
    <row r="853" spans="1:6" x14ac:dyDescent="0.25">
      <c r="A853" s="15">
        <v>44928</v>
      </c>
      <c r="B853" s="15" t="str">
        <f t="shared" si="13"/>
        <v>1/2023</v>
      </c>
      <c r="C853" s="23" t="s">
        <v>697</v>
      </c>
      <c r="D853" s="10" t="s">
        <v>465</v>
      </c>
      <c r="E853" s="21" t="str">
        <f>VLOOKUP(D853,'De Para Categoria'!A:B,2,0)</f>
        <v>Outros</v>
      </c>
      <c r="F853" s="30">
        <v>4</v>
      </c>
    </row>
    <row r="854" spans="1:6" x14ac:dyDescent="0.25">
      <c r="A854" s="15">
        <v>44927</v>
      </c>
      <c r="B854" s="15" t="str">
        <f t="shared" si="13"/>
        <v>1/2023</v>
      </c>
      <c r="C854" s="23" t="s">
        <v>697</v>
      </c>
      <c r="D854" s="10" t="s">
        <v>475</v>
      </c>
      <c r="E854" s="21" t="str">
        <f>VLOOKUP(D854,'De Para Categoria'!A:B,2,0)</f>
        <v>Farmácia</v>
      </c>
      <c r="F854" s="30">
        <v>14.8</v>
      </c>
    </row>
    <row r="855" spans="1:6" x14ac:dyDescent="0.25">
      <c r="A855" s="15">
        <v>44927</v>
      </c>
      <c r="B855" s="15" t="str">
        <f t="shared" si="13"/>
        <v>1/2023</v>
      </c>
      <c r="C855" s="23" t="s">
        <v>697</v>
      </c>
      <c r="D855" s="10" t="s">
        <v>498</v>
      </c>
      <c r="E855" s="21" t="str">
        <f>VLOOKUP(D855,'De Para Categoria'!A:B,2,0)</f>
        <v>Outros</v>
      </c>
      <c r="F855" s="30">
        <v>45.29</v>
      </c>
    </row>
    <row r="856" spans="1:6" x14ac:dyDescent="0.25">
      <c r="A856" s="15">
        <v>44927</v>
      </c>
      <c r="B856" s="15" t="str">
        <f t="shared" si="13"/>
        <v>1/2023</v>
      </c>
      <c r="C856" s="23" t="s">
        <v>697</v>
      </c>
      <c r="D856" s="10" t="s">
        <v>468</v>
      </c>
      <c r="E856" s="21" t="str">
        <f>VLOOKUP(D856,'De Para Categoria'!A:B,2,0)</f>
        <v>Comida Fora</v>
      </c>
      <c r="F856" s="30">
        <v>10.5</v>
      </c>
    </row>
    <row r="857" spans="1:6" x14ac:dyDescent="0.25">
      <c r="A857" s="15">
        <v>44925</v>
      </c>
      <c r="B857" s="15" t="str">
        <f t="shared" si="13"/>
        <v>12/2022</v>
      </c>
      <c r="C857" s="23" t="s">
        <v>697</v>
      </c>
      <c r="D857" s="10" t="s">
        <v>499</v>
      </c>
      <c r="E857" s="21" t="str">
        <f>VLOOKUP(D857,'De Para Categoria'!A:B,2,0)</f>
        <v>Comida Fora</v>
      </c>
      <c r="F857" s="30">
        <v>41.98</v>
      </c>
    </row>
    <row r="858" spans="1:6" x14ac:dyDescent="0.25">
      <c r="A858" s="15">
        <v>44924</v>
      </c>
      <c r="B858" s="15" t="str">
        <f t="shared" si="13"/>
        <v>12/2022</v>
      </c>
      <c r="C858" s="23" t="s">
        <v>697</v>
      </c>
      <c r="D858" s="10" t="s">
        <v>418</v>
      </c>
      <c r="E858" s="21" t="str">
        <f>VLOOKUP(D858,'De Para Categoria'!A:B,2,0)</f>
        <v>Comida Fora</v>
      </c>
      <c r="F858" s="30">
        <v>4</v>
      </c>
    </row>
    <row r="859" spans="1:6" x14ac:dyDescent="0.25">
      <c r="A859" s="15">
        <v>44923</v>
      </c>
      <c r="B859" s="15" t="str">
        <f t="shared" si="13"/>
        <v>12/2022</v>
      </c>
      <c r="C859" s="23" t="s">
        <v>697</v>
      </c>
      <c r="D859" s="10" t="s">
        <v>254</v>
      </c>
      <c r="E859" s="21" t="str">
        <f>VLOOKUP(D859,'De Para Categoria'!A:B,2,0)</f>
        <v>Outros</v>
      </c>
      <c r="F859" s="30">
        <v>59.99</v>
      </c>
    </row>
    <row r="860" spans="1:6" x14ac:dyDescent="0.25">
      <c r="A860" s="15">
        <v>44923</v>
      </c>
      <c r="B860" s="15" t="str">
        <f t="shared" si="13"/>
        <v>12/2022</v>
      </c>
      <c r="C860" s="23" t="s">
        <v>697</v>
      </c>
      <c r="D860" s="10" t="s">
        <v>500</v>
      </c>
      <c r="E860" s="21" t="str">
        <f>VLOOKUP(D860,'De Para Categoria'!A:B,2,0)</f>
        <v>Outros</v>
      </c>
      <c r="F860" s="30">
        <v>29</v>
      </c>
    </row>
    <row r="861" spans="1:6" x14ac:dyDescent="0.25">
      <c r="A861" s="15">
        <v>44923</v>
      </c>
      <c r="B861" s="15" t="str">
        <f t="shared" si="13"/>
        <v>12/2022</v>
      </c>
      <c r="C861" s="23" t="s">
        <v>697</v>
      </c>
      <c r="D861" s="10" t="s">
        <v>254</v>
      </c>
      <c r="E861" s="21" t="str">
        <f>VLOOKUP(D861,'De Para Categoria'!A:B,2,0)</f>
        <v>Outros</v>
      </c>
      <c r="F861" s="30">
        <v>119.98</v>
      </c>
    </row>
    <row r="862" spans="1:6" x14ac:dyDescent="0.25">
      <c r="A862" s="15">
        <v>44923</v>
      </c>
      <c r="B862" s="15" t="str">
        <f t="shared" si="13"/>
        <v>12/2022</v>
      </c>
      <c r="C862" s="23" t="s">
        <v>697</v>
      </c>
      <c r="D862" s="10" t="s">
        <v>307</v>
      </c>
      <c r="E862" s="21" t="str">
        <f>VLOOKUP(D862,'De Para Categoria'!A:B,2,0)</f>
        <v>Outros</v>
      </c>
      <c r="F862" s="30">
        <v>79.959999999999994</v>
      </c>
    </row>
    <row r="863" spans="1:6" x14ac:dyDescent="0.25">
      <c r="A863" s="15">
        <v>44923</v>
      </c>
      <c r="B863" s="15" t="str">
        <f t="shared" si="13"/>
        <v>12/2022</v>
      </c>
      <c r="C863" s="23" t="s">
        <v>697</v>
      </c>
      <c r="D863" s="10" t="s">
        <v>134</v>
      </c>
      <c r="E863" s="21" t="str">
        <f>VLOOKUP(D863,'De Para Categoria'!A:B,2,0)</f>
        <v>Outros</v>
      </c>
      <c r="F863" s="30">
        <v>9.9499999999999993</v>
      </c>
    </row>
    <row r="864" spans="1:6" x14ac:dyDescent="0.25">
      <c r="A864" s="15">
        <v>44923</v>
      </c>
      <c r="B864" s="15" t="str">
        <f t="shared" si="13"/>
        <v>12/2022</v>
      </c>
      <c r="C864" s="23" t="s">
        <v>697</v>
      </c>
      <c r="D864" s="10" t="s">
        <v>501</v>
      </c>
      <c r="E864" s="21" t="str">
        <f>VLOOKUP(D864,'De Para Categoria'!A:B,2,0)</f>
        <v>Mercado</v>
      </c>
      <c r="F864" s="30">
        <v>153</v>
      </c>
    </row>
    <row r="865" spans="1:6" x14ac:dyDescent="0.25">
      <c r="A865" s="15">
        <v>44921</v>
      </c>
      <c r="B865" s="15" t="str">
        <f t="shared" si="13"/>
        <v>12/2022</v>
      </c>
      <c r="C865" s="23" t="s">
        <v>697</v>
      </c>
      <c r="D865" s="10" t="s">
        <v>335</v>
      </c>
      <c r="E865" s="21" t="str">
        <f>VLOOKUP(D865,'De Para Categoria'!A:B,2,0)</f>
        <v>Outros</v>
      </c>
      <c r="F865" s="30">
        <v>23</v>
      </c>
    </row>
    <row r="866" spans="1:6" x14ac:dyDescent="0.25">
      <c r="A866" s="15">
        <v>44919</v>
      </c>
      <c r="B866" s="15" t="str">
        <f t="shared" si="13"/>
        <v>12/2022</v>
      </c>
      <c r="C866" s="23" t="s">
        <v>697</v>
      </c>
      <c r="D866" s="10" t="s">
        <v>502</v>
      </c>
      <c r="E866" s="21" t="str">
        <f>VLOOKUP(D866,'De Para Categoria'!A:B,2,0)</f>
        <v>Comida Fora</v>
      </c>
      <c r="F866" s="30">
        <v>116.21</v>
      </c>
    </row>
    <row r="867" spans="1:6" x14ac:dyDescent="0.25">
      <c r="A867" s="15">
        <v>44919</v>
      </c>
      <c r="B867" s="15" t="str">
        <f t="shared" si="13"/>
        <v>12/2022</v>
      </c>
      <c r="C867" s="23" t="s">
        <v>697</v>
      </c>
      <c r="D867" s="10" t="s">
        <v>503</v>
      </c>
      <c r="E867" s="21" t="str">
        <f>VLOOKUP(D867,'De Para Categoria'!A:B,2,0)</f>
        <v>Outros</v>
      </c>
      <c r="F867" s="30">
        <v>41.18</v>
      </c>
    </row>
    <row r="868" spans="1:6" x14ac:dyDescent="0.25">
      <c r="A868" s="15">
        <v>44918</v>
      </c>
      <c r="B868" s="15" t="str">
        <f t="shared" si="13"/>
        <v>12/2022</v>
      </c>
      <c r="C868" s="23" t="s">
        <v>697</v>
      </c>
      <c r="D868" s="10" t="s">
        <v>504</v>
      </c>
      <c r="E868" s="21" t="str">
        <f>VLOOKUP(D868,'De Para Categoria'!A:B,2,0)</f>
        <v>Mercado</v>
      </c>
      <c r="F868" s="30">
        <v>43</v>
      </c>
    </row>
    <row r="869" spans="1:6" x14ac:dyDescent="0.25">
      <c r="A869" s="15">
        <v>44917</v>
      </c>
      <c r="B869" s="15" t="str">
        <f t="shared" si="13"/>
        <v>12/2022</v>
      </c>
      <c r="C869" s="23" t="s">
        <v>697</v>
      </c>
      <c r="D869" s="10" t="s">
        <v>505</v>
      </c>
      <c r="E869" s="21" t="str">
        <f>VLOOKUP(D869,'De Para Categoria'!A:B,2,0)</f>
        <v>Comida Fora</v>
      </c>
      <c r="F869" s="30">
        <v>78.099999999999994</v>
      </c>
    </row>
    <row r="870" spans="1:6" x14ac:dyDescent="0.25">
      <c r="A870" s="15">
        <v>44917</v>
      </c>
      <c r="B870" s="15" t="str">
        <f t="shared" si="13"/>
        <v>12/2022</v>
      </c>
      <c r="C870" s="23" t="s">
        <v>697</v>
      </c>
      <c r="D870" s="10" t="s">
        <v>209</v>
      </c>
      <c r="E870" s="21" t="str">
        <f>VLOOKUP(D870,'De Para Categoria'!A:B,2,0)</f>
        <v>Outros</v>
      </c>
      <c r="F870" s="30">
        <v>59.96</v>
      </c>
    </row>
    <row r="871" spans="1:6" x14ac:dyDescent="0.25">
      <c r="A871" s="15">
        <v>44917</v>
      </c>
      <c r="B871" s="15" t="str">
        <f t="shared" si="13"/>
        <v>12/2022</v>
      </c>
      <c r="C871" s="23" t="s">
        <v>697</v>
      </c>
      <c r="D871" s="10" t="s">
        <v>506</v>
      </c>
      <c r="E871" s="21" t="str">
        <f>VLOOKUP(D871,'De Para Categoria'!A:B,2,0)</f>
        <v>Transporte</v>
      </c>
      <c r="F871" s="30">
        <v>5.85</v>
      </c>
    </row>
    <row r="872" spans="1:6" x14ac:dyDescent="0.25">
      <c r="A872" s="15">
        <v>44917</v>
      </c>
      <c r="B872" s="15" t="str">
        <f t="shared" si="13"/>
        <v>12/2022</v>
      </c>
      <c r="C872" s="23" t="s">
        <v>697</v>
      </c>
      <c r="D872" s="10" t="s">
        <v>507</v>
      </c>
      <c r="E872" s="21" t="str">
        <f>VLOOKUP(D872,'De Para Categoria'!A:B,2,0)</f>
        <v>Outros</v>
      </c>
      <c r="F872" s="30">
        <v>40</v>
      </c>
    </row>
    <row r="873" spans="1:6" x14ac:dyDescent="0.25">
      <c r="A873" s="15">
        <v>44917</v>
      </c>
      <c r="B873" s="15" t="str">
        <f t="shared" si="13"/>
        <v>12/2022</v>
      </c>
      <c r="C873" s="23" t="s">
        <v>697</v>
      </c>
      <c r="D873" s="10" t="s">
        <v>128</v>
      </c>
      <c r="E873" s="21" t="str">
        <f>VLOOKUP(D873,'De Para Categoria'!A:B,2,0)</f>
        <v>Outros</v>
      </c>
      <c r="F873" s="30">
        <v>20</v>
      </c>
    </row>
    <row r="874" spans="1:6" x14ac:dyDescent="0.25">
      <c r="A874" s="15">
        <v>44917</v>
      </c>
      <c r="B874" s="15" t="str">
        <f t="shared" si="13"/>
        <v>12/2022</v>
      </c>
      <c r="C874" s="23" t="s">
        <v>697</v>
      </c>
      <c r="D874" s="10" t="s">
        <v>508</v>
      </c>
      <c r="E874" s="21" t="str">
        <f>VLOOKUP(D874,'De Para Categoria'!A:B,2,0)</f>
        <v>Comida Fora</v>
      </c>
      <c r="F874" s="30">
        <v>84.79</v>
      </c>
    </row>
    <row r="875" spans="1:6" x14ac:dyDescent="0.25">
      <c r="A875" s="15">
        <v>44916</v>
      </c>
      <c r="B875" s="15" t="str">
        <f t="shared" si="13"/>
        <v>12/2022</v>
      </c>
      <c r="C875" s="23" t="s">
        <v>616</v>
      </c>
      <c r="D875" s="10" t="s">
        <v>510</v>
      </c>
      <c r="E875" s="21" t="str">
        <f>VLOOKUP(D875,'De Para Categoria'!A:B,2,0)</f>
        <v>Comida Fora</v>
      </c>
      <c r="F875" s="30">
        <v>55.66</v>
      </c>
    </row>
    <row r="876" spans="1:6" x14ac:dyDescent="0.25">
      <c r="A876" s="15">
        <v>44916</v>
      </c>
      <c r="B876" s="15" t="str">
        <f t="shared" si="13"/>
        <v>12/2022</v>
      </c>
      <c r="C876" s="23" t="s">
        <v>616</v>
      </c>
      <c r="D876" s="10" t="s">
        <v>27</v>
      </c>
      <c r="E876" s="21" t="str">
        <f>VLOOKUP(D876,'De Para Categoria'!A:B,2,0)</f>
        <v>Mercado</v>
      </c>
      <c r="F876" s="30">
        <v>19.46</v>
      </c>
    </row>
    <row r="877" spans="1:6" x14ac:dyDescent="0.25">
      <c r="A877" s="15">
        <v>44916</v>
      </c>
      <c r="B877" s="15" t="str">
        <f t="shared" si="13"/>
        <v>12/2022</v>
      </c>
      <c r="C877" s="23" t="s">
        <v>616</v>
      </c>
      <c r="D877" s="10" t="s">
        <v>511</v>
      </c>
      <c r="E877" s="21" t="str">
        <f>VLOOKUP(D877,'De Para Categoria'!A:B,2,0)</f>
        <v>Lazer</v>
      </c>
      <c r="F877" s="30">
        <v>1371.68</v>
      </c>
    </row>
    <row r="878" spans="1:6" x14ac:dyDescent="0.25">
      <c r="A878" s="15">
        <v>44915</v>
      </c>
      <c r="B878" s="15" t="str">
        <f t="shared" si="13"/>
        <v>12/2022</v>
      </c>
      <c r="C878" s="23" t="s">
        <v>616</v>
      </c>
      <c r="D878" s="10" t="s">
        <v>27</v>
      </c>
      <c r="E878" s="21" t="str">
        <f>VLOOKUP(D878,'De Para Categoria'!A:B,2,0)</f>
        <v>Mercado</v>
      </c>
      <c r="F878" s="30">
        <v>48.11</v>
      </c>
    </row>
    <row r="879" spans="1:6" x14ac:dyDescent="0.25">
      <c r="A879" s="15">
        <v>44915</v>
      </c>
      <c r="B879" s="15" t="str">
        <f t="shared" si="13"/>
        <v>12/2022</v>
      </c>
      <c r="C879" s="23" t="s">
        <v>616</v>
      </c>
      <c r="D879" s="10" t="s">
        <v>315</v>
      </c>
      <c r="E879" s="21" t="str">
        <f>VLOOKUP(D879,'De Para Categoria'!A:B,2,0)</f>
        <v>Outros</v>
      </c>
      <c r="F879" s="30">
        <v>50.6</v>
      </c>
    </row>
    <row r="880" spans="1:6" x14ac:dyDescent="0.25">
      <c r="A880" s="15">
        <v>44914</v>
      </c>
      <c r="B880" s="15" t="str">
        <f t="shared" si="13"/>
        <v>12/2022</v>
      </c>
      <c r="C880" s="23" t="s">
        <v>616</v>
      </c>
      <c r="D880" s="10" t="s">
        <v>47</v>
      </c>
      <c r="E880" s="21" t="str">
        <f>VLOOKUP(D880,'De Para Categoria'!A:B,2,0)</f>
        <v>Comida Fora</v>
      </c>
      <c r="F880" s="30">
        <v>84.48</v>
      </c>
    </row>
    <row r="881" spans="1:6" x14ac:dyDescent="0.25">
      <c r="A881" s="15">
        <v>44914</v>
      </c>
      <c r="B881" s="15" t="str">
        <f t="shared" si="13"/>
        <v>12/2022</v>
      </c>
      <c r="C881" s="23" t="s">
        <v>616</v>
      </c>
      <c r="D881" s="10" t="s">
        <v>27</v>
      </c>
      <c r="E881" s="21" t="str">
        <f>VLOOKUP(D881,'De Para Categoria'!A:B,2,0)</f>
        <v>Mercado</v>
      </c>
      <c r="F881" s="30">
        <v>329.43</v>
      </c>
    </row>
    <row r="882" spans="1:6" x14ac:dyDescent="0.25">
      <c r="A882" s="15">
        <v>44913</v>
      </c>
      <c r="B882" s="15" t="str">
        <f t="shared" si="13"/>
        <v>12/2022</v>
      </c>
      <c r="C882" s="23" t="s">
        <v>616</v>
      </c>
      <c r="D882" s="10" t="s">
        <v>510</v>
      </c>
      <c r="E882" s="21" t="str">
        <f>VLOOKUP(D882,'De Para Categoria'!A:B,2,0)</f>
        <v>Comida Fora</v>
      </c>
      <c r="F882" s="30">
        <v>1180.19</v>
      </c>
    </row>
    <row r="883" spans="1:6" x14ac:dyDescent="0.25">
      <c r="A883" s="15">
        <v>44913</v>
      </c>
      <c r="B883" s="15" t="str">
        <f t="shared" si="13"/>
        <v>12/2022</v>
      </c>
      <c r="C883" s="23" t="s">
        <v>616</v>
      </c>
      <c r="D883" s="10" t="s">
        <v>496</v>
      </c>
      <c r="E883" s="21" t="str">
        <f>VLOOKUP(D883,'De Para Categoria'!A:B,2,0)</f>
        <v>Mercado</v>
      </c>
      <c r="F883" s="30">
        <v>31.65</v>
      </c>
    </row>
    <row r="884" spans="1:6" x14ac:dyDescent="0.25">
      <c r="A884" s="15">
        <v>44913</v>
      </c>
      <c r="B884" s="15" t="str">
        <f t="shared" si="13"/>
        <v>12/2022</v>
      </c>
      <c r="C884" s="23" t="s">
        <v>616</v>
      </c>
      <c r="D884" s="10" t="s">
        <v>493</v>
      </c>
      <c r="E884" s="21" t="str">
        <f>VLOOKUP(D884,'De Para Categoria'!A:B,2,0)</f>
        <v>Outros</v>
      </c>
      <c r="F884" s="30">
        <v>78.47</v>
      </c>
    </row>
    <row r="885" spans="1:6" x14ac:dyDescent="0.25">
      <c r="A885" s="15">
        <v>44912</v>
      </c>
      <c r="B885" s="15" t="str">
        <f t="shared" si="13"/>
        <v>12/2022</v>
      </c>
      <c r="C885" s="23" t="s">
        <v>616</v>
      </c>
      <c r="D885" s="10" t="s">
        <v>512</v>
      </c>
      <c r="E885" s="21" t="str">
        <f>VLOOKUP(D885,'De Para Categoria'!A:B,2,0)</f>
        <v>Outros</v>
      </c>
      <c r="F885" s="30">
        <v>35.25</v>
      </c>
    </row>
    <row r="886" spans="1:6" x14ac:dyDescent="0.25">
      <c r="A886" s="15">
        <v>44912</v>
      </c>
      <c r="B886" s="15" t="str">
        <f t="shared" si="13"/>
        <v>12/2022</v>
      </c>
      <c r="C886" s="23" t="s">
        <v>616</v>
      </c>
      <c r="D886" s="10" t="s">
        <v>473</v>
      </c>
      <c r="E886" s="21" t="str">
        <f>VLOOKUP(D886,'De Para Categoria'!A:B,2,0)</f>
        <v>Mercado</v>
      </c>
      <c r="F886" s="30">
        <v>30.93</v>
      </c>
    </row>
    <row r="887" spans="1:6" x14ac:dyDescent="0.25">
      <c r="A887" s="15">
        <v>44912</v>
      </c>
      <c r="B887" s="15" t="str">
        <f t="shared" si="13"/>
        <v>12/2022</v>
      </c>
      <c r="C887" s="23" t="s">
        <v>616</v>
      </c>
      <c r="D887" s="10" t="s">
        <v>504</v>
      </c>
      <c r="E887" s="21" t="str">
        <f>VLOOKUP(D887,'De Para Categoria'!A:B,2,0)</f>
        <v>Mercado</v>
      </c>
      <c r="F887" s="30">
        <v>49.35</v>
      </c>
    </row>
    <row r="888" spans="1:6" x14ac:dyDescent="0.25">
      <c r="A888" s="15">
        <v>44911</v>
      </c>
      <c r="B888" s="15" t="str">
        <f t="shared" si="13"/>
        <v>12/2022</v>
      </c>
      <c r="C888" s="23" t="s">
        <v>616</v>
      </c>
      <c r="D888" s="10" t="s">
        <v>513</v>
      </c>
      <c r="E888" s="21" t="str">
        <f>VLOOKUP(D888,'De Para Categoria'!A:B,2,0)</f>
        <v>Comida Fora</v>
      </c>
      <c r="F888" s="30">
        <v>20</v>
      </c>
    </row>
    <row r="889" spans="1:6" x14ac:dyDescent="0.25">
      <c r="A889" s="15">
        <v>44911</v>
      </c>
      <c r="B889" s="15" t="str">
        <f t="shared" si="13"/>
        <v>12/2022</v>
      </c>
      <c r="C889" s="23" t="s">
        <v>616</v>
      </c>
      <c r="D889" s="10" t="s">
        <v>514</v>
      </c>
      <c r="E889" s="21" t="str">
        <f>VLOOKUP(D889,'De Para Categoria'!A:B,2,0)</f>
        <v>Comida Fora</v>
      </c>
      <c r="F889" s="30">
        <v>14</v>
      </c>
    </row>
    <row r="890" spans="1:6" x14ac:dyDescent="0.25">
      <c r="A890" s="15">
        <v>44910</v>
      </c>
      <c r="B890" s="15" t="str">
        <f t="shared" si="13"/>
        <v>12/2022</v>
      </c>
      <c r="C890" s="23" t="s">
        <v>616</v>
      </c>
      <c r="D890" s="10" t="s">
        <v>287</v>
      </c>
      <c r="E890" s="21" t="str">
        <f>VLOOKUP(D890,'De Para Categoria'!A:B,2,0)</f>
        <v>Mercado</v>
      </c>
      <c r="F890" s="30">
        <v>69.77</v>
      </c>
    </row>
    <row r="891" spans="1:6" x14ac:dyDescent="0.25">
      <c r="A891" s="15">
        <v>44910</v>
      </c>
      <c r="B891" s="15" t="str">
        <f t="shared" si="13"/>
        <v>12/2022</v>
      </c>
      <c r="C891" s="23" t="s">
        <v>616</v>
      </c>
      <c r="D891" s="10" t="s">
        <v>401</v>
      </c>
      <c r="E891" s="21" t="str">
        <f>VLOOKUP(D891,'De Para Categoria'!A:B,2,0)</f>
        <v>Outros</v>
      </c>
      <c r="F891" s="30">
        <v>60</v>
      </c>
    </row>
    <row r="892" spans="1:6" x14ac:dyDescent="0.25">
      <c r="A892" s="15">
        <v>44910</v>
      </c>
      <c r="B892" s="15" t="str">
        <f t="shared" si="13"/>
        <v>12/2022</v>
      </c>
      <c r="C892" s="23" t="s">
        <v>616</v>
      </c>
      <c r="D892" s="10" t="s">
        <v>455</v>
      </c>
      <c r="E892" s="21" t="str">
        <f>VLOOKUP(D892,'De Para Categoria'!A:B,2,0)</f>
        <v>Comida Fora</v>
      </c>
      <c r="F892" s="30">
        <v>77.599999999999994</v>
      </c>
    </row>
    <row r="893" spans="1:6" x14ac:dyDescent="0.25">
      <c r="A893" s="15">
        <v>44910</v>
      </c>
      <c r="B893" s="15" t="str">
        <f t="shared" si="13"/>
        <v>12/2022</v>
      </c>
      <c r="C893" s="23" t="s">
        <v>616</v>
      </c>
      <c r="D893" s="10" t="s">
        <v>265</v>
      </c>
      <c r="E893" s="21" t="str">
        <f>VLOOKUP(D893,'De Para Categoria'!A:B,2,0)</f>
        <v>Transporte</v>
      </c>
      <c r="F893" s="30">
        <v>119.78</v>
      </c>
    </row>
    <row r="894" spans="1:6" x14ac:dyDescent="0.25">
      <c r="A894" s="15">
        <v>44908</v>
      </c>
      <c r="B894" s="15" t="str">
        <f t="shared" si="13"/>
        <v>12/2022</v>
      </c>
      <c r="C894" s="23" t="s">
        <v>616</v>
      </c>
      <c r="D894" s="10" t="s">
        <v>217</v>
      </c>
      <c r="E894" s="21" t="str">
        <f>VLOOKUP(D894,'De Para Categoria'!A:B,2,0)</f>
        <v>Comida Fora</v>
      </c>
      <c r="F894" s="30">
        <v>15.73</v>
      </c>
    </row>
    <row r="895" spans="1:6" x14ac:dyDescent="0.25">
      <c r="A895" s="15">
        <v>44908</v>
      </c>
      <c r="B895" s="15" t="str">
        <f t="shared" si="13"/>
        <v>12/2022</v>
      </c>
      <c r="C895" s="23" t="s">
        <v>616</v>
      </c>
      <c r="D895" s="10" t="s">
        <v>34</v>
      </c>
      <c r="E895" s="21" t="str">
        <f>VLOOKUP(D895,'De Para Categoria'!A:B,2,0)</f>
        <v>Comida Fora</v>
      </c>
      <c r="F895" s="30">
        <v>79.2</v>
      </c>
    </row>
    <row r="896" spans="1:6" x14ac:dyDescent="0.25">
      <c r="A896" s="15">
        <v>44907</v>
      </c>
      <c r="B896" s="15" t="str">
        <f t="shared" si="13"/>
        <v>12/2022</v>
      </c>
      <c r="C896" s="23" t="s">
        <v>616</v>
      </c>
      <c r="D896" s="10" t="s">
        <v>27</v>
      </c>
      <c r="E896" s="21" t="str">
        <f>VLOOKUP(D896,'De Para Categoria'!A:B,2,0)</f>
        <v>Mercado</v>
      </c>
      <c r="F896" s="30">
        <v>273.16000000000003</v>
      </c>
    </row>
    <row r="897" spans="1:6" x14ac:dyDescent="0.25">
      <c r="A897" s="15">
        <v>44906</v>
      </c>
      <c r="B897" s="15" t="str">
        <f t="shared" si="13"/>
        <v>12/2022</v>
      </c>
      <c r="C897" s="23" t="s">
        <v>616</v>
      </c>
      <c r="D897" s="10" t="s">
        <v>515</v>
      </c>
      <c r="E897" s="21" t="str">
        <f>VLOOKUP(D897,'De Para Categoria'!A:B,2,0)</f>
        <v>Outros</v>
      </c>
      <c r="F897" s="30">
        <v>76</v>
      </c>
    </row>
    <row r="898" spans="1:6" x14ac:dyDescent="0.25">
      <c r="A898" s="15">
        <v>44906</v>
      </c>
      <c r="B898" s="15" t="str">
        <f t="shared" si="13"/>
        <v>12/2022</v>
      </c>
      <c r="C898" s="23" t="s">
        <v>616</v>
      </c>
      <c r="D898" s="10" t="s">
        <v>516</v>
      </c>
      <c r="E898" s="21" t="str">
        <f>VLOOKUP(D898,'De Para Categoria'!A:B,2,0)</f>
        <v>Comida Fora</v>
      </c>
      <c r="F898" s="30">
        <v>91</v>
      </c>
    </row>
    <row r="899" spans="1:6" x14ac:dyDescent="0.25">
      <c r="A899" s="15">
        <v>44906</v>
      </c>
      <c r="B899" s="15" t="str">
        <f t="shared" ref="B899:B962" si="14">MONTH(A899)&amp;"/"&amp;YEAR(A899)</f>
        <v>12/2022</v>
      </c>
      <c r="C899" s="23" t="s">
        <v>616</v>
      </c>
      <c r="D899" s="10" t="s">
        <v>517</v>
      </c>
      <c r="E899" s="21" t="str">
        <f>VLOOKUP(D899,'De Para Categoria'!A:B,2,0)</f>
        <v>Outros</v>
      </c>
      <c r="F899" s="30">
        <v>47</v>
      </c>
    </row>
    <row r="900" spans="1:6" x14ac:dyDescent="0.25">
      <c r="A900" s="15">
        <v>44906</v>
      </c>
      <c r="B900" s="15" t="str">
        <f t="shared" si="14"/>
        <v>12/2022</v>
      </c>
      <c r="C900" s="23" t="s">
        <v>616</v>
      </c>
      <c r="D900" s="10" t="s">
        <v>518</v>
      </c>
      <c r="E900" s="21" t="str">
        <f>VLOOKUP(D900,'De Para Categoria'!A:B,2,0)</f>
        <v>Mercado</v>
      </c>
      <c r="F900" s="30">
        <v>67</v>
      </c>
    </row>
    <row r="901" spans="1:6" x14ac:dyDescent="0.25">
      <c r="A901" s="15">
        <v>44905</v>
      </c>
      <c r="B901" s="15" t="str">
        <f t="shared" si="14"/>
        <v>12/2022</v>
      </c>
      <c r="C901" s="23" t="s">
        <v>616</v>
      </c>
      <c r="D901" s="10" t="s">
        <v>27</v>
      </c>
      <c r="E901" s="21" t="str">
        <f>VLOOKUP(D901,'De Para Categoria'!A:B,2,0)</f>
        <v>Mercado</v>
      </c>
      <c r="F901" s="30">
        <v>16.47</v>
      </c>
    </row>
    <row r="902" spans="1:6" x14ac:dyDescent="0.25">
      <c r="A902" s="15">
        <v>44905</v>
      </c>
      <c r="B902" s="15" t="str">
        <f t="shared" si="14"/>
        <v>12/2022</v>
      </c>
      <c r="C902" s="23" t="s">
        <v>616</v>
      </c>
      <c r="D902" s="10" t="s">
        <v>265</v>
      </c>
      <c r="E902" s="21" t="str">
        <f>VLOOKUP(D902,'De Para Categoria'!A:B,2,0)</f>
        <v>Transporte</v>
      </c>
      <c r="F902" s="30">
        <v>182.72</v>
      </c>
    </row>
    <row r="903" spans="1:6" x14ac:dyDescent="0.25">
      <c r="A903" s="15">
        <v>44905</v>
      </c>
      <c r="B903" s="15" t="str">
        <f t="shared" si="14"/>
        <v>12/2022</v>
      </c>
      <c r="C903" s="23" t="s">
        <v>616</v>
      </c>
      <c r="D903" s="10" t="s">
        <v>519</v>
      </c>
      <c r="E903" s="21" t="str">
        <f>VLOOKUP(D903,'De Para Categoria'!A:B,2,0)</f>
        <v>Comida Fora</v>
      </c>
      <c r="F903" s="30">
        <v>37.9</v>
      </c>
    </row>
    <row r="904" spans="1:6" x14ac:dyDescent="0.25">
      <c r="A904" s="15">
        <v>44905</v>
      </c>
      <c r="B904" s="15" t="str">
        <f t="shared" si="14"/>
        <v>12/2022</v>
      </c>
      <c r="C904" s="23" t="s">
        <v>616</v>
      </c>
      <c r="D904" s="10" t="s">
        <v>520</v>
      </c>
      <c r="E904" s="21" t="str">
        <f>VLOOKUP(D904,'De Para Categoria'!A:B,2,0)</f>
        <v>Outros</v>
      </c>
      <c r="F904" s="30">
        <v>7</v>
      </c>
    </row>
    <row r="905" spans="1:6" x14ac:dyDescent="0.25">
      <c r="A905" s="15">
        <v>44905</v>
      </c>
      <c r="B905" s="15" t="str">
        <f t="shared" si="14"/>
        <v>12/2022</v>
      </c>
      <c r="C905" s="23" t="s">
        <v>616</v>
      </c>
      <c r="D905" s="10" t="s">
        <v>521</v>
      </c>
      <c r="E905" s="21" t="str">
        <f>VLOOKUP(D905,'De Para Categoria'!A:B,2,0)</f>
        <v>Outros</v>
      </c>
      <c r="F905" s="30">
        <v>9</v>
      </c>
    </row>
    <row r="906" spans="1:6" x14ac:dyDescent="0.25">
      <c r="A906" s="15">
        <v>44905</v>
      </c>
      <c r="B906" s="15" t="str">
        <f t="shared" si="14"/>
        <v>12/2022</v>
      </c>
      <c r="C906" s="23" t="s">
        <v>616</v>
      </c>
      <c r="D906" s="10" t="s">
        <v>522</v>
      </c>
      <c r="E906" s="21" t="str">
        <f>VLOOKUP(D906,'De Para Categoria'!A:B,2,0)</f>
        <v>Outros</v>
      </c>
      <c r="F906" s="30">
        <v>81.7</v>
      </c>
    </row>
    <row r="907" spans="1:6" x14ac:dyDescent="0.25">
      <c r="A907" s="15">
        <v>44905</v>
      </c>
      <c r="B907" s="15" t="str">
        <f t="shared" si="14"/>
        <v>12/2022</v>
      </c>
      <c r="C907" s="23" t="s">
        <v>616</v>
      </c>
      <c r="D907" s="10" t="s">
        <v>523</v>
      </c>
      <c r="E907" s="21" t="str">
        <f>VLOOKUP(D907,'De Para Categoria'!A:B,2,0)</f>
        <v>Outros</v>
      </c>
      <c r="F907" s="30">
        <v>315.89999999999998</v>
      </c>
    </row>
    <row r="908" spans="1:6" x14ac:dyDescent="0.25">
      <c r="A908" s="15">
        <v>44905</v>
      </c>
      <c r="B908" s="15" t="str">
        <f t="shared" si="14"/>
        <v>12/2022</v>
      </c>
      <c r="C908" s="23" t="s">
        <v>616</v>
      </c>
      <c r="D908" s="10" t="s">
        <v>524</v>
      </c>
      <c r="E908" s="21" t="str">
        <f>VLOOKUP(D908,'De Para Categoria'!A:B,2,0)</f>
        <v>Outros</v>
      </c>
      <c r="F908" s="30">
        <v>64.989999999999995</v>
      </c>
    </row>
    <row r="909" spans="1:6" x14ac:dyDescent="0.25">
      <c r="A909" s="15">
        <v>44905</v>
      </c>
      <c r="B909" s="15" t="str">
        <f t="shared" si="14"/>
        <v>12/2022</v>
      </c>
      <c r="C909" s="23" t="s">
        <v>616</v>
      </c>
      <c r="D909" s="10" t="s">
        <v>525</v>
      </c>
      <c r="E909" s="21" t="str">
        <f>VLOOKUP(D909,'De Para Categoria'!A:B,2,0)</f>
        <v>Comida Fora</v>
      </c>
      <c r="F909" s="30">
        <v>14</v>
      </c>
    </row>
    <row r="910" spans="1:6" x14ac:dyDescent="0.25">
      <c r="A910" s="15">
        <v>44904</v>
      </c>
      <c r="B910" s="15" t="str">
        <f t="shared" si="14"/>
        <v>12/2022</v>
      </c>
      <c r="C910" s="23" t="s">
        <v>616</v>
      </c>
      <c r="D910" s="10" t="s">
        <v>496</v>
      </c>
      <c r="E910" s="21" t="str">
        <f>VLOOKUP(D910,'De Para Categoria'!A:B,2,0)</f>
        <v>Mercado</v>
      </c>
      <c r="F910" s="30">
        <v>45.95</v>
      </c>
    </row>
    <row r="911" spans="1:6" x14ac:dyDescent="0.25">
      <c r="A911" s="15">
        <v>44902</v>
      </c>
      <c r="B911" s="15" t="str">
        <f t="shared" si="14"/>
        <v>12/2022</v>
      </c>
      <c r="C911" s="23" t="s">
        <v>616</v>
      </c>
      <c r="D911" s="10" t="s">
        <v>27</v>
      </c>
      <c r="E911" s="21" t="str">
        <f>VLOOKUP(D911,'De Para Categoria'!A:B,2,0)</f>
        <v>Mercado</v>
      </c>
      <c r="F911" s="30">
        <v>62.53</v>
      </c>
    </row>
    <row r="912" spans="1:6" x14ac:dyDescent="0.25">
      <c r="A912" s="15">
        <v>44901</v>
      </c>
      <c r="B912" s="15" t="str">
        <f t="shared" si="14"/>
        <v>12/2022</v>
      </c>
      <c r="C912" s="23" t="s">
        <v>616</v>
      </c>
      <c r="D912" s="10" t="s">
        <v>526</v>
      </c>
      <c r="E912" s="21" t="str">
        <f>VLOOKUP(D912,'De Para Categoria'!A:B,2,0)</f>
        <v>Farmácia</v>
      </c>
      <c r="F912" s="30">
        <v>36.5</v>
      </c>
    </row>
    <row r="913" spans="1:6" x14ac:dyDescent="0.25">
      <c r="A913" s="15">
        <v>44901</v>
      </c>
      <c r="B913" s="15" t="str">
        <f t="shared" si="14"/>
        <v>12/2022</v>
      </c>
      <c r="C913" s="23" t="s">
        <v>616</v>
      </c>
      <c r="D913" s="10" t="s">
        <v>434</v>
      </c>
      <c r="E913" s="21" t="str">
        <f>VLOOKUP(D913,'De Para Categoria'!A:B,2,0)</f>
        <v>Comida Fora</v>
      </c>
      <c r="F913" s="30">
        <v>76</v>
      </c>
    </row>
    <row r="914" spans="1:6" x14ac:dyDescent="0.25">
      <c r="A914" s="15">
        <v>44901</v>
      </c>
      <c r="B914" s="15" t="str">
        <f t="shared" si="14"/>
        <v>12/2022</v>
      </c>
      <c r="C914" s="23" t="s">
        <v>616</v>
      </c>
      <c r="D914" s="10" t="s">
        <v>527</v>
      </c>
      <c r="E914" s="21" t="str">
        <f>VLOOKUP(D914,'De Para Categoria'!A:B,2,0)</f>
        <v>Mercado</v>
      </c>
      <c r="F914" s="30">
        <v>4.6900000000000004</v>
      </c>
    </row>
    <row r="915" spans="1:6" x14ac:dyDescent="0.25">
      <c r="A915" s="15">
        <v>44900</v>
      </c>
      <c r="B915" s="15" t="str">
        <f t="shared" si="14"/>
        <v>12/2022</v>
      </c>
      <c r="C915" s="23" t="s">
        <v>616</v>
      </c>
      <c r="D915" s="10" t="s">
        <v>27</v>
      </c>
      <c r="E915" s="21" t="str">
        <f>VLOOKUP(D915,'De Para Categoria'!A:B,2,0)</f>
        <v>Mercado</v>
      </c>
      <c r="F915" s="30">
        <v>85.54</v>
      </c>
    </row>
    <row r="916" spans="1:6" x14ac:dyDescent="0.25">
      <c r="A916" s="15">
        <v>44899</v>
      </c>
      <c r="B916" s="15" t="str">
        <f t="shared" si="14"/>
        <v>12/2022</v>
      </c>
      <c r="C916" s="23" t="s">
        <v>616</v>
      </c>
      <c r="D916" s="10" t="s">
        <v>521</v>
      </c>
      <c r="E916" s="21" t="str">
        <f>VLOOKUP(D916,'De Para Categoria'!A:B,2,0)</f>
        <v>Outros</v>
      </c>
      <c r="F916" s="30">
        <v>9</v>
      </c>
    </row>
    <row r="917" spans="1:6" x14ac:dyDescent="0.25">
      <c r="A917" s="15">
        <v>44899</v>
      </c>
      <c r="B917" s="15" t="str">
        <f t="shared" si="14"/>
        <v>12/2022</v>
      </c>
      <c r="C917" s="23" t="s">
        <v>616</v>
      </c>
      <c r="D917" s="10" t="s">
        <v>528</v>
      </c>
      <c r="E917" s="21" t="str">
        <f>VLOOKUP(D917,'De Para Categoria'!A:B,2,0)</f>
        <v>Outros</v>
      </c>
      <c r="F917" s="30">
        <v>61.82</v>
      </c>
    </row>
    <row r="918" spans="1:6" x14ac:dyDescent="0.25">
      <c r="A918" s="15">
        <v>44899</v>
      </c>
      <c r="B918" s="15" t="str">
        <f t="shared" si="14"/>
        <v>12/2022</v>
      </c>
      <c r="C918" s="23" t="s">
        <v>616</v>
      </c>
      <c r="D918" s="10" t="s">
        <v>267</v>
      </c>
      <c r="E918" s="21" t="str">
        <f>VLOOKUP(D918,'De Para Categoria'!A:B,2,0)</f>
        <v>Streaming</v>
      </c>
      <c r="F918" s="30">
        <v>55.9</v>
      </c>
    </row>
    <row r="919" spans="1:6" x14ac:dyDescent="0.25">
      <c r="A919" s="15">
        <v>44899</v>
      </c>
      <c r="B919" s="15" t="str">
        <f t="shared" si="14"/>
        <v>12/2022</v>
      </c>
      <c r="C919" s="23" t="s">
        <v>616</v>
      </c>
      <c r="D919" s="10" t="s">
        <v>234</v>
      </c>
      <c r="E919" s="21" t="str">
        <f>VLOOKUP(D919,'De Para Categoria'!A:B,2,0)</f>
        <v>Academia</v>
      </c>
      <c r="F919" s="30">
        <v>69.900000000000006</v>
      </c>
    </row>
    <row r="920" spans="1:6" x14ac:dyDescent="0.25">
      <c r="A920" s="15">
        <v>44898</v>
      </c>
      <c r="B920" s="15" t="str">
        <f t="shared" si="14"/>
        <v>12/2022</v>
      </c>
      <c r="C920" s="23" t="s">
        <v>616</v>
      </c>
      <c r="D920" s="10" t="s">
        <v>80</v>
      </c>
      <c r="E920" s="21" t="str">
        <f>VLOOKUP(D920,'De Para Categoria'!A:B,2,0)</f>
        <v>Comida Fora</v>
      </c>
      <c r="F920" s="30">
        <v>95.8</v>
      </c>
    </row>
    <row r="921" spans="1:6" x14ac:dyDescent="0.25">
      <c r="A921" s="15">
        <v>44898</v>
      </c>
      <c r="B921" s="15" t="str">
        <f t="shared" si="14"/>
        <v>12/2022</v>
      </c>
      <c r="C921" s="23" t="s">
        <v>616</v>
      </c>
      <c r="D921" s="10" t="s">
        <v>504</v>
      </c>
      <c r="E921" s="21" t="str">
        <f>VLOOKUP(D921,'De Para Categoria'!A:B,2,0)</f>
        <v>Mercado</v>
      </c>
      <c r="F921" s="30">
        <v>115.19</v>
      </c>
    </row>
    <row r="922" spans="1:6" x14ac:dyDescent="0.25">
      <c r="A922" s="15">
        <v>44898</v>
      </c>
      <c r="B922" s="15" t="str">
        <f t="shared" si="14"/>
        <v>12/2022</v>
      </c>
      <c r="C922" s="23" t="s">
        <v>616</v>
      </c>
      <c r="D922" s="10" t="s">
        <v>27</v>
      </c>
      <c r="E922" s="21" t="str">
        <f>VLOOKUP(D922,'De Para Categoria'!A:B,2,0)</f>
        <v>Mercado</v>
      </c>
      <c r="F922" s="30">
        <v>109.41</v>
      </c>
    </row>
    <row r="923" spans="1:6" x14ac:dyDescent="0.25">
      <c r="A923" s="15">
        <v>44896</v>
      </c>
      <c r="B923" s="15" t="str">
        <f t="shared" si="14"/>
        <v>12/2022</v>
      </c>
      <c r="C923" s="23" t="s">
        <v>616</v>
      </c>
      <c r="D923" s="10" t="s">
        <v>315</v>
      </c>
      <c r="E923" s="21" t="str">
        <f>VLOOKUP(D923,'De Para Categoria'!A:B,2,0)</f>
        <v>Outros</v>
      </c>
      <c r="F923" s="30">
        <v>45</v>
      </c>
    </row>
    <row r="924" spans="1:6" x14ac:dyDescent="0.25">
      <c r="A924" s="15">
        <v>44896</v>
      </c>
      <c r="B924" s="15" t="str">
        <f t="shared" si="14"/>
        <v>12/2022</v>
      </c>
      <c r="C924" s="23" t="s">
        <v>616</v>
      </c>
      <c r="D924" s="10" t="s">
        <v>27</v>
      </c>
      <c r="E924" s="21" t="str">
        <f>VLOOKUP(D924,'De Para Categoria'!A:B,2,0)</f>
        <v>Mercado</v>
      </c>
      <c r="F924" s="30">
        <v>95.45</v>
      </c>
    </row>
    <row r="925" spans="1:6" x14ac:dyDescent="0.25">
      <c r="A925" s="15">
        <v>44896</v>
      </c>
      <c r="B925" s="15" t="str">
        <f t="shared" si="14"/>
        <v>12/2022</v>
      </c>
      <c r="C925" s="23" t="s">
        <v>616</v>
      </c>
      <c r="D925" s="10" t="s">
        <v>529</v>
      </c>
      <c r="E925" s="21" t="str">
        <f>VLOOKUP(D925,'De Para Categoria'!A:B,2,0)</f>
        <v>Comida Fora</v>
      </c>
      <c r="F925" s="30">
        <v>55</v>
      </c>
    </row>
    <row r="926" spans="1:6" x14ac:dyDescent="0.25">
      <c r="A926" s="15">
        <v>44896</v>
      </c>
      <c r="B926" s="15" t="str">
        <f t="shared" si="14"/>
        <v>12/2022</v>
      </c>
      <c r="C926" s="23" t="s">
        <v>616</v>
      </c>
      <c r="D926" s="10" t="s">
        <v>234</v>
      </c>
      <c r="E926" s="21" t="str">
        <f>VLOOKUP(D926,'De Para Categoria'!A:B,2,0)</f>
        <v>Academia</v>
      </c>
      <c r="F926" s="30">
        <v>69.900000000000006</v>
      </c>
    </row>
    <row r="927" spans="1:6" x14ac:dyDescent="0.25">
      <c r="A927" s="15">
        <v>44896</v>
      </c>
      <c r="B927" s="15" t="str">
        <f t="shared" si="14"/>
        <v>12/2022</v>
      </c>
      <c r="C927" s="23" t="s">
        <v>616</v>
      </c>
      <c r="D927" s="10" t="s">
        <v>530</v>
      </c>
      <c r="E927" s="21" t="str">
        <f>VLOOKUP(D927,'De Para Categoria'!A:B,2,0)</f>
        <v>Transporte</v>
      </c>
      <c r="F927" s="30">
        <v>5.5</v>
      </c>
    </row>
    <row r="928" spans="1:6" x14ac:dyDescent="0.25">
      <c r="A928" s="26">
        <v>44894</v>
      </c>
      <c r="B928" s="15" t="str">
        <f t="shared" si="14"/>
        <v>11/2022</v>
      </c>
      <c r="C928" s="3" t="s">
        <v>616</v>
      </c>
      <c r="D928" t="s">
        <v>63</v>
      </c>
      <c r="E928" s="21" t="str">
        <f>VLOOKUP(D928,'De Para Categoria'!A:B,2,0)</f>
        <v>Comida Fora</v>
      </c>
      <c r="F928" s="31">
        <v>16.7</v>
      </c>
    </row>
    <row r="929" spans="1:6" x14ac:dyDescent="0.25">
      <c r="A929" s="26">
        <v>44893</v>
      </c>
      <c r="B929" s="15" t="str">
        <f t="shared" si="14"/>
        <v>11/2022</v>
      </c>
      <c r="C929" s="3" t="s">
        <v>616</v>
      </c>
      <c r="D929" t="s">
        <v>531</v>
      </c>
      <c r="E929" s="21" t="str">
        <f>VLOOKUP(D929,'De Para Categoria'!A:B,2,0)</f>
        <v>Mercado</v>
      </c>
      <c r="F929" s="31">
        <v>25</v>
      </c>
    </row>
    <row r="930" spans="1:6" x14ac:dyDescent="0.25">
      <c r="A930" s="26">
        <v>44893</v>
      </c>
      <c r="B930" s="15" t="str">
        <f t="shared" si="14"/>
        <v>11/2022</v>
      </c>
      <c r="C930" s="3" t="s">
        <v>616</v>
      </c>
      <c r="D930" t="s">
        <v>34</v>
      </c>
      <c r="E930" s="21" t="str">
        <f>VLOOKUP(D930,'De Para Categoria'!A:B,2,0)</f>
        <v>Comida Fora</v>
      </c>
      <c r="F930" s="31">
        <v>94.6</v>
      </c>
    </row>
    <row r="931" spans="1:6" x14ac:dyDescent="0.25">
      <c r="A931" s="26">
        <v>44893</v>
      </c>
      <c r="B931" s="15" t="str">
        <f t="shared" si="14"/>
        <v>11/2022</v>
      </c>
      <c r="C931" s="3" t="s">
        <v>616</v>
      </c>
      <c r="D931" t="s">
        <v>335</v>
      </c>
      <c r="E931" s="21" t="str">
        <f>VLOOKUP(D931,'De Para Categoria'!A:B,2,0)</f>
        <v>Outros</v>
      </c>
      <c r="F931" s="31">
        <v>14</v>
      </c>
    </row>
    <row r="932" spans="1:6" x14ac:dyDescent="0.25">
      <c r="A932" s="26">
        <v>44893</v>
      </c>
      <c r="B932" s="15" t="str">
        <f t="shared" si="14"/>
        <v>11/2022</v>
      </c>
      <c r="C932" s="3" t="s">
        <v>616</v>
      </c>
      <c r="D932" t="s">
        <v>217</v>
      </c>
      <c r="E932" s="21" t="str">
        <f>VLOOKUP(D932,'De Para Categoria'!A:B,2,0)</f>
        <v>Comida Fora</v>
      </c>
      <c r="F932" s="31">
        <v>13</v>
      </c>
    </row>
    <row r="933" spans="1:6" x14ac:dyDescent="0.25">
      <c r="A933" s="26">
        <v>44892</v>
      </c>
      <c r="B933" s="15" t="str">
        <f t="shared" si="14"/>
        <v>11/2022</v>
      </c>
      <c r="C933" s="3" t="s">
        <v>616</v>
      </c>
      <c r="D933" t="s">
        <v>27</v>
      </c>
      <c r="E933" s="21" t="str">
        <f>VLOOKUP(D933,'De Para Categoria'!A:B,2,0)</f>
        <v>Mercado</v>
      </c>
      <c r="F933" s="31">
        <v>24.98</v>
      </c>
    </row>
    <row r="934" spans="1:6" x14ac:dyDescent="0.25">
      <c r="A934" s="26">
        <v>44892</v>
      </c>
      <c r="B934" s="15" t="str">
        <f t="shared" si="14"/>
        <v>11/2022</v>
      </c>
      <c r="C934" s="3" t="s">
        <v>616</v>
      </c>
      <c r="D934" t="s">
        <v>27</v>
      </c>
      <c r="E934" s="21" t="str">
        <f>VLOOKUP(D934,'De Para Categoria'!A:B,2,0)</f>
        <v>Mercado</v>
      </c>
      <c r="F934" s="31">
        <v>75.790000000000006</v>
      </c>
    </row>
    <row r="935" spans="1:6" x14ac:dyDescent="0.25">
      <c r="A935" s="26">
        <v>44891</v>
      </c>
      <c r="B935" s="15" t="str">
        <f t="shared" si="14"/>
        <v>11/2022</v>
      </c>
      <c r="C935" s="3" t="s">
        <v>616</v>
      </c>
      <c r="D935" t="s">
        <v>252</v>
      </c>
      <c r="E935" s="21" t="str">
        <f>VLOOKUP(D935,'De Para Categoria'!A:B,2,0)</f>
        <v>Comida Fora</v>
      </c>
      <c r="F935" s="31">
        <v>11.55</v>
      </c>
    </row>
    <row r="936" spans="1:6" x14ac:dyDescent="0.25">
      <c r="A936" s="26">
        <v>44891</v>
      </c>
      <c r="B936" s="15" t="str">
        <f t="shared" si="14"/>
        <v>11/2022</v>
      </c>
      <c r="C936" s="3" t="s">
        <v>616</v>
      </c>
      <c r="D936" t="s">
        <v>510</v>
      </c>
      <c r="E936" s="21" t="str">
        <f>VLOOKUP(D936,'De Para Categoria'!A:B,2,0)</f>
        <v>Comida Fora</v>
      </c>
      <c r="F936" s="31">
        <v>154.55000000000001</v>
      </c>
    </row>
    <row r="937" spans="1:6" x14ac:dyDescent="0.25">
      <c r="A937" s="26">
        <v>44891</v>
      </c>
      <c r="B937" s="15" t="str">
        <f t="shared" si="14"/>
        <v>11/2022</v>
      </c>
      <c r="C937" s="3" t="s">
        <v>616</v>
      </c>
      <c r="D937" t="s">
        <v>27</v>
      </c>
      <c r="E937" s="21" t="str">
        <f>VLOOKUP(D937,'De Para Categoria'!A:B,2,0)</f>
        <v>Mercado</v>
      </c>
      <c r="F937" s="31">
        <v>209.75</v>
      </c>
    </row>
    <row r="938" spans="1:6" x14ac:dyDescent="0.25">
      <c r="A938" s="26">
        <v>44889</v>
      </c>
      <c r="B938" s="15" t="str">
        <f t="shared" si="14"/>
        <v>11/2022</v>
      </c>
      <c r="C938" s="3" t="s">
        <v>616</v>
      </c>
      <c r="D938" t="s">
        <v>84</v>
      </c>
      <c r="E938" s="21" t="str">
        <f>VLOOKUP(D938,'De Para Categoria'!A:B,2,0)</f>
        <v>Outros</v>
      </c>
      <c r="F938" s="31">
        <v>74.900000000000006</v>
      </c>
    </row>
    <row r="939" spans="1:6" x14ac:dyDescent="0.25">
      <c r="A939" s="26">
        <v>44889</v>
      </c>
      <c r="B939" s="15" t="str">
        <f t="shared" si="14"/>
        <v>11/2022</v>
      </c>
      <c r="C939" s="3" t="s">
        <v>616</v>
      </c>
      <c r="D939" t="s">
        <v>532</v>
      </c>
      <c r="E939" s="21" t="str">
        <f>VLOOKUP(D939,'De Para Categoria'!A:B,2,0)</f>
        <v>Outros</v>
      </c>
      <c r="F939" s="31">
        <v>103.49</v>
      </c>
    </row>
    <row r="940" spans="1:6" x14ac:dyDescent="0.25">
      <c r="A940" s="26">
        <v>44889</v>
      </c>
      <c r="B940" s="15" t="str">
        <f t="shared" si="14"/>
        <v>11/2022</v>
      </c>
      <c r="C940" s="3" t="s">
        <v>616</v>
      </c>
      <c r="D940" t="s">
        <v>533</v>
      </c>
      <c r="E940" s="21" t="str">
        <f>VLOOKUP(D940,'De Para Categoria'!A:B,2,0)</f>
        <v>Mercado</v>
      </c>
      <c r="F940" s="31">
        <v>60.4</v>
      </c>
    </row>
    <row r="941" spans="1:6" x14ac:dyDescent="0.25">
      <c r="A941" s="26">
        <v>44889</v>
      </c>
      <c r="B941" s="15" t="str">
        <f t="shared" si="14"/>
        <v>11/2022</v>
      </c>
      <c r="C941" s="3" t="s">
        <v>616</v>
      </c>
      <c r="D941" t="s">
        <v>534</v>
      </c>
      <c r="E941" s="21" t="str">
        <f>VLOOKUP(D941,'De Para Categoria'!A:B,2,0)</f>
        <v>Outros</v>
      </c>
      <c r="F941" s="31">
        <v>43.98</v>
      </c>
    </row>
    <row r="942" spans="1:6" x14ac:dyDescent="0.25">
      <c r="A942" s="26">
        <v>44888</v>
      </c>
      <c r="B942" s="15" t="str">
        <f t="shared" si="14"/>
        <v>11/2022</v>
      </c>
      <c r="C942" s="3" t="s">
        <v>616</v>
      </c>
      <c r="D942" t="s">
        <v>535</v>
      </c>
      <c r="E942" s="21" t="str">
        <f>VLOOKUP(D942,'De Para Categoria'!A:B,2,0)</f>
        <v>Transporte</v>
      </c>
      <c r="F942" s="31">
        <v>12.5</v>
      </c>
    </row>
    <row r="943" spans="1:6" x14ac:dyDescent="0.25">
      <c r="A943" s="26">
        <v>44888</v>
      </c>
      <c r="B943" s="15" t="str">
        <f t="shared" si="14"/>
        <v>11/2022</v>
      </c>
      <c r="C943" s="3" t="s">
        <v>616</v>
      </c>
      <c r="D943" t="s">
        <v>315</v>
      </c>
      <c r="E943" s="21" t="str">
        <f>VLOOKUP(D943,'De Para Categoria'!A:B,2,0)</f>
        <v>Outros</v>
      </c>
      <c r="F943" s="31">
        <v>45.65</v>
      </c>
    </row>
    <row r="944" spans="1:6" x14ac:dyDescent="0.25">
      <c r="A944" s="26">
        <v>44888</v>
      </c>
      <c r="B944" s="15" t="str">
        <f t="shared" si="14"/>
        <v>11/2022</v>
      </c>
      <c r="C944" s="3" t="s">
        <v>616</v>
      </c>
      <c r="D944" t="s">
        <v>401</v>
      </c>
      <c r="E944" s="21" t="str">
        <f>VLOOKUP(D944,'De Para Categoria'!A:B,2,0)</f>
        <v>Outros</v>
      </c>
      <c r="F944" s="31">
        <v>60</v>
      </c>
    </row>
    <row r="945" spans="1:6" x14ac:dyDescent="0.25">
      <c r="A945" s="26">
        <v>44888</v>
      </c>
      <c r="B945" s="15" t="str">
        <f t="shared" si="14"/>
        <v>11/2022</v>
      </c>
      <c r="C945" s="3" t="s">
        <v>616</v>
      </c>
      <c r="D945" t="s">
        <v>273</v>
      </c>
      <c r="E945" s="21" t="str">
        <f>VLOOKUP(D945,'De Para Categoria'!A:B,2,0)</f>
        <v>Comida Fora</v>
      </c>
      <c r="F945" s="31">
        <v>14</v>
      </c>
    </row>
    <row r="946" spans="1:6" x14ac:dyDescent="0.25">
      <c r="A946" s="26">
        <v>44887</v>
      </c>
      <c r="B946" s="15" t="str">
        <f t="shared" si="14"/>
        <v>11/2022</v>
      </c>
      <c r="C946" s="3" t="s">
        <v>616</v>
      </c>
      <c r="D946" t="s">
        <v>63</v>
      </c>
      <c r="E946" s="21" t="str">
        <f>VLOOKUP(D946,'De Para Categoria'!A:B,2,0)</f>
        <v>Comida Fora</v>
      </c>
      <c r="F946" s="31">
        <v>18.5</v>
      </c>
    </row>
    <row r="947" spans="1:6" x14ac:dyDescent="0.25">
      <c r="A947" s="26">
        <v>44887</v>
      </c>
      <c r="B947" s="15" t="str">
        <f t="shared" si="14"/>
        <v>11/2022</v>
      </c>
      <c r="C947" s="3" t="s">
        <v>616</v>
      </c>
      <c r="D947" t="s">
        <v>277</v>
      </c>
      <c r="E947" s="21" t="str">
        <f>VLOOKUP(D947,'De Para Categoria'!A:B,2,0)</f>
        <v>Mercado</v>
      </c>
      <c r="F947" s="31">
        <v>38</v>
      </c>
    </row>
    <row r="948" spans="1:6" x14ac:dyDescent="0.25">
      <c r="A948" s="26">
        <v>44879</v>
      </c>
      <c r="B948" s="15" t="str">
        <f t="shared" si="14"/>
        <v>11/2022</v>
      </c>
      <c r="C948" s="3" t="s">
        <v>616</v>
      </c>
      <c r="D948" t="s">
        <v>536</v>
      </c>
      <c r="E948" s="21" t="str">
        <f>VLOOKUP(D948,'De Para Categoria'!A:B,2,0)</f>
        <v>Outros</v>
      </c>
      <c r="F948" s="31">
        <v>479.13</v>
      </c>
    </row>
    <row r="949" spans="1:6" x14ac:dyDescent="0.25">
      <c r="A949" s="26">
        <v>44798</v>
      </c>
      <c r="B949" s="15" t="str">
        <f t="shared" si="14"/>
        <v>8/2022</v>
      </c>
      <c r="C949" s="3" t="s">
        <v>616</v>
      </c>
      <c r="D949" t="s">
        <v>537</v>
      </c>
      <c r="E949" s="21" t="str">
        <f>VLOOKUP(D949,'De Para Categoria'!A:B,2,0)</f>
        <v>Outros</v>
      </c>
      <c r="F949" s="31">
        <v>239.9</v>
      </c>
    </row>
    <row r="950" spans="1:6" x14ac:dyDescent="0.25">
      <c r="A950" s="26">
        <v>44912</v>
      </c>
      <c r="B950" s="15" t="str">
        <f t="shared" si="14"/>
        <v>12/2022</v>
      </c>
      <c r="C950" s="3" t="s">
        <v>616</v>
      </c>
      <c r="D950" t="s">
        <v>63</v>
      </c>
      <c r="E950" s="21" t="str">
        <f>VLOOKUP(D950,'De Para Categoria'!A:B,2,0)</f>
        <v>Comida Fora</v>
      </c>
      <c r="F950" s="31">
        <v>38.090000000000003</v>
      </c>
    </row>
    <row r="951" spans="1:6" x14ac:dyDescent="0.25">
      <c r="A951" s="26">
        <v>44912</v>
      </c>
      <c r="B951" s="15" t="str">
        <f t="shared" si="14"/>
        <v>12/2022</v>
      </c>
      <c r="C951" s="3" t="s">
        <v>616</v>
      </c>
      <c r="D951" t="s">
        <v>414</v>
      </c>
      <c r="E951" s="21" t="str">
        <f>VLOOKUP(D951,'De Para Categoria'!A:B,2,0)</f>
        <v>Outros</v>
      </c>
      <c r="F951" s="31">
        <v>29.99</v>
      </c>
    </row>
    <row r="952" spans="1:6" x14ac:dyDescent="0.25">
      <c r="A952" s="26">
        <v>44912</v>
      </c>
      <c r="B952" s="15" t="str">
        <f t="shared" si="14"/>
        <v>12/2022</v>
      </c>
      <c r="C952" s="3" t="s">
        <v>616</v>
      </c>
      <c r="D952" t="s">
        <v>538</v>
      </c>
      <c r="E952" s="21" t="str">
        <f>VLOOKUP(D952,'De Para Categoria'!A:B,2,0)</f>
        <v>Transporte</v>
      </c>
      <c r="F952" s="31">
        <v>13.1</v>
      </c>
    </row>
    <row r="953" spans="1:6" x14ac:dyDescent="0.25">
      <c r="A953" s="26">
        <v>44912</v>
      </c>
      <c r="B953" s="15" t="str">
        <f t="shared" si="14"/>
        <v>12/2022</v>
      </c>
      <c r="C953" s="3" t="s">
        <v>616</v>
      </c>
      <c r="D953" t="s">
        <v>187</v>
      </c>
      <c r="E953" s="21" t="str">
        <f>VLOOKUP(D953,'De Para Categoria'!A:B,2,0)</f>
        <v>Comida Fora</v>
      </c>
      <c r="F953" s="31">
        <v>40.9</v>
      </c>
    </row>
    <row r="954" spans="1:6" x14ac:dyDescent="0.25">
      <c r="A954" s="26">
        <v>44911</v>
      </c>
      <c r="B954" s="15" t="str">
        <f t="shared" si="14"/>
        <v>12/2022</v>
      </c>
      <c r="C954" s="3" t="s">
        <v>616</v>
      </c>
      <c r="D954" t="s">
        <v>254</v>
      </c>
      <c r="E954" s="21" t="str">
        <f>VLOOKUP(D954,'De Para Categoria'!A:B,2,0)</f>
        <v>Outros</v>
      </c>
      <c r="F954" s="31">
        <v>149.97999999999999</v>
      </c>
    </row>
    <row r="955" spans="1:6" x14ac:dyDescent="0.25">
      <c r="A955" s="26">
        <v>44911</v>
      </c>
      <c r="B955" s="15" t="str">
        <f t="shared" si="14"/>
        <v>12/2022</v>
      </c>
      <c r="C955" s="3" t="s">
        <v>616</v>
      </c>
      <c r="D955" t="s">
        <v>307</v>
      </c>
      <c r="E955" s="21" t="str">
        <f>VLOOKUP(D955,'De Para Categoria'!A:B,2,0)</f>
        <v>Outros</v>
      </c>
      <c r="F955" s="31">
        <v>59.97</v>
      </c>
    </row>
    <row r="956" spans="1:6" x14ac:dyDescent="0.25">
      <c r="A956" s="26">
        <v>44911</v>
      </c>
      <c r="B956" s="15" t="str">
        <f t="shared" si="14"/>
        <v>12/2022</v>
      </c>
      <c r="C956" s="3" t="s">
        <v>616</v>
      </c>
      <c r="D956" t="s">
        <v>82</v>
      </c>
      <c r="E956" s="21" t="str">
        <f>VLOOKUP(D956,'De Para Categoria'!A:B,2,0)</f>
        <v>Comida Fora</v>
      </c>
      <c r="F956" s="31">
        <v>11.8</v>
      </c>
    </row>
    <row r="957" spans="1:6" x14ac:dyDescent="0.25">
      <c r="A957" s="26">
        <v>44911</v>
      </c>
      <c r="B957" s="15" t="str">
        <f t="shared" si="14"/>
        <v>12/2022</v>
      </c>
      <c r="C957" s="3" t="s">
        <v>616</v>
      </c>
      <c r="D957" t="s">
        <v>539</v>
      </c>
      <c r="E957" s="21" t="str">
        <f>VLOOKUP(D957,'De Para Categoria'!A:B,2,0)</f>
        <v>Outros</v>
      </c>
      <c r="F957" s="31">
        <v>36.99</v>
      </c>
    </row>
    <row r="958" spans="1:6" x14ac:dyDescent="0.25">
      <c r="A958" s="26">
        <v>44911</v>
      </c>
      <c r="B958" s="15" t="str">
        <f t="shared" si="14"/>
        <v>12/2022</v>
      </c>
      <c r="C958" s="3" t="s">
        <v>616</v>
      </c>
      <c r="D958" t="s">
        <v>540</v>
      </c>
      <c r="E958" s="21" t="str">
        <f>VLOOKUP(D958,'De Para Categoria'!A:B,2,0)</f>
        <v>Transporte</v>
      </c>
      <c r="F958" s="31">
        <v>12.4</v>
      </c>
    </row>
    <row r="959" spans="1:6" x14ac:dyDescent="0.25">
      <c r="A959" s="26">
        <v>44911</v>
      </c>
      <c r="B959" s="15" t="str">
        <f t="shared" si="14"/>
        <v>12/2022</v>
      </c>
      <c r="C959" s="3" t="s">
        <v>616</v>
      </c>
      <c r="D959" t="s">
        <v>541</v>
      </c>
      <c r="E959" s="21" t="str">
        <f>VLOOKUP(D959,'De Para Categoria'!A:B,2,0)</f>
        <v>Transporte</v>
      </c>
      <c r="F959" s="31">
        <v>5.85</v>
      </c>
    </row>
    <row r="960" spans="1:6" x14ac:dyDescent="0.25">
      <c r="A960" s="26">
        <v>44905</v>
      </c>
      <c r="B960" s="15" t="str">
        <f t="shared" si="14"/>
        <v>12/2022</v>
      </c>
      <c r="C960" s="3" t="s">
        <v>616</v>
      </c>
      <c r="D960" t="s">
        <v>542</v>
      </c>
      <c r="E960" s="21" t="str">
        <f>VLOOKUP(D960,'De Para Categoria'!A:B,2,0)</f>
        <v>Outros</v>
      </c>
      <c r="F960" s="31">
        <v>49.99</v>
      </c>
    </row>
    <row r="961" spans="1:6" x14ac:dyDescent="0.25">
      <c r="A961" s="26">
        <v>44905</v>
      </c>
      <c r="B961" s="15" t="str">
        <f t="shared" si="14"/>
        <v>12/2022</v>
      </c>
      <c r="C961" s="3" t="s">
        <v>616</v>
      </c>
      <c r="D961" t="s">
        <v>543</v>
      </c>
      <c r="E961" s="21" t="str">
        <f>VLOOKUP(D961,'De Para Categoria'!A:B,2,0)</f>
        <v>Comida Fora</v>
      </c>
      <c r="F961" s="31">
        <v>58.29</v>
      </c>
    </row>
    <row r="962" spans="1:6" x14ac:dyDescent="0.25">
      <c r="A962" s="26">
        <v>44905</v>
      </c>
      <c r="B962" s="15" t="str">
        <f t="shared" si="14"/>
        <v>12/2022</v>
      </c>
      <c r="C962" s="3" t="s">
        <v>616</v>
      </c>
      <c r="D962" t="s">
        <v>544</v>
      </c>
      <c r="E962" s="21" t="str">
        <f>VLOOKUP(D962,'De Para Categoria'!A:B,2,0)</f>
        <v>Farmácia</v>
      </c>
      <c r="F962" s="31">
        <v>39.25</v>
      </c>
    </row>
    <row r="963" spans="1:6" x14ac:dyDescent="0.25">
      <c r="A963" s="26">
        <v>44905</v>
      </c>
      <c r="B963" s="15" t="str">
        <f t="shared" ref="B963:B1026" si="15">MONTH(A963)&amp;"/"&amp;YEAR(A963)</f>
        <v>12/2022</v>
      </c>
      <c r="C963" s="3" t="s">
        <v>616</v>
      </c>
      <c r="D963" t="s">
        <v>545</v>
      </c>
      <c r="E963" s="21" t="str">
        <f>VLOOKUP(D963,'De Para Categoria'!A:B,2,0)</f>
        <v>Outros</v>
      </c>
      <c r="F963" s="31">
        <v>191.97</v>
      </c>
    </row>
    <row r="964" spans="1:6" x14ac:dyDescent="0.25">
      <c r="A964" s="26">
        <v>44905</v>
      </c>
      <c r="B964" s="15" t="str">
        <f t="shared" si="15"/>
        <v>12/2022</v>
      </c>
      <c r="C964" s="3" t="s">
        <v>616</v>
      </c>
      <c r="D964" t="s">
        <v>546</v>
      </c>
      <c r="E964" s="21" t="str">
        <f>VLOOKUP(D964,'De Para Categoria'!A:B,2,0)</f>
        <v>Outros</v>
      </c>
      <c r="F964" s="31">
        <v>74.900000000000006</v>
      </c>
    </row>
    <row r="965" spans="1:6" x14ac:dyDescent="0.25">
      <c r="A965" s="26">
        <v>44905</v>
      </c>
      <c r="B965" s="15" t="str">
        <f t="shared" si="15"/>
        <v>12/2022</v>
      </c>
      <c r="C965" s="3" t="s">
        <v>616</v>
      </c>
      <c r="D965" t="s">
        <v>220</v>
      </c>
      <c r="E965" s="21" t="str">
        <f>VLOOKUP(D965,'De Para Categoria'!A:B,2,0)</f>
        <v>Transporte</v>
      </c>
      <c r="F965" s="31">
        <v>10</v>
      </c>
    </row>
    <row r="966" spans="1:6" x14ac:dyDescent="0.25">
      <c r="A966" s="26">
        <v>44905</v>
      </c>
      <c r="B966" s="15" t="str">
        <f t="shared" si="15"/>
        <v>12/2022</v>
      </c>
      <c r="C966" s="3" t="s">
        <v>616</v>
      </c>
      <c r="D966" t="s">
        <v>547</v>
      </c>
      <c r="E966" s="21" t="str">
        <f>VLOOKUP(D966,'De Para Categoria'!A:B,2,0)</f>
        <v>Outros</v>
      </c>
      <c r="F966" s="31">
        <v>56.97</v>
      </c>
    </row>
    <row r="967" spans="1:6" x14ac:dyDescent="0.25">
      <c r="A967" s="26">
        <v>44904</v>
      </c>
      <c r="B967" s="15" t="str">
        <f t="shared" si="15"/>
        <v>12/2022</v>
      </c>
      <c r="C967" s="3" t="s">
        <v>616</v>
      </c>
      <c r="D967" t="s">
        <v>136</v>
      </c>
      <c r="E967" s="21" t="str">
        <f>VLOOKUP(D967,'De Para Categoria'!A:B,2,0)</f>
        <v>Comida Fora</v>
      </c>
      <c r="F967" s="31">
        <v>68.8</v>
      </c>
    </row>
    <row r="968" spans="1:6" x14ac:dyDescent="0.25">
      <c r="A968" s="26">
        <v>44901</v>
      </c>
      <c r="B968" s="15" t="str">
        <f t="shared" si="15"/>
        <v>12/2022</v>
      </c>
      <c r="C968" s="3" t="s">
        <v>616</v>
      </c>
      <c r="D968" t="s">
        <v>548</v>
      </c>
      <c r="E968" s="21" t="str">
        <f>VLOOKUP(D968,'De Para Categoria'!A:B,2,0)</f>
        <v>Outros</v>
      </c>
      <c r="F968" s="31">
        <v>500</v>
      </c>
    </row>
    <row r="969" spans="1:6" x14ac:dyDescent="0.25">
      <c r="A969" s="26">
        <v>44900</v>
      </c>
      <c r="B969" s="15" t="str">
        <f t="shared" si="15"/>
        <v>12/2022</v>
      </c>
      <c r="C969" s="3" t="s">
        <v>616</v>
      </c>
      <c r="D969" t="s">
        <v>549</v>
      </c>
      <c r="E969" s="21" t="str">
        <f>VLOOKUP(D969,'De Para Categoria'!A:B,2,0)</f>
        <v>Outros</v>
      </c>
      <c r="F969" s="31">
        <v>10.91</v>
      </c>
    </row>
    <row r="970" spans="1:6" x14ac:dyDescent="0.25">
      <c r="A970" s="26">
        <v>44895</v>
      </c>
      <c r="B970" s="15" t="str">
        <f t="shared" si="15"/>
        <v>11/2022</v>
      </c>
      <c r="C970" s="3" t="s">
        <v>616</v>
      </c>
      <c r="D970" t="s">
        <v>198</v>
      </c>
      <c r="E970" s="21" t="str">
        <f>VLOOKUP(D970,'De Para Categoria'!A:B,2,0)</f>
        <v>Outros</v>
      </c>
      <c r="F970" s="31">
        <v>5</v>
      </c>
    </row>
    <row r="971" spans="1:6" x14ac:dyDescent="0.25">
      <c r="A971" s="26">
        <v>44895</v>
      </c>
      <c r="B971" s="15" t="str">
        <f t="shared" si="15"/>
        <v>11/2022</v>
      </c>
      <c r="C971" s="3" t="s">
        <v>616</v>
      </c>
      <c r="D971" t="s">
        <v>134</v>
      </c>
      <c r="E971" s="21" t="str">
        <f>VLOOKUP(D971,'De Para Categoria'!A:B,2,0)</f>
        <v>Outros</v>
      </c>
      <c r="F971" s="31">
        <v>10.99</v>
      </c>
    </row>
    <row r="972" spans="1:6" x14ac:dyDescent="0.25">
      <c r="A972" s="26">
        <v>44895</v>
      </c>
      <c r="B972" s="15" t="str">
        <f t="shared" si="15"/>
        <v>11/2022</v>
      </c>
      <c r="C972" s="3" t="s">
        <v>616</v>
      </c>
      <c r="D972" t="s">
        <v>82</v>
      </c>
      <c r="E972" s="21" t="str">
        <f>VLOOKUP(D972,'De Para Categoria'!A:B,2,0)</f>
        <v>Comida Fora</v>
      </c>
      <c r="F972" s="31">
        <v>29.81</v>
      </c>
    </row>
    <row r="973" spans="1:6" x14ac:dyDescent="0.25">
      <c r="A973" s="26">
        <v>44895</v>
      </c>
      <c r="B973" s="15" t="str">
        <f t="shared" si="15"/>
        <v>11/2022</v>
      </c>
      <c r="C973" s="3" t="s">
        <v>616</v>
      </c>
      <c r="D973" t="s">
        <v>209</v>
      </c>
      <c r="E973" s="21" t="str">
        <f>VLOOKUP(D973,'De Para Categoria'!A:B,2,0)</f>
        <v>Outros</v>
      </c>
      <c r="F973" s="31">
        <v>62.95</v>
      </c>
    </row>
    <row r="974" spans="1:6" x14ac:dyDescent="0.25">
      <c r="A974" s="26">
        <v>44895</v>
      </c>
      <c r="B974" s="15" t="str">
        <f t="shared" si="15"/>
        <v>11/2022</v>
      </c>
      <c r="C974" s="3" t="s">
        <v>616</v>
      </c>
      <c r="D974" t="s">
        <v>550</v>
      </c>
      <c r="E974" s="21" t="str">
        <f>VLOOKUP(D974,'De Para Categoria'!A:B,2,0)</f>
        <v>Outros</v>
      </c>
      <c r="F974" s="31">
        <v>110.84</v>
      </c>
    </row>
    <row r="975" spans="1:6" x14ac:dyDescent="0.25">
      <c r="A975" s="26">
        <v>44895</v>
      </c>
      <c r="B975" s="15" t="str">
        <f t="shared" si="15"/>
        <v>11/2022</v>
      </c>
      <c r="C975" s="3" t="s">
        <v>616</v>
      </c>
      <c r="D975" t="s">
        <v>122</v>
      </c>
      <c r="E975" s="21" t="str">
        <f>VLOOKUP(D975,'De Para Categoria'!A:B,2,0)</f>
        <v>Outros</v>
      </c>
      <c r="F975" s="31">
        <v>25.82</v>
      </c>
    </row>
    <row r="976" spans="1:6" x14ac:dyDescent="0.25">
      <c r="A976" s="26">
        <v>44895</v>
      </c>
      <c r="B976" s="15" t="str">
        <f t="shared" si="15"/>
        <v>11/2022</v>
      </c>
      <c r="C976" s="3" t="s">
        <v>616</v>
      </c>
      <c r="D976" t="s">
        <v>440</v>
      </c>
      <c r="E976" s="21" t="str">
        <f>VLOOKUP(D976,'De Para Categoria'!A:B,2,0)</f>
        <v>Outros</v>
      </c>
      <c r="F976" s="31">
        <v>33</v>
      </c>
    </row>
    <row r="977" spans="1:6" x14ac:dyDescent="0.25">
      <c r="A977" s="26">
        <v>44891</v>
      </c>
      <c r="B977" s="15" t="str">
        <f t="shared" si="15"/>
        <v>11/2022</v>
      </c>
      <c r="C977" s="3" t="s">
        <v>616</v>
      </c>
      <c r="D977" t="s">
        <v>551</v>
      </c>
      <c r="E977" s="21" t="str">
        <f>VLOOKUP(D977,'De Para Categoria'!A:B,2,0)</f>
        <v>Comida Fora</v>
      </c>
      <c r="F977" s="31">
        <v>19.899999999999999</v>
      </c>
    </row>
    <row r="978" spans="1:6" x14ac:dyDescent="0.25">
      <c r="A978" s="26">
        <v>44891</v>
      </c>
      <c r="B978" s="15" t="str">
        <f t="shared" si="15"/>
        <v>11/2022</v>
      </c>
      <c r="C978" s="3" t="s">
        <v>616</v>
      </c>
      <c r="D978" t="s">
        <v>130</v>
      </c>
      <c r="E978" s="21" t="str">
        <f>VLOOKUP(D978,'De Para Categoria'!A:B,2,0)</f>
        <v>Comida Fora</v>
      </c>
      <c r="F978" s="31">
        <v>96.47</v>
      </c>
    </row>
    <row r="979" spans="1:6" x14ac:dyDescent="0.25">
      <c r="A979" s="26">
        <v>44888</v>
      </c>
      <c r="B979" s="15" t="str">
        <f t="shared" si="15"/>
        <v>11/2022</v>
      </c>
      <c r="C979" s="3" t="s">
        <v>616</v>
      </c>
      <c r="D979" t="s">
        <v>552</v>
      </c>
      <c r="E979" s="21" t="str">
        <f>VLOOKUP(D979,'De Para Categoria'!A:B,2,0)</f>
        <v>Transporte</v>
      </c>
      <c r="F979" s="31">
        <v>6.5</v>
      </c>
    </row>
    <row r="980" spans="1:6" x14ac:dyDescent="0.25">
      <c r="A980" s="26">
        <v>44887</v>
      </c>
      <c r="B980" s="15" t="str">
        <f t="shared" si="15"/>
        <v>11/2022</v>
      </c>
      <c r="C980" s="3" t="s">
        <v>616</v>
      </c>
      <c r="D980" t="s">
        <v>553</v>
      </c>
      <c r="E980" s="21" t="str">
        <f>VLOOKUP(D980,'De Para Categoria'!A:B,2,0)</f>
        <v>Comida Fora</v>
      </c>
      <c r="F980" s="31">
        <v>19.96</v>
      </c>
    </row>
    <row r="981" spans="1:6" x14ac:dyDescent="0.25">
      <c r="A981" s="26">
        <v>44887</v>
      </c>
      <c r="B981" s="15" t="str">
        <f t="shared" si="15"/>
        <v>11/2022</v>
      </c>
      <c r="C981" s="3" t="s">
        <v>616</v>
      </c>
      <c r="D981" t="s">
        <v>67</v>
      </c>
      <c r="E981" s="21" t="str">
        <f>VLOOKUP(D981,'De Para Categoria'!A:B,2,0)</f>
        <v>Outros</v>
      </c>
      <c r="F981" s="31">
        <v>29.8</v>
      </c>
    </row>
    <row r="982" spans="1:6" x14ac:dyDescent="0.25">
      <c r="A982" s="26">
        <v>44887</v>
      </c>
      <c r="B982" s="15" t="str">
        <f t="shared" si="15"/>
        <v>11/2022</v>
      </c>
      <c r="C982" s="3" t="s">
        <v>616</v>
      </c>
      <c r="D982" t="s">
        <v>209</v>
      </c>
      <c r="E982" s="21" t="str">
        <f>VLOOKUP(D982,'De Para Categoria'!A:B,2,0)</f>
        <v>Outros</v>
      </c>
      <c r="F982" s="31">
        <v>69.98</v>
      </c>
    </row>
    <row r="983" spans="1:6" x14ac:dyDescent="0.25">
      <c r="A983" s="15">
        <v>44886</v>
      </c>
      <c r="B983" s="15" t="str">
        <f t="shared" si="15"/>
        <v>11/2022</v>
      </c>
      <c r="C983" s="27" t="str">
        <f t="shared" ref="C983:C1044" si="16">"11/2022"</f>
        <v>11/2022</v>
      </c>
      <c r="D983" s="10" t="s">
        <v>27</v>
      </c>
      <c r="E983" s="21" t="str">
        <f>VLOOKUP(D983,'De Para Categoria'!A:B,2,0)</f>
        <v>Mercado</v>
      </c>
      <c r="F983" s="30">
        <v>145.04</v>
      </c>
    </row>
    <row r="984" spans="1:6" x14ac:dyDescent="0.25">
      <c r="A984" s="15">
        <v>44885</v>
      </c>
      <c r="B984" s="15" t="str">
        <f t="shared" si="15"/>
        <v>11/2022</v>
      </c>
      <c r="C984" s="27" t="str">
        <f t="shared" si="16"/>
        <v>11/2022</v>
      </c>
      <c r="D984" s="10" t="s">
        <v>555</v>
      </c>
      <c r="E984" s="21" t="str">
        <f>VLOOKUP(D984,'De Para Categoria'!A:B,2,0)</f>
        <v>Comida Fora</v>
      </c>
      <c r="F984" s="30">
        <v>42.49</v>
      </c>
    </row>
    <row r="985" spans="1:6" x14ac:dyDescent="0.25">
      <c r="A985" s="15">
        <v>44885</v>
      </c>
      <c r="B985" s="15" t="str">
        <f t="shared" si="15"/>
        <v>11/2022</v>
      </c>
      <c r="C985" s="27" t="str">
        <f t="shared" si="16"/>
        <v>11/2022</v>
      </c>
      <c r="D985" s="10" t="s">
        <v>556</v>
      </c>
      <c r="E985" s="21" t="str">
        <f>VLOOKUP(D985,'De Para Categoria'!A:B,2,0)</f>
        <v>Comida Fora</v>
      </c>
      <c r="F985" s="30">
        <v>38</v>
      </c>
    </row>
    <row r="986" spans="1:6" x14ac:dyDescent="0.25">
      <c r="A986" s="15">
        <v>44885</v>
      </c>
      <c r="B986" s="15" t="str">
        <f t="shared" si="15"/>
        <v>11/2022</v>
      </c>
      <c r="C986" s="27" t="str">
        <f t="shared" si="16"/>
        <v>11/2022</v>
      </c>
      <c r="D986" s="10" t="s">
        <v>555</v>
      </c>
      <c r="E986" s="21" t="str">
        <f>VLOOKUP(D986,'De Para Categoria'!A:B,2,0)</f>
        <v>Comida Fora</v>
      </c>
      <c r="F986" s="30">
        <v>11</v>
      </c>
    </row>
    <row r="987" spans="1:6" x14ac:dyDescent="0.25">
      <c r="A987" s="15">
        <v>44885</v>
      </c>
      <c r="B987" s="15" t="str">
        <f t="shared" si="15"/>
        <v>11/2022</v>
      </c>
      <c r="C987" s="27" t="str">
        <f t="shared" si="16"/>
        <v>11/2022</v>
      </c>
      <c r="D987" s="10" t="s">
        <v>555</v>
      </c>
      <c r="E987" s="21" t="str">
        <f>VLOOKUP(D987,'De Para Categoria'!A:B,2,0)</f>
        <v>Comida Fora</v>
      </c>
      <c r="F987" s="30">
        <v>41.9</v>
      </c>
    </row>
    <row r="988" spans="1:6" x14ac:dyDescent="0.25">
      <c r="A988" s="15">
        <v>44884</v>
      </c>
      <c r="B988" s="15" t="str">
        <f t="shared" si="15"/>
        <v>11/2022</v>
      </c>
      <c r="C988" s="27" t="str">
        <f t="shared" si="16"/>
        <v>11/2022</v>
      </c>
      <c r="D988" s="10" t="s">
        <v>479</v>
      </c>
      <c r="E988" s="21" t="str">
        <f>VLOOKUP(D988,'De Para Categoria'!A:B,2,0)</f>
        <v>Outros</v>
      </c>
      <c r="F988" s="30">
        <v>38.28</v>
      </c>
    </row>
    <row r="989" spans="1:6" x14ac:dyDescent="0.25">
      <c r="A989" s="15">
        <v>44883</v>
      </c>
      <c r="B989" s="15" t="str">
        <f t="shared" si="15"/>
        <v>11/2022</v>
      </c>
      <c r="C989" s="27" t="str">
        <f t="shared" si="16"/>
        <v>11/2022</v>
      </c>
      <c r="D989" s="10" t="s">
        <v>557</v>
      </c>
      <c r="E989" s="21" t="str">
        <f>VLOOKUP(D989,'De Para Categoria'!A:B,2,0)</f>
        <v>Comida Fora</v>
      </c>
      <c r="F989" s="30">
        <v>84.7</v>
      </c>
    </row>
    <row r="990" spans="1:6" x14ac:dyDescent="0.25">
      <c r="A990" s="15">
        <v>44883</v>
      </c>
      <c r="B990" s="15" t="str">
        <f t="shared" si="15"/>
        <v>11/2022</v>
      </c>
      <c r="C990" s="27" t="str">
        <f t="shared" si="16"/>
        <v>11/2022</v>
      </c>
      <c r="D990" s="10" t="s">
        <v>558</v>
      </c>
      <c r="E990" s="21" t="str">
        <f>VLOOKUP(D990,'De Para Categoria'!A:B,2,0)</f>
        <v>Outros</v>
      </c>
      <c r="F990" s="30">
        <v>10.5</v>
      </c>
    </row>
    <row r="991" spans="1:6" x14ac:dyDescent="0.25">
      <c r="A991" s="15">
        <v>44882</v>
      </c>
      <c r="B991" s="15" t="str">
        <f t="shared" si="15"/>
        <v>11/2022</v>
      </c>
      <c r="C991" s="27" t="str">
        <f t="shared" si="16"/>
        <v>11/2022</v>
      </c>
      <c r="D991" s="10" t="s">
        <v>559</v>
      </c>
      <c r="E991" s="21" t="str">
        <f>VLOOKUP(D991,'De Para Categoria'!A:B,2,0)</f>
        <v>Outros</v>
      </c>
      <c r="F991" s="30">
        <v>62</v>
      </c>
    </row>
    <row r="992" spans="1:6" x14ac:dyDescent="0.25">
      <c r="A992" s="15">
        <v>44882</v>
      </c>
      <c r="B992" s="15" t="str">
        <f t="shared" si="15"/>
        <v>11/2022</v>
      </c>
      <c r="C992" s="27" t="str">
        <f t="shared" si="16"/>
        <v>11/2022</v>
      </c>
      <c r="D992" s="10" t="s">
        <v>560</v>
      </c>
      <c r="E992" s="21" t="str">
        <f>VLOOKUP(D992,'De Para Categoria'!A:B,2,0)</f>
        <v>Comida Fora</v>
      </c>
      <c r="F992" s="30">
        <v>174.08</v>
      </c>
    </row>
    <row r="993" spans="1:6" x14ac:dyDescent="0.25">
      <c r="A993" s="15">
        <v>44882</v>
      </c>
      <c r="B993" s="15" t="str">
        <f t="shared" si="15"/>
        <v>11/2022</v>
      </c>
      <c r="C993" s="27" t="str">
        <f t="shared" si="16"/>
        <v>11/2022</v>
      </c>
      <c r="D993" s="10" t="s">
        <v>561</v>
      </c>
      <c r="E993" s="21" t="str">
        <f>VLOOKUP(D993,'De Para Categoria'!A:B,2,0)</f>
        <v>Comida Fora</v>
      </c>
      <c r="F993" s="30">
        <v>12</v>
      </c>
    </row>
    <row r="994" spans="1:6" x14ac:dyDescent="0.25">
      <c r="A994" s="15">
        <v>44881</v>
      </c>
      <c r="B994" s="15" t="str">
        <f t="shared" si="15"/>
        <v>11/2022</v>
      </c>
      <c r="C994" s="27" t="str">
        <f t="shared" si="16"/>
        <v>11/2022</v>
      </c>
      <c r="D994" s="10" t="s">
        <v>273</v>
      </c>
      <c r="E994" s="21" t="str">
        <f>VLOOKUP(D994,'De Para Categoria'!A:B,2,0)</f>
        <v>Comida Fora</v>
      </c>
      <c r="F994" s="30">
        <v>31</v>
      </c>
    </row>
    <row r="995" spans="1:6" x14ac:dyDescent="0.25">
      <c r="A995" s="15">
        <v>44880</v>
      </c>
      <c r="B995" s="15" t="str">
        <f t="shared" si="15"/>
        <v>11/2022</v>
      </c>
      <c r="C995" s="27" t="str">
        <f t="shared" si="16"/>
        <v>11/2022</v>
      </c>
      <c r="D995" s="10" t="s">
        <v>562</v>
      </c>
      <c r="E995" s="21" t="str">
        <f>VLOOKUP(D995,'De Para Categoria'!A:B,2,0)</f>
        <v>Lazer</v>
      </c>
      <c r="F995" s="30">
        <v>100</v>
      </c>
    </row>
    <row r="996" spans="1:6" x14ac:dyDescent="0.25">
      <c r="A996" s="15">
        <v>44880</v>
      </c>
      <c r="B996" s="15" t="str">
        <f t="shared" si="15"/>
        <v>11/2022</v>
      </c>
      <c r="C996" s="27" t="str">
        <f t="shared" si="16"/>
        <v>11/2022</v>
      </c>
      <c r="D996" s="10" t="s">
        <v>563</v>
      </c>
      <c r="E996" s="21" t="str">
        <f>VLOOKUP(D996,'De Para Categoria'!A:B,2,0)</f>
        <v>Lazer</v>
      </c>
      <c r="F996" s="30">
        <v>140</v>
      </c>
    </row>
    <row r="997" spans="1:6" x14ac:dyDescent="0.25">
      <c r="A997" s="15">
        <v>44879</v>
      </c>
      <c r="B997" s="15" t="str">
        <f t="shared" si="15"/>
        <v>11/2022</v>
      </c>
      <c r="C997" s="27" t="str">
        <f t="shared" si="16"/>
        <v>11/2022</v>
      </c>
      <c r="D997" s="10" t="s">
        <v>564</v>
      </c>
      <c r="E997" s="21" t="str">
        <f>VLOOKUP(D997,'De Para Categoria'!A:B,2,0)</f>
        <v>Comida Fora</v>
      </c>
      <c r="F997" s="30">
        <v>24</v>
      </c>
    </row>
    <row r="998" spans="1:6" x14ac:dyDescent="0.25">
      <c r="A998" s="15">
        <v>44879</v>
      </c>
      <c r="B998" s="15" t="str">
        <f t="shared" si="15"/>
        <v>11/2022</v>
      </c>
      <c r="C998" s="27" t="str">
        <f t="shared" si="16"/>
        <v>11/2022</v>
      </c>
      <c r="D998" s="10" t="s">
        <v>496</v>
      </c>
      <c r="E998" s="21" t="str">
        <f>VLOOKUP(D998,'De Para Categoria'!A:B,2,0)</f>
        <v>Mercado</v>
      </c>
      <c r="F998" s="30">
        <v>30.15</v>
      </c>
    </row>
    <row r="999" spans="1:6" x14ac:dyDescent="0.25">
      <c r="A999" s="15">
        <v>44879</v>
      </c>
      <c r="B999" s="15" t="str">
        <f t="shared" si="15"/>
        <v>11/2022</v>
      </c>
      <c r="C999" s="27" t="str">
        <f t="shared" si="16"/>
        <v>11/2022</v>
      </c>
      <c r="D999" s="10" t="s">
        <v>27</v>
      </c>
      <c r="E999" s="21" t="str">
        <f>VLOOKUP(D999,'De Para Categoria'!A:B,2,0)</f>
        <v>Mercado</v>
      </c>
      <c r="F999" s="30">
        <v>103.75</v>
      </c>
    </row>
    <row r="1000" spans="1:6" x14ac:dyDescent="0.25">
      <c r="A1000" s="15">
        <v>44879</v>
      </c>
      <c r="B1000" s="15" t="str">
        <f t="shared" si="15"/>
        <v>11/2022</v>
      </c>
      <c r="C1000" s="27" t="str">
        <f t="shared" si="16"/>
        <v>11/2022</v>
      </c>
      <c r="D1000" s="10" t="s">
        <v>521</v>
      </c>
      <c r="E1000" s="21" t="str">
        <f>VLOOKUP(D1000,'De Para Categoria'!A:B,2,0)</f>
        <v>Outros</v>
      </c>
      <c r="F1000" s="30">
        <v>9</v>
      </c>
    </row>
    <row r="1001" spans="1:6" x14ac:dyDescent="0.25">
      <c r="A1001" s="15">
        <v>44879</v>
      </c>
      <c r="B1001" s="15" t="str">
        <f t="shared" si="15"/>
        <v>11/2022</v>
      </c>
      <c r="C1001" s="27" t="str">
        <f t="shared" si="16"/>
        <v>11/2022</v>
      </c>
      <c r="D1001" s="10" t="s">
        <v>565</v>
      </c>
      <c r="E1001" s="21" t="str">
        <f>VLOOKUP(D1001,'De Para Categoria'!A:B,2,0)</f>
        <v>Comida Fora</v>
      </c>
      <c r="F1001" s="30">
        <v>90.5</v>
      </c>
    </row>
    <row r="1002" spans="1:6" x14ac:dyDescent="0.25">
      <c r="A1002" s="15">
        <v>44879</v>
      </c>
      <c r="B1002" s="15" t="str">
        <f t="shared" si="15"/>
        <v>11/2022</v>
      </c>
      <c r="C1002" s="27" t="str">
        <f t="shared" si="16"/>
        <v>11/2022</v>
      </c>
      <c r="D1002" s="10" t="s">
        <v>566</v>
      </c>
      <c r="E1002" s="21" t="str">
        <f>VLOOKUP(D1002,'De Para Categoria'!A:B,2,0)</f>
        <v>Outros</v>
      </c>
      <c r="F1002" s="30">
        <v>479.14</v>
      </c>
    </row>
    <row r="1003" spans="1:6" x14ac:dyDescent="0.25">
      <c r="A1003" s="15">
        <v>44878</v>
      </c>
      <c r="B1003" s="15" t="str">
        <f t="shared" si="15"/>
        <v>11/2022</v>
      </c>
      <c r="C1003" s="27" t="str">
        <f t="shared" si="16"/>
        <v>11/2022</v>
      </c>
      <c r="D1003" s="10" t="s">
        <v>567</v>
      </c>
      <c r="E1003" s="21" t="str">
        <f>VLOOKUP(D1003,'De Para Categoria'!A:B,2,0)</f>
        <v>Comida Fora</v>
      </c>
      <c r="F1003" s="30">
        <v>80</v>
      </c>
    </row>
    <row r="1004" spans="1:6" x14ac:dyDescent="0.25">
      <c r="A1004" s="15">
        <v>44877</v>
      </c>
      <c r="B1004" s="15" t="str">
        <f t="shared" si="15"/>
        <v>11/2022</v>
      </c>
      <c r="C1004" s="27" t="str">
        <f t="shared" si="16"/>
        <v>11/2022</v>
      </c>
      <c r="D1004" s="10" t="s">
        <v>568</v>
      </c>
      <c r="E1004" s="21" t="str">
        <f>VLOOKUP(D1004,'De Para Categoria'!A:B,2,0)</f>
        <v>Outros</v>
      </c>
      <c r="F1004" s="30">
        <v>56</v>
      </c>
    </row>
    <row r="1005" spans="1:6" x14ac:dyDescent="0.25">
      <c r="A1005" s="15">
        <v>44877</v>
      </c>
      <c r="B1005" s="15" t="str">
        <f t="shared" si="15"/>
        <v>11/2022</v>
      </c>
      <c r="C1005" s="27" t="str">
        <f t="shared" si="16"/>
        <v>11/2022</v>
      </c>
      <c r="D1005" s="10" t="s">
        <v>569</v>
      </c>
      <c r="E1005" s="21" t="str">
        <f>VLOOKUP(D1005,'De Para Categoria'!A:B,2,0)</f>
        <v>Comida Fora</v>
      </c>
      <c r="F1005" s="30">
        <v>25</v>
      </c>
    </row>
    <row r="1006" spans="1:6" x14ac:dyDescent="0.25">
      <c r="A1006" s="15">
        <v>44876</v>
      </c>
      <c r="B1006" s="15" t="str">
        <f t="shared" si="15"/>
        <v>11/2022</v>
      </c>
      <c r="C1006" s="27" t="str">
        <f t="shared" si="16"/>
        <v>11/2022</v>
      </c>
      <c r="D1006" s="10" t="s">
        <v>47</v>
      </c>
      <c r="E1006" s="21" t="str">
        <f>VLOOKUP(D1006,'De Para Categoria'!A:B,2,0)</f>
        <v>Comida Fora</v>
      </c>
      <c r="F1006" s="30">
        <v>180.51</v>
      </c>
    </row>
    <row r="1007" spans="1:6" x14ac:dyDescent="0.25">
      <c r="A1007" s="15">
        <v>44875</v>
      </c>
      <c r="B1007" s="15" t="str">
        <f t="shared" si="15"/>
        <v>11/2022</v>
      </c>
      <c r="C1007" s="27" t="str">
        <f t="shared" si="16"/>
        <v>11/2022</v>
      </c>
      <c r="D1007" s="10" t="s">
        <v>426</v>
      </c>
      <c r="E1007" s="21" t="str">
        <f>VLOOKUP(D1007,'De Para Categoria'!A:B,2,0)</f>
        <v>Transporte</v>
      </c>
      <c r="F1007" s="30">
        <v>171.62</v>
      </c>
    </row>
    <row r="1008" spans="1:6" x14ac:dyDescent="0.25">
      <c r="A1008" s="15">
        <v>44875</v>
      </c>
      <c r="B1008" s="15" t="str">
        <f t="shared" si="15"/>
        <v>11/2022</v>
      </c>
      <c r="C1008" s="27" t="str">
        <f t="shared" si="16"/>
        <v>11/2022</v>
      </c>
      <c r="D1008" s="10" t="s">
        <v>82</v>
      </c>
      <c r="E1008" s="21" t="str">
        <f>VLOOKUP(D1008,'De Para Categoria'!A:B,2,0)</f>
        <v>Comida Fora</v>
      </c>
      <c r="F1008" s="30">
        <v>42.35</v>
      </c>
    </row>
    <row r="1009" spans="1:6" x14ac:dyDescent="0.25">
      <c r="A1009" s="15">
        <v>44874</v>
      </c>
      <c r="B1009" s="15" t="str">
        <f t="shared" si="15"/>
        <v>11/2022</v>
      </c>
      <c r="C1009" s="27" t="str">
        <f t="shared" si="16"/>
        <v>11/2022</v>
      </c>
      <c r="D1009" s="10" t="s">
        <v>570</v>
      </c>
      <c r="E1009" s="21" t="str">
        <f>VLOOKUP(D1009,'De Para Categoria'!A:B,2,0)</f>
        <v>Outros</v>
      </c>
      <c r="F1009" s="30">
        <v>8.68</v>
      </c>
    </row>
    <row r="1010" spans="1:6" x14ac:dyDescent="0.25">
      <c r="A1010" s="15">
        <v>44874</v>
      </c>
      <c r="B1010" s="15" t="str">
        <f t="shared" si="15"/>
        <v>11/2022</v>
      </c>
      <c r="C1010" s="27" t="str">
        <f t="shared" si="16"/>
        <v>11/2022</v>
      </c>
      <c r="D1010" s="10" t="s">
        <v>201</v>
      </c>
      <c r="E1010" s="21" t="str">
        <f>VLOOKUP(D1010,'De Para Categoria'!A:B,2,0)</f>
        <v>Transporte</v>
      </c>
      <c r="F1010" s="30">
        <v>3</v>
      </c>
    </row>
    <row r="1011" spans="1:6" x14ac:dyDescent="0.25">
      <c r="A1011" s="15">
        <v>44874</v>
      </c>
      <c r="B1011" s="15" t="str">
        <f t="shared" si="15"/>
        <v>11/2022</v>
      </c>
      <c r="C1011" s="27" t="str">
        <f t="shared" si="16"/>
        <v>11/2022</v>
      </c>
      <c r="D1011" s="10" t="s">
        <v>201</v>
      </c>
      <c r="E1011" s="21" t="str">
        <f>VLOOKUP(D1011,'De Para Categoria'!A:B,2,0)</f>
        <v>Transporte</v>
      </c>
      <c r="F1011" s="30">
        <v>8.99</v>
      </c>
    </row>
    <row r="1012" spans="1:6" x14ac:dyDescent="0.25">
      <c r="A1012" s="15">
        <v>44873</v>
      </c>
      <c r="B1012" s="15" t="str">
        <f t="shared" si="15"/>
        <v>11/2022</v>
      </c>
      <c r="C1012" s="27" t="str">
        <f t="shared" si="16"/>
        <v>11/2022</v>
      </c>
      <c r="D1012" s="10" t="s">
        <v>571</v>
      </c>
      <c r="E1012" s="21" t="str">
        <f>VLOOKUP(D1012,'De Para Categoria'!A:B,2,0)</f>
        <v>Outros</v>
      </c>
      <c r="F1012" s="30">
        <v>38.9</v>
      </c>
    </row>
    <row r="1013" spans="1:6" x14ac:dyDescent="0.25">
      <c r="A1013" s="15">
        <v>44873</v>
      </c>
      <c r="B1013" s="15" t="str">
        <f t="shared" si="15"/>
        <v>11/2022</v>
      </c>
      <c r="C1013" s="27" t="str">
        <f t="shared" si="16"/>
        <v>11/2022</v>
      </c>
      <c r="D1013" s="10" t="s">
        <v>572</v>
      </c>
      <c r="E1013" s="21" t="str">
        <f>VLOOKUP(D1013,'De Para Categoria'!A:B,2,0)</f>
        <v>Outros</v>
      </c>
      <c r="F1013" s="30">
        <v>50</v>
      </c>
    </row>
    <row r="1014" spans="1:6" x14ac:dyDescent="0.25">
      <c r="A1014" s="15">
        <v>44873</v>
      </c>
      <c r="B1014" s="15" t="str">
        <f t="shared" si="15"/>
        <v>11/2022</v>
      </c>
      <c r="C1014" s="27" t="str">
        <f t="shared" si="16"/>
        <v>11/2022</v>
      </c>
      <c r="D1014" s="10" t="s">
        <v>277</v>
      </c>
      <c r="E1014" s="21" t="str">
        <f>VLOOKUP(D1014,'De Para Categoria'!A:B,2,0)</f>
        <v>Mercado</v>
      </c>
      <c r="F1014" s="30">
        <v>16.239999999999998</v>
      </c>
    </row>
    <row r="1015" spans="1:6" x14ac:dyDescent="0.25">
      <c r="A1015" s="15">
        <v>44873</v>
      </c>
      <c r="B1015" s="15" t="str">
        <f t="shared" si="15"/>
        <v>11/2022</v>
      </c>
      <c r="C1015" s="27" t="str">
        <f t="shared" si="16"/>
        <v>11/2022</v>
      </c>
      <c r="D1015" s="10" t="s">
        <v>415</v>
      </c>
      <c r="E1015" s="21" t="str">
        <f>VLOOKUP(D1015,'De Para Categoria'!A:B,2,0)</f>
        <v>Farmácia</v>
      </c>
      <c r="F1015" s="30">
        <v>11.99</v>
      </c>
    </row>
    <row r="1016" spans="1:6" x14ac:dyDescent="0.25">
      <c r="A1016" s="15">
        <v>44872</v>
      </c>
      <c r="B1016" s="15" t="str">
        <f t="shared" si="15"/>
        <v>11/2022</v>
      </c>
      <c r="C1016" s="27" t="str">
        <f t="shared" si="16"/>
        <v>11/2022</v>
      </c>
      <c r="D1016" s="10" t="s">
        <v>418</v>
      </c>
      <c r="E1016" s="21" t="str">
        <f>VLOOKUP(D1016,'De Para Categoria'!A:B,2,0)</f>
        <v>Comida Fora</v>
      </c>
      <c r="F1016" s="30">
        <v>21.5</v>
      </c>
    </row>
    <row r="1017" spans="1:6" x14ac:dyDescent="0.25">
      <c r="A1017" s="15">
        <v>44872</v>
      </c>
      <c r="B1017" s="15" t="str">
        <f t="shared" si="15"/>
        <v>11/2022</v>
      </c>
      <c r="C1017" s="27" t="str">
        <f t="shared" si="16"/>
        <v>11/2022</v>
      </c>
      <c r="D1017" s="10" t="s">
        <v>201</v>
      </c>
      <c r="E1017" s="21" t="str">
        <f>VLOOKUP(D1017,'De Para Categoria'!A:B,2,0)</f>
        <v>Transporte</v>
      </c>
      <c r="F1017" s="30">
        <v>10.99</v>
      </c>
    </row>
    <row r="1018" spans="1:6" x14ac:dyDescent="0.25">
      <c r="A1018" s="15">
        <v>44871</v>
      </c>
      <c r="B1018" s="15" t="str">
        <f t="shared" si="15"/>
        <v>11/2022</v>
      </c>
      <c r="C1018" s="27" t="str">
        <f t="shared" si="16"/>
        <v>11/2022</v>
      </c>
      <c r="D1018" s="10" t="s">
        <v>277</v>
      </c>
      <c r="E1018" s="21" t="str">
        <f>VLOOKUP(D1018,'De Para Categoria'!A:B,2,0)</f>
        <v>Mercado</v>
      </c>
      <c r="F1018" s="30">
        <v>38</v>
      </c>
    </row>
    <row r="1019" spans="1:6" x14ac:dyDescent="0.25">
      <c r="A1019" s="15">
        <v>44871</v>
      </c>
      <c r="B1019" s="15" t="str">
        <f t="shared" si="15"/>
        <v>11/2022</v>
      </c>
      <c r="C1019" s="27" t="str">
        <f t="shared" si="16"/>
        <v>11/2022</v>
      </c>
      <c r="D1019" s="10" t="s">
        <v>27</v>
      </c>
      <c r="E1019" s="21" t="str">
        <f>VLOOKUP(D1019,'De Para Categoria'!A:B,2,0)</f>
        <v>Mercado</v>
      </c>
      <c r="F1019" s="30">
        <v>20.170000000000002</v>
      </c>
    </row>
    <row r="1020" spans="1:6" x14ac:dyDescent="0.25">
      <c r="A1020" s="15">
        <v>44869</v>
      </c>
      <c r="B1020" s="15" t="str">
        <f t="shared" si="15"/>
        <v>11/2022</v>
      </c>
      <c r="C1020" s="27" t="str">
        <f t="shared" si="16"/>
        <v>11/2022</v>
      </c>
      <c r="D1020" s="10" t="s">
        <v>279</v>
      </c>
      <c r="E1020" s="21" t="str">
        <f>VLOOKUP(D1020,'De Para Categoria'!A:B,2,0)</f>
        <v>Comida Fora</v>
      </c>
      <c r="F1020" s="30">
        <v>30.36</v>
      </c>
    </row>
    <row r="1021" spans="1:6" x14ac:dyDescent="0.25">
      <c r="A1021" s="15">
        <v>44869</v>
      </c>
      <c r="B1021" s="15" t="str">
        <f t="shared" si="15"/>
        <v>11/2022</v>
      </c>
      <c r="C1021" s="27" t="str">
        <f t="shared" si="16"/>
        <v>11/2022</v>
      </c>
      <c r="D1021" s="10" t="s">
        <v>234</v>
      </c>
      <c r="E1021" s="21" t="str">
        <f>VLOOKUP(D1021,'De Para Categoria'!A:B,2,0)</f>
        <v>Academia</v>
      </c>
      <c r="F1021" s="30">
        <v>69.900000000000006</v>
      </c>
    </row>
    <row r="1022" spans="1:6" x14ac:dyDescent="0.25">
      <c r="A1022" s="15">
        <v>44869</v>
      </c>
      <c r="B1022" s="15" t="str">
        <f t="shared" si="15"/>
        <v>11/2022</v>
      </c>
      <c r="C1022" s="27" t="str">
        <f t="shared" si="16"/>
        <v>11/2022</v>
      </c>
      <c r="D1022" s="10" t="s">
        <v>573</v>
      </c>
      <c r="E1022" s="21" t="str">
        <f>VLOOKUP(D1022,'De Para Categoria'!A:B,2,0)</f>
        <v>Comida Fora</v>
      </c>
      <c r="F1022" s="30">
        <v>78</v>
      </c>
    </row>
    <row r="1023" spans="1:6" x14ac:dyDescent="0.25">
      <c r="A1023" s="15">
        <v>44869</v>
      </c>
      <c r="B1023" s="15" t="str">
        <f t="shared" si="15"/>
        <v>11/2022</v>
      </c>
      <c r="C1023" s="27" t="str">
        <f t="shared" si="16"/>
        <v>11/2022</v>
      </c>
      <c r="D1023" s="10" t="s">
        <v>267</v>
      </c>
      <c r="E1023" s="21" t="str">
        <f>VLOOKUP(D1023,'De Para Categoria'!A:B,2,0)</f>
        <v>Streaming</v>
      </c>
      <c r="F1023" s="30">
        <v>55.9</v>
      </c>
    </row>
    <row r="1024" spans="1:6" x14ac:dyDescent="0.25">
      <c r="A1024" s="15">
        <v>44868</v>
      </c>
      <c r="B1024" s="15" t="str">
        <f t="shared" si="15"/>
        <v>11/2022</v>
      </c>
      <c r="C1024" s="27" t="str">
        <f t="shared" si="16"/>
        <v>11/2022</v>
      </c>
      <c r="D1024" s="10" t="s">
        <v>63</v>
      </c>
      <c r="E1024" s="21" t="str">
        <f>VLOOKUP(D1024,'De Para Categoria'!A:B,2,0)</f>
        <v>Comida Fora</v>
      </c>
      <c r="F1024" s="30">
        <v>35.25</v>
      </c>
    </row>
    <row r="1025" spans="1:6" x14ac:dyDescent="0.25">
      <c r="A1025" s="15">
        <v>44868</v>
      </c>
      <c r="B1025" s="15" t="str">
        <f t="shared" si="15"/>
        <v>11/2022</v>
      </c>
      <c r="C1025" s="27" t="str">
        <f t="shared" si="16"/>
        <v>11/2022</v>
      </c>
      <c r="D1025" s="10" t="s">
        <v>279</v>
      </c>
      <c r="E1025" s="21" t="str">
        <f>VLOOKUP(D1025,'De Para Categoria'!A:B,2,0)</f>
        <v>Comida Fora</v>
      </c>
      <c r="F1025" s="30">
        <v>2.96</v>
      </c>
    </row>
    <row r="1026" spans="1:6" x14ac:dyDescent="0.25">
      <c r="A1026" s="15">
        <v>44867</v>
      </c>
      <c r="B1026" s="15" t="str">
        <f t="shared" si="15"/>
        <v>11/2022</v>
      </c>
      <c r="C1026" s="27" t="str">
        <f t="shared" si="16"/>
        <v>11/2022</v>
      </c>
      <c r="D1026" s="10" t="s">
        <v>27</v>
      </c>
      <c r="E1026" s="21" t="str">
        <f>VLOOKUP(D1026,'De Para Categoria'!A:B,2,0)</f>
        <v>Mercado</v>
      </c>
      <c r="F1026" s="30">
        <v>241.23</v>
      </c>
    </row>
    <row r="1027" spans="1:6" x14ac:dyDescent="0.25">
      <c r="A1027" s="15">
        <v>44866</v>
      </c>
      <c r="B1027" s="15" t="str">
        <f t="shared" ref="B1027:B1090" si="17">MONTH(A1027)&amp;"/"&amp;YEAR(A1027)</f>
        <v>11/2022</v>
      </c>
      <c r="C1027" s="27" t="str">
        <f t="shared" si="16"/>
        <v>11/2022</v>
      </c>
      <c r="D1027" s="10" t="s">
        <v>63</v>
      </c>
      <c r="E1027" s="21" t="str">
        <f>VLOOKUP(D1027,'De Para Categoria'!A:B,2,0)</f>
        <v>Comida Fora</v>
      </c>
      <c r="F1027" s="30">
        <v>41.67</v>
      </c>
    </row>
    <row r="1028" spans="1:6" x14ac:dyDescent="0.25">
      <c r="A1028" s="15">
        <v>44866</v>
      </c>
      <c r="B1028" s="15" t="str">
        <f t="shared" si="17"/>
        <v>11/2022</v>
      </c>
      <c r="C1028" s="27" t="str">
        <f t="shared" si="16"/>
        <v>11/2022</v>
      </c>
      <c r="D1028" s="10" t="s">
        <v>234</v>
      </c>
      <c r="E1028" s="21" t="str">
        <f>VLOOKUP(D1028,'De Para Categoria'!A:B,2,0)</f>
        <v>Academia</v>
      </c>
      <c r="F1028" s="30">
        <v>69.900000000000006</v>
      </c>
    </row>
    <row r="1029" spans="1:6" x14ac:dyDescent="0.25">
      <c r="A1029" s="15">
        <v>44866</v>
      </c>
      <c r="B1029" s="15" t="str">
        <f t="shared" si="17"/>
        <v>11/2022</v>
      </c>
      <c r="C1029" s="27" t="str">
        <f t="shared" si="16"/>
        <v>11/2022</v>
      </c>
      <c r="D1029" s="10" t="s">
        <v>574</v>
      </c>
      <c r="E1029" s="21" t="str">
        <f>VLOOKUP(D1029,'De Para Categoria'!A:B,2,0)</f>
        <v>Comida Fora</v>
      </c>
      <c r="F1029" s="30">
        <v>48</v>
      </c>
    </row>
    <row r="1030" spans="1:6" x14ac:dyDescent="0.25">
      <c r="A1030" s="15">
        <v>44865</v>
      </c>
      <c r="B1030" s="15" t="str">
        <f t="shared" si="17"/>
        <v>10/2022</v>
      </c>
      <c r="C1030" s="27" t="str">
        <f t="shared" si="16"/>
        <v>11/2022</v>
      </c>
      <c r="D1030" s="10" t="s">
        <v>44</v>
      </c>
      <c r="E1030" s="21" t="str">
        <f>VLOOKUP(D1030,'De Para Categoria'!A:B,2,0)</f>
        <v>Transporte</v>
      </c>
      <c r="F1030" s="30">
        <v>146.80000000000001</v>
      </c>
    </row>
    <row r="1031" spans="1:6" x14ac:dyDescent="0.25">
      <c r="A1031" s="15">
        <v>44865</v>
      </c>
      <c r="B1031" s="15" t="str">
        <f t="shared" si="17"/>
        <v>10/2022</v>
      </c>
      <c r="C1031" s="27" t="str">
        <f t="shared" si="16"/>
        <v>11/2022</v>
      </c>
      <c r="D1031" s="10" t="s">
        <v>575</v>
      </c>
      <c r="E1031" s="21" t="str">
        <f>VLOOKUP(D1031,'De Para Categoria'!A:B,2,0)</f>
        <v>Farmácia</v>
      </c>
      <c r="F1031" s="30">
        <v>70.22</v>
      </c>
    </row>
    <row r="1032" spans="1:6" x14ac:dyDescent="0.25">
      <c r="A1032" s="15">
        <v>44865</v>
      </c>
      <c r="B1032" s="15" t="str">
        <f t="shared" si="17"/>
        <v>10/2022</v>
      </c>
      <c r="C1032" s="27" t="str">
        <f t="shared" si="16"/>
        <v>11/2022</v>
      </c>
      <c r="D1032" s="10" t="s">
        <v>357</v>
      </c>
      <c r="E1032" s="21" t="str">
        <f>VLOOKUP(D1032,'De Para Categoria'!A:B,2,0)</f>
        <v>Comida Fora</v>
      </c>
      <c r="F1032" s="30">
        <v>55.8</v>
      </c>
    </row>
    <row r="1033" spans="1:6" x14ac:dyDescent="0.25">
      <c r="A1033" s="15">
        <v>44864</v>
      </c>
      <c r="B1033" s="15" t="str">
        <f t="shared" si="17"/>
        <v>10/2022</v>
      </c>
      <c r="C1033" s="27" t="str">
        <f t="shared" si="16"/>
        <v>11/2022</v>
      </c>
      <c r="D1033" s="10" t="s">
        <v>576</v>
      </c>
      <c r="E1033" s="21" t="str">
        <f>VLOOKUP(D1033,'De Para Categoria'!A:B,2,0)</f>
        <v>Mercado</v>
      </c>
      <c r="F1033" s="30">
        <v>38.21</v>
      </c>
    </row>
    <row r="1034" spans="1:6" x14ac:dyDescent="0.25">
      <c r="A1034" s="15">
        <v>44864</v>
      </c>
      <c r="B1034" s="15" t="str">
        <f t="shared" si="17"/>
        <v>10/2022</v>
      </c>
      <c r="C1034" s="27" t="str">
        <f t="shared" si="16"/>
        <v>11/2022</v>
      </c>
      <c r="D1034" s="10" t="s">
        <v>577</v>
      </c>
      <c r="E1034" s="21" t="str">
        <f>VLOOKUP(D1034,'De Para Categoria'!A:B,2,0)</f>
        <v>Transporte</v>
      </c>
      <c r="F1034" s="30">
        <v>10</v>
      </c>
    </row>
    <row r="1035" spans="1:6" x14ac:dyDescent="0.25">
      <c r="A1035" s="15">
        <v>44862</v>
      </c>
      <c r="B1035" s="15" t="str">
        <f t="shared" si="17"/>
        <v>10/2022</v>
      </c>
      <c r="C1035" s="27" t="str">
        <f t="shared" si="16"/>
        <v>11/2022</v>
      </c>
      <c r="D1035" s="10" t="s">
        <v>47</v>
      </c>
      <c r="E1035" s="21" t="str">
        <f>VLOOKUP(D1035,'De Para Categoria'!A:B,2,0)</f>
        <v>Comida Fora</v>
      </c>
      <c r="F1035" s="30">
        <v>93.17</v>
      </c>
    </row>
    <row r="1036" spans="1:6" x14ac:dyDescent="0.25">
      <c r="A1036" s="15">
        <v>44862</v>
      </c>
      <c r="B1036" s="15" t="str">
        <f t="shared" si="17"/>
        <v>10/2022</v>
      </c>
      <c r="C1036" s="27" t="str">
        <f t="shared" si="16"/>
        <v>11/2022</v>
      </c>
      <c r="D1036" s="10" t="s">
        <v>578</v>
      </c>
      <c r="E1036" s="21" t="str">
        <f>VLOOKUP(D1036,'De Para Categoria'!A:B,2,0)</f>
        <v>Mercado</v>
      </c>
      <c r="F1036" s="30">
        <v>68.2</v>
      </c>
    </row>
    <row r="1037" spans="1:6" x14ac:dyDescent="0.25">
      <c r="A1037" s="15">
        <v>44862</v>
      </c>
      <c r="B1037" s="15" t="str">
        <f t="shared" si="17"/>
        <v>10/2022</v>
      </c>
      <c r="C1037" s="27" t="str">
        <f t="shared" si="16"/>
        <v>11/2022</v>
      </c>
      <c r="D1037" s="10" t="s">
        <v>157</v>
      </c>
      <c r="E1037" s="21" t="str">
        <f>VLOOKUP(D1037,'De Para Categoria'!A:B,2,0)</f>
        <v>Farmácia</v>
      </c>
      <c r="F1037" s="30">
        <v>22</v>
      </c>
    </row>
    <row r="1038" spans="1:6" x14ac:dyDescent="0.25">
      <c r="A1038" s="15">
        <v>44861</v>
      </c>
      <c r="B1038" s="15" t="str">
        <f t="shared" si="17"/>
        <v>10/2022</v>
      </c>
      <c r="C1038" s="27" t="str">
        <f t="shared" si="16"/>
        <v>11/2022</v>
      </c>
      <c r="D1038" s="10" t="s">
        <v>287</v>
      </c>
      <c r="E1038" s="21" t="str">
        <f>VLOOKUP(D1038,'De Para Categoria'!A:B,2,0)</f>
        <v>Mercado</v>
      </c>
      <c r="F1038" s="30">
        <v>150.44999999999999</v>
      </c>
    </row>
    <row r="1039" spans="1:6" x14ac:dyDescent="0.25">
      <c r="A1039" s="15">
        <v>44861</v>
      </c>
      <c r="B1039" s="15" t="str">
        <f t="shared" si="17"/>
        <v>10/2022</v>
      </c>
      <c r="C1039" s="27" t="str">
        <f t="shared" si="16"/>
        <v>11/2022</v>
      </c>
      <c r="D1039" s="10" t="s">
        <v>287</v>
      </c>
      <c r="E1039" s="21" t="str">
        <f>VLOOKUP(D1039,'De Para Categoria'!A:B,2,0)</f>
        <v>Mercado</v>
      </c>
      <c r="F1039" s="30">
        <v>27.33</v>
      </c>
    </row>
    <row r="1040" spans="1:6" x14ac:dyDescent="0.25">
      <c r="A1040" s="15">
        <v>44859</v>
      </c>
      <c r="B1040" s="15" t="str">
        <f t="shared" si="17"/>
        <v>10/2022</v>
      </c>
      <c r="C1040" s="27" t="str">
        <f t="shared" si="16"/>
        <v>11/2022</v>
      </c>
      <c r="D1040" s="10" t="s">
        <v>225</v>
      </c>
      <c r="E1040" s="21" t="str">
        <f>VLOOKUP(D1040,'De Para Categoria'!A:B,2,0)</f>
        <v>Comida Fora</v>
      </c>
      <c r="F1040" s="30">
        <v>7.5</v>
      </c>
    </row>
    <row r="1041" spans="1:6" x14ac:dyDescent="0.25">
      <c r="A1041" s="15">
        <v>44859</v>
      </c>
      <c r="B1041" s="15" t="str">
        <f t="shared" si="17"/>
        <v>10/2022</v>
      </c>
      <c r="C1041" s="27" t="str">
        <f t="shared" si="16"/>
        <v>11/2022</v>
      </c>
      <c r="D1041" s="10" t="s">
        <v>277</v>
      </c>
      <c r="E1041" s="21" t="str">
        <f>VLOOKUP(D1041,'De Para Categoria'!A:B,2,0)</f>
        <v>Mercado</v>
      </c>
      <c r="F1041" s="30">
        <v>105.72</v>
      </c>
    </row>
    <row r="1042" spans="1:6" x14ac:dyDescent="0.25">
      <c r="A1042" s="15">
        <v>44859</v>
      </c>
      <c r="B1042" s="15" t="str">
        <f t="shared" si="17"/>
        <v>10/2022</v>
      </c>
      <c r="C1042" s="27" t="str">
        <f t="shared" si="16"/>
        <v>11/2022</v>
      </c>
      <c r="D1042" s="10" t="s">
        <v>504</v>
      </c>
      <c r="E1042" s="21" t="str">
        <f>VLOOKUP(D1042,'De Para Categoria'!A:B,2,0)</f>
        <v>Mercado</v>
      </c>
      <c r="F1042" s="30">
        <v>44.51</v>
      </c>
    </row>
    <row r="1043" spans="1:6" x14ac:dyDescent="0.25">
      <c r="A1043" s="15">
        <v>44859</v>
      </c>
      <c r="B1043" s="15" t="str">
        <f t="shared" si="17"/>
        <v>10/2022</v>
      </c>
      <c r="C1043" s="27" t="str">
        <f t="shared" si="16"/>
        <v>11/2022</v>
      </c>
      <c r="D1043" s="10" t="s">
        <v>464</v>
      </c>
      <c r="E1043" s="21" t="str">
        <f>VLOOKUP(D1043,'De Para Categoria'!A:B,2,0)</f>
        <v>Transporte</v>
      </c>
      <c r="F1043" s="30">
        <v>31.47</v>
      </c>
    </row>
    <row r="1044" spans="1:6" x14ac:dyDescent="0.25">
      <c r="A1044" s="15">
        <v>44859</v>
      </c>
      <c r="B1044" s="15" t="str">
        <f t="shared" si="17"/>
        <v>10/2022</v>
      </c>
      <c r="C1044" s="27" t="str">
        <f t="shared" si="16"/>
        <v>11/2022</v>
      </c>
      <c r="D1044" s="10" t="s">
        <v>187</v>
      </c>
      <c r="E1044" s="21" t="str">
        <f>VLOOKUP(D1044,'De Para Categoria'!A:B,2,0)</f>
        <v>Comida Fora</v>
      </c>
      <c r="F1044" s="30">
        <v>62.8</v>
      </c>
    </row>
    <row r="1045" spans="1:6" x14ac:dyDescent="0.25">
      <c r="A1045" s="15">
        <v>44859</v>
      </c>
      <c r="B1045" s="15" t="str">
        <f t="shared" si="17"/>
        <v>10/2022</v>
      </c>
      <c r="C1045" s="27" t="str">
        <f t="shared" ref="C1045:C1082" si="18">"11/2022"</f>
        <v>11/2022</v>
      </c>
      <c r="D1045" s="10" t="s">
        <v>27</v>
      </c>
      <c r="E1045" s="21" t="str">
        <f>VLOOKUP(D1045,'De Para Categoria'!A:B,2,0)</f>
        <v>Mercado</v>
      </c>
      <c r="F1045" s="30">
        <v>114.08</v>
      </c>
    </row>
    <row r="1046" spans="1:6" x14ac:dyDescent="0.25">
      <c r="A1046" s="15">
        <v>44858</v>
      </c>
      <c r="B1046" s="15" t="str">
        <f t="shared" si="17"/>
        <v>10/2022</v>
      </c>
      <c r="C1046" s="27" t="str">
        <f t="shared" si="18"/>
        <v>11/2022</v>
      </c>
      <c r="D1046" s="10" t="s">
        <v>579</v>
      </c>
      <c r="E1046" s="21" t="str">
        <f>VLOOKUP(D1046,'De Para Categoria'!A:B,2,0)</f>
        <v>Comida Fora</v>
      </c>
      <c r="F1046" s="30">
        <v>117.96</v>
      </c>
    </row>
    <row r="1047" spans="1:6" x14ac:dyDescent="0.25">
      <c r="A1047" s="15">
        <v>44858</v>
      </c>
      <c r="B1047" s="15" t="str">
        <f t="shared" si="17"/>
        <v>10/2022</v>
      </c>
      <c r="C1047" s="27" t="str">
        <f t="shared" si="18"/>
        <v>11/2022</v>
      </c>
      <c r="D1047" s="10" t="s">
        <v>220</v>
      </c>
      <c r="E1047" s="21" t="str">
        <f>VLOOKUP(D1047,'De Para Categoria'!A:B,2,0)</f>
        <v>Transporte</v>
      </c>
      <c r="F1047" s="30">
        <v>9</v>
      </c>
    </row>
    <row r="1048" spans="1:6" x14ac:dyDescent="0.25">
      <c r="A1048" s="15">
        <v>44857</v>
      </c>
      <c r="B1048" s="15" t="str">
        <f t="shared" si="17"/>
        <v>10/2022</v>
      </c>
      <c r="C1048" s="27" t="str">
        <f t="shared" si="18"/>
        <v>11/2022</v>
      </c>
      <c r="D1048" s="10" t="s">
        <v>580</v>
      </c>
      <c r="E1048" s="21" t="str">
        <f>VLOOKUP(D1048,'De Para Categoria'!A:B,2,0)</f>
        <v>Outros</v>
      </c>
      <c r="F1048" s="30">
        <v>48.4</v>
      </c>
    </row>
    <row r="1049" spans="1:6" x14ac:dyDescent="0.25">
      <c r="A1049" s="15">
        <v>44798</v>
      </c>
      <c r="B1049" s="15" t="str">
        <f t="shared" si="17"/>
        <v>8/2022</v>
      </c>
      <c r="C1049" s="27" t="str">
        <f t="shared" si="18"/>
        <v>11/2022</v>
      </c>
      <c r="D1049" s="10" t="s">
        <v>581</v>
      </c>
      <c r="E1049" s="21" t="str">
        <f>VLOOKUP(D1049,'De Para Categoria'!A:B,2,0)</f>
        <v>Outros</v>
      </c>
      <c r="F1049" s="30">
        <v>239.9</v>
      </c>
    </row>
    <row r="1050" spans="1:6" x14ac:dyDescent="0.25">
      <c r="A1050" s="15">
        <v>44886</v>
      </c>
      <c r="B1050" s="15" t="str">
        <f t="shared" si="17"/>
        <v>11/2022</v>
      </c>
      <c r="C1050" s="27" t="str">
        <f t="shared" si="18"/>
        <v>11/2022</v>
      </c>
      <c r="D1050" s="10" t="s">
        <v>582</v>
      </c>
      <c r="E1050" s="21" t="str">
        <f>VLOOKUP(D1050,'De Para Categoria'!A:B,2,0)</f>
        <v>Outros</v>
      </c>
      <c r="F1050" s="30">
        <v>23</v>
      </c>
    </row>
    <row r="1051" spans="1:6" x14ac:dyDescent="0.25">
      <c r="A1051" s="15">
        <v>44883</v>
      </c>
      <c r="B1051" s="15" t="str">
        <f t="shared" si="17"/>
        <v>11/2022</v>
      </c>
      <c r="C1051" s="27" t="str">
        <f t="shared" si="18"/>
        <v>11/2022</v>
      </c>
      <c r="D1051" s="10" t="s">
        <v>583</v>
      </c>
      <c r="E1051" s="21" t="str">
        <f>VLOOKUP(D1051,'De Para Categoria'!A:B,2,0)</f>
        <v>Outros</v>
      </c>
      <c r="F1051" s="30">
        <v>19.96</v>
      </c>
    </row>
    <row r="1052" spans="1:6" x14ac:dyDescent="0.25">
      <c r="A1052" s="15">
        <v>44883</v>
      </c>
      <c r="B1052" s="15" t="str">
        <f t="shared" si="17"/>
        <v>11/2022</v>
      </c>
      <c r="C1052" s="27" t="str">
        <f t="shared" si="18"/>
        <v>11/2022</v>
      </c>
      <c r="D1052" s="10" t="s">
        <v>584</v>
      </c>
      <c r="E1052" s="21" t="str">
        <f>VLOOKUP(D1052,'De Para Categoria'!A:B,2,0)</f>
        <v>Outros</v>
      </c>
      <c r="F1052" s="30">
        <v>289.95999999999998</v>
      </c>
    </row>
    <row r="1053" spans="1:6" x14ac:dyDescent="0.25">
      <c r="A1053" s="15">
        <v>44882</v>
      </c>
      <c r="B1053" s="15" t="str">
        <f t="shared" si="17"/>
        <v>11/2022</v>
      </c>
      <c r="C1053" s="27" t="str">
        <f t="shared" si="18"/>
        <v>11/2022</v>
      </c>
      <c r="D1053" s="10" t="s">
        <v>585</v>
      </c>
      <c r="E1053" s="21" t="str">
        <f>VLOOKUP(D1053,'De Para Categoria'!A:B,2,0)</f>
        <v>Mercado</v>
      </c>
      <c r="F1053" s="30">
        <v>32.96</v>
      </c>
    </row>
    <row r="1054" spans="1:6" x14ac:dyDescent="0.25">
      <c r="A1054" s="15">
        <v>44882</v>
      </c>
      <c r="B1054" s="15" t="str">
        <f t="shared" si="17"/>
        <v>11/2022</v>
      </c>
      <c r="C1054" s="27" t="str">
        <f t="shared" si="18"/>
        <v>11/2022</v>
      </c>
      <c r="D1054" s="10" t="s">
        <v>487</v>
      </c>
      <c r="E1054" s="21" t="str">
        <f>VLOOKUP(D1054,'De Para Categoria'!A:B,2,0)</f>
        <v>Transporte</v>
      </c>
      <c r="F1054" s="30">
        <v>141.6</v>
      </c>
    </row>
    <row r="1055" spans="1:6" x14ac:dyDescent="0.25">
      <c r="A1055" s="15">
        <v>44882</v>
      </c>
      <c r="B1055" s="15" t="str">
        <f t="shared" si="17"/>
        <v>11/2022</v>
      </c>
      <c r="C1055" s="27" t="str">
        <f t="shared" si="18"/>
        <v>11/2022</v>
      </c>
      <c r="D1055" s="10" t="s">
        <v>586</v>
      </c>
      <c r="E1055" s="21" t="str">
        <f>VLOOKUP(D1055,'De Para Categoria'!A:B,2,0)</f>
        <v>Outros</v>
      </c>
      <c r="F1055" s="30">
        <v>15</v>
      </c>
    </row>
    <row r="1056" spans="1:6" x14ac:dyDescent="0.25">
      <c r="A1056" s="15">
        <v>44881</v>
      </c>
      <c r="B1056" s="15" t="str">
        <f t="shared" si="17"/>
        <v>11/2022</v>
      </c>
      <c r="C1056" s="27" t="str">
        <f t="shared" si="18"/>
        <v>11/2022</v>
      </c>
      <c r="D1056" s="10" t="s">
        <v>478</v>
      </c>
      <c r="E1056" s="21" t="str">
        <f>VLOOKUP(D1056,'De Para Categoria'!A:B,2,0)</f>
        <v>Mercado</v>
      </c>
      <c r="F1056" s="30">
        <v>43</v>
      </c>
    </row>
    <row r="1057" spans="1:6" x14ac:dyDescent="0.25">
      <c r="A1057" s="15">
        <v>44877</v>
      </c>
      <c r="B1057" s="15" t="str">
        <f t="shared" si="17"/>
        <v>11/2022</v>
      </c>
      <c r="C1057" s="27" t="str">
        <f t="shared" si="18"/>
        <v>11/2022</v>
      </c>
      <c r="D1057" s="10" t="s">
        <v>418</v>
      </c>
      <c r="E1057" s="21" t="str">
        <f>VLOOKUP(D1057,'De Para Categoria'!A:B,2,0)</f>
        <v>Comida Fora</v>
      </c>
      <c r="F1057" s="30">
        <v>74</v>
      </c>
    </row>
    <row r="1058" spans="1:6" x14ac:dyDescent="0.25">
      <c r="A1058" s="15">
        <v>44876</v>
      </c>
      <c r="B1058" s="15" t="str">
        <f t="shared" si="17"/>
        <v>11/2022</v>
      </c>
      <c r="C1058" s="27" t="str">
        <f t="shared" si="18"/>
        <v>11/2022</v>
      </c>
      <c r="D1058" s="10" t="s">
        <v>130</v>
      </c>
      <c r="E1058" s="21" t="str">
        <f>VLOOKUP(D1058,'De Para Categoria'!A:B,2,0)</f>
        <v>Comida Fora</v>
      </c>
      <c r="F1058" s="30">
        <v>20.18</v>
      </c>
    </row>
    <row r="1059" spans="1:6" x14ac:dyDescent="0.25">
      <c r="A1059" s="15">
        <v>44875</v>
      </c>
      <c r="B1059" s="15" t="str">
        <f t="shared" si="17"/>
        <v>11/2022</v>
      </c>
      <c r="C1059" s="27" t="str">
        <f t="shared" si="18"/>
        <v>11/2022</v>
      </c>
      <c r="D1059" s="10" t="s">
        <v>572</v>
      </c>
      <c r="E1059" s="21" t="str">
        <f>VLOOKUP(D1059,'De Para Categoria'!A:B,2,0)</f>
        <v>Outros</v>
      </c>
      <c r="F1059" s="30">
        <v>100</v>
      </c>
    </row>
    <row r="1060" spans="1:6" x14ac:dyDescent="0.25">
      <c r="A1060" s="15">
        <v>44874</v>
      </c>
      <c r="B1060" s="15" t="str">
        <f t="shared" si="17"/>
        <v>11/2022</v>
      </c>
      <c r="C1060" s="27" t="str">
        <f t="shared" si="18"/>
        <v>11/2022</v>
      </c>
      <c r="D1060" s="10" t="s">
        <v>457</v>
      </c>
      <c r="E1060" s="21" t="str">
        <f>VLOOKUP(D1060,'De Para Categoria'!A:B,2,0)</f>
        <v>Comida Fora</v>
      </c>
      <c r="F1060" s="30">
        <v>33.24</v>
      </c>
    </row>
    <row r="1061" spans="1:6" x14ac:dyDescent="0.25">
      <c r="A1061" s="15">
        <v>44873</v>
      </c>
      <c r="B1061" s="15" t="str">
        <f t="shared" si="17"/>
        <v>11/2022</v>
      </c>
      <c r="C1061" s="27" t="str">
        <f t="shared" si="18"/>
        <v>11/2022</v>
      </c>
      <c r="D1061" s="10" t="s">
        <v>27</v>
      </c>
      <c r="E1061" s="21" t="str">
        <f>VLOOKUP(D1061,'De Para Categoria'!A:B,2,0)</f>
        <v>Mercado</v>
      </c>
      <c r="F1061" s="30">
        <v>205.87</v>
      </c>
    </row>
    <row r="1062" spans="1:6" x14ac:dyDescent="0.25">
      <c r="A1062" s="15">
        <v>44873</v>
      </c>
      <c r="B1062" s="15" t="str">
        <f t="shared" si="17"/>
        <v>11/2022</v>
      </c>
      <c r="C1062" s="27" t="str">
        <f t="shared" si="18"/>
        <v>11/2022</v>
      </c>
      <c r="D1062" s="10" t="s">
        <v>533</v>
      </c>
      <c r="E1062" s="21" t="str">
        <f>VLOOKUP(D1062,'De Para Categoria'!A:B,2,0)</f>
        <v>Mercado</v>
      </c>
      <c r="F1062" s="30">
        <v>27.28</v>
      </c>
    </row>
    <row r="1063" spans="1:6" x14ac:dyDescent="0.25">
      <c r="A1063" s="15">
        <v>44870</v>
      </c>
      <c r="B1063" s="15" t="str">
        <f t="shared" si="17"/>
        <v>11/2022</v>
      </c>
      <c r="C1063" s="27" t="str">
        <f t="shared" si="18"/>
        <v>11/2022</v>
      </c>
      <c r="D1063" s="10" t="s">
        <v>342</v>
      </c>
      <c r="E1063" s="21" t="str">
        <f>VLOOKUP(D1063,'De Para Categoria'!A:B,2,0)</f>
        <v>Outros</v>
      </c>
      <c r="F1063" s="30">
        <v>75</v>
      </c>
    </row>
    <row r="1064" spans="1:6" x14ac:dyDescent="0.25">
      <c r="A1064" s="15">
        <v>44868</v>
      </c>
      <c r="B1064" s="15" t="str">
        <f t="shared" si="17"/>
        <v>11/2022</v>
      </c>
      <c r="C1064" s="27" t="str">
        <f t="shared" si="18"/>
        <v>11/2022</v>
      </c>
      <c r="D1064" s="10" t="s">
        <v>279</v>
      </c>
      <c r="E1064" s="21" t="str">
        <f>VLOOKUP(D1064,'De Para Categoria'!A:B,2,0)</f>
        <v>Comida Fora</v>
      </c>
      <c r="F1064" s="30">
        <v>7.74</v>
      </c>
    </row>
    <row r="1065" spans="1:6" x14ac:dyDescent="0.25">
      <c r="A1065" s="15">
        <v>44868</v>
      </c>
      <c r="B1065" s="15" t="str">
        <f t="shared" si="17"/>
        <v>11/2022</v>
      </c>
      <c r="C1065" s="27" t="str">
        <f t="shared" si="18"/>
        <v>11/2022</v>
      </c>
      <c r="D1065" s="10" t="s">
        <v>63</v>
      </c>
      <c r="E1065" s="21" t="str">
        <f>VLOOKUP(D1065,'De Para Categoria'!A:B,2,0)</f>
        <v>Comida Fora</v>
      </c>
      <c r="F1065" s="30">
        <v>51.92</v>
      </c>
    </row>
    <row r="1066" spans="1:6" x14ac:dyDescent="0.25">
      <c r="A1066" s="15">
        <v>44868</v>
      </c>
      <c r="B1066" s="15" t="str">
        <f t="shared" si="17"/>
        <v>11/2022</v>
      </c>
      <c r="C1066" s="27" t="str">
        <f t="shared" si="18"/>
        <v>11/2022</v>
      </c>
      <c r="D1066" s="10" t="s">
        <v>252</v>
      </c>
      <c r="E1066" s="21" t="str">
        <f>VLOOKUP(D1066,'De Para Categoria'!A:B,2,0)</f>
        <v>Comida Fora</v>
      </c>
      <c r="F1066" s="30">
        <v>16.5</v>
      </c>
    </row>
    <row r="1067" spans="1:6" x14ac:dyDescent="0.25">
      <c r="A1067" s="15">
        <v>44866</v>
      </c>
      <c r="B1067" s="15" t="str">
        <f t="shared" si="17"/>
        <v>11/2022</v>
      </c>
      <c r="C1067" s="27" t="str">
        <f t="shared" si="18"/>
        <v>11/2022</v>
      </c>
      <c r="D1067" s="10" t="s">
        <v>587</v>
      </c>
      <c r="E1067" s="21" t="str">
        <f>VLOOKUP(D1067,'De Para Categoria'!A:B,2,0)</f>
        <v>Outros</v>
      </c>
      <c r="F1067" s="30">
        <v>17.97</v>
      </c>
    </row>
    <row r="1068" spans="1:6" x14ac:dyDescent="0.25">
      <c r="A1068" s="15">
        <v>44866</v>
      </c>
      <c r="B1068" s="15" t="str">
        <f t="shared" si="17"/>
        <v>11/2022</v>
      </c>
      <c r="C1068" s="27" t="str">
        <f t="shared" si="18"/>
        <v>11/2022</v>
      </c>
      <c r="D1068" s="10" t="s">
        <v>487</v>
      </c>
      <c r="E1068" s="21" t="str">
        <f>VLOOKUP(D1068,'De Para Categoria'!A:B,2,0)</f>
        <v>Transporte</v>
      </c>
      <c r="F1068" s="30">
        <v>47.95</v>
      </c>
    </row>
    <row r="1069" spans="1:6" x14ac:dyDescent="0.25">
      <c r="A1069" s="15">
        <v>44866</v>
      </c>
      <c r="B1069" s="15" t="str">
        <f t="shared" si="17"/>
        <v>11/2022</v>
      </c>
      <c r="C1069" s="27" t="str">
        <f t="shared" si="18"/>
        <v>11/2022</v>
      </c>
      <c r="D1069" s="10" t="s">
        <v>588</v>
      </c>
      <c r="E1069" s="21" t="str">
        <f>VLOOKUP(D1069,'De Para Categoria'!A:B,2,0)</f>
        <v>Comida Fora</v>
      </c>
      <c r="F1069" s="30">
        <v>48</v>
      </c>
    </row>
    <row r="1070" spans="1:6" x14ac:dyDescent="0.25">
      <c r="A1070" s="15">
        <v>44866</v>
      </c>
      <c r="B1070" s="15" t="str">
        <f t="shared" si="17"/>
        <v>11/2022</v>
      </c>
      <c r="C1070" s="27" t="str">
        <f t="shared" si="18"/>
        <v>11/2022</v>
      </c>
      <c r="D1070" s="10" t="s">
        <v>589</v>
      </c>
      <c r="E1070" s="21" t="str">
        <f>VLOOKUP(D1070,'De Para Categoria'!A:B,2,0)</f>
        <v>Comida Fora</v>
      </c>
      <c r="F1070" s="30">
        <v>48</v>
      </c>
    </row>
    <row r="1071" spans="1:6" x14ac:dyDescent="0.25">
      <c r="A1071" s="15">
        <v>44866</v>
      </c>
      <c r="B1071" s="15" t="str">
        <f t="shared" si="17"/>
        <v>11/2022</v>
      </c>
      <c r="C1071" s="27" t="str">
        <f t="shared" si="18"/>
        <v>11/2022</v>
      </c>
      <c r="D1071" s="10" t="s">
        <v>590</v>
      </c>
      <c r="E1071" s="21" t="str">
        <f>VLOOKUP(D1071,'De Para Categoria'!A:B,2,0)</f>
        <v>Outros</v>
      </c>
      <c r="F1071" s="30">
        <v>14</v>
      </c>
    </row>
    <row r="1072" spans="1:6" x14ac:dyDescent="0.25">
      <c r="A1072" s="15">
        <v>44864</v>
      </c>
      <c r="B1072" s="15" t="str">
        <f t="shared" si="17"/>
        <v>10/2022</v>
      </c>
      <c r="C1072" s="27" t="str">
        <f t="shared" si="18"/>
        <v>11/2022</v>
      </c>
      <c r="D1072" s="10" t="s">
        <v>576</v>
      </c>
      <c r="E1072" s="21" t="str">
        <f>VLOOKUP(D1072,'De Para Categoria'!A:B,2,0)</f>
        <v>Mercado</v>
      </c>
      <c r="F1072" s="30">
        <v>19.78</v>
      </c>
    </row>
    <row r="1073" spans="1:6" x14ac:dyDescent="0.25">
      <c r="A1073" s="15">
        <v>44863</v>
      </c>
      <c r="B1073" s="15" t="str">
        <f t="shared" si="17"/>
        <v>10/2022</v>
      </c>
      <c r="C1073" s="27" t="str">
        <f t="shared" si="18"/>
        <v>11/2022</v>
      </c>
      <c r="D1073" s="10" t="s">
        <v>27</v>
      </c>
      <c r="E1073" s="21" t="str">
        <f>VLOOKUP(D1073,'De Para Categoria'!A:B,2,0)</f>
        <v>Mercado</v>
      </c>
      <c r="F1073" s="30">
        <v>69.400000000000006</v>
      </c>
    </row>
    <row r="1074" spans="1:6" x14ac:dyDescent="0.25">
      <c r="A1074" s="15">
        <v>44863</v>
      </c>
      <c r="B1074" s="15" t="str">
        <f t="shared" si="17"/>
        <v>10/2022</v>
      </c>
      <c r="C1074" s="27" t="str">
        <f t="shared" si="18"/>
        <v>11/2022</v>
      </c>
      <c r="D1074" s="10" t="s">
        <v>112</v>
      </c>
      <c r="E1074" s="21" t="str">
        <f>VLOOKUP(D1074,'De Para Categoria'!A:B,2,0)</f>
        <v>Comida Fora</v>
      </c>
      <c r="F1074" s="30">
        <v>14</v>
      </c>
    </row>
    <row r="1075" spans="1:6" x14ac:dyDescent="0.25">
      <c r="A1075" s="15">
        <v>44863</v>
      </c>
      <c r="B1075" s="15" t="str">
        <f t="shared" si="17"/>
        <v>10/2022</v>
      </c>
      <c r="C1075" s="27" t="str">
        <f t="shared" si="18"/>
        <v>11/2022</v>
      </c>
      <c r="D1075" s="10" t="s">
        <v>418</v>
      </c>
      <c r="E1075" s="21" t="str">
        <f>VLOOKUP(D1075,'De Para Categoria'!A:B,2,0)</f>
        <v>Comida Fora</v>
      </c>
      <c r="F1075" s="30">
        <v>36.5</v>
      </c>
    </row>
    <row r="1076" spans="1:6" x14ac:dyDescent="0.25">
      <c r="A1076" s="15">
        <v>44862</v>
      </c>
      <c r="B1076" s="15" t="str">
        <f t="shared" si="17"/>
        <v>10/2022</v>
      </c>
      <c r="C1076" s="27" t="str">
        <f t="shared" si="18"/>
        <v>11/2022</v>
      </c>
      <c r="D1076" s="10" t="s">
        <v>447</v>
      </c>
      <c r="E1076" s="21" t="str">
        <f>VLOOKUP(D1076,'De Para Categoria'!A:B,2,0)</f>
        <v>Outros</v>
      </c>
      <c r="F1076" s="30">
        <v>154.91</v>
      </c>
    </row>
    <row r="1077" spans="1:6" x14ac:dyDescent="0.25">
      <c r="A1077" s="15">
        <v>44860</v>
      </c>
      <c r="B1077" s="15" t="str">
        <f t="shared" si="17"/>
        <v>10/2022</v>
      </c>
      <c r="C1077" s="27" t="str">
        <f t="shared" si="18"/>
        <v>11/2022</v>
      </c>
      <c r="D1077" s="10" t="s">
        <v>591</v>
      </c>
      <c r="E1077" s="21" t="str">
        <f>VLOOKUP(D1077,'De Para Categoria'!A:B,2,0)</f>
        <v>Outros</v>
      </c>
      <c r="F1077" s="30">
        <v>48</v>
      </c>
    </row>
    <row r="1078" spans="1:6" x14ac:dyDescent="0.25">
      <c r="A1078" s="15">
        <v>44860</v>
      </c>
      <c r="B1078" s="15" t="str">
        <f t="shared" si="17"/>
        <v>10/2022</v>
      </c>
      <c r="C1078" s="27" t="str">
        <f t="shared" si="18"/>
        <v>11/2022</v>
      </c>
      <c r="D1078" s="10" t="s">
        <v>315</v>
      </c>
      <c r="E1078" s="21" t="str">
        <f>VLOOKUP(D1078,'De Para Categoria'!A:B,2,0)</f>
        <v>Outros</v>
      </c>
      <c r="F1078" s="30">
        <v>22</v>
      </c>
    </row>
    <row r="1079" spans="1:6" x14ac:dyDescent="0.25">
      <c r="A1079" s="15">
        <v>44860</v>
      </c>
      <c r="B1079" s="15" t="str">
        <f t="shared" si="17"/>
        <v>10/2022</v>
      </c>
      <c r="C1079" s="27" t="str">
        <f t="shared" si="18"/>
        <v>11/2022</v>
      </c>
      <c r="D1079" s="10" t="s">
        <v>253</v>
      </c>
      <c r="E1079" s="21" t="str">
        <f>VLOOKUP(D1079,'De Para Categoria'!A:B,2,0)</f>
        <v>Farmácia</v>
      </c>
      <c r="F1079" s="30">
        <v>343.34</v>
      </c>
    </row>
    <row r="1080" spans="1:6" x14ac:dyDescent="0.25">
      <c r="A1080" s="15">
        <v>44858</v>
      </c>
      <c r="B1080" s="15" t="str">
        <f t="shared" si="17"/>
        <v>10/2022</v>
      </c>
      <c r="C1080" s="27" t="str">
        <f t="shared" si="18"/>
        <v>11/2022</v>
      </c>
      <c r="D1080" s="10" t="s">
        <v>564</v>
      </c>
      <c r="E1080" s="21" t="str">
        <f>VLOOKUP(D1080,'De Para Categoria'!A:B,2,0)</f>
        <v>Comida Fora</v>
      </c>
      <c r="F1080" s="30">
        <v>14</v>
      </c>
    </row>
    <row r="1081" spans="1:6" x14ac:dyDescent="0.25">
      <c r="A1081" s="15">
        <v>44858</v>
      </c>
      <c r="B1081" s="15" t="str">
        <f t="shared" si="17"/>
        <v>10/2022</v>
      </c>
      <c r="C1081" s="27" t="str">
        <f t="shared" si="18"/>
        <v>11/2022</v>
      </c>
      <c r="D1081" s="10" t="s">
        <v>237</v>
      </c>
      <c r="E1081" s="21" t="str">
        <f>VLOOKUP(D1081,'De Para Categoria'!A:B,2,0)</f>
        <v>Comida Fora</v>
      </c>
      <c r="F1081" s="30">
        <v>95</v>
      </c>
    </row>
    <row r="1082" spans="1:6" x14ac:dyDescent="0.25">
      <c r="A1082" s="15">
        <v>44857</v>
      </c>
      <c r="B1082" s="15" t="str">
        <f t="shared" si="17"/>
        <v>10/2022</v>
      </c>
      <c r="C1082" s="27" t="str">
        <f t="shared" si="18"/>
        <v>11/2022</v>
      </c>
      <c r="D1082" s="10" t="s">
        <v>592</v>
      </c>
      <c r="E1082" s="21" t="str">
        <f>VLOOKUP(D1082,'De Para Categoria'!A:B,2,0)</f>
        <v>Comida Fora</v>
      </c>
      <c r="F1082" s="30">
        <v>103.8</v>
      </c>
    </row>
    <row r="1083" spans="1:6" x14ac:dyDescent="0.25">
      <c r="A1083" s="15">
        <v>45219</v>
      </c>
      <c r="B1083" s="15" t="str">
        <f t="shared" si="17"/>
        <v>10/2023</v>
      </c>
      <c r="C1083" s="27" t="str">
        <f t="shared" ref="C1083:C1132" si="19">"10/2023"</f>
        <v>10/2023</v>
      </c>
      <c r="D1083" s="10" t="s">
        <v>27</v>
      </c>
      <c r="E1083" s="21" t="str">
        <f>VLOOKUP(D1083,'De Para Categoria'!A:B,2,0)</f>
        <v>Mercado</v>
      </c>
      <c r="F1083" s="30">
        <v>77.98</v>
      </c>
    </row>
    <row r="1084" spans="1:6" x14ac:dyDescent="0.25">
      <c r="A1084" s="15">
        <v>45218</v>
      </c>
      <c r="B1084" s="15" t="str">
        <f t="shared" si="17"/>
        <v>10/2023</v>
      </c>
      <c r="C1084" s="27" t="str">
        <f t="shared" si="19"/>
        <v>10/2023</v>
      </c>
      <c r="D1084" s="10" t="s">
        <v>38</v>
      </c>
      <c r="E1084" s="21" t="str">
        <f>VLOOKUP(D1084,'De Para Categoria'!A:B,2,0)</f>
        <v>Mercado</v>
      </c>
      <c r="F1084" s="30">
        <v>236.93</v>
      </c>
    </row>
    <row r="1085" spans="1:6" x14ac:dyDescent="0.25">
      <c r="A1085" s="15">
        <v>45217</v>
      </c>
      <c r="B1085" s="15" t="str">
        <f t="shared" si="17"/>
        <v>10/2023</v>
      </c>
      <c r="C1085" s="27" t="str">
        <f t="shared" si="19"/>
        <v>10/2023</v>
      </c>
      <c r="D1085" s="10" t="s">
        <v>180</v>
      </c>
      <c r="E1085" s="21" t="str">
        <f>VLOOKUP(D1085,'De Para Categoria'!A:B,2,0)</f>
        <v>Comida Fora</v>
      </c>
      <c r="F1085" s="30">
        <v>85.58</v>
      </c>
    </row>
    <row r="1086" spans="1:6" x14ac:dyDescent="0.25">
      <c r="A1086" s="15">
        <v>45217</v>
      </c>
      <c r="B1086" s="15" t="str">
        <f t="shared" si="17"/>
        <v>10/2023</v>
      </c>
      <c r="C1086" s="27" t="str">
        <f t="shared" si="19"/>
        <v>10/2023</v>
      </c>
      <c r="D1086" s="10" t="s">
        <v>618</v>
      </c>
      <c r="E1086" s="21" t="str">
        <f>VLOOKUP(D1086,'De Para Categoria'!A:B,2,0)</f>
        <v>Comida Fora</v>
      </c>
      <c r="F1086" s="30">
        <v>35</v>
      </c>
    </row>
    <row r="1087" spans="1:6" x14ac:dyDescent="0.25">
      <c r="A1087" s="15">
        <v>45216</v>
      </c>
      <c r="B1087" s="15" t="str">
        <f t="shared" si="17"/>
        <v>10/2023</v>
      </c>
      <c r="C1087" s="27" t="str">
        <f t="shared" si="19"/>
        <v>10/2023</v>
      </c>
      <c r="D1087" s="10" t="s">
        <v>159</v>
      </c>
      <c r="E1087" s="21" t="str">
        <f>VLOOKUP(D1087,'De Para Categoria'!A:B,2,0)</f>
        <v>Outros</v>
      </c>
      <c r="F1087" s="30">
        <v>6</v>
      </c>
    </row>
    <row r="1088" spans="1:6" x14ac:dyDescent="0.25">
      <c r="A1088" s="15">
        <v>45215</v>
      </c>
      <c r="B1088" s="15" t="str">
        <f t="shared" si="17"/>
        <v>10/2023</v>
      </c>
      <c r="C1088" s="27" t="str">
        <f t="shared" si="19"/>
        <v>10/2023</v>
      </c>
      <c r="D1088" s="10" t="s">
        <v>38</v>
      </c>
      <c r="E1088" s="21" t="str">
        <f>VLOOKUP(D1088,'De Para Categoria'!A:B,2,0)</f>
        <v>Mercado</v>
      </c>
      <c r="F1088" s="30">
        <v>187.96</v>
      </c>
    </row>
    <row r="1089" spans="1:6" x14ac:dyDescent="0.25">
      <c r="A1089" s="15">
        <v>45215</v>
      </c>
      <c r="B1089" s="15" t="str">
        <f t="shared" si="17"/>
        <v>10/2023</v>
      </c>
      <c r="C1089" s="27" t="str">
        <f t="shared" si="19"/>
        <v>10/2023</v>
      </c>
      <c r="D1089" s="10" t="s">
        <v>63</v>
      </c>
      <c r="E1089" s="21" t="str">
        <f>VLOOKUP(D1089,'De Para Categoria'!A:B,2,0)</f>
        <v>Comida Fora</v>
      </c>
      <c r="F1089" s="30">
        <v>49.19</v>
      </c>
    </row>
    <row r="1090" spans="1:6" x14ac:dyDescent="0.25">
      <c r="A1090" s="15">
        <v>45215</v>
      </c>
      <c r="B1090" s="15" t="str">
        <f t="shared" si="17"/>
        <v>10/2023</v>
      </c>
      <c r="C1090" s="27" t="str">
        <f t="shared" si="19"/>
        <v>10/2023</v>
      </c>
      <c r="D1090" s="10" t="s">
        <v>39</v>
      </c>
      <c r="E1090" s="21" t="str">
        <f>VLOOKUP(D1090,'De Para Categoria'!A:B,2,0)</f>
        <v>Transporte</v>
      </c>
      <c r="F1090" s="30">
        <v>211.18</v>
      </c>
    </row>
    <row r="1091" spans="1:6" x14ac:dyDescent="0.25">
      <c r="A1091" s="15">
        <v>45215</v>
      </c>
      <c r="B1091" s="15" t="str">
        <f t="shared" ref="B1091:B1154" si="20">MONTH(A1091)&amp;"/"&amp;YEAR(A1091)</f>
        <v>10/2023</v>
      </c>
      <c r="C1091" s="27" t="str">
        <f t="shared" si="19"/>
        <v>10/2023</v>
      </c>
      <c r="D1091" s="10" t="s">
        <v>63</v>
      </c>
      <c r="E1091" s="21" t="str">
        <f>VLOOKUP(D1091,'De Para Categoria'!A:B,2,0)</f>
        <v>Comida Fora</v>
      </c>
      <c r="F1091" s="30">
        <v>63.17</v>
      </c>
    </row>
    <row r="1092" spans="1:6" x14ac:dyDescent="0.25">
      <c r="A1092" s="15">
        <v>45213</v>
      </c>
      <c r="B1092" s="15" t="str">
        <f t="shared" si="20"/>
        <v>10/2023</v>
      </c>
      <c r="C1092" s="27" t="str">
        <f t="shared" si="19"/>
        <v>10/2023</v>
      </c>
      <c r="D1092" s="10" t="s">
        <v>618</v>
      </c>
      <c r="E1092" s="21" t="str">
        <f>VLOOKUP(D1092,'De Para Categoria'!A:B,2,0)</f>
        <v>Comida Fora</v>
      </c>
      <c r="F1092" s="30">
        <v>35</v>
      </c>
    </row>
    <row r="1093" spans="1:6" x14ac:dyDescent="0.25">
      <c r="A1093" s="15">
        <v>45213</v>
      </c>
      <c r="B1093" s="15" t="str">
        <f t="shared" si="20"/>
        <v>10/2023</v>
      </c>
      <c r="C1093" s="27" t="str">
        <f t="shared" si="19"/>
        <v>10/2023</v>
      </c>
      <c r="D1093" s="10" t="s">
        <v>72</v>
      </c>
      <c r="E1093" s="21" t="str">
        <f>VLOOKUP(D1093,'De Para Categoria'!A:B,2,0)</f>
        <v>Mercado</v>
      </c>
      <c r="F1093" s="30">
        <v>50.31</v>
      </c>
    </row>
    <row r="1094" spans="1:6" x14ac:dyDescent="0.25">
      <c r="A1094" s="15">
        <v>45213</v>
      </c>
      <c r="B1094" s="15" t="str">
        <f t="shared" si="20"/>
        <v>10/2023</v>
      </c>
      <c r="C1094" s="27" t="str">
        <f t="shared" si="19"/>
        <v>10/2023</v>
      </c>
      <c r="D1094" s="10" t="s">
        <v>27</v>
      </c>
      <c r="E1094" s="21" t="str">
        <f>VLOOKUP(D1094,'De Para Categoria'!A:B,2,0)</f>
        <v>Mercado</v>
      </c>
      <c r="F1094" s="30">
        <v>60.56</v>
      </c>
    </row>
    <row r="1095" spans="1:6" x14ac:dyDescent="0.25">
      <c r="A1095" s="15">
        <v>45213</v>
      </c>
      <c r="B1095" s="15" t="str">
        <f t="shared" si="20"/>
        <v>10/2023</v>
      </c>
      <c r="C1095" s="27" t="str">
        <f t="shared" si="19"/>
        <v>10/2023</v>
      </c>
      <c r="D1095" s="10" t="s">
        <v>619</v>
      </c>
      <c r="E1095" s="21" t="str">
        <f>VLOOKUP(D1095,'De Para Categoria'!A:B,2,0)</f>
        <v>Outros</v>
      </c>
      <c r="F1095" s="30">
        <v>50</v>
      </c>
    </row>
    <row r="1096" spans="1:6" x14ac:dyDescent="0.25">
      <c r="A1096" s="15">
        <v>45212</v>
      </c>
      <c r="B1096" s="15" t="str">
        <f t="shared" si="20"/>
        <v>10/2023</v>
      </c>
      <c r="C1096" s="27" t="str">
        <f t="shared" si="19"/>
        <v>10/2023</v>
      </c>
      <c r="D1096" s="10" t="s">
        <v>180</v>
      </c>
      <c r="E1096" s="21" t="str">
        <f>VLOOKUP(D1096,'De Para Categoria'!A:B,2,0)</f>
        <v>Comida Fora</v>
      </c>
      <c r="F1096" s="30">
        <v>99.62</v>
      </c>
    </row>
    <row r="1097" spans="1:6" x14ac:dyDescent="0.25">
      <c r="A1097" s="15">
        <v>45212</v>
      </c>
      <c r="B1097" s="15" t="str">
        <f t="shared" si="20"/>
        <v>10/2023</v>
      </c>
      <c r="C1097" s="27" t="str">
        <f t="shared" si="19"/>
        <v>10/2023</v>
      </c>
      <c r="D1097" s="10" t="s">
        <v>27</v>
      </c>
      <c r="E1097" s="21" t="str">
        <f>VLOOKUP(D1097,'De Para Categoria'!A:B,2,0)</f>
        <v>Mercado</v>
      </c>
      <c r="F1097" s="30">
        <v>108.07</v>
      </c>
    </row>
    <row r="1098" spans="1:6" x14ac:dyDescent="0.25">
      <c r="A1098" s="15">
        <v>45211</v>
      </c>
      <c r="B1098" s="15" t="str">
        <f t="shared" si="20"/>
        <v>10/2023</v>
      </c>
      <c r="C1098" s="27" t="str">
        <f t="shared" si="19"/>
        <v>10/2023</v>
      </c>
      <c r="D1098" s="10" t="s">
        <v>27</v>
      </c>
      <c r="E1098" s="21" t="str">
        <f>VLOOKUP(D1098,'De Para Categoria'!A:B,2,0)</f>
        <v>Mercado</v>
      </c>
      <c r="F1098" s="30">
        <v>44.23</v>
      </c>
    </row>
    <row r="1099" spans="1:6" x14ac:dyDescent="0.25">
      <c r="A1099" s="15">
        <v>45211</v>
      </c>
      <c r="B1099" s="15" t="str">
        <f t="shared" si="20"/>
        <v>10/2023</v>
      </c>
      <c r="C1099" s="27" t="str">
        <f t="shared" si="19"/>
        <v>10/2023</v>
      </c>
      <c r="D1099" s="10" t="s">
        <v>620</v>
      </c>
      <c r="E1099" s="21" t="str">
        <f>VLOOKUP(D1099,'De Para Categoria'!A:B,2,0)</f>
        <v>Comida Fora</v>
      </c>
      <c r="F1099" s="30">
        <v>62.8</v>
      </c>
    </row>
    <row r="1100" spans="1:6" x14ac:dyDescent="0.25">
      <c r="A1100" s="15">
        <v>45211</v>
      </c>
      <c r="B1100" s="15" t="str">
        <f t="shared" si="20"/>
        <v>10/2023</v>
      </c>
      <c r="C1100" s="27" t="str">
        <f t="shared" si="19"/>
        <v>10/2023</v>
      </c>
      <c r="D1100" s="10" t="s">
        <v>491</v>
      </c>
      <c r="E1100" s="21" t="str">
        <f>VLOOKUP(D1100,'De Para Categoria'!A:B,2,0)</f>
        <v>Mercado</v>
      </c>
      <c r="F1100" s="30">
        <v>20.420000000000002</v>
      </c>
    </row>
    <row r="1101" spans="1:6" x14ac:dyDescent="0.25">
      <c r="A1101" s="15">
        <v>45210</v>
      </c>
      <c r="B1101" s="15" t="str">
        <f t="shared" si="20"/>
        <v>10/2023</v>
      </c>
      <c r="C1101" s="27" t="str">
        <f t="shared" si="19"/>
        <v>10/2023</v>
      </c>
      <c r="D1101" s="10" t="s">
        <v>63</v>
      </c>
      <c r="E1101" s="21" t="str">
        <f>VLOOKUP(D1101,'De Para Categoria'!A:B,2,0)</f>
        <v>Comida Fora</v>
      </c>
      <c r="F1101" s="30">
        <v>26.47</v>
      </c>
    </row>
    <row r="1102" spans="1:6" x14ac:dyDescent="0.25">
      <c r="A1102" s="15">
        <v>45210</v>
      </c>
      <c r="B1102" s="15" t="str">
        <f t="shared" si="20"/>
        <v>10/2023</v>
      </c>
      <c r="C1102" s="27" t="str">
        <f t="shared" si="19"/>
        <v>10/2023</v>
      </c>
      <c r="D1102" s="10" t="s">
        <v>275</v>
      </c>
      <c r="E1102" s="21" t="str">
        <f>VLOOKUP(D1102,'De Para Categoria'!A:B,2,0)</f>
        <v>Outros</v>
      </c>
      <c r="F1102" s="30">
        <v>167.04</v>
      </c>
    </row>
    <row r="1103" spans="1:6" x14ac:dyDescent="0.25">
      <c r="A1103" s="15">
        <v>45209</v>
      </c>
      <c r="B1103" s="15" t="str">
        <f t="shared" si="20"/>
        <v>10/2023</v>
      </c>
      <c r="C1103" s="27" t="str">
        <f t="shared" si="19"/>
        <v>10/2023</v>
      </c>
      <c r="D1103" s="10" t="s">
        <v>63</v>
      </c>
      <c r="E1103" s="21" t="str">
        <f>VLOOKUP(D1103,'De Para Categoria'!A:B,2,0)</f>
        <v>Comida Fora</v>
      </c>
      <c r="F1103" s="30">
        <v>29.7</v>
      </c>
    </row>
    <row r="1104" spans="1:6" x14ac:dyDescent="0.25">
      <c r="A1104" s="15">
        <v>45208</v>
      </c>
      <c r="B1104" s="15" t="str">
        <f t="shared" si="20"/>
        <v>10/2023</v>
      </c>
      <c r="C1104" s="27" t="str">
        <f t="shared" si="19"/>
        <v>10/2023</v>
      </c>
      <c r="D1104" s="10" t="s">
        <v>621</v>
      </c>
      <c r="E1104" s="21" t="str">
        <f>VLOOKUP(D1104,'De Para Categoria'!A:B,2,0)</f>
        <v>Comida Fora</v>
      </c>
      <c r="F1104" s="30">
        <v>22</v>
      </c>
    </row>
    <row r="1105" spans="1:6" x14ac:dyDescent="0.25">
      <c r="A1105" s="15">
        <v>45207</v>
      </c>
      <c r="B1105" s="15" t="str">
        <f t="shared" si="20"/>
        <v>10/2023</v>
      </c>
      <c r="C1105" s="27" t="str">
        <f t="shared" si="19"/>
        <v>10/2023</v>
      </c>
      <c r="D1105" s="10" t="s">
        <v>491</v>
      </c>
      <c r="E1105" s="21" t="str">
        <f>VLOOKUP(D1105,'De Para Categoria'!A:B,2,0)</f>
        <v>Mercado</v>
      </c>
      <c r="F1105" s="30">
        <v>11.49</v>
      </c>
    </row>
    <row r="1106" spans="1:6" x14ac:dyDescent="0.25">
      <c r="A1106" s="15">
        <v>45206</v>
      </c>
      <c r="B1106" s="15" t="str">
        <f t="shared" si="20"/>
        <v>10/2023</v>
      </c>
      <c r="C1106" s="27" t="str">
        <f t="shared" si="19"/>
        <v>10/2023</v>
      </c>
      <c r="D1106" s="10" t="s">
        <v>156</v>
      </c>
      <c r="E1106" s="21" t="str">
        <f>VLOOKUP(D1106,'De Para Categoria'!A:B,2,0)</f>
        <v>Comida Fora</v>
      </c>
      <c r="F1106" s="30">
        <v>168.74</v>
      </c>
    </row>
    <row r="1107" spans="1:6" x14ac:dyDescent="0.25">
      <c r="A1107" s="15">
        <v>45206</v>
      </c>
      <c r="B1107" s="15" t="str">
        <f t="shared" si="20"/>
        <v>10/2023</v>
      </c>
      <c r="C1107" s="27" t="str">
        <f t="shared" si="19"/>
        <v>10/2023</v>
      </c>
      <c r="D1107" s="10" t="s">
        <v>491</v>
      </c>
      <c r="E1107" s="21" t="str">
        <f>VLOOKUP(D1107,'De Para Categoria'!A:B,2,0)</f>
        <v>Mercado</v>
      </c>
      <c r="F1107" s="30">
        <v>55.86</v>
      </c>
    </row>
    <row r="1108" spans="1:6" x14ac:dyDescent="0.25">
      <c r="A1108" s="15">
        <v>45205</v>
      </c>
      <c r="B1108" s="15" t="str">
        <f t="shared" si="20"/>
        <v>10/2023</v>
      </c>
      <c r="C1108" s="27" t="str">
        <f t="shared" si="19"/>
        <v>10/2023</v>
      </c>
      <c r="D1108" s="10" t="s">
        <v>133</v>
      </c>
      <c r="E1108" s="21" t="str">
        <f>VLOOKUP(D1108,'De Para Categoria'!A:B,2,0)</f>
        <v>Farmácia</v>
      </c>
      <c r="F1108" s="30">
        <v>35</v>
      </c>
    </row>
    <row r="1109" spans="1:6" x14ac:dyDescent="0.25">
      <c r="A1109" s="15">
        <v>45202</v>
      </c>
      <c r="B1109" s="15" t="str">
        <f t="shared" si="20"/>
        <v>10/2023</v>
      </c>
      <c r="C1109" s="27" t="str">
        <f t="shared" si="19"/>
        <v>10/2023</v>
      </c>
      <c r="D1109" s="10" t="s">
        <v>27</v>
      </c>
      <c r="E1109" s="21" t="str">
        <f>VLOOKUP(D1109,'De Para Categoria'!A:B,2,0)</f>
        <v>Mercado</v>
      </c>
      <c r="F1109" s="30">
        <v>16.38</v>
      </c>
    </row>
    <row r="1110" spans="1:6" x14ac:dyDescent="0.25">
      <c r="A1110" s="15">
        <v>45202</v>
      </c>
      <c r="B1110" s="15" t="str">
        <f t="shared" si="20"/>
        <v>10/2023</v>
      </c>
      <c r="C1110" s="27" t="str">
        <f t="shared" si="19"/>
        <v>10/2023</v>
      </c>
      <c r="D1110" s="10" t="s">
        <v>622</v>
      </c>
      <c r="E1110" s="21" t="str">
        <f>VLOOKUP(D1110,'De Para Categoria'!A:B,2,0)</f>
        <v>Outros</v>
      </c>
      <c r="F1110" s="30">
        <v>41</v>
      </c>
    </row>
    <row r="1111" spans="1:6" x14ac:dyDescent="0.25">
      <c r="A1111" s="15">
        <v>45201</v>
      </c>
      <c r="B1111" s="15" t="str">
        <f t="shared" si="20"/>
        <v>10/2023</v>
      </c>
      <c r="C1111" s="27" t="str">
        <f t="shared" si="19"/>
        <v>10/2023</v>
      </c>
      <c r="D1111" s="10" t="s">
        <v>38</v>
      </c>
      <c r="E1111" s="21" t="str">
        <f>VLOOKUP(D1111,'De Para Categoria'!A:B,2,0)</f>
        <v>Mercado</v>
      </c>
      <c r="F1111" s="30">
        <v>253.64</v>
      </c>
    </row>
    <row r="1112" spans="1:6" x14ac:dyDescent="0.25">
      <c r="A1112" s="15">
        <v>45201</v>
      </c>
      <c r="B1112" s="15" t="str">
        <f t="shared" si="20"/>
        <v>10/2023</v>
      </c>
      <c r="C1112" s="27" t="str">
        <f t="shared" si="19"/>
        <v>10/2023</v>
      </c>
      <c r="D1112" s="10" t="s">
        <v>34</v>
      </c>
      <c r="E1112" s="21" t="str">
        <f>VLOOKUP(D1112,'De Para Categoria'!A:B,2,0)</f>
        <v>Comida Fora</v>
      </c>
      <c r="F1112" s="30">
        <v>97.9</v>
      </c>
    </row>
    <row r="1113" spans="1:6" x14ac:dyDescent="0.25">
      <c r="A1113" s="15">
        <v>45200</v>
      </c>
      <c r="B1113" s="15" t="str">
        <f t="shared" si="20"/>
        <v>10/2023</v>
      </c>
      <c r="C1113" s="27" t="str">
        <f t="shared" si="19"/>
        <v>10/2023</v>
      </c>
      <c r="D1113" s="10" t="s">
        <v>623</v>
      </c>
      <c r="E1113" s="21" t="str">
        <f>VLOOKUP(D1113,'De Para Categoria'!A:B,2,0)</f>
        <v>Outros</v>
      </c>
      <c r="F1113" s="30">
        <v>11.4</v>
      </c>
    </row>
    <row r="1114" spans="1:6" x14ac:dyDescent="0.25">
      <c r="A1114" s="15">
        <v>45200</v>
      </c>
      <c r="B1114" s="15" t="str">
        <f t="shared" si="20"/>
        <v>10/2023</v>
      </c>
      <c r="C1114" s="27" t="str">
        <f t="shared" si="19"/>
        <v>10/2023</v>
      </c>
      <c r="D1114" s="10" t="s">
        <v>624</v>
      </c>
      <c r="E1114" s="21" t="str">
        <f>VLOOKUP(D1114,'De Para Categoria'!A:B,2,0)</f>
        <v>Comida Fora</v>
      </c>
      <c r="F1114" s="30">
        <v>47</v>
      </c>
    </row>
    <row r="1115" spans="1:6" x14ac:dyDescent="0.25">
      <c r="A1115" s="15">
        <v>45200</v>
      </c>
      <c r="B1115" s="15" t="str">
        <f t="shared" si="20"/>
        <v>10/2023</v>
      </c>
      <c r="C1115" s="27" t="str">
        <f t="shared" si="19"/>
        <v>10/2023</v>
      </c>
      <c r="D1115" s="10" t="s">
        <v>520</v>
      </c>
      <c r="E1115" s="21" t="str">
        <f>VLOOKUP(D1115,'De Para Categoria'!A:B,2,0)</f>
        <v>Outros</v>
      </c>
      <c r="F1115" s="30">
        <v>7</v>
      </c>
    </row>
    <row r="1116" spans="1:6" x14ac:dyDescent="0.25">
      <c r="A1116" s="15">
        <v>45200</v>
      </c>
      <c r="B1116" s="15" t="str">
        <f t="shared" si="20"/>
        <v>10/2023</v>
      </c>
      <c r="C1116" s="27" t="str">
        <f t="shared" si="19"/>
        <v>10/2023</v>
      </c>
      <c r="D1116" s="10" t="s">
        <v>625</v>
      </c>
      <c r="E1116" s="21" t="str">
        <f>VLOOKUP(D1116,'De Para Categoria'!A:B,2,0)</f>
        <v>Comida Fora</v>
      </c>
      <c r="F1116" s="30">
        <v>84.89</v>
      </c>
    </row>
    <row r="1117" spans="1:6" x14ac:dyDescent="0.25">
      <c r="A1117" s="15">
        <v>45200</v>
      </c>
      <c r="B1117" s="15" t="str">
        <f t="shared" si="20"/>
        <v>10/2023</v>
      </c>
      <c r="C1117" s="27" t="str">
        <f t="shared" si="19"/>
        <v>10/2023</v>
      </c>
      <c r="D1117" s="10" t="s">
        <v>626</v>
      </c>
      <c r="E1117" s="21" t="str">
        <f>VLOOKUP(D1117,'De Para Categoria'!A:B,2,0)</f>
        <v>Mercado</v>
      </c>
      <c r="F1117" s="30">
        <v>16.95</v>
      </c>
    </row>
    <row r="1118" spans="1:6" x14ac:dyDescent="0.25">
      <c r="A1118" s="15">
        <v>45198</v>
      </c>
      <c r="B1118" s="15" t="str">
        <f t="shared" si="20"/>
        <v>9/2023</v>
      </c>
      <c r="C1118" s="27" t="str">
        <f t="shared" si="19"/>
        <v>10/2023</v>
      </c>
      <c r="D1118" s="10" t="s">
        <v>164</v>
      </c>
      <c r="E1118" s="21" t="str">
        <f>VLOOKUP(D1118,'De Para Categoria'!A:B,2,0)</f>
        <v>Mercado</v>
      </c>
      <c r="F1118" s="30">
        <v>20.99</v>
      </c>
    </row>
    <row r="1119" spans="1:6" x14ac:dyDescent="0.25">
      <c r="A1119" s="15">
        <v>45198</v>
      </c>
      <c r="B1119" s="15" t="str">
        <f t="shared" si="20"/>
        <v>9/2023</v>
      </c>
      <c r="C1119" s="27" t="str">
        <f t="shared" si="19"/>
        <v>10/2023</v>
      </c>
      <c r="D1119" s="10" t="s">
        <v>173</v>
      </c>
      <c r="E1119" s="21" t="str">
        <f>VLOOKUP(D1119,'De Para Categoria'!A:B,2,0)</f>
        <v>Comida Fora</v>
      </c>
      <c r="F1119" s="30">
        <v>149.5</v>
      </c>
    </row>
    <row r="1120" spans="1:6" x14ac:dyDescent="0.25">
      <c r="A1120" s="15">
        <v>45198</v>
      </c>
      <c r="B1120" s="15" t="str">
        <f t="shared" si="20"/>
        <v>9/2023</v>
      </c>
      <c r="C1120" s="27" t="str">
        <f t="shared" si="19"/>
        <v>10/2023</v>
      </c>
      <c r="D1120" s="10" t="s">
        <v>170</v>
      </c>
      <c r="E1120" s="21" t="str">
        <f>VLOOKUP(D1120,'De Para Categoria'!A:B,2,0)</f>
        <v>Comida Fora</v>
      </c>
      <c r="F1120" s="30">
        <v>24.9</v>
      </c>
    </row>
    <row r="1121" spans="1:6" x14ac:dyDescent="0.25">
      <c r="A1121" s="15">
        <v>45197</v>
      </c>
      <c r="B1121" s="15" t="str">
        <f t="shared" si="20"/>
        <v>9/2023</v>
      </c>
      <c r="C1121" s="27" t="str">
        <f t="shared" si="19"/>
        <v>10/2023</v>
      </c>
      <c r="D1121" s="10" t="s">
        <v>72</v>
      </c>
      <c r="E1121" s="21" t="str">
        <f>VLOOKUP(D1121,'De Para Categoria'!A:B,2,0)</f>
        <v>Mercado</v>
      </c>
      <c r="F1121" s="30">
        <v>32.6</v>
      </c>
    </row>
    <row r="1122" spans="1:6" x14ac:dyDescent="0.25">
      <c r="A1122" s="15">
        <v>45195</v>
      </c>
      <c r="B1122" s="15" t="str">
        <f t="shared" si="20"/>
        <v>9/2023</v>
      </c>
      <c r="C1122" s="27" t="str">
        <f t="shared" si="19"/>
        <v>10/2023</v>
      </c>
      <c r="D1122" s="10" t="s">
        <v>39</v>
      </c>
      <c r="E1122" s="21" t="str">
        <f>VLOOKUP(D1122,'De Para Categoria'!A:B,2,0)</f>
        <v>Transporte</v>
      </c>
      <c r="F1122" s="30">
        <v>205.49</v>
      </c>
    </row>
    <row r="1123" spans="1:6" x14ac:dyDescent="0.25">
      <c r="A1123" s="15">
        <v>45195</v>
      </c>
      <c r="B1123" s="15" t="str">
        <f t="shared" si="20"/>
        <v>9/2023</v>
      </c>
      <c r="C1123" s="27" t="str">
        <f t="shared" si="19"/>
        <v>10/2023</v>
      </c>
      <c r="D1123" s="10" t="s">
        <v>38</v>
      </c>
      <c r="E1123" s="21" t="str">
        <f>VLOOKUP(D1123,'De Para Categoria'!A:B,2,0)</f>
        <v>Mercado</v>
      </c>
      <c r="F1123" s="30">
        <v>258.3</v>
      </c>
    </row>
    <row r="1124" spans="1:6" x14ac:dyDescent="0.25">
      <c r="A1124" s="15">
        <v>45193</v>
      </c>
      <c r="B1124" s="15" t="str">
        <f t="shared" si="20"/>
        <v>9/2023</v>
      </c>
      <c r="C1124" s="27" t="str">
        <f t="shared" si="19"/>
        <v>10/2023</v>
      </c>
      <c r="D1124" s="10" t="s">
        <v>340</v>
      </c>
      <c r="E1124" s="21" t="str">
        <f>VLOOKUP(D1124,'De Para Categoria'!A:B,2,0)</f>
        <v>Comida Fora</v>
      </c>
      <c r="F1124" s="30">
        <v>47</v>
      </c>
    </row>
    <row r="1125" spans="1:6" x14ac:dyDescent="0.25">
      <c r="A1125" s="15">
        <v>45191</v>
      </c>
      <c r="B1125" s="15" t="str">
        <f t="shared" si="20"/>
        <v>9/2023</v>
      </c>
      <c r="C1125" s="27" t="str">
        <f t="shared" si="19"/>
        <v>10/2023</v>
      </c>
      <c r="D1125" s="10" t="s">
        <v>627</v>
      </c>
      <c r="E1125" s="21" t="str">
        <f>VLOOKUP(D1125,'De Para Categoria'!A:B,2,0)</f>
        <v>Outros</v>
      </c>
      <c r="F1125" s="30">
        <v>10</v>
      </c>
    </row>
    <row r="1126" spans="1:6" x14ac:dyDescent="0.25">
      <c r="A1126" s="15">
        <v>44954</v>
      </c>
      <c r="B1126" s="15" t="str">
        <f t="shared" si="20"/>
        <v>1/2023</v>
      </c>
      <c r="C1126" s="27" t="str">
        <f t="shared" si="19"/>
        <v>10/2023</v>
      </c>
      <c r="D1126" s="10" t="s">
        <v>628</v>
      </c>
      <c r="E1126" s="21" t="str">
        <f>VLOOKUP(D1126,'De Para Categoria'!A:B,2,0)</f>
        <v>Educação</v>
      </c>
      <c r="F1126" s="30">
        <v>310.11</v>
      </c>
    </row>
    <row r="1127" spans="1:6" x14ac:dyDescent="0.25">
      <c r="A1127" s="15">
        <v>44939</v>
      </c>
      <c r="B1127" s="15" t="str">
        <f t="shared" si="20"/>
        <v>1/2023</v>
      </c>
      <c r="C1127" s="27" t="str">
        <f t="shared" si="19"/>
        <v>10/2023</v>
      </c>
      <c r="D1127" s="10" t="s">
        <v>629</v>
      </c>
      <c r="E1127" s="21" t="str">
        <f>VLOOKUP(D1127,'De Para Categoria'!A:B,2,0)</f>
        <v>Educação</v>
      </c>
      <c r="F1127" s="30">
        <v>85</v>
      </c>
    </row>
    <row r="1128" spans="1:6" x14ac:dyDescent="0.25">
      <c r="A1128" s="15">
        <v>45218</v>
      </c>
      <c r="B1128" s="15" t="str">
        <f t="shared" si="20"/>
        <v>10/2023</v>
      </c>
      <c r="C1128" s="27" t="str">
        <f t="shared" si="19"/>
        <v>10/2023</v>
      </c>
      <c r="D1128" s="10" t="s">
        <v>630</v>
      </c>
      <c r="E1128" s="21" t="str">
        <f>VLOOKUP(D1128,'De Para Categoria'!A:B,2,0)</f>
        <v>Educação</v>
      </c>
      <c r="F1128" s="30">
        <v>474.13</v>
      </c>
    </row>
    <row r="1129" spans="1:6" x14ac:dyDescent="0.25">
      <c r="A1129" s="15">
        <v>45214</v>
      </c>
      <c r="B1129" s="15" t="str">
        <f t="shared" si="20"/>
        <v>10/2023</v>
      </c>
      <c r="C1129" s="27" t="str">
        <f t="shared" si="19"/>
        <v>10/2023</v>
      </c>
      <c r="D1129" s="10" t="s">
        <v>631</v>
      </c>
      <c r="E1129" s="21" t="str">
        <f>VLOOKUP(D1129,'De Para Categoria'!A:B,2,0)</f>
        <v>Outros</v>
      </c>
      <c r="F1129" s="30">
        <v>20.32</v>
      </c>
    </row>
    <row r="1130" spans="1:6" x14ac:dyDescent="0.25">
      <c r="A1130" s="15">
        <v>45213</v>
      </c>
      <c r="B1130" s="15" t="str">
        <f t="shared" si="20"/>
        <v>10/2023</v>
      </c>
      <c r="C1130" s="27" t="str">
        <f t="shared" si="19"/>
        <v>10/2023</v>
      </c>
      <c r="D1130" s="10" t="s">
        <v>632</v>
      </c>
      <c r="E1130" s="21" t="str">
        <f>VLOOKUP(D1130,'De Para Categoria'!A:B,2,0)</f>
        <v>Outros</v>
      </c>
      <c r="F1130" s="30">
        <v>88.57</v>
      </c>
    </row>
    <row r="1131" spans="1:6" x14ac:dyDescent="0.25">
      <c r="A1131" s="15">
        <v>45199</v>
      </c>
      <c r="B1131" s="15" t="str">
        <f t="shared" si="20"/>
        <v>9/2023</v>
      </c>
      <c r="C1131" s="27" t="str">
        <f t="shared" si="19"/>
        <v>10/2023</v>
      </c>
      <c r="D1131" s="10" t="s">
        <v>633</v>
      </c>
      <c r="E1131" s="21" t="str">
        <f>VLOOKUP(D1131,'De Para Categoria'!A:B,2,0)</f>
        <v>Outros</v>
      </c>
      <c r="F1131" s="30">
        <v>113.31</v>
      </c>
    </row>
    <row r="1132" spans="1:6" x14ac:dyDescent="0.25">
      <c r="A1132" s="15">
        <v>45196</v>
      </c>
      <c r="B1132" s="15" t="str">
        <f t="shared" si="20"/>
        <v>9/2023</v>
      </c>
      <c r="C1132" s="27" t="str">
        <f t="shared" si="19"/>
        <v>10/2023</v>
      </c>
      <c r="D1132" s="10" t="s">
        <v>634</v>
      </c>
      <c r="E1132" s="21" t="str">
        <f>VLOOKUP(D1132,'De Para Categoria'!A:B,2,0)</f>
        <v>Outros</v>
      </c>
      <c r="F1132" s="30">
        <v>124.9</v>
      </c>
    </row>
    <row r="1133" spans="1:6" x14ac:dyDescent="0.25">
      <c r="A1133" s="15">
        <v>45179</v>
      </c>
      <c r="B1133" s="15" t="str">
        <f t="shared" si="20"/>
        <v>9/2023</v>
      </c>
      <c r="C1133" s="27" t="str">
        <f t="shared" ref="C1133:C1167" si="21">"10/2023"</f>
        <v>10/2023</v>
      </c>
      <c r="D1133" s="10" t="s">
        <v>635</v>
      </c>
      <c r="E1133" s="21" t="str">
        <f>VLOOKUP(D1133,'De Para Categoria'!A:B,2,0)</f>
        <v>Outros</v>
      </c>
      <c r="F1133" s="30">
        <v>765.89</v>
      </c>
    </row>
    <row r="1134" spans="1:6" x14ac:dyDescent="0.25">
      <c r="A1134" s="15">
        <v>45177</v>
      </c>
      <c r="B1134" s="15" t="str">
        <f t="shared" si="20"/>
        <v>9/2023</v>
      </c>
      <c r="C1134" s="27" t="str">
        <f t="shared" si="21"/>
        <v>10/2023</v>
      </c>
      <c r="D1134" s="10" t="s">
        <v>636</v>
      </c>
      <c r="E1134" s="21" t="str">
        <f>VLOOKUP(D1134,'De Para Categoria'!A:B,2,0)</f>
        <v>Outros</v>
      </c>
      <c r="F1134" s="30">
        <v>54.99</v>
      </c>
    </row>
    <row r="1135" spans="1:6" x14ac:dyDescent="0.25">
      <c r="A1135" s="15">
        <v>45171</v>
      </c>
      <c r="B1135" s="15" t="str">
        <f t="shared" si="20"/>
        <v>9/2023</v>
      </c>
      <c r="C1135" s="27" t="str">
        <f t="shared" si="21"/>
        <v>10/2023</v>
      </c>
      <c r="D1135" s="10" t="s">
        <v>637</v>
      </c>
      <c r="E1135" s="21" t="str">
        <f>VLOOKUP(D1135,'De Para Categoria'!A:B,2,0)</f>
        <v>Outros</v>
      </c>
      <c r="F1135" s="30">
        <v>-0.02</v>
      </c>
    </row>
    <row r="1136" spans="1:6" x14ac:dyDescent="0.25">
      <c r="A1136" s="15">
        <v>45171</v>
      </c>
      <c r="B1136" s="15" t="str">
        <f t="shared" si="20"/>
        <v>9/2023</v>
      </c>
      <c r="C1136" s="27" t="str">
        <f t="shared" si="21"/>
        <v>10/2023</v>
      </c>
      <c r="D1136" s="10" t="s">
        <v>638</v>
      </c>
      <c r="E1136" s="21" t="str">
        <f>VLOOKUP(D1136,'De Para Categoria'!A:B,2,0)</f>
        <v>Outros</v>
      </c>
      <c r="F1136" s="30">
        <v>62.49</v>
      </c>
    </row>
    <row r="1137" spans="1:6" x14ac:dyDescent="0.25">
      <c r="A1137" s="15">
        <v>45141</v>
      </c>
      <c r="B1137" s="15" t="str">
        <f t="shared" si="20"/>
        <v>8/2023</v>
      </c>
      <c r="C1137" s="27" t="str">
        <f t="shared" si="21"/>
        <v>10/2023</v>
      </c>
      <c r="D1137" s="10" t="s">
        <v>639</v>
      </c>
      <c r="E1137" s="21" t="str">
        <f>VLOOKUP(D1137,'De Para Categoria'!A:B,2,0)</f>
        <v>Outros</v>
      </c>
      <c r="F1137" s="30">
        <v>245.8</v>
      </c>
    </row>
    <row r="1138" spans="1:6" x14ac:dyDescent="0.25">
      <c r="A1138" s="15">
        <v>45118</v>
      </c>
      <c r="B1138" s="15" t="str">
        <f t="shared" si="20"/>
        <v>7/2023</v>
      </c>
      <c r="C1138" s="27" t="str">
        <f t="shared" si="21"/>
        <v>10/2023</v>
      </c>
      <c r="D1138" s="10" t="s">
        <v>640</v>
      </c>
      <c r="E1138" s="21" t="str">
        <f>VLOOKUP(D1138,'De Para Categoria'!A:B,2,0)</f>
        <v>Lazer</v>
      </c>
      <c r="F1138" s="30">
        <v>448.99</v>
      </c>
    </row>
    <row r="1139" spans="1:6" x14ac:dyDescent="0.25">
      <c r="A1139" s="15">
        <v>45216</v>
      </c>
      <c r="B1139" s="15" t="str">
        <f t="shared" si="20"/>
        <v>10/2023</v>
      </c>
      <c r="C1139" s="27" t="str">
        <f t="shared" si="21"/>
        <v>10/2023</v>
      </c>
      <c r="D1139" s="10" t="s">
        <v>71</v>
      </c>
      <c r="E1139" s="21" t="str">
        <f>VLOOKUP(D1139,'De Para Categoria'!A:B,2,0)</f>
        <v>Comida Fora</v>
      </c>
      <c r="F1139" s="30">
        <v>13.5</v>
      </c>
    </row>
    <row r="1140" spans="1:6" x14ac:dyDescent="0.25">
      <c r="A1140" s="15">
        <v>45215</v>
      </c>
      <c r="B1140" s="15" t="str">
        <f t="shared" si="20"/>
        <v>10/2023</v>
      </c>
      <c r="C1140" s="27" t="str">
        <f t="shared" si="21"/>
        <v>10/2023</v>
      </c>
      <c r="D1140" s="10" t="s">
        <v>491</v>
      </c>
      <c r="E1140" s="21" t="str">
        <f>VLOOKUP(D1140,'De Para Categoria'!A:B,2,0)</f>
        <v>Mercado</v>
      </c>
      <c r="F1140" s="30">
        <v>11.49</v>
      </c>
    </row>
    <row r="1141" spans="1:6" x14ac:dyDescent="0.25">
      <c r="A1141" s="15">
        <v>45212</v>
      </c>
      <c r="B1141" s="15" t="str">
        <f t="shared" si="20"/>
        <v>10/2023</v>
      </c>
      <c r="C1141" s="27" t="str">
        <f t="shared" si="21"/>
        <v>10/2023</v>
      </c>
      <c r="D1141" s="10" t="s">
        <v>641</v>
      </c>
      <c r="E1141" s="21" t="str">
        <f>VLOOKUP(D1141,'De Para Categoria'!A:B,2,0)</f>
        <v>Outros</v>
      </c>
      <c r="F1141" s="30">
        <v>18</v>
      </c>
    </row>
    <row r="1142" spans="1:6" x14ac:dyDescent="0.25">
      <c r="A1142" s="15">
        <v>45212</v>
      </c>
      <c r="B1142" s="15" t="str">
        <f t="shared" si="20"/>
        <v>10/2023</v>
      </c>
      <c r="C1142" s="27" t="str">
        <f t="shared" si="21"/>
        <v>10/2023</v>
      </c>
      <c r="D1142" s="10" t="s">
        <v>642</v>
      </c>
      <c r="E1142" s="21" t="str">
        <f>VLOOKUP(D1142,'De Para Categoria'!A:B,2,0)</f>
        <v>Outros</v>
      </c>
      <c r="F1142" s="30">
        <v>72</v>
      </c>
    </row>
    <row r="1143" spans="1:6" x14ac:dyDescent="0.25">
      <c r="A1143" s="15">
        <v>45212</v>
      </c>
      <c r="B1143" s="15" t="str">
        <f t="shared" si="20"/>
        <v>10/2023</v>
      </c>
      <c r="C1143" s="27" t="str">
        <f t="shared" si="21"/>
        <v>10/2023</v>
      </c>
      <c r="D1143" s="10" t="s">
        <v>643</v>
      </c>
      <c r="E1143" s="21" t="str">
        <f>VLOOKUP(D1143,'De Para Categoria'!A:B,2,0)</f>
        <v>Outros</v>
      </c>
      <c r="F1143" s="30">
        <v>13.99</v>
      </c>
    </row>
    <row r="1144" spans="1:6" x14ac:dyDescent="0.25">
      <c r="A1144" s="15">
        <v>45212</v>
      </c>
      <c r="B1144" s="15" t="str">
        <f t="shared" si="20"/>
        <v>10/2023</v>
      </c>
      <c r="C1144" s="27" t="str">
        <f t="shared" si="21"/>
        <v>10/2023</v>
      </c>
      <c r="D1144" s="10" t="s">
        <v>131</v>
      </c>
      <c r="E1144" s="21" t="str">
        <f>VLOOKUP(D1144,'De Para Categoria'!A:B,2,0)</f>
        <v>Outros</v>
      </c>
      <c r="F1144" s="30">
        <v>20</v>
      </c>
    </row>
    <row r="1145" spans="1:6" x14ac:dyDescent="0.25">
      <c r="A1145" s="15">
        <v>45210</v>
      </c>
      <c r="B1145" s="15" t="str">
        <f t="shared" si="20"/>
        <v>10/2023</v>
      </c>
      <c r="C1145" s="27" t="str">
        <f t="shared" si="21"/>
        <v>10/2023</v>
      </c>
      <c r="D1145" s="10" t="s">
        <v>644</v>
      </c>
      <c r="E1145" s="21" t="str">
        <f>VLOOKUP(D1145,'De Para Categoria'!A:B,2,0)</f>
        <v>Outros</v>
      </c>
      <c r="F1145" s="30">
        <v>69</v>
      </c>
    </row>
    <row r="1146" spans="1:6" x14ac:dyDescent="0.25">
      <c r="A1146" s="15">
        <v>45210</v>
      </c>
      <c r="B1146" s="15" t="str">
        <f t="shared" si="20"/>
        <v>10/2023</v>
      </c>
      <c r="C1146" s="27" t="str">
        <f t="shared" si="21"/>
        <v>10/2023</v>
      </c>
      <c r="D1146" s="10" t="s">
        <v>252</v>
      </c>
      <c r="E1146" s="21" t="str">
        <f>VLOOKUP(D1146,'De Para Categoria'!A:B,2,0)</f>
        <v>Comida Fora</v>
      </c>
      <c r="F1146" s="30">
        <v>12.84</v>
      </c>
    </row>
    <row r="1147" spans="1:6" x14ac:dyDescent="0.25">
      <c r="A1147" s="15">
        <v>45210</v>
      </c>
      <c r="B1147" s="15" t="str">
        <f t="shared" si="20"/>
        <v>10/2023</v>
      </c>
      <c r="C1147" s="27" t="str">
        <f t="shared" si="21"/>
        <v>10/2023</v>
      </c>
      <c r="D1147" s="10" t="s">
        <v>645</v>
      </c>
      <c r="E1147" s="21" t="str">
        <f>VLOOKUP(D1147,'De Para Categoria'!A:B,2,0)</f>
        <v>Comida Fora</v>
      </c>
      <c r="F1147" s="30">
        <v>13.5</v>
      </c>
    </row>
    <row r="1148" spans="1:6" x14ac:dyDescent="0.25">
      <c r="A1148" s="15">
        <v>45209</v>
      </c>
      <c r="B1148" s="15" t="str">
        <f t="shared" si="20"/>
        <v>10/2023</v>
      </c>
      <c r="C1148" s="27" t="str">
        <f t="shared" si="21"/>
        <v>10/2023</v>
      </c>
      <c r="D1148" s="10" t="s">
        <v>646</v>
      </c>
      <c r="E1148" s="21" t="str">
        <f>VLOOKUP(D1148,'De Para Categoria'!A:B,2,0)</f>
        <v>Farmácia</v>
      </c>
      <c r="F1148" s="30">
        <v>6.63</v>
      </c>
    </row>
    <row r="1149" spans="1:6" x14ac:dyDescent="0.25">
      <c r="A1149" s="15">
        <v>45209</v>
      </c>
      <c r="B1149" s="15" t="str">
        <f t="shared" si="20"/>
        <v>10/2023</v>
      </c>
      <c r="C1149" s="27" t="str">
        <f t="shared" si="21"/>
        <v>10/2023</v>
      </c>
      <c r="D1149" s="10" t="s">
        <v>647</v>
      </c>
      <c r="E1149" s="21" t="str">
        <f>VLOOKUP(D1149,'De Para Categoria'!A:B,2,0)</f>
        <v>Outros</v>
      </c>
      <c r="F1149" s="30">
        <v>22</v>
      </c>
    </row>
    <row r="1150" spans="1:6" x14ac:dyDescent="0.25">
      <c r="A1150" s="15">
        <v>45209</v>
      </c>
      <c r="B1150" s="15" t="str">
        <f t="shared" si="20"/>
        <v>10/2023</v>
      </c>
      <c r="C1150" s="27" t="str">
        <f t="shared" si="21"/>
        <v>10/2023</v>
      </c>
      <c r="D1150" s="10" t="s">
        <v>648</v>
      </c>
      <c r="E1150" s="21" t="str">
        <f>VLOOKUP(D1150,'De Para Categoria'!A:B,2,0)</f>
        <v>Lazer</v>
      </c>
      <c r="F1150" s="30">
        <v>327</v>
      </c>
    </row>
    <row r="1151" spans="1:6" x14ac:dyDescent="0.25">
      <c r="A1151" s="15">
        <v>45208</v>
      </c>
      <c r="B1151" s="15" t="str">
        <f t="shared" si="20"/>
        <v>10/2023</v>
      </c>
      <c r="C1151" s="27" t="str">
        <f t="shared" si="21"/>
        <v>10/2023</v>
      </c>
      <c r="D1151" s="10" t="s">
        <v>293</v>
      </c>
      <c r="E1151" s="21" t="str">
        <f>VLOOKUP(D1151,'De Para Categoria'!A:B,2,0)</f>
        <v>Outros</v>
      </c>
      <c r="F1151" s="30">
        <v>197.47</v>
      </c>
    </row>
    <row r="1152" spans="1:6" x14ac:dyDescent="0.25">
      <c r="A1152" s="15">
        <v>45208</v>
      </c>
      <c r="B1152" s="15" t="str">
        <f t="shared" si="20"/>
        <v>10/2023</v>
      </c>
      <c r="C1152" s="27" t="str">
        <f t="shared" si="21"/>
        <v>10/2023</v>
      </c>
      <c r="D1152" s="10" t="s">
        <v>201</v>
      </c>
      <c r="E1152" s="21" t="str">
        <f>VLOOKUP(D1152,'De Para Categoria'!A:B,2,0)</f>
        <v>Transporte</v>
      </c>
      <c r="F1152" s="30">
        <v>24.93</v>
      </c>
    </row>
    <row r="1153" spans="1:6" x14ac:dyDescent="0.25">
      <c r="A1153" s="15">
        <v>45208</v>
      </c>
      <c r="B1153" s="15" t="str">
        <f t="shared" si="20"/>
        <v>10/2023</v>
      </c>
      <c r="C1153" s="27" t="str">
        <f t="shared" si="21"/>
        <v>10/2023</v>
      </c>
      <c r="D1153" s="10" t="s">
        <v>201</v>
      </c>
      <c r="E1153" s="21" t="str">
        <f>VLOOKUP(D1153,'De Para Categoria'!A:B,2,0)</f>
        <v>Transporte</v>
      </c>
      <c r="F1153" s="30">
        <v>34.94</v>
      </c>
    </row>
    <row r="1154" spans="1:6" x14ac:dyDescent="0.25">
      <c r="A1154" s="15">
        <v>45208</v>
      </c>
      <c r="B1154" s="15" t="str">
        <f t="shared" si="20"/>
        <v>10/2023</v>
      </c>
      <c r="C1154" s="27" t="str">
        <f t="shared" si="21"/>
        <v>10/2023</v>
      </c>
      <c r="D1154" s="10" t="s">
        <v>202</v>
      </c>
      <c r="E1154" s="21" t="str">
        <f>VLOOKUP(D1154,'De Para Categoria'!A:B,2,0)</f>
        <v>Transporte</v>
      </c>
      <c r="F1154" s="30">
        <v>69</v>
      </c>
    </row>
    <row r="1155" spans="1:6" x14ac:dyDescent="0.25">
      <c r="A1155" s="15">
        <v>45206</v>
      </c>
      <c r="B1155" s="15" t="str">
        <f t="shared" ref="B1155:B1218" si="22">MONTH(A1155)&amp;"/"&amp;YEAR(A1155)</f>
        <v>10/2023</v>
      </c>
      <c r="C1155" s="27" t="str">
        <f t="shared" si="21"/>
        <v>10/2023</v>
      </c>
      <c r="D1155" s="10" t="s">
        <v>164</v>
      </c>
      <c r="E1155" s="21" t="str">
        <f>VLOOKUP(D1155,'De Para Categoria'!A:B,2,0)</f>
        <v>Mercado</v>
      </c>
      <c r="F1155" s="30">
        <v>37.090000000000003</v>
      </c>
    </row>
    <row r="1156" spans="1:6" x14ac:dyDescent="0.25">
      <c r="A1156" s="15">
        <v>45203</v>
      </c>
      <c r="B1156" s="15" t="str">
        <f t="shared" si="22"/>
        <v>10/2023</v>
      </c>
      <c r="C1156" s="27" t="str">
        <f t="shared" si="21"/>
        <v>10/2023</v>
      </c>
      <c r="D1156" s="10" t="s">
        <v>106</v>
      </c>
      <c r="E1156" s="21" t="str">
        <f>VLOOKUP(D1156,'De Para Categoria'!A:B,2,0)</f>
        <v>Farmácia</v>
      </c>
      <c r="F1156" s="30">
        <v>50.97</v>
      </c>
    </row>
    <row r="1157" spans="1:6" x14ac:dyDescent="0.25">
      <c r="A1157" s="15">
        <v>45203</v>
      </c>
      <c r="B1157" s="15" t="str">
        <f t="shared" si="22"/>
        <v>10/2023</v>
      </c>
      <c r="C1157" s="27" t="str">
        <f t="shared" si="21"/>
        <v>10/2023</v>
      </c>
      <c r="D1157" s="10" t="s">
        <v>130</v>
      </c>
      <c r="E1157" s="21" t="str">
        <f>VLOOKUP(D1157,'De Para Categoria'!A:B,2,0)</f>
        <v>Comida Fora</v>
      </c>
      <c r="F1157" s="30">
        <v>29.9</v>
      </c>
    </row>
    <row r="1158" spans="1:6" x14ac:dyDescent="0.25">
      <c r="A1158" s="15">
        <v>45203</v>
      </c>
      <c r="B1158" s="15" t="str">
        <f t="shared" si="22"/>
        <v>10/2023</v>
      </c>
      <c r="C1158" s="27" t="str">
        <f t="shared" si="21"/>
        <v>10/2023</v>
      </c>
      <c r="D1158" s="10" t="s">
        <v>71</v>
      </c>
      <c r="E1158" s="21" t="str">
        <f>VLOOKUP(D1158,'De Para Categoria'!A:B,2,0)</f>
        <v>Comida Fora</v>
      </c>
      <c r="F1158" s="30">
        <v>13.5</v>
      </c>
    </row>
    <row r="1159" spans="1:6" x14ac:dyDescent="0.25">
      <c r="A1159" s="15">
        <v>45201</v>
      </c>
      <c r="B1159" s="15" t="str">
        <f t="shared" si="22"/>
        <v>10/2023</v>
      </c>
      <c r="C1159" s="27" t="str">
        <f t="shared" si="21"/>
        <v>10/2023</v>
      </c>
      <c r="D1159" s="10" t="s">
        <v>237</v>
      </c>
      <c r="E1159" s="21" t="str">
        <f>VLOOKUP(D1159,'De Para Categoria'!A:B,2,0)</f>
        <v>Comida Fora</v>
      </c>
      <c r="F1159" s="30">
        <v>57.42</v>
      </c>
    </row>
    <row r="1160" spans="1:6" x14ac:dyDescent="0.25">
      <c r="A1160" s="15">
        <v>45201</v>
      </c>
      <c r="B1160" s="15" t="str">
        <f t="shared" si="22"/>
        <v>10/2023</v>
      </c>
      <c r="C1160" s="27" t="str">
        <f t="shared" si="21"/>
        <v>10/2023</v>
      </c>
      <c r="D1160" s="10" t="s">
        <v>649</v>
      </c>
      <c r="E1160" s="21" t="str">
        <f>VLOOKUP(D1160,'De Para Categoria'!A:B,2,0)</f>
        <v>Comida Fora</v>
      </c>
      <c r="F1160" s="30">
        <v>87.88</v>
      </c>
    </row>
    <row r="1161" spans="1:6" x14ac:dyDescent="0.25">
      <c r="A1161" s="15">
        <v>45201</v>
      </c>
      <c r="B1161" s="15" t="str">
        <f t="shared" si="22"/>
        <v>10/2023</v>
      </c>
      <c r="C1161" s="27" t="str">
        <f t="shared" si="21"/>
        <v>10/2023</v>
      </c>
      <c r="D1161" s="10" t="s">
        <v>650</v>
      </c>
      <c r="E1161" s="21" t="str">
        <f>VLOOKUP(D1161,'De Para Categoria'!A:B,2,0)</f>
        <v>Outros</v>
      </c>
      <c r="F1161" s="30">
        <v>37</v>
      </c>
    </row>
    <row r="1162" spans="1:6" x14ac:dyDescent="0.25">
      <c r="A1162" s="15">
        <v>45201</v>
      </c>
      <c r="B1162" s="15" t="str">
        <f t="shared" si="22"/>
        <v>10/2023</v>
      </c>
      <c r="C1162" s="27" t="str">
        <f t="shared" si="21"/>
        <v>10/2023</v>
      </c>
      <c r="D1162" s="10" t="s">
        <v>651</v>
      </c>
      <c r="E1162" s="21" t="str">
        <f>VLOOKUP(D1162,'De Para Categoria'!A:B,2,0)</f>
        <v>Outros</v>
      </c>
      <c r="F1162" s="30">
        <v>63.6</v>
      </c>
    </row>
    <row r="1163" spans="1:6" x14ac:dyDescent="0.25">
      <c r="A1163" s="15">
        <v>45201</v>
      </c>
      <c r="B1163" s="15" t="str">
        <f t="shared" si="22"/>
        <v>10/2023</v>
      </c>
      <c r="C1163" s="27" t="str">
        <f t="shared" si="21"/>
        <v>10/2023</v>
      </c>
      <c r="D1163" s="10" t="s">
        <v>652</v>
      </c>
      <c r="E1163" s="21" t="str">
        <f>VLOOKUP(D1163,'De Para Categoria'!A:B,2,0)</f>
        <v>Outros</v>
      </c>
      <c r="F1163" s="30">
        <v>110</v>
      </c>
    </row>
    <row r="1164" spans="1:6" x14ac:dyDescent="0.25">
      <c r="A1164" s="15">
        <v>45201</v>
      </c>
      <c r="B1164" s="15" t="str">
        <f t="shared" si="22"/>
        <v>10/2023</v>
      </c>
      <c r="C1164" s="27" t="str">
        <f t="shared" si="21"/>
        <v>10/2023</v>
      </c>
      <c r="D1164" s="10" t="s">
        <v>653</v>
      </c>
      <c r="E1164" s="21" t="str">
        <f>VLOOKUP(D1164,'De Para Categoria'!A:B,2,0)</f>
        <v>Outros</v>
      </c>
      <c r="F1164" s="30">
        <v>74</v>
      </c>
    </row>
    <row r="1165" spans="1:6" x14ac:dyDescent="0.25">
      <c r="A1165" s="15">
        <v>45200</v>
      </c>
      <c r="B1165" s="15" t="str">
        <f t="shared" si="22"/>
        <v>10/2023</v>
      </c>
      <c r="C1165" s="27" t="str">
        <f t="shared" si="21"/>
        <v>10/2023</v>
      </c>
      <c r="D1165" s="10" t="s">
        <v>654</v>
      </c>
      <c r="E1165" s="21" t="str">
        <f>VLOOKUP(D1165,'De Para Categoria'!A:B,2,0)</f>
        <v>Comida Fora</v>
      </c>
      <c r="F1165" s="30">
        <v>10</v>
      </c>
    </row>
    <row r="1166" spans="1:6" x14ac:dyDescent="0.25">
      <c r="A1166" s="15">
        <v>45200</v>
      </c>
      <c r="B1166" s="15" t="str">
        <f t="shared" si="22"/>
        <v>10/2023</v>
      </c>
      <c r="C1166" s="27" t="str">
        <f t="shared" si="21"/>
        <v>10/2023</v>
      </c>
      <c r="D1166" s="10" t="s">
        <v>655</v>
      </c>
      <c r="E1166" s="21" t="str">
        <f>VLOOKUP(D1166,'De Para Categoria'!A:B,2,0)</f>
        <v>Lazer</v>
      </c>
      <c r="F1166" s="30">
        <v>44</v>
      </c>
    </row>
    <row r="1167" spans="1:6" x14ac:dyDescent="0.25">
      <c r="A1167" s="15">
        <v>45200</v>
      </c>
      <c r="B1167" s="15" t="str">
        <f t="shared" si="22"/>
        <v>10/2023</v>
      </c>
      <c r="C1167" s="27" t="str">
        <f t="shared" si="21"/>
        <v>10/2023</v>
      </c>
      <c r="D1167" s="10" t="s">
        <v>656</v>
      </c>
      <c r="E1167" s="21" t="str">
        <f>VLOOKUP(D1167,'De Para Categoria'!A:B,2,0)</f>
        <v>Comida Fora</v>
      </c>
      <c r="F1167" s="30">
        <v>13</v>
      </c>
    </row>
    <row r="1168" spans="1:6" x14ac:dyDescent="0.25">
      <c r="A1168" s="15">
        <v>45237</v>
      </c>
      <c r="B1168" s="15" t="str">
        <f t="shared" si="22"/>
        <v>11/2023</v>
      </c>
      <c r="C1168" s="27" t="str">
        <f t="shared" ref="C1168:C1218" si="23">"11/2023"</f>
        <v>11/2023</v>
      </c>
      <c r="D1168" s="10" t="s">
        <v>201</v>
      </c>
      <c r="E1168" s="21" t="str">
        <f>VLOOKUP(D1168,'De Para Categoria'!A:B,2,0)</f>
        <v>Transporte</v>
      </c>
      <c r="F1168" s="30">
        <v>20.12</v>
      </c>
    </row>
    <row r="1169" spans="1:6" x14ac:dyDescent="0.25">
      <c r="A1169" s="15">
        <v>45237</v>
      </c>
      <c r="B1169" s="15" t="str">
        <f t="shared" si="22"/>
        <v>11/2023</v>
      </c>
      <c r="C1169" s="27" t="str">
        <f t="shared" si="23"/>
        <v>11/2023</v>
      </c>
      <c r="D1169" s="10" t="s">
        <v>201</v>
      </c>
      <c r="E1169" s="21" t="str">
        <f>VLOOKUP(D1169,'De Para Categoria'!A:B,2,0)</f>
        <v>Transporte</v>
      </c>
      <c r="F1169" s="30">
        <v>3</v>
      </c>
    </row>
    <row r="1170" spans="1:6" x14ac:dyDescent="0.25">
      <c r="A1170" s="15">
        <v>45237</v>
      </c>
      <c r="B1170" s="15" t="str">
        <f t="shared" si="22"/>
        <v>11/2023</v>
      </c>
      <c r="C1170" s="27" t="str">
        <f t="shared" si="23"/>
        <v>11/2023</v>
      </c>
      <c r="D1170" s="10" t="s">
        <v>201</v>
      </c>
      <c r="E1170" s="21" t="str">
        <f>VLOOKUP(D1170,'De Para Categoria'!A:B,2,0)</f>
        <v>Transporte</v>
      </c>
      <c r="F1170" s="30">
        <v>54.93</v>
      </c>
    </row>
    <row r="1171" spans="1:6" x14ac:dyDescent="0.25">
      <c r="A1171" s="15">
        <v>45236</v>
      </c>
      <c r="B1171" s="15" t="str">
        <f t="shared" si="22"/>
        <v>11/2023</v>
      </c>
      <c r="C1171" s="27" t="str">
        <f t="shared" si="23"/>
        <v>11/2023</v>
      </c>
      <c r="D1171" s="10" t="s">
        <v>201</v>
      </c>
      <c r="E1171" s="21" t="str">
        <f>VLOOKUP(D1171,'De Para Categoria'!A:B,2,0)</f>
        <v>Transporte</v>
      </c>
      <c r="F1171" s="30">
        <v>19.95</v>
      </c>
    </row>
    <row r="1172" spans="1:6" x14ac:dyDescent="0.25">
      <c r="A1172" s="15">
        <v>45236</v>
      </c>
      <c r="B1172" s="15" t="str">
        <f t="shared" si="22"/>
        <v>11/2023</v>
      </c>
      <c r="C1172" s="27" t="str">
        <f t="shared" si="23"/>
        <v>11/2023</v>
      </c>
      <c r="D1172" s="10" t="s">
        <v>201</v>
      </c>
      <c r="E1172" s="21" t="str">
        <f>VLOOKUP(D1172,'De Para Categoria'!A:B,2,0)</f>
        <v>Transporte</v>
      </c>
      <c r="F1172" s="30">
        <v>14.87</v>
      </c>
    </row>
    <row r="1173" spans="1:6" x14ac:dyDescent="0.25">
      <c r="A1173" s="15">
        <v>45236</v>
      </c>
      <c r="B1173" s="15" t="str">
        <f t="shared" si="22"/>
        <v>11/2023</v>
      </c>
      <c r="C1173" s="27" t="str">
        <f t="shared" si="23"/>
        <v>11/2023</v>
      </c>
      <c r="D1173" s="10" t="s">
        <v>201</v>
      </c>
      <c r="E1173" s="21" t="str">
        <f>VLOOKUP(D1173,'De Para Categoria'!A:B,2,0)</f>
        <v>Transporte</v>
      </c>
      <c r="F1173" s="30">
        <v>29.91</v>
      </c>
    </row>
    <row r="1174" spans="1:6" x14ac:dyDescent="0.25">
      <c r="A1174" s="15">
        <v>45235</v>
      </c>
      <c r="B1174" s="15" t="str">
        <f t="shared" si="22"/>
        <v>11/2023</v>
      </c>
      <c r="C1174" s="27" t="str">
        <f t="shared" si="23"/>
        <v>11/2023</v>
      </c>
      <c r="D1174" s="10" t="s">
        <v>201</v>
      </c>
      <c r="E1174" s="21" t="str">
        <f>VLOOKUP(D1174,'De Para Categoria'!A:B,2,0)</f>
        <v>Transporte</v>
      </c>
      <c r="F1174" s="30">
        <v>13.9</v>
      </c>
    </row>
    <row r="1175" spans="1:6" x14ac:dyDescent="0.25">
      <c r="A1175" s="15">
        <v>45235</v>
      </c>
      <c r="B1175" s="15" t="str">
        <f t="shared" si="22"/>
        <v>11/2023</v>
      </c>
      <c r="C1175" s="27" t="str">
        <f t="shared" si="23"/>
        <v>11/2023</v>
      </c>
      <c r="D1175" s="10" t="s">
        <v>201</v>
      </c>
      <c r="E1175" s="21" t="str">
        <f>VLOOKUP(D1175,'De Para Categoria'!A:B,2,0)</f>
        <v>Transporte</v>
      </c>
      <c r="F1175" s="30">
        <v>21.93</v>
      </c>
    </row>
    <row r="1176" spans="1:6" x14ac:dyDescent="0.25">
      <c r="A1176" s="15">
        <v>45235</v>
      </c>
      <c r="B1176" s="15" t="str">
        <f t="shared" si="22"/>
        <v>11/2023</v>
      </c>
      <c r="C1176" s="27" t="str">
        <f t="shared" si="23"/>
        <v>11/2023</v>
      </c>
      <c r="D1176" s="10" t="s">
        <v>201</v>
      </c>
      <c r="E1176" s="21" t="str">
        <f>VLOOKUP(D1176,'De Para Categoria'!A:B,2,0)</f>
        <v>Transporte</v>
      </c>
      <c r="F1176" s="30">
        <v>14.02</v>
      </c>
    </row>
    <row r="1177" spans="1:6" x14ac:dyDescent="0.25">
      <c r="A1177" s="15">
        <v>45234</v>
      </c>
      <c r="B1177" s="15" t="str">
        <f t="shared" si="22"/>
        <v>11/2023</v>
      </c>
      <c r="C1177" s="27" t="str">
        <f t="shared" si="23"/>
        <v>11/2023</v>
      </c>
      <c r="D1177" s="10" t="s">
        <v>657</v>
      </c>
      <c r="E1177" s="21" t="str">
        <f>VLOOKUP(D1177,'De Para Categoria'!A:B,2,0)</f>
        <v>Mercado</v>
      </c>
      <c r="F1177" s="30">
        <v>22.6</v>
      </c>
    </row>
    <row r="1178" spans="1:6" x14ac:dyDescent="0.25">
      <c r="A1178" s="15">
        <v>45233</v>
      </c>
      <c r="B1178" s="15" t="str">
        <f t="shared" si="22"/>
        <v>11/2023</v>
      </c>
      <c r="C1178" s="27" t="str">
        <f t="shared" si="23"/>
        <v>11/2023</v>
      </c>
      <c r="D1178" s="10" t="s">
        <v>658</v>
      </c>
      <c r="E1178" s="21" t="str">
        <f>VLOOKUP(D1178,'De Para Categoria'!A:B,2,0)</f>
        <v>Comida Fora</v>
      </c>
      <c r="F1178" s="30">
        <v>81.8</v>
      </c>
    </row>
    <row r="1179" spans="1:6" x14ac:dyDescent="0.25">
      <c r="A1179" s="15">
        <v>45232</v>
      </c>
      <c r="B1179" s="15" t="str">
        <f t="shared" si="22"/>
        <v>11/2023</v>
      </c>
      <c r="C1179" s="27" t="str">
        <f t="shared" si="23"/>
        <v>11/2023</v>
      </c>
      <c r="D1179" s="10" t="s">
        <v>39</v>
      </c>
      <c r="E1179" s="21" t="str">
        <f>VLOOKUP(D1179,'De Para Categoria'!A:B,2,0)</f>
        <v>Transporte</v>
      </c>
      <c r="F1179" s="30">
        <v>209</v>
      </c>
    </row>
    <row r="1180" spans="1:6" x14ac:dyDescent="0.25">
      <c r="A1180" s="15">
        <v>45231</v>
      </c>
      <c r="B1180" s="15" t="str">
        <f t="shared" si="22"/>
        <v>11/2023</v>
      </c>
      <c r="C1180" s="27" t="str">
        <f t="shared" si="23"/>
        <v>11/2023</v>
      </c>
      <c r="D1180" s="10" t="s">
        <v>72</v>
      </c>
      <c r="E1180" s="21" t="str">
        <f>VLOOKUP(D1180,'De Para Categoria'!A:B,2,0)</f>
        <v>Mercado</v>
      </c>
      <c r="F1180" s="30">
        <v>21.1</v>
      </c>
    </row>
    <row r="1181" spans="1:6" x14ac:dyDescent="0.25">
      <c r="A1181" s="15">
        <v>45231</v>
      </c>
      <c r="B1181" s="15" t="str">
        <f t="shared" si="22"/>
        <v>11/2023</v>
      </c>
      <c r="C1181" s="27" t="str">
        <f t="shared" si="23"/>
        <v>11/2023</v>
      </c>
      <c r="D1181" s="10" t="s">
        <v>659</v>
      </c>
      <c r="E1181" s="21" t="str">
        <f>VLOOKUP(D1181,'De Para Categoria'!A:B,2,0)</f>
        <v>Pet</v>
      </c>
      <c r="F1181" s="30">
        <v>35</v>
      </c>
    </row>
    <row r="1182" spans="1:6" x14ac:dyDescent="0.25">
      <c r="A1182" s="15">
        <v>45231</v>
      </c>
      <c r="B1182" s="15" t="str">
        <f t="shared" si="22"/>
        <v>11/2023</v>
      </c>
      <c r="C1182" s="27" t="str">
        <f t="shared" si="23"/>
        <v>11/2023</v>
      </c>
      <c r="D1182" s="10" t="s">
        <v>275</v>
      </c>
      <c r="E1182" s="21" t="str">
        <f>VLOOKUP(D1182,'De Para Categoria'!A:B,2,0)</f>
        <v>Outros</v>
      </c>
      <c r="F1182" s="30">
        <v>118.5</v>
      </c>
    </row>
    <row r="1183" spans="1:6" x14ac:dyDescent="0.25">
      <c r="A1183" s="15">
        <v>45230</v>
      </c>
      <c r="B1183" s="15" t="str">
        <f t="shared" si="22"/>
        <v>10/2023</v>
      </c>
      <c r="C1183" s="27" t="str">
        <f t="shared" si="23"/>
        <v>11/2023</v>
      </c>
      <c r="D1183" s="10" t="s">
        <v>660</v>
      </c>
      <c r="E1183" s="21" t="str">
        <f>VLOOKUP(D1183,'De Para Categoria'!A:B,2,0)</f>
        <v>Farmácia</v>
      </c>
      <c r="F1183" s="30">
        <v>43.84</v>
      </c>
    </row>
    <row r="1184" spans="1:6" x14ac:dyDescent="0.25">
      <c r="A1184" s="15">
        <v>45230</v>
      </c>
      <c r="B1184" s="15" t="str">
        <f t="shared" si="22"/>
        <v>10/2023</v>
      </c>
      <c r="C1184" s="27" t="str">
        <f t="shared" si="23"/>
        <v>11/2023</v>
      </c>
      <c r="D1184" s="10" t="s">
        <v>27</v>
      </c>
      <c r="E1184" s="21" t="str">
        <f>VLOOKUP(D1184,'De Para Categoria'!A:B,2,0)</f>
        <v>Mercado</v>
      </c>
      <c r="F1184" s="30">
        <v>142.72</v>
      </c>
    </row>
    <row r="1185" spans="1:6" x14ac:dyDescent="0.25">
      <c r="A1185" s="15">
        <v>45230</v>
      </c>
      <c r="B1185" s="15" t="str">
        <f t="shared" si="22"/>
        <v>10/2023</v>
      </c>
      <c r="C1185" s="27" t="str">
        <f t="shared" si="23"/>
        <v>11/2023</v>
      </c>
      <c r="D1185" s="10" t="s">
        <v>661</v>
      </c>
      <c r="E1185" s="21" t="str">
        <f>VLOOKUP(D1185,'De Para Categoria'!A:B,2,0)</f>
        <v>Transporte</v>
      </c>
      <c r="F1185" s="30">
        <v>249.81</v>
      </c>
    </row>
    <row r="1186" spans="1:6" x14ac:dyDescent="0.25">
      <c r="A1186" s="15">
        <v>45229</v>
      </c>
      <c r="B1186" s="15" t="str">
        <f t="shared" si="22"/>
        <v>10/2023</v>
      </c>
      <c r="C1186" s="27" t="str">
        <f t="shared" si="23"/>
        <v>11/2023</v>
      </c>
      <c r="D1186" s="10" t="s">
        <v>79</v>
      </c>
      <c r="E1186" s="21" t="str">
        <f>VLOOKUP(D1186,'De Para Categoria'!A:B,2,0)</f>
        <v>Outros</v>
      </c>
      <c r="F1186" s="30">
        <v>33.5</v>
      </c>
    </row>
    <row r="1187" spans="1:6" x14ac:dyDescent="0.25">
      <c r="A1187" s="15">
        <v>45229</v>
      </c>
      <c r="B1187" s="15" t="str">
        <f t="shared" si="22"/>
        <v>10/2023</v>
      </c>
      <c r="C1187" s="27" t="str">
        <f t="shared" si="23"/>
        <v>11/2023</v>
      </c>
      <c r="D1187" s="10" t="s">
        <v>663</v>
      </c>
      <c r="E1187" s="21" t="str">
        <f>VLOOKUP(D1187,'De Para Categoria'!A:B,2,0)</f>
        <v>Farmácia</v>
      </c>
      <c r="F1187" s="30">
        <v>115.97</v>
      </c>
    </row>
    <row r="1188" spans="1:6" x14ac:dyDescent="0.25">
      <c r="A1188" s="15">
        <v>45229</v>
      </c>
      <c r="B1188" s="15" t="str">
        <f t="shared" si="22"/>
        <v>10/2023</v>
      </c>
      <c r="C1188" s="27" t="str">
        <f t="shared" si="23"/>
        <v>11/2023</v>
      </c>
      <c r="D1188" s="10" t="s">
        <v>63</v>
      </c>
      <c r="E1188" s="21" t="str">
        <f>VLOOKUP(D1188,'De Para Categoria'!A:B,2,0)</f>
        <v>Comida Fora</v>
      </c>
      <c r="F1188" s="30">
        <v>68.69</v>
      </c>
    </row>
    <row r="1189" spans="1:6" x14ac:dyDescent="0.25">
      <c r="A1189" s="15">
        <v>45227</v>
      </c>
      <c r="B1189" s="15" t="str">
        <f t="shared" si="22"/>
        <v>10/2023</v>
      </c>
      <c r="C1189" s="27" t="str">
        <f t="shared" si="23"/>
        <v>11/2023</v>
      </c>
      <c r="D1189" s="10" t="s">
        <v>286</v>
      </c>
      <c r="E1189" s="21" t="str">
        <f>VLOOKUP(D1189,'De Para Categoria'!A:B,2,0)</f>
        <v>Outros</v>
      </c>
      <c r="F1189" s="30">
        <v>79.900000000000006</v>
      </c>
    </row>
    <row r="1190" spans="1:6" x14ac:dyDescent="0.25">
      <c r="A1190" s="15">
        <v>45227</v>
      </c>
      <c r="B1190" s="15" t="str">
        <f t="shared" si="22"/>
        <v>10/2023</v>
      </c>
      <c r="C1190" s="27" t="str">
        <f t="shared" si="23"/>
        <v>11/2023</v>
      </c>
      <c r="D1190" s="10" t="s">
        <v>67</v>
      </c>
      <c r="E1190" s="21" t="str">
        <f>VLOOKUP(D1190,'De Para Categoria'!A:B,2,0)</f>
        <v>Outros</v>
      </c>
      <c r="F1190" s="30">
        <v>141.69999999999999</v>
      </c>
    </row>
    <row r="1191" spans="1:6" x14ac:dyDescent="0.25">
      <c r="A1191" s="15">
        <v>45227</v>
      </c>
      <c r="B1191" s="15" t="str">
        <f t="shared" si="22"/>
        <v>10/2023</v>
      </c>
      <c r="C1191" s="27" t="str">
        <f t="shared" si="23"/>
        <v>11/2023</v>
      </c>
      <c r="D1191" s="10" t="s">
        <v>664</v>
      </c>
      <c r="E1191" s="21" t="str">
        <f>VLOOKUP(D1191,'De Para Categoria'!A:B,2,0)</f>
        <v>Comida Fora</v>
      </c>
      <c r="F1191" s="30">
        <v>40</v>
      </c>
    </row>
    <row r="1192" spans="1:6" x14ac:dyDescent="0.25">
      <c r="A1192" s="15">
        <v>45227</v>
      </c>
      <c r="B1192" s="15" t="str">
        <f t="shared" si="22"/>
        <v>10/2023</v>
      </c>
      <c r="C1192" s="27" t="str">
        <f t="shared" si="23"/>
        <v>11/2023</v>
      </c>
      <c r="D1192" s="10" t="s">
        <v>444</v>
      </c>
      <c r="E1192" s="21" t="str">
        <f>VLOOKUP(D1192,'De Para Categoria'!A:B,2,0)</f>
        <v>Outros</v>
      </c>
      <c r="F1192" s="30">
        <v>10</v>
      </c>
    </row>
    <row r="1193" spans="1:6" x14ac:dyDescent="0.25">
      <c r="A1193" s="15">
        <v>45227</v>
      </c>
      <c r="B1193" s="15" t="str">
        <f t="shared" si="22"/>
        <v>10/2023</v>
      </c>
      <c r="C1193" s="27" t="str">
        <f t="shared" si="23"/>
        <v>11/2023</v>
      </c>
      <c r="D1193" s="10" t="s">
        <v>665</v>
      </c>
      <c r="E1193" s="21" t="str">
        <f>VLOOKUP(D1193,'De Para Categoria'!A:B,2,0)</f>
        <v>Comida Fora</v>
      </c>
      <c r="F1193" s="30">
        <v>46</v>
      </c>
    </row>
    <row r="1194" spans="1:6" x14ac:dyDescent="0.25">
      <c r="A1194" s="15">
        <v>45227</v>
      </c>
      <c r="B1194" s="15" t="str">
        <f t="shared" si="22"/>
        <v>10/2023</v>
      </c>
      <c r="C1194" s="27" t="str">
        <f t="shared" si="23"/>
        <v>11/2023</v>
      </c>
      <c r="D1194" s="10" t="s">
        <v>128</v>
      </c>
      <c r="E1194" s="21" t="str">
        <f>VLOOKUP(D1194,'De Para Categoria'!A:B,2,0)</f>
        <v>Outros</v>
      </c>
      <c r="F1194" s="30">
        <v>25</v>
      </c>
    </row>
    <row r="1195" spans="1:6" x14ac:dyDescent="0.25">
      <c r="A1195" s="15">
        <v>45226</v>
      </c>
      <c r="B1195" s="15" t="str">
        <f t="shared" si="22"/>
        <v>10/2023</v>
      </c>
      <c r="C1195" s="27" t="str">
        <f t="shared" si="23"/>
        <v>11/2023</v>
      </c>
      <c r="D1195" s="10" t="s">
        <v>34</v>
      </c>
      <c r="E1195" s="21" t="str">
        <f>VLOOKUP(D1195,'De Para Categoria'!A:B,2,0)</f>
        <v>Comida Fora</v>
      </c>
      <c r="F1195" s="30">
        <v>63</v>
      </c>
    </row>
    <row r="1196" spans="1:6" x14ac:dyDescent="0.25">
      <c r="A1196" s="15">
        <v>45226</v>
      </c>
      <c r="B1196" s="15" t="str">
        <f t="shared" si="22"/>
        <v>10/2023</v>
      </c>
      <c r="C1196" s="27" t="str">
        <f t="shared" si="23"/>
        <v>11/2023</v>
      </c>
      <c r="D1196" s="10" t="s">
        <v>27</v>
      </c>
      <c r="E1196" s="21" t="str">
        <f>VLOOKUP(D1196,'De Para Categoria'!A:B,2,0)</f>
        <v>Mercado</v>
      </c>
      <c r="F1196" s="30">
        <v>147.96</v>
      </c>
    </row>
    <row r="1197" spans="1:6" x14ac:dyDescent="0.25">
      <c r="A1197" s="15">
        <v>45226</v>
      </c>
      <c r="B1197" s="15" t="str">
        <f t="shared" si="22"/>
        <v>10/2023</v>
      </c>
      <c r="C1197" s="27" t="str">
        <f t="shared" si="23"/>
        <v>11/2023</v>
      </c>
      <c r="D1197" s="10" t="s">
        <v>72</v>
      </c>
      <c r="E1197" s="21" t="str">
        <f>VLOOKUP(D1197,'De Para Categoria'!A:B,2,0)</f>
        <v>Mercado</v>
      </c>
      <c r="F1197" s="30">
        <v>11.79</v>
      </c>
    </row>
    <row r="1198" spans="1:6" x14ac:dyDescent="0.25">
      <c r="A1198" s="15">
        <v>45225</v>
      </c>
      <c r="B1198" s="15" t="str">
        <f t="shared" si="22"/>
        <v>10/2023</v>
      </c>
      <c r="C1198" s="27" t="str">
        <f t="shared" si="23"/>
        <v>11/2023</v>
      </c>
      <c r="D1198" s="10" t="s">
        <v>86</v>
      </c>
      <c r="E1198" s="21" t="str">
        <f>VLOOKUP(D1198,'De Para Categoria'!A:B,2,0)</f>
        <v>Comida Fora</v>
      </c>
      <c r="F1198" s="30">
        <v>58.19</v>
      </c>
    </row>
    <row r="1199" spans="1:6" x14ac:dyDescent="0.25">
      <c r="A1199" s="15">
        <v>45225</v>
      </c>
      <c r="B1199" s="15" t="str">
        <f t="shared" si="22"/>
        <v>10/2023</v>
      </c>
      <c r="C1199" s="27" t="str">
        <f t="shared" si="23"/>
        <v>11/2023</v>
      </c>
      <c r="D1199" s="10" t="s">
        <v>63</v>
      </c>
      <c r="E1199" s="21" t="str">
        <f>VLOOKUP(D1199,'De Para Categoria'!A:B,2,0)</f>
        <v>Comida Fora</v>
      </c>
      <c r="F1199" s="30">
        <v>50.06</v>
      </c>
    </row>
    <row r="1200" spans="1:6" x14ac:dyDescent="0.25">
      <c r="A1200" s="15">
        <v>45224</v>
      </c>
      <c r="B1200" s="15" t="str">
        <f t="shared" si="22"/>
        <v>10/2023</v>
      </c>
      <c r="C1200" s="27" t="str">
        <f t="shared" si="23"/>
        <v>11/2023</v>
      </c>
      <c r="D1200" s="10" t="s">
        <v>38</v>
      </c>
      <c r="E1200" s="21" t="str">
        <f>VLOOKUP(D1200,'De Para Categoria'!A:B,2,0)</f>
        <v>Mercado</v>
      </c>
      <c r="F1200" s="30">
        <v>110.38</v>
      </c>
    </row>
    <row r="1201" spans="1:6" x14ac:dyDescent="0.25">
      <c r="A1201" s="15">
        <v>45223</v>
      </c>
      <c r="B1201" s="15" t="str">
        <f t="shared" si="22"/>
        <v>10/2023</v>
      </c>
      <c r="C1201" s="27" t="str">
        <f t="shared" si="23"/>
        <v>11/2023</v>
      </c>
      <c r="D1201" s="10" t="s">
        <v>63</v>
      </c>
      <c r="E1201" s="21" t="str">
        <f>VLOOKUP(D1201,'De Para Categoria'!A:B,2,0)</f>
        <v>Comida Fora</v>
      </c>
      <c r="F1201" s="30">
        <v>22.8</v>
      </c>
    </row>
    <row r="1202" spans="1:6" x14ac:dyDescent="0.25">
      <c r="A1202" s="15">
        <v>45222</v>
      </c>
      <c r="B1202" s="15" t="str">
        <f t="shared" si="22"/>
        <v>10/2023</v>
      </c>
      <c r="C1202" s="27" t="str">
        <f t="shared" si="23"/>
        <v>11/2023</v>
      </c>
      <c r="D1202" s="10" t="s">
        <v>72</v>
      </c>
      <c r="E1202" s="21" t="str">
        <f>VLOOKUP(D1202,'De Para Categoria'!A:B,2,0)</f>
        <v>Mercado</v>
      </c>
      <c r="F1202" s="30">
        <v>20.76</v>
      </c>
    </row>
    <row r="1203" spans="1:6" x14ac:dyDescent="0.25">
      <c r="A1203" s="15">
        <v>45221</v>
      </c>
      <c r="B1203" s="15" t="str">
        <f t="shared" si="22"/>
        <v>10/2023</v>
      </c>
      <c r="C1203" s="27" t="str">
        <f t="shared" si="23"/>
        <v>11/2023</v>
      </c>
      <c r="D1203" s="10" t="s">
        <v>27</v>
      </c>
      <c r="E1203" s="21" t="str">
        <f>VLOOKUP(D1203,'De Para Categoria'!A:B,2,0)</f>
        <v>Mercado</v>
      </c>
      <c r="F1203" s="30">
        <v>64.290000000000006</v>
      </c>
    </row>
    <row r="1204" spans="1:6" x14ac:dyDescent="0.25">
      <c r="A1204" s="15">
        <v>45221</v>
      </c>
      <c r="B1204" s="15" t="str">
        <f t="shared" si="22"/>
        <v>10/2023</v>
      </c>
      <c r="C1204" s="27" t="str">
        <f t="shared" si="23"/>
        <v>11/2023</v>
      </c>
      <c r="D1204" s="10" t="s">
        <v>666</v>
      </c>
      <c r="E1204" s="21" t="str">
        <f>VLOOKUP(D1204,'De Para Categoria'!A:B,2,0)</f>
        <v>Comida Fora</v>
      </c>
      <c r="F1204" s="30">
        <v>134.75</v>
      </c>
    </row>
    <row r="1205" spans="1:6" x14ac:dyDescent="0.25">
      <c r="A1205" s="15">
        <v>45221</v>
      </c>
      <c r="B1205" s="15" t="str">
        <f t="shared" si="22"/>
        <v>10/2023</v>
      </c>
      <c r="C1205" s="27" t="str">
        <f t="shared" si="23"/>
        <v>11/2023</v>
      </c>
      <c r="D1205" s="10" t="s">
        <v>157</v>
      </c>
      <c r="E1205" s="21" t="str">
        <f>VLOOKUP(D1205,'De Para Categoria'!A:B,2,0)</f>
        <v>Farmácia</v>
      </c>
      <c r="F1205" s="30">
        <v>69.650000000000006</v>
      </c>
    </row>
    <row r="1206" spans="1:6" x14ac:dyDescent="0.25">
      <c r="A1206" s="15">
        <v>44954</v>
      </c>
      <c r="B1206" s="15" t="str">
        <f t="shared" si="22"/>
        <v>1/2023</v>
      </c>
      <c r="C1206" s="27" t="str">
        <f t="shared" si="23"/>
        <v>11/2023</v>
      </c>
      <c r="D1206" s="10" t="s">
        <v>667</v>
      </c>
      <c r="E1206" s="21" t="str">
        <f>VLOOKUP(D1206,'De Para Categoria'!A:B,2,0)</f>
        <v>Educação</v>
      </c>
      <c r="F1206" s="30">
        <v>310.11</v>
      </c>
    </row>
    <row r="1207" spans="1:6" x14ac:dyDescent="0.25">
      <c r="A1207" s="15">
        <v>44939</v>
      </c>
      <c r="B1207" s="15" t="str">
        <f t="shared" si="22"/>
        <v>1/2023</v>
      </c>
      <c r="C1207" s="27" t="str">
        <f t="shared" si="23"/>
        <v>11/2023</v>
      </c>
      <c r="D1207" s="10" t="s">
        <v>668</v>
      </c>
      <c r="E1207" s="21" t="str">
        <f>VLOOKUP(D1207,'De Para Categoria'!A:B,2,0)</f>
        <v>Educação</v>
      </c>
      <c r="F1207" s="30">
        <v>85</v>
      </c>
    </row>
    <row r="1208" spans="1:6" x14ac:dyDescent="0.25">
      <c r="A1208" s="15">
        <v>45236</v>
      </c>
      <c r="B1208" s="15" t="str">
        <f t="shared" si="22"/>
        <v>11/2023</v>
      </c>
      <c r="C1208" s="27" t="str">
        <f t="shared" si="23"/>
        <v>11/2023</v>
      </c>
      <c r="D1208" s="10" t="s">
        <v>669</v>
      </c>
      <c r="E1208" s="21" t="str">
        <f>VLOOKUP(D1208,'De Para Categoria'!A:B,2,0)</f>
        <v>Lazer</v>
      </c>
      <c r="F1208" s="30">
        <v>360</v>
      </c>
    </row>
    <row r="1209" spans="1:6" x14ac:dyDescent="0.25">
      <c r="A1209" s="15">
        <v>45235</v>
      </c>
      <c r="B1209" s="15" t="str">
        <f t="shared" si="22"/>
        <v>11/2023</v>
      </c>
      <c r="C1209" s="27" t="str">
        <f t="shared" si="23"/>
        <v>11/2023</v>
      </c>
      <c r="D1209" s="10" t="s">
        <v>670</v>
      </c>
      <c r="E1209" s="21" t="str">
        <f>VLOOKUP(D1209,'De Para Categoria'!A:B,2,0)</f>
        <v>Lazer</v>
      </c>
      <c r="F1209" s="30">
        <v>292.5</v>
      </c>
    </row>
    <row r="1210" spans="1:6" x14ac:dyDescent="0.25">
      <c r="A1210" s="15">
        <v>45235</v>
      </c>
      <c r="B1210" s="15" t="str">
        <f t="shared" si="22"/>
        <v>11/2023</v>
      </c>
      <c r="C1210" s="27" t="str">
        <f t="shared" si="23"/>
        <v>11/2023</v>
      </c>
      <c r="D1210" s="10" t="s">
        <v>671</v>
      </c>
      <c r="E1210" s="21" t="str">
        <f>VLOOKUP(D1210,'De Para Categoria'!A:B,2,0)</f>
        <v>Transporte</v>
      </c>
      <c r="F1210" s="30">
        <v>16.100000000000001</v>
      </c>
    </row>
    <row r="1211" spans="1:6" x14ac:dyDescent="0.25">
      <c r="A1211" s="15">
        <v>45234</v>
      </c>
      <c r="B1211" s="15" t="str">
        <f t="shared" si="22"/>
        <v>11/2023</v>
      </c>
      <c r="C1211" s="27" t="str">
        <f t="shared" si="23"/>
        <v>11/2023</v>
      </c>
      <c r="D1211" s="10" t="s">
        <v>672</v>
      </c>
      <c r="E1211" s="21" t="str">
        <f>VLOOKUP(D1211,'De Para Categoria'!A:B,2,0)</f>
        <v>Transporte</v>
      </c>
      <c r="F1211" s="30">
        <v>19.3</v>
      </c>
    </row>
    <row r="1212" spans="1:6" x14ac:dyDescent="0.25">
      <c r="A1212" s="15">
        <v>45234</v>
      </c>
      <c r="B1212" s="15" t="str">
        <f t="shared" si="22"/>
        <v>11/2023</v>
      </c>
      <c r="C1212" s="27" t="str">
        <f t="shared" si="23"/>
        <v>11/2023</v>
      </c>
      <c r="D1212" s="10" t="s">
        <v>673</v>
      </c>
      <c r="E1212" s="21" t="str">
        <f>VLOOKUP(D1212,'De Para Categoria'!A:B,2,0)</f>
        <v>Transporte</v>
      </c>
      <c r="F1212" s="30">
        <v>60</v>
      </c>
    </row>
    <row r="1213" spans="1:6" x14ac:dyDescent="0.25">
      <c r="A1213" s="15">
        <v>45233</v>
      </c>
      <c r="B1213" s="15" t="str">
        <f t="shared" si="22"/>
        <v>11/2023</v>
      </c>
      <c r="C1213" s="27" t="str">
        <f t="shared" si="23"/>
        <v>11/2023</v>
      </c>
      <c r="D1213" s="10" t="s">
        <v>674</v>
      </c>
      <c r="E1213" s="21" t="str">
        <f>VLOOKUP(D1213,'De Para Categoria'!A:B,2,0)</f>
        <v>Transporte</v>
      </c>
      <c r="F1213" s="30">
        <v>11.92</v>
      </c>
    </row>
    <row r="1214" spans="1:6" x14ac:dyDescent="0.25">
      <c r="A1214" s="15">
        <v>45218</v>
      </c>
      <c r="B1214" s="15" t="str">
        <f t="shared" si="22"/>
        <v>10/2023</v>
      </c>
      <c r="C1214" s="27" t="str">
        <f t="shared" si="23"/>
        <v>11/2023</v>
      </c>
      <c r="D1214" s="10" t="s">
        <v>675</v>
      </c>
      <c r="E1214" s="21" t="str">
        <f>VLOOKUP(D1214,'De Para Categoria'!A:B,2,0)</f>
        <v>Educação</v>
      </c>
      <c r="F1214" s="30">
        <v>474.13</v>
      </c>
    </row>
    <row r="1215" spans="1:6" x14ac:dyDescent="0.25">
      <c r="A1215" s="15">
        <v>45179</v>
      </c>
      <c r="B1215" s="15" t="str">
        <f t="shared" si="22"/>
        <v>9/2023</v>
      </c>
      <c r="C1215" s="27" t="str">
        <f t="shared" si="23"/>
        <v>11/2023</v>
      </c>
      <c r="D1215" s="10" t="s">
        <v>676</v>
      </c>
      <c r="E1215" s="21" t="str">
        <f>VLOOKUP(D1215,'De Para Categoria'!A:B,2,0)</f>
        <v>Outros</v>
      </c>
      <c r="F1215" s="30">
        <v>765.89</v>
      </c>
    </row>
    <row r="1216" spans="1:6" x14ac:dyDescent="0.25">
      <c r="A1216" s="15">
        <v>45177</v>
      </c>
      <c r="B1216" s="15" t="str">
        <f t="shared" si="22"/>
        <v>9/2023</v>
      </c>
      <c r="C1216" s="27" t="str">
        <f t="shared" si="23"/>
        <v>11/2023</v>
      </c>
      <c r="D1216" s="10" t="s">
        <v>677</v>
      </c>
      <c r="E1216" s="21" t="str">
        <f>VLOOKUP(D1216,'De Para Categoria'!A:B,2,0)</f>
        <v>Outros</v>
      </c>
      <c r="F1216" s="30">
        <v>54.99</v>
      </c>
    </row>
    <row r="1217" spans="1:6" x14ac:dyDescent="0.25">
      <c r="A1217" s="15">
        <v>45171</v>
      </c>
      <c r="B1217" s="15" t="str">
        <f t="shared" si="22"/>
        <v>9/2023</v>
      </c>
      <c r="C1217" s="27" t="str">
        <f t="shared" si="23"/>
        <v>11/2023</v>
      </c>
      <c r="D1217" s="10" t="s">
        <v>678</v>
      </c>
      <c r="E1217" s="21" t="str">
        <f>VLOOKUP(D1217,'De Para Categoria'!A:B,2,0)</f>
        <v>Outros</v>
      </c>
      <c r="F1217" s="30">
        <v>62.47</v>
      </c>
    </row>
    <row r="1218" spans="1:6" x14ac:dyDescent="0.25">
      <c r="A1218" s="15">
        <v>45141</v>
      </c>
      <c r="B1218" s="15" t="str">
        <f t="shared" si="22"/>
        <v>8/2023</v>
      </c>
      <c r="C1218" s="27" t="str">
        <f t="shared" si="23"/>
        <v>11/2023</v>
      </c>
      <c r="D1218" s="10" t="s">
        <v>679</v>
      </c>
      <c r="E1218" s="21" t="str">
        <f>VLOOKUP(D1218,'De Para Categoria'!A:B,2,0)</f>
        <v>Outros</v>
      </c>
      <c r="F1218" s="30">
        <v>245.8</v>
      </c>
    </row>
    <row r="1219" spans="1:6" x14ac:dyDescent="0.25">
      <c r="A1219" s="15">
        <v>45235</v>
      </c>
      <c r="B1219" s="15" t="str">
        <f t="shared" ref="B1219:B1282" si="24">MONTH(A1219)&amp;"/"&amp;YEAR(A1219)</f>
        <v>11/2023</v>
      </c>
      <c r="C1219" s="27" t="str">
        <f t="shared" ref="C1219:C1229" si="25">"11/2023"</f>
        <v>11/2023</v>
      </c>
      <c r="D1219" s="10" t="s">
        <v>201</v>
      </c>
      <c r="E1219" s="21" t="str">
        <f>VLOOKUP(D1219,'De Para Categoria'!A:B,2,0)</f>
        <v>Transporte</v>
      </c>
      <c r="F1219" s="30">
        <v>29.92</v>
      </c>
    </row>
    <row r="1220" spans="1:6" x14ac:dyDescent="0.25">
      <c r="A1220" s="15">
        <v>45233</v>
      </c>
      <c r="B1220" s="15" t="str">
        <f t="shared" si="24"/>
        <v>11/2023</v>
      </c>
      <c r="C1220" s="27" t="str">
        <f t="shared" si="25"/>
        <v>11/2023</v>
      </c>
      <c r="D1220" s="10" t="s">
        <v>680</v>
      </c>
      <c r="E1220" s="21" t="str">
        <f>VLOOKUP(D1220,'De Para Categoria'!A:B,2,0)</f>
        <v>Mercado</v>
      </c>
      <c r="F1220" s="30">
        <v>9</v>
      </c>
    </row>
    <row r="1221" spans="1:6" x14ac:dyDescent="0.25">
      <c r="A1221" s="15">
        <v>45232</v>
      </c>
      <c r="B1221" s="15" t="str">
        <f t="shared" si="24"/>
        <v>11/2023</v>
      </c>
      <c r="C1221" s="27" t="str">
        <f t="shared" si="25"/>
        <v>11/2023</v>
      </c>
      <c r="D1221" s="10" t="s">
        <v>681</v>
      </c>
      <c r="E1221" s="21" t="str">
        <f>VLOOKUP(D1221,'De Para Categoria'!A:B,2,0)</f>
        <v>Mercado</v>
      </c>
      <c r="F1221" s="30">
        <v>42</v>
      </c>
    </row>
    <row r="1222" spans="1:6" x14ac:dyDescent="0.25">
      <c r="A1222" s="15">
        <v>45232</v>
      </c>
      <c r="B1222" s="15" t="str">
        <f t="shared" si="24"/>
        <v>11/2023</v>
      </c>
      <c r="C1222" s="27" t="str">
        <f t="shared" si="25"/>
        <v>11/2023</v>
      </c>
      <c r="D1222" s="10" t="s">
        <v>27</v>
      </c>
      <c r="E1222" s="21" t="str">
        <f>VLOOKUP(D1222,'De Para Categoria'!A:B,2,0)</f>
        <v>Mercado</v>
      </c>
      <c r="F1222" s="30">
        <v>21.77</v>
      </c>
    </row>
    <row r="1223" spans="1:6" x14ac:dyDescent="0.25">
      <c r="A1223" s="15">
        <v>45230</v>
      </c>
      <c r="B1223" s="15" t="str">
        <f t="shared" si="24"/>
        <v>10/2023</v>
      </c>
      <c r="C1223" s="27" t="str">
        <f t="shared" si="25"/>
        <v>11/2023</v>
      </c>
      <c r="D1223" s="10" t="s">
        <v>264</v>
      </c>
      <c r="E1223" s="21" t="str">
        <f>VLOOKUP(D1223,'De Para Categoria'!A:B,2,0)</f>
        <v>Outros</v>
      </c>
      <c r="F1223" s="30">
        <v>2.25</v>
      </c>
    </row>
    <row r="1224" spans="1:6" x14ac:dyDescent="0.25">
      <c r="A1224" s="15">
        <v>45228</v>
      </c>
      <c r="B1224" s="15" t="str">
        <f t="shared" si="24"/>
        <v>10/2023</v>
      </c>
      <c r="C1224" s="27" t="str">
        <f t="shared" si="25"/>
        <v>11/2023</v>
      </c>
      <c r="D1224" s="10" t="s">
        <v>252</v>
      </c>
      <c r="E1224" s="21" t="str">
        <f>VLOOKUP(D1224,'De Para Categoria'!A:B,2,0)</f>
        <v>Comida Fora</v>
      </c>
      <c r="F1224" s="30">
        <v>16.239999999999998</v>
      </c>
    </row>
    <row r="1225" spans="1:6" x14ac:dyDescent="0.25">
      <c r="A1225" s="15">
        <v>45225</v>
      </c>
      <c r="B1225" s="15" t="str">
        <f t="shared" si="24"/>
        <v>10/2023</v>
      </c>
      <c r="C1225" s="27" t="str">
        <f t="shared" si="25"/>
        <v>11/2023</v>
      </c>
      <c r="D1225" s="10" t="s">
        <v>63</v>
      </c>
      <c r="E1225" s="21" t="str">
        <f>VLOOKUP(D1225,'De Para Categoria'!A:B,2,0)</f>
        <v>Comida Fora</v>
      </c>
      <c r="F1225" s="30">
        <v>9</v>
      </c>
    </row>
    <row r="1226" spans="1:6" x14ac:dyDescent="0.25">
      <c r="A1226" s="15">
        <v>45225</v>
      </c>
      <c r="B1226" s="15" t="str">
        <f t="shared" si="24"/>
        <v>10/2023</v>
      </c>
      <c r="C1226" s="27" t="str">
        <f t="shared" si="25"/>
        <v>11/2023</v>
      </c>
      <c r="D1226" s="10" t="s">
        <v>86</v>
      </c>
      <c r="E1226" s="21" t="str">
        <f>VLOOKUP(D1226,'De Para Categoria'!A:B,2,0)</f>
        <v>Comida Fora</v>
      </c>
      <c r="F1226" s="30">
        <v>21</v>
      </c>
    </row>
    <row r="1227" spans="1:6" x14ac:dyDescent="0.25">
      <c r="A1227" s="15">
        <v>45225</v>
      </c>
      <c r="B1227" s="15" t="str">
        <f t="shared" si="24"/>
        <v>10/2023</v>
      </c>
      <c r="C1227" s="27" t="str">
        <f t="shared" si="25"/>
        <v>11/2023</v>
      </c>
      <c r="D1227" s="10" t="s">
        <v>79</v>
      </c>
      <c r="E1227" s="21" t="str">
        <f>VLOOKUP(D1227,'De Para Categoria'!A:B,2,0)</f>
        <v>Outros</v>
      </c>
      <c r="F1227" s="30">
        <v>22</v>
      </c>
    </row>
    <row r="1228" spans="1:6" x14ac:dyDescent="0.25">
      <c r="A1228" s="15">
        <v>45223</v>
      </c>
      <c r="B1228" s="15" t="str">
        <f t="shared" si="24"/>
        <v>10/2023</v>
      </c>
      <c r="C1228" s="27" t="str">
        <f t="shared" si="25"/>
        <v>11/2023</v>
      </c>
      <c r="D1228" s="10" t="s">
        <v>682</v>
      </c>
      <c r="E1228" s="21" t="str">
        <f>VLOOKUP(D1228,'De Para Categoria'!A:B,2,0)</f>
        <v>Farmácia</v>
      </c>
      <c r="F1228" s="30">
        <v>9</v>
      </c>
    </row>
    <row r="1229" spans="1:6" x14ac:dyDescent="0.25">
      <c r="A1229" s="15">
        <v>45221</v>
      </c>
      <c r="B1229" s="15" t="str">
        <f t="shared" si="24"/>
        <v>10/2023</v>
      </c>
      <c r="C1229" s="27" t="str">
        <f t="shared" si="25"/>
        <v>11/2023</v>
      </c>
      <c r="D1229" s="10" t="s">
        <v>683</v>
      </c>
      <c r="E1229" s="21" t="str">
        <f>VLOOKUP(D1229,'De Para Categoria'!A:B,2,0)</f>
        <v>Comida Fora</v>
      </c>
      <c r="F1229" s="30">
        <v>79</v>
      </c>
    </row>
    <row r="1230" spans="1:6" x14ac:dyDescent="0.25">
      <c r="B1230" s="15"/>
    </row>
    <row r="1231" spans="1:6" x14ac:dyDescent="0.25">
      <c r="B1231" s="15"/>
    </row>
    <row r="1232" spans="1:6" x14ac:dyDescent="0.25">
      <c r="B1232" s="15"/>
    </row>
    <row r="1233" spans="2:2" x14ac:dyDescent="0.25">
      <c r="B1233" s="15"/>
    </row>
    <row r="1234" spans="2:2" x14ac:dyDescent="0.25">
      <c r="B1234" s="15"/>
    </row>
    <row r="1235" spans="2:2" x14ac:dyDescent="0.25">
      <c r="B1235" s="15"/>
    </row>
    <row r="1236" spans="2:2" x14ac:dyDescent="0.25">
      <c r="B1236" s="15"/>
    </row>
    <row r="1237" spans="2:2" x14ac:dyDescent="0.25">
      <c r="B1237" s="15"/>
    </row>
    <row r="1238" spans="2:2" x14ac:dyDescent="0.25">
      <c r="B1238" s="15"/>
    </row>
    <row r="1239" spans="2:2" x14ac:dyDescent="0.25">
      <c r="B1239" s="15"/>
    </row>
    <row r="1240" spans="2:2" x14ac:dyDescent="0.25">
      <c r="B1240" s="15"/>
    </row>
    <row r="1241" spans="2:2" x14ac:dyDescent="0.25">
      <c r="B1241" s="15"/>
    </row>
    <row r="1242" spans="2:2" x14ac:dyDescent="0.25">
      <c r="B1242" s="15"/>
    </row>
    <row r="1243" spans="2:2" x14ac:dyDescent="0.25">
      <c r="B1243" s="15"/>
    </row>
    <row r="1244" spans="2:2" x14ac:dyDescent="0.25">
      <c r="B1244" s="15"/>
    </row>
    <row r="1245" spans="2:2" x14ac:dyDescent="0.25">
      <c r="B1245" s="15"/>
    </row>
    <row r="1246" spans="2:2" x14ac:dyDescent="0.25">
      <c r="B1246" s="15"/>
    </row>
    <row r="1247" spans="2:2" x14ac:dyDescent="0.25">
      <c r="B1247" s="15"/>
    </row>
    <row r="1248" spans="2:2" x14ac:dyDescent="0.25">
      <c r="B1248" s="15"/>
    </row>
    <row r="1249" spans="2:2" x14ac:dyDescent="0.25">
      <c r="B1249" s="15"/>
    </row>
    <row r="1250" spans="2:2" x14ac:dyDescent="0.25">
      <c r="B1250" s="15"/>
    </row>
    <row r="1251" spans="2:2" x14ac:dyDescent="0.25">
      <c r="B1251" s="15"/>
    </row>
    <row r="1252" spans="2:2" x14ac:dyDescent="0.25">
      <c r="B1252" s="15"/>
    </row>
    <row r="1253" spans="2:2" x14ac:dyDescent="0.25">
      <c r="B1253" s="15"/>
    </row>
    <row r="1254" spans="2:2" x14ac:dyDescent="0.25">
      <c r="B1254" s="15"/>
    </row>
    <row r="1255" spans="2:2" x14ac:dyDescent="0.25">
      <c r="B1255" s="15"/>
    </row>
    <row r="1256" spans="2:2" x14ac:dyDescent="0.25">
      <c r="B1256" s="15"/>
    </row>
    <row r="1257" spans="2:2" x14ac:dyDescent="0.25">
      <c r="B1257" s="15"/>
    </row>
    <row r="1258" spans="2:2" x14ac:dyDescent="0.25">
      <c r="B1258" s="15"/>
    </row>
    <row r="1259" spans="2:2" x14ac:dyDescent="0.25">
      <c r="B1259" s="15"/>
    </row>
    <row r="1260" spans="2:2" x14ac:dyDescent="0.25">
      <c r="B1260" s="15"/>
    </row>
    <row r="1261" spans="2:2" x14ac:dyDescent="0.25">
      <c r="B1261" s="15"/>
    </row>
    <row r="1262" spans="2:2" x14ac:dyDescent="0.25">
      <c r="B1262" s="15"/>
    </row>
    <row r="1263" spans="2:2" x14ac:dyDescent="0.25">
      <c r="B1263" s="15"/>
    </row>
    <row r="1264" spans="2:2" x14ac:dyDescent="0.25">
      <c r="B1264" s="15"/>
    </row>
    <row r="1265" spans="2:2" x14ac:dyDescent="0.25">
      <c r="B1265" s="15"/>
    </row>
    <row r="1266" spans="2:2" x14ac:dyDescent="0.25">
      <c r="B1266" s="15"/>
    </row>
    <row r="1267" spans="2:2" x14ac:dyDescent="0.25">
      <c r="B1267" s="15"/>
    </row>
    <row r="1268" spans="2:2" x14ac:dyDescent="0.25">
      <c r="B1268" s="15"/>
    </row>
    <row r="1269" spans="2:2" x14ac:dyDescent="0.25">
      <c r="B1269" s="15"/>
    </row>
    <row r="1270" spans="2:2" x14ac:dyDescent="0.25">
      <c r="B1270" s="15"/>
    </row>
    <row r="1271" spans="2:2" x14ac:dyDescent="0.25">
      <c r="B1271" s="15"/>
    </row>
    <row r="1272" spans="2:2" x14ac:dyDescent="0.25">
      <c r="B1272" s="15"/>
    </row>
    <row r="1273" spans="2:2" x14ac:dyDescent="0.25">
      <c r="B1273" s="15"/>
    </row>
    <row r="1274" spans="2:2" x14ac:dyDescent="0.25">
      <c r="B1274" s="15"/>
    </row>
    <row r="1275" spans="2:2" x14ac:dyDescent="0.25">
      <c r="B1275" s="15"/>
    </row>
    <row r="1276" spans="2:2" x14ac:dyDescent="0.25">
      <c r="B1276" s="15"/>
    </row>
    <row r="1277" spans="2:2" x14ac:dyDescent="0.25">
      <c r="B1277" s="15"/>
    </row>
    <row r="1278" spans="2:2" x14ac:dyDescent="0.25">
      <c r="B1278" s="15"/>
    </row>
    <row r="1279" spans="2:2" x14ac:dyDescent="0.25">
      <c r="B1279" s="15"/>
    </row>
    <row r="1280" spans="2:2" x14ac:dyDescent="0.25">
      <c r="B1280" s="15"/>
    </row>
    <row r="1281" spans="2:2" x14ac:dyDescent="0.25">
      <c r="B1281" s="15"/>
    </row>
    <row r="1282" spans="2:2" x14ac:dyDescent="0.25">
      <c r="B1282" s="15"/>
    </row>
    <row r="1283" spans="2:2" x14ac:dyDescent="0.25">
      <c r="B1283" s="15"/>
    </row>
    <row r="1284" spans="2:2" x14ac:dyDescent="0.25">
      <c r="B1284" s="15"/>
    </row>
    <row r="1285" spans="2:2" x14ac:dyDescent="0.25">
      <c r="B1285" s="15"/>
    </row>
    <row r="1286" spans="2:2" x14ac:dyDescent="0.25">
      <c r="B1286" s="15"/>
    </row>
    <row r="1287" spans="2:2" x14ac:dyDescent="0.25">
      <c r="B1287" s="15"/>
    </row>
    <row r="1288" spans="2:2" x14ac:dyDescent="0.25">
      <c r="B1288" s="15"/>
    </row>
    <row r="1289" spans="2:2" x14ac:dyDescent="0.25">
      <c r="B1289" s="15"/>
    </row>
    <row r="1290" spans="2:2" x14ac:dyDescent="0.25">
      <c r="B1290" s="15"/>
    </row>
    <row r="1291" spans="2:2" x14ac:dyDescent="0.25">
      <c r="B1291" s="15"/>
    </row>
    <row r="1292" spans="2:2" x14ac:dyDescent="0.25">
      <c r="B1292" s="15"/>
    </row>
    <row r="1293" spans="2:2" x14ac:dyDescent="0.25">
      <c r="B1293" s="15"/>
    </row>
    <row r="1294" spans="2:2" x14ac:dyDescent="0.25">
      <c r="B1294" s="15"/>
    </row>
    <row r="1295" spans="2:2" x14ac:dyDescent="0.25">
      <c r="B1295" s="15"/>
    </row>
    <row r="1296" spans="2:2" x14ac:dyDescent="0.25">
      <c r="B1296" s="15"/>
    </row>
    <row r="1297" spans="2:2" x14ac:dyDescent="0.25">
      <c r="B1297" s="15"/>
    </row>
    <row r="1298" spans="2:2" x14ac:dyDescent="0.25">
      <c r="B1298" s="15"/>
    </row>
    <row r="1299" spans="2:2" x14ac:dyDescent="0.25">
      <c r="B1299" s="15"/>
    </row>
    <row r="1300" spans="2:2" x14ac:dyDescent="0.25">
      <c r="B1300" s="15"/>
    </row>
    <row r="1301" spans="2:2" x14ac:dyDescent="0.25">
      <c r="B1301" s="15"/>
    </row>
    <row r="1302" spans="2:2" x14ac:dyDescent="0.25">
      <c r="B1302" s="15"/>
    </row>
    <row r="1303" spans="2:2" x14ac:dyDescent="0.25">
      <c r="B1303" s="15"/>
    </row>
    <row r="1304" spans="2:2" x14ac:dyDescent="0.25">
      <c r="B1304" s="15"/>
    </row>
    <row r="1305" spans="2:2" x14ac:dyDescent="0.25">
      <c r="B1305" s="15"/>
    </row>
    <row r="1306" spans="2:2" x14ac:dyDescent="0.25">
      <c r="B1306" s="15"/>
    </row>
    <row r="1307" spans="2:2" x14ac:dyDescent="0.25">
      <c r="B1307" s="15"/>
    </row>
    <row r="1308" spans="2:2" x14ac:dyDescent="0.25">
      <c r="B1308" s="15"/>
    </row>
    <row r="1309" spans="2:2" x14ac:dyDescent="0.25">
      <c r="B1309" s="15"/>
    </row>
    <row r="1310" spans="2:2" x14ac:dyDescent="0.25">
      <c r="B1310" s="15"/>
    </row>
    <row r="1311" spans="2:2" x14ac:dyDescent="0.25">
      <c r="B1311" s="15"/>
    </row>
    <row r="1312" spans="2:2" x14ac:dyDescent="0.25">
      <c r="B1312" s="15"/>
    </row>
    <row r="1313" spans="2:2" x14ac:dyDescent="0.25">
      <c r="B1313" s="15"/>
    </row>
    <row r="1314" spans="2:2" x14ac:dyDescent="0.25">
      <c r="B1314" s="15"/>
    </row>
    <row r="1315" spans="2:2" x14ac:dyDescent="0.25">
      <c r="B1315" s="15"/>
    </row>
    <row r="1316" spans="2:2" x14ac:dyDescent="0.25">
      <c r="B1316" s="15"/>
    </row>
    <row r="1317" spans="2:2" x14ac:dyDescent="0.25">
      <c r="B1317" s="15"/>
    </row>
    <row r="1318" spans="2:2" x14ac:dyDescent="0.25">
      <c r="B1318" s="15"/>
    </row>
    <row r="1319" spans="2:2" x14ac:dyDescent="0.25">
      <c r="B1319" s="15"/>
    </row>
    <row r="1320" spans="2:2" x14ac:dyDescent="0.25">
      <c r="B1320" s="15"/>
    </row>
    <row r="1321" spans="2:2" x14ac:dyDescent="0.25">
      <c r="B1321" s="15"/>
    </row>
    <row r="1322" spans="2:2" x14ac:dyDescent="0.25">
      <c r="B1322" s="15"/>
    </row>
    <row r="1323" spans="2:2" x14ac:dyDescent="0.25">
      <c r="B1323" s="15"/>
    </row>
    <row r="1324" spans="2:2" x14ac:dyDescent="0.25">
      <c r="B1324" s="15"/>
    </row>
    <row r="1325" spans="2:2" x14ac:dyDescent="0.25">
      <c r="B1325" s="15"/>
    </row>
    <row r="1326" spans="2:2" x14ac:dyDescent="0.25">
      <c r="B1326" s="15"/>
    </row>
    <row r="1327" spans="2:2" x14ac:dyDescent="0.25">
      <c r="B1327" s="15"/>
    </row>
    <row r="1328" spans="2:2" x14ac:dyDescent="0.25">
      <c r="B1328" s="15"/>
    </row>
    <row r="1329" spans="2:2" x14ac:dyDescent="0.25">
      <c r="B1329" s="15"/>
    </row>
    <row r="1330" spans="2:2" x14ac:dyDescent="0.25">
      <c r="B1330" s="15"/>
    </row>
    <row r="1331" spans="2:2" x14ac:dyDescent="0.25">
      <c r="B1331" s="15"/>
    </row>
    <row r="1332" spans="2:2" x14ac:dyDescent="0.25">
      <c r="B1332" s="15"/>
    </row>
    <row r="1333" spans="2:2" x14ac:dyDescent="0.25">
      <c r="B1333" s="15"/>
    </row>
    <row r="1334" spans="2:2" x14ac:dyDescent="0.25">
      <c r="B1334" s="15"/>
    </row>
    <row r="1335" spans="2:2" x14ac:dyDescent="0.25">
      <c r="B1335" s="15"/>
    </row>
    <row r="1336" spans="2:2" x14ac:dyDescent="0.25">
      <c r="B1336" s="15"/>
    </row>
    <row r="1337" spans="2:2" x14ac:dyDescent="0.25">
      <c r="B1337" s="15"/>
    </row>
    <row r="1338" spans="2:2" x14ac:dyDescent="0.25">
      <c r="B1338" s="15"/>
    </row>
    <row r="1339" spans="2:2" x14ac:dyDescent="0.25">
      <c r="B1339" s="15"/>
    </row>
    <row r="1340" spans="2:2" x14ac:dyDescent="0.25">
      <c r="B1340" s="15"/>
    </row>
    <row r="1341" spans="2:2" x14ac:dyDescent="0.25">
      <c r="B1341" s="15"/>
    </row>
    <row r="1342" spans="2:2" x14ac:dyDescent="0.25">
      <c r="B1342" s="15"/>
    </row>
    <row r="1343" spans="2:2" x14ac:dyDescent="0.25">
      <c r="B1343" s="15"/>
    </row>
    <row r="1344" spans="2:2" x14ac:dyDescent="0.25">
      <c r="B1344" s="15"/>
    </row>
    <row r="1345" spans="2:2" x14ac:dyDescent="0.25">
      <c r="B1345" s="15"/>
    </row>
    <row r="1346" spans="2:2" x14ac:dyDescent="0.25">
      <c r="B1346" s="15"/>
    </row>
    <row r="1347" spans="2:2" x14ac:dyDescent="0.25">
      <c r="B1347" s="15"/>
    </row>
    <row r="1348" spans="2:2" x14ac:dyDescent="0.25">
      <c r="B1348" s="15"/>
    </row>
    <row r="1349" spans="2:2" x14ac:dyDescent="0.25">
      <c r="B1349" s="15"/>
    </row>
    <row r="1350" spans="2:2" x14ac:dyDescent="0.25">
      <c r="B1350" s="15"/>
    </row>
    <row r="1351" spans="2:2" x14ac:dyDescent="0.25">
      <c r="B1351" s="15"/>
    </row>
    <row r="1352" spans="2:2" x14ac:dyDescent="0.25">
      <c r="B1352" s="15"/>
    </row>
    <row r="1353" spans="2:2" x14ac:dyDescent="0.25">
      <c r="B1353" s="15"/>
    </row>
    <row r="1354" spans="2:2" x14ac:dyDescent="0.25">
      <c r="B1354" s="15"/>
    </row>
    <row r="1355" spans="2:2" x14ac:dyDescent="0.25">
      <c r="B1355" s="15"/>
    </row>
    <row r="1356" spans="2:2" x14ac:dyDescent="0.25">
      <c r="B1356" s="15"/>
    </row>
    <row r="1357" spans="2:2" x14ac:dyDescent="0.25">
      <c r="B1357" s="15"/>
    </row>
    <row r="1358" spans="2:2" x14ac:dyDescent="0.25">
      <c r="B1358" s="15"/>
    </row>
    <row r="1359" spans="2:2" x14ac:dyDescent="0.25">
      <c r="B1359" s="15"/>
    </row>
    <row r="1360" spans="2:2" x14ac:dyDescent="0.25">
      <c r="B1360" s="15"/>
    </row>
    <row r="1361" spans="2:2" x14ac:dyDescent="0.25">
      <c r="B1361" s="15"/>
    </row>
    <row r="1362" spans="2:2" x14ac:dyDescent="0.25">
      <c r="B1362" s="15"/>
    </row>
    <row r="1363" spans="2:2" x14ac:dyDescent="0.25">
      <c r="B1363" s="15"/>
    </row>
    <row r="1364" spans="2:2" x14ac:dyDescent="0.25">
      <c r="B1364" s="15"/>
    </row>
    <row r="1365" spans="2:2" x14ac:dyDescent="0.25">
      <c r="B1365" s="15"/>
    </row>
    <row r="1366" spans="2:2" x14ac:dyDescent="0.25">
      <c r="B1366" s="15"/>
    </row>
    <row r="1367" spans="2:2" x14ac:dyDescent="0.25">
      <c r="B1367" s="15"/>
    </row>
    <row r="1368" spans="2:2" x14ac:dyDescent="0.25">
      <c r="B1368" s="15"/>
    </row>
    <row r="1369" spans="2:2" x14ac:dyDescent="0.25">
      <c r="B1369" s="15"/>
    </row>
    <row r="1370" spans="2:2" x14ac:dyDescent="0.25">
      <c r="B1370" s="15"/>
    </row>
    <row r="1371" spans="2:2" x14ac:dyDescent="0.25">
      <c r="B1371" s="15"/>
    </row>
    <row r="1372" spans="2:2" x14ac:dyDescent="0.25">
      <c r="B1372" s="15"/>
    </row>
    <row r="1373" spans="2:2" x14ac:dyDescent="0.25">
      <c r="B1373" s="15"/>
    </row>
    <row r="1374" spans="2:2" x14ac:dyDescent="0.25">
      <c r="B1374" s="15"/>
    </row>
    <row r="1375" spans="2:2" x14ac:dyDescent="0.25">
      <c r="B1375" s="15"/>
    </row>
    <row r="1376" spans="2:2" x14ac:dyDescent="0.25">
      <c r="B1376" s="15"/>
    </row>
    <row r="1377" spans="2:2" x14ac:dyDescent="0.25">
      <c r="B1377" s="15"/>
    </row>
    <row r="1378" spans="2:2" x14ac:dyDescent="0.25">
      <c r="B1378" s="15"/>
    </row>
    <row r="1379" spans="2:2" x14ac:dyDescent="0.25">
      <c r="B1379" s="15"/>
    </row>
    <row r="1380" spans="2:2" x14ac:dyDescent="0.25">
      <c r="B1380" s="15"/>
    </row>
    <row r="1381" spans="2:2" x14ac:dyDescent="0.25">
      <c r="B1381" s="15"/>
    </row>
    <row r="1382" spans="2:2" x14ac:dyDescent="0.25">
      <c r="B1382" s="15"/>
    </row>
    <row r="1383" spans="2:2" x14ac:dyDescent="0.25">
      <c r="B1383" s="15"/>
    </row>
    <row r="1384" spans="2:2" x14ac:dyDescent="0.25">
      <c r="B1384" s="15"/>
    </row>
    <row r="1385" spans="2:2" x14ac:dyDescent="0.25">
      <c r="B1385" s="15"/>
    </row>
    <row r="1386" spans="2:2" x14ac:dyDescent="0.25">
      <c r="B1386" s="15"/>
    </row>
    <row r="1387" spans="2:2" x14ac:dyDescent="0.25">
      <c r="B1387" s="15"/>
    </row>
    <row r="1388" spans="2:2" x14ac:dyDescent="0.25">
      <c r="B1388" s="15"/>
    </row>
    <row r="1389" spans="2:2" x14ac:dyDescent="0.25">
      <c r="B1389" s="15"/>
    </row>
    <row r="1390" spans="2:2" x14ac:dyDescent="0.25">
      <c r="B1390" s="15"/>
    </row>
    <row r="1391" spans="2:2" x14ac:dyDescent="0.25">
      <c r="B1391" s="15"/>
    </row>
    <row r="1392" spans="2:2" x14ac:dyDescent="0.25">
      <c r="B1392" s="15"/>
    </row>
    <row r="1393" spans="2:2" x14ac:dyDescent="0.25">
      <c r="B1393" s="15"/>
    </row>
    <row r="1394" spans="2:2" x14ac:dyDescent="0.25">
      <c r="B1394" s="15"/>
    </row>
    <row r="1395" spans="2:2" x14ac:dyDescent="0.25">
      <c r="B1395" s="15"/>
    </row>
    <row r="1396" spans="2:2" x14ac:dyDescent="0.25">
      <c r="B1396" s="15"/>
    </row>
    <row r="1397" spans="2:2" x14ac:dyDescent="0.25">
      <c r="B1397" s="15"/>
    </row>
    <row r="1398" spans="2:2" x14ac:dyDescent="0.25">
      <c r="B1398" s="15"/>
    </row>
    <row r="1399" spans="2:2" x14ac:dyDescent="0.25">
      <c r="B1399" s="15"/>
    </row>
    <row r="1400" spans="2:2" x14ac:dyDescent="0.25">
      <c r="B1400" s="15"/>
    </row>
    <row r="1401" spans="2:2" x14ac:dyDescent="0.25">
      <c r="B1401" s="15"/>
    </row>
    <row r="1402" spans="2:2" x14ac:dyDescent="0.25">
      <c r="B1402" s="15"/>
    </row>
    <row r="1403" spans="2:2" x14ac:dyDescent="0.25">
      <c r="B1403" s="15"/>
    </row>
    <row r="1404" spans="2:2" x14ac:dyDescent="0.25">
      <c r="B1404" s="15"/>
    </row>
    <row r="1405" spans="2:2" x14ac:dyDescent="0.25">
      <c r="B1405" s="15"/>
    </row>
    <row r="1406" spans="2:2" x14ac:dyDescent="0.25">
      <c r="B1406" s="15"/>
    </row>
    <row r="1407" spans="2:2" x14ac:dyDescent="0.25">
      <c r="B1407" s="15"/>
    </row>
    <row r="1408" spans="2:2" x14ac:dyDescent="0.25">
      <c r="B1408" s="15"/>
    </row>
    <row r="1409" spans="2:2" x14ac:dyDescent="0.25">
      <c r="B1409" s="15"/>
    </row>
    <row r="1410" spans="2:2" x14ac:dyDescent="0.25">
      <c r="B1410" s="15"/>
    </row>
    <row r="1411" spans="2:2" x14ac:dyDescent="0.25">
      <c r="B1411" s="15"/>
    </row>
    <row r="1412" spans="2:2" x14ac:dyDescent="0.25">
      <c r="B1412" s="15"/>
    </row>
    <row r="1413" spans="2:2" x14ac:dyDescent="0.25">
      <c r="B1413" s="15"/>
    </row>
    <row r="1414" spans="2:2" x14ac:dyDescent="0.25">
      <c r="B1414" s="15"/>
    </row>
    <row r="1415" spans="2:2" x14ac:dyDescent="0.25">
      <c r="B1415" s="15"/>
    </row>
    <row r="1416" spans="2:2" x14ac:dyDescent="0.25">
      <c r="B1416" s="15"/>
    </row>
    <row r="1417" spans="2:2" x14ac:dyDescent="0.25">
      <c r="B1417" s="15"/>
    </row>
    <row r="1418" spans="2:2" x14ac:dyDescent="0.25">
      <c r="B1418" s="15"/>
    </row>
    <row r="1419" spans="2:2" x14ac:dyDescent="0.25">
      <c r="B1419" s="15"/>
    </row>
    <row r="1420" spans="2:2" x14ac:dyDescent="0.25">
      <c r="B1420" s="15"/>
    </row>
    <row r="1421" spans="2:2" x14ac:dyDescent="0.25">
      <c r="B1421" s="15"/>
    </row>
    <row r="1422" spans="2:2" x14ac:dyDescent="0.25">
      <c r="B1422" s="15"/>
    </row>
    <row r="1423" spans="2:2" x14ac:dyDescent="0.25">
      <c r="B1423" s="15"/>
    </row>
    <row r="1424" spans="2:2" x14ac:dyDescent="0.25">
      <c r="B1424" s="15"/>
    </row>
    <row r="1425" spans="2:2" x14ac:dyDescent="0.25">
      <c r="B1425" s="15"/>
    </row>
    <row r="1426" spans="2:2" x14ac:dyDescent="0.25">
      <c r="B1426" s="15"/>
    </row>
    <row r="1427" spans="2:2" x14ac:dyDescent="0.25">
      <c r="B1427" s="15"/>
    </row>
    <row r="1428" spans="2:2" x14ac:dyDescent="0.25">
      <c r="B1428" s="15"/>
    </row>
    <row r="1429" spans="2:2" x14ac:dyDescent="0.25">
      <c r="B1429" s="15"/>
    </row>
    <row r="1430" spans="2:2" x14ac:dyDescent="0.25">
      <c r="B1430" s="15"/>
    </row>
    <row r="1431" spans="2:2" x14ac:dyDescent="0.25">
      <c r="B1431" s="15"/>
    </row>
    <row r="1432" spans="2:2" x14ac:dyDescent="0.25">
      <c r="B1432" s="15"/>
    </row>
    <row r="1433" spans="2:2" x14ac:dyDescent="0.25">
      <c r="B1433" s="15"/>
    </row>
    <row r="1434" spans="2:2" x14ac:dyDescent="0.25">
      <c r="B1434" s="15"/>
    </row>
    <row r="1435" spans="2:2" x14ac:dyDescent="0.25">
      <c r="B1435" s="15"/>
    </row>
    <row r="1436" spans="2:2" x14ac:dyDescent="0.25">
      <c r="B1436" s="15"/>
    </row>
    <row r="1437" spans="2:2" x14ac:dyDescent="0.25">
      <c r="B1437" s="15"/>
    </row>
    <row r="1438" spans="2:2" x14ac:dyDescent="0.25">
      <c r="B1438" s="15"/>
    </row>
    <row r="1439" spans="2:2" x14ac:dyDescent="0.25">
      <c r="B1439" s="15"/>
    </row>
    <row r="1440" spans="2:2" x14ac:dyDescent="0.25">
      <c r="B1440" s="15"/>
    </row>
    <row r="1441" spans="2:2" x14ac:dyDescent="0.25">
      <c r="B1441" s="15"/>
    </row>
    <row r="1442" spans="2:2" x14ac:dyDescent="0.25">
      <c r="B1442" s="15"/>
    </row>
    <row r="1443" spans="2:2" x14ac:dyDescent="0.25">
      <c r="B1443" s="15"/>
    </row>
    <row r="1444" spans="2:2" x14ac:dyDescent="0.25">
      <c r="B1444" s="15"/>
    </row>
    <row r="1445" spans="2:2" x14ac:dyDescent="0.25">
      <c r="B1445" s="15"/>
    </row>
    <row r="1446" spans="2:2" x14ac:dyDescent="0.25">
      <c r="B1446" s="15"/>
    </row>
    <row r="1447" spans="2:2" x14ac:dyDescent="0.25">
      <c r="B1447" s="15"/>
    </row>
    <row r="1448" spans="2:2" x14ac:dyDescent="0.25">
      <c r="B1448" s="15"/>
    </row>
    <row r="1449" spans="2:2" x14ac:dyDescent="0.25">
      <c r="B1449" s="15"/>
    </row>
    <row r="1450" spans="2:2" x14ac:dyDescent="0.25">
      <c r="B1450" s="15"/>
    </row>
    <row r="1451" spans="2:2" x14ac:dyDescent="0.25">
      <c r="B1451" s="15"/>
    </row>
    <row r="1452" spans="2:2" x14ac:dyDescent="0.25">
      <c r="B1452" s="15"/>
    </row>
    <row r="1453" spans="2:2" x14ac:dyDescent="0.25">
      <c r="B1453" s="15"/>
    </row>
    <row r="1454" spans="2:2" x14ac:dyDescent="0.25">
      <c r="B1454" s="15"/>
    </row>
    <row r="1455" spans="2:2" x14ac:dyDescent="0.25">
      <c r="B1455" s="15"/>
    </row>
    <row r="1456" spans="2:2" x14ac:dyDescent="0.25">
      <c r="B1456" s="15"/>
    </row>
    <row r="1457" spans="2:2" x14ac:dyDescent="0.25">
      <c r="B1457" s="15"/>
    </row>
    <row r="1458" spans="2:2" x14ac:dyDescent="0.25">
      <c r="B1458" s="15"/>
    </row>
    <row r="1459" spans="2:2" x14ac:dyDescent="0.25">
      <c r="B1459" s="15"/>
    </row>
    <row r="1460" spans="2:2" x14ac:dyDescent="0.25">
      <c r="B1460" s="15"/>
    </row>
    <row r="1461" spans="2:2" x14ac:dyDescent="0.25">
      <c r="B1461" s="15"/>
    </row>
    <row r="1462" spans="2:2" x14ac:dyDescent="0.25">
      <c r="B1462" s="15"/>
    </row>
    <row r="1463" spans="2:2" x14ac:dyDescent="0.25">
      <c r="B1463" s="15"/>
    </row>
    <row r="1464" spans="2:2" x14ac:dyDescent="0.25">
      <c r="B1464" s="15"/>
    </row>
    <row r="1465" spans="2:2" x14ac:dyDescent="0.25">
      <c r="B1465" s="15"/>
    </row>
    <row r="1466" spans="2:2" x14ac:dyDescent="0.25">
      <c r="B1466" s="15"/>
    </row>
    <row r="1467" spans="2:2" x14ac:dyDescent="0.25">
      <c r="B1467" s="15"/>
    </row>
    <row r="1468" spans="2:2" x14ac:dyDescent="0.25">
      <c r="B1468" s="15"/>
    </row>
    <row r="1469" spans="2:2" x14ac:dyDescent="0.25">
      <c r="B1469" s="15"/>
    </row>
    <row r="1470" spans="2:2" x14ac:dyDescent="0.25">
      <c r="B1470" s="15"/>
    </row>
    <row r="1471" spans="2:2" x14ac:dyDescent="0.25">
      <c r="B1471" s="15"/>
    </row>
    <row r="1472" spans="2:2" x14ac:dyDescent="0.25">
      <c r="B1472" s="15"/>
    </row>
    <row r="1473" spans="2:2" x14ac:dyDescent="0.25">
      <c r="B1473" s="15"/>
    </row>
    <row r="1474" spans="2:2" x14ac:dyDescent="0.25">
      <c r="B1474" s="15"/>
    </row>
    <row r="1475" spans="2:2" x14ac:dyDescent="0.25">
      <c r="B1475" s="15"/>
    </row>
    <row r="1476" spans="2:2" x14ac:dyDescent="0.25">
      <c r="B1476" s="15"/>
    </row>
    <row r="1477" spans="2:2" x14ac:dyDescent="0.25">
      <c r="B1477" s="15"/>
    </row>
    <row r="1478" spans="2:2" x14ac:dyDescent="0.25">
      <c r="B1478" s="15"/>
    </row>
    <row r="1479" spans="2:2" x14ac:dyDescent="0.25">
      <c r="B1479" s="15"/>
    </row>
    <row r="1480" spans="2:2" x14ac:dyDescent="0.25">
      <c r="B1480" s="15"/>
    </row>
    <row r="1481" spans="2:2" x14ac:dyDescent="0.25">
      <c r="B1481" s="15"/>
    </row>
    <row r="1482" spans="2:2" x14ac:dyDescent="0.25">
      <c r="B1482" s="15"/>
    </row>
    <row r="1483" spans="2:2" x14ac:dyDescent="0.25">
      <c r="B1483" s="15"/>
    </row>
    <row r="1484" spans="2:2" x14ac:dyDescent="0.25">
      <c r="B1484" s="15"/>
    </row>
    <row r="1485" spans="2:2" x14ac:dyDescent="0.25">
      <c r="B1485" s="15"/>
    </row>
    <row r="1486" spans="2:2" x14ac:dyDescent="0.25">
      <c r="B1486" s="15"/>
    </row>
    <row r="1487" spans="2:2" x14ac:dyDescent="0.25">
      <c r="B1487" s="15"/>
    </row>
    <row r="1488" spans="2:2" x14ac:dyDescent="0.25">
      <c r="B1488" s="15"/>
    </row>
    <row r="1489" spans="2:2" x14ac:dyDescent="0.25">
      <c r="B1489" s="15"/>
    </row>
    <row r="1490" spans="2:2" x14ac:dyDescent="0.25">
      <c r="B1490" s="15"/>
    </row>
    <row r="1491" spans="2:2" x14ac:dyDescent="0.25">
      <c r="B1491" s="15"/>
    </row>
    <row r="1492" spans="2:2" x14ac:dyDescent="0.25">
      <c r="B1492" s="15"/>
    </row>
    <row r="1493" spans="2:2" x14ac:dyDescent="0.25">
      <c r="B1493" s="15"/>
    </row>
    <row r="1494" spans="2:2" x14ac:dyDescent="0.25">
      <c r="B1494" s="15"/>
    </row>
    <row r="1495" spans="2:2" x14ac:dyDescent="0.25">
      <c r="B1495" s="15"/>
    </row>
    <row r="1496" spans="2:2" x14ac:dyDescent="0.25">
      <c r="B1496" s="15"/>
    </row>
    <row r="1497" spans="2:2" x14ac:dyDescent="0.25">
      <c r="B1497" s="15"/>
    </row>
    <row r="1498" spans="2:2" x14ac:dyDescent="0.25">
      <c r="B1498" s="15"/>
    </row>
    <row r="1499" spans="2:2" x14ac:dyDescent="0.25">
      <c r="B1499" s="15"/>
    </row>
    <row r="1500" spans="2:2" x14ac:dyDescent="0.25">
      <c r="B1500" s="15"/>
    </row>
    <row r="1501" spans="2:2" x14ac:dyDescent="0.25">
      <c r="B1501" s="15"/>
    </row>
    <row r="1502" spans="2:2" x14ac:dyDescent="0.25">
      <c r="B1502" s="15"/>
    </row>
    <row r="1503" spans="2:2" x14ac:dyDescent="0.25">
      <c r="B1503" s="15"/>
    </row>
    <row r="1504" spans="2:2" x14ac:dyDescent="0.25">
      <c r="B1504" s="15"/>
    </row>
    <row r="1505" spans="2:2" x14ac:dyDescent="0.25">
      <c r="B1505" s="15"/>
    </row>
    <row r="1506" spans="2:2" x14ac:dyDescent="0.25">
      <c r="B1506" s="15"/>
    </row>
    <row r="1507" spans="2:2" x14ac:dyDescent="0.25">
      <c r="B1507" s="15"/>
    </row>
    <row r="1508" spans="2:2" x14ac:dyDescent="0.25">
      <c r="B1508" s="15"/>
    </row>
    <row r="1509" spans="2:2" x14ac:dyDescent="0.25">
      <c r="B1509" s="15"/>
    </row>
    <row r="1510" spans="2:2" x14ac:dyDescent="0.25">
      <c r="B1510" s="15"/>
    </row>
    <row r="1511" spans="2:2" x14ac:dyDescent="0.25">
      <c r="B1511" s="15"/>
    </row>
    <row r="1512" spans="2:2" x14ac:dyDescent="0.25">
      <c r="B1512" s="15"/>
    </row>
    <row r="1513" spans="2:2" x14ac:dyDescent="0.25">
      <c r="B1513" s="15"/>
    </row>
    <row r="1514" spans="2:2" x14ac:dyDescent="0.25">
      <c r="B1514" s="15"/>
    </row>
    <row r="1515" spans="2:2" x14ac:dyDescent="0.25">
      <c r="B1515" s="15"/>
    </row>
    <row r="1516" spans="2:2" x14ac:dyDescent="0.25">
      <c r="B1516" s="15"/>
    </row>
    <row r="1517" spans="2:2" x14ac:dyDescent="0.25">
      <c r="B1517" s="15"/>
    </row>
    <row r="1518" spans="2:2" x14ac:dyDescent="0.25">
      <c r="B1518" s="15"/>
    </row>
    <row r="1519" spans="2:2" x14ac:dyDescent="0.25">
      <c r="B1519" s="15"/>
    </row>
    <row r="1520" spans="2:2" x14ac:dyDescent="0.25">
      <c r="B1520" s="15"/>
    </row>
    <row r="1521" spans="2:2" x14ac:dyDescent="0.25">
      <c r="B1521" s="15"/>
    </row>
    <row r="1522" spans="2:2" x14ac:dyDescent="0.25">
      <c r="B1522" s="15"/>
    </row>
    <row r="1523" spans="2:2" x14ac:dyDescent="0.25">
      <c r="B1523" s="15"/>
    </row>
    <row r="1524" spans="2:2" x14ac:dyDescent="0.25">
      <c r="B1524" s="15"/>
    </row>
    <row r="1525" spans="2:2" x14ac:dyDescent="0.25">
      <c r="B1525" s="15"/>
    </row>
    <row r="1526" spans="2:2" x14ac:dyDescent="0.25">
      <c r="B1526" s="15"/>
    </row>
    <row r="1527" spans="2:2" x14ac:dyDescent="0.25">
      <c r="B1527" s="15"/>
    </row>
    <row r="1528" spans="2:2" x14ac:dyDescent="0.25">
      <c r="B1528" s="15"/>
    </row>
    <row r="1529" spans="2:2" x14ac:dyDescent="0.25">
      <c r="B1529" s="15"/>
    </row>
    <row r="1530" spans="2:2" x14ac:dyDescent="0.25">
      <c r="B1530" s="15"/>
    </row>
    <row r="1531" spans="2:2" x14ac:dyDescent="0.25">
      <c r="B1531" s="15"/>
    </row>
    <row r="1532" spans="2:2" x14ac:dyDescent="0.25">
      <c r="B1532" s="15"/>
    </row>
    <row r="1533" spans="2:2" x14ac:dyDescent="0.25">
      <c r="B1533" s="15"/>
    </row>
    <row r="1534" spans="2:2" x14ac:dyDescent="0.25">
      <c r="B1534" s="15"/>
    </row>
    <row r="1535" spans="2:2" x14ac:dyDescent="0.25">
      <c r="B1535" s="15"/>
    </row>
    <row r="1536" spans="2:2" x14ac:dyDescent="0.25">
      <c r="B1536" s="15"/>
    </row>
    <row r="1537" spans="2:2" x14ac:dyDescent="0.25">
      <c r="B1537" s="15"/>
    </row>
    <row r="1538" spans="2:2" x14ac:dyDescent="0.25">
      <c r="B1538" s="15"/>
    </row>
    <row r="1539" spans="2:2" x14ac:dyDescent="0.25">
      <c r="B1539" s="15"/>
    </row>
    <row r="1540" spans="2:2" x14ac:dyDescent="0.25">
      <c r="B1540" s="15"/>
    </row>
    <row r="1541" spans="2:2" x14ac:dyDescent="0.25">
      <c r="B1541" s="15"/>
    </row>
    <row r="1542" spans="2:2" x14ac:dyDescent="0.25">
      <c r="B1542" s="15"/>
    </row>
    <row r="1543" spans="2:2" x14ac:dyDescent="0.25">
      <c r="B1543" s="15"/>
    </row>
    <row r="1544" spans="2:2" x14ac:dyDescent="0.25">
      <c r="B1544" s="15"/>
    </row>
    <row r="1545" spans="2:2" x14ac:dyDescent="0.25">
      <c r="B1545" s="15"/>
    </row>
    <row r="1546" spans="2:2" x14ac:dyDescent="0.25">
      <c r="B1546" s="15"/>
    </row>
    <row r="1547" spans="2:2" x14ac:dyDescent="0.25">
      <c r="B1547" s="15"/>
    </row>
    <row r="1548" spans="2:2" x14ac:dyDescent="0.25">
      <c r="B1548" s="15"/>
    </row>
    <row r="1549" spans="2:2" x14ac:dyDescent="0.25">
      <c r="B1549" s="15"/>
    </row>
    <row r="1550" spans="2:2" x14ac:dyDescent="0.25">
      <c r="B1550" s="15"/>
    </row>
    <row r="1551" spans="2:2" x14ac:dyDescent="0.25">
      <c r="B1551" s="15"/>
    </row>
    <row r="1552" spans="2:2" x14ac:dyDescent="0.25">
      <c r="B1552" s="15"/>
    </row>
    <row r="1553" spans="2:2" x14ac:dyDescent="0.25">
      <c r="B1553" s="15"/>
    </row>
    <row r="1554" spans="2:2" x14ac:dyDescent="0.25">
      <c r="B1554" s="15"/>
    </row>
    <row r="1555" spans="2:2" x14ac:dyDescent="0.25">
      <c r="B1555" s="15"/>
    </row>
    <row r="1556" spans="2:2" x14ac:dyDescent="0.25">
      <c r="B1556" s="15"/>
    </row>
    <row r="1557" spans="2:2" x14ac:dyDescent="0.25">
      <c r="B1557" s="15"/>
    </row>
    <row r="1558" spans="2:2" x14ac:dyDescent="0.25">
      <c r="B1558" s="15"/>
    </row>
    <row r="1559" spans="2:2" x14ac:dyDescent="0.25">
      <c r="B1559" s="15"/>
    </row>
  </sheetData>
  <autoFilter ref="A1:F1559" xr:uid="{F7364952-42E1-4704-A9A6-060CEB6B0216}"/>
  <sortState xmlns:xlrd2="http://schemas.microsoft.com/office/spreadsheetml/2017/richdata2" ref="A2:F810">
    <sortCondition descending="1" ref="A2:A810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191D-8FAD-4E34-9F22-EEEED8EE04DF}">
  <dimension ref="A1:B1082"/>
  <sheetViews>
    <sheetView workbookViewId="0">
      <selection activeCell="K29" sqref="K29"/>
    </sheetView>
  </sheetViews>
  <sheetFormatPr defaultRowHeight="15" x14ac:dyDescent="0.25"/>
  <cols>
    <col min="1" max="1" width="28.7109375" bestFit="1" customWidth="1"/>
  </cols>
  <sheetData>
    <row r="1" spans="1:2" x14ac:dyDescent="0.25">
      <c r="A1" t="s">
        <v>23</v>
      </c>
      <c r="B1" t="s">
        <v>593</v>
      </c>
    </row>
    <row r="2" spans="1:2" ht="15" customHeight="1" x14ac:dyDescent="0.25">
      <c r="A2" s="10" t="s">
        <v>27</v>
      </c>
      <c r="B2" t="s">
        <v>594</v>
      </c>
    </row>
    <row r="3" spans="1:2" ht="15" customHeight="1" x14ac:dyDescent="0.25">
      <c r="A3" s="10" t="s">
        <v>28</v>
      </c>
      <c r="B3" t="s">
        <v>595</v>
      </c>
    </row>
    <row r="4" spans="1:2" ht="15" customHeight="1" x14ac:dyDescent="0.25">
      <c r="A4" s="10" t="s">
        <v>29</v>
      </c>
      <c r="B4" t="s">
        <v>595</v>
      </c>
    </row>
    <row r="5" spans="1:2" ht="15" customHeight="1" x14ac:dyDescent="0.25">
      <c r="A5" s="10" t="s">
        <v>30</v>
      </c>
      <c r="B5" t="s">
        <v>595</v>
      </c>
    </row>
    <row r="6" spans="1:2" ht="15" customHeight="1" x14ac:dyDescent="0.25">
      <c r="A6" s="10" t="s">
        <v>31</v>
      </c>
      <c r="B6" t="s">
        <v>596</v>
      </c>
    </row>
    <row r="7" spans="1:2" ht="15" customHeight="1" x14ac:dyDescent="0.25">
      <c r="A7" s="10" t="s">
        <v>92</v>
      </c>
      <c r="B7" t="s">
        <v>15</v>
      </c>
    </row>
    <row r="8" spans="1:2" ht="15" customHeight="1" x14ac:dyDescent="0.25">
      <c r="A8" s="10" t="s">
        <v>32</v>
      </c>
      <c r="B8" t="s">
        <v>595</v>
      </c>
    </row>
    <row r="9" spans="1:2" ht="15" customHeight="1" x14ac:dyDescent="0.25">
      <c r="A9" s="10" t="s">
        <v>33</v>
      </c>
      <c r="B9" t="s">
        <v>595</v>
      </c>
    </row>
    <row r="10" spans="1:2" ht="15" customHeight="1" x14ac:dyDescent="0.25">
      <c r="A10" s="10" t="s">
        <v>105</v>
      </c>
      <c r="B10" t="s">
        <v>595</v>
      </c>
    </row>
    <row r="11" spans="1:2" ht="15" customHeight="1" x14ac:dyDescent="0.25">
      <c r="A11" s="10" t="s">
        <v>34</v>
      </c>
      <c r="B11" t="s">
        <v>595</v>
      </c>
    </row>
    <row r="12" spans="1:2" ht="15" customHeight="1" x14ac:dyDescent="0.25">
      <c r="A12" s="10" t="s">
        <v>35</v>
      </c>
      <c r="B12" t="s">
        <v>594</v>
      </c>
    </row>
    <row r="13" spans="1:2" ht="15" customHeight="1" x14ac:dyDescent="0.25">
      <c r="A13" s="10" t="s">
        <v>36</v>
      </c>
      <c r="B13" t="s">
        <v>15</v>
      </c>
    </row>
    <row r="14" spans="1:2" ht="15" customHeight="1" x14ac:dyDescent="0.25">
      <c r="A14" s="10" t="s">
        <v>37</v>
      </c>
      <c r="B14" t="s">
        <v>15</v>
      </c>
    </row>
    <row r="15" spans="1:2" ht="15" customHeight="1" x14ac:dyDescent="0.25">
      <c r="A15" s="10" t="s">
        <v>106</v>
      </c>
      <c r="B15" t="s">
        <v>597</v>
      </c>
    </row>
    <row r="16" spans="1:2" ht="15" customHeight="1" x14ac:dyDescent="0.25">
      <c r="A16" s="10" t="s">
        <v>107</v>
      </c>
      <c r="B16" t="s">
        <v>15</v>
      </c>
    </row>
    <row r="17" spans="1:2" ht="15" customHeight="1" x14ac:dyDescent="0.25">
      <c r="A17" s="10" t="s">
        <v>38</v>
      </c>
      <c r="B17" t="s">
        <v>594</v>
      </c>
    </row>
    <row r="18" spans="1:2" ht="15" customHeight="1" x14ac:dyDescent="0.25">
      <c r="A18" s="10" t="s">
        <v>39</v>
      </c>
      <c r="B18" t="s">
        <v>598</v>
      </c>
    </row>
    <row r="19" spans="1:2" ht="15" customHeight="1" x14ac:dyDescent="0.25">
      <c r="A19" s="10" t="s">
        <v>93</v>
      </c>
      <c r="B19" t="s">
        <v>599</v>
      </c>
    </row>
    <row r="20" spans="1:2" ht="15" customHeight="1" x14ac:dyDescent="0.25">
      <c r="A20" s="10" t="s">
        <v>40</v>
      </c>
      <c r="B20" t="s">
        <v>595</v>
      </c>
    </row>
    <row r="21" spans="1:2" ht="15" customHeight="1" x14ac:dyDescent="0.25">
      <c r="A21" s="10" t="s">
        <v>94</v>
      </c>
      <c r="B21" t="s">
        <v>599</v>
      </c>
    </row>
    <row r="22" spans="1:2" ht="15" customHeight="1" x14ac:dyDescent="0.25">
      <c r="A22" s="10" t="s">
        <v>108</v>
      </c>
      <c r="B22" t="s">
        <v>599</v>
      </c>
    </row>
    <row r="23" spans="1:2" ht="15" customHeight="1" x14ac:dyDescent="0.25">
      <c r="A23" s="10" t="s">
        <v>109</v>
      </c>
      <c r="B23" t="s">
        <v>595</v>
      </c>
    </row>
    <row r="24" spans="1:2" ht="15" customHeight="1" x14ac:dyDescent="0.25">
      <c r="A24" s="10" t="s">
        <v>41</v>
      </c>
      <c r="B24" t="s">
        <v>595</v>
      </c>
    </row>
    <row r="25" spans="1:2" ht="15" customHeight="1" x14ac:dyDescent="0.25">
      <c r="A25" s="10" t="s">
        <v>42</v>
      </c>
      <c r="B25" t="s">
        <v>597</v>
      </c>
    </row>
    <row r="26" spans="1:2" ht="15" customHeight="1" x14ac:dyDescent="0.25">
      <c r="A26" s="10" t="s">
        <v>43</v>
      </c>
      <c r="B26" t="s">
        <v>595</v>
      </c>
    </row>
    <row r="27" spans="1:2" ht="15" customHeight="1" x14ac:dyDescent="0.25">
      <c r="A27" s="10" t="s">
        <v>110</v>
      </c>
      <c r="B27" t="s">
        <v>595</v>
      </c>
    </row>
    <row r="28" spans="1:2" ht="15" customHeight="1" x14ac:dyDescent="0.25">
      <c r="A28" s="10" t="s">
        <v>44</v>
      </c>
      <c r="B28" t="s">
        <v>598</v>
      </c>
    </row>
    <row r="29" spans="1:2" ht="15" customHeight="1" x14ac:dyDescent="0.25">
      <c r="A29" s="10" t="s">
        <v>111</v>
      </c>
      <c r="B29" t="s">
        <v>595</v>
      </c>
    </row>
    <row r="30" spans="1:2" ht="15" customHeight="1" x14ac:dyDescent="0.25">
      <c r="A30" s="10" t="s">
        <v>112</v>
      </c>
      <c r="B30" t="s">
        <v>595</v>
      </c>
    </row>
    <row r="31" spans="1:2" ht="15" customHeight="1" x14ac:dyDescent="0.25">
      <c r="A31" s="10" t="s">
        <v>47</v>
      </c>
      <c r="B31" t="s">
        <v>595</v>
      </c>
    </row>
    <row r="32" spans="1:2" ht="15" customHeight="1" x14ac:dyDescent="0.25">
      <c r="A32" s="10" t="s">
        <v>48</v>
      </c>
      <c r="B32" t="s">
        <v>599</v>
      </c>
    </row>
    <row r="33" spans="1:2" ht="15" customHeight="1" x14ac:dyDescent="0.25">
      <c r="A33" s="10" t="s">
        <v>49</v>
      </c>
      <c r="B33" t="s">
        <v>599</v>
      </c>
    </row>
    <row r="34" spans="1:2" ht="15" customHeight="1" x14ac:dyDescent="0.25">
      <c r="A34" s="10" t="s">
        <v>50</v>
      </c>
      <c r="B34" t="s">
        <v>595</v>
      </c>
    </row>
    <row r="35" spans="1:2" ht="15" customHeight="1" x14ac:dyDescent="0.25">
      <c r="A35" s="10" t="s">
        <v>51</v>
      </c>
      <c r="B35" t="s">
        <v>599</v>
      </c>
    </row>
    <row r="36" spans="1:2" ht="15" customHeight="1" x14ac:dyDescent="0.25">
      <c r="A36" s="10" t="s">
        <v>52</v>
      </c>
      <c r="B36" t="s">
        <v>599</v>
      </c>
    </row>
    <row r="37" spans="1:2" ht="15" customHeight="1" x14ac:dyDescent="0.25">
      <c r="A37" s="10" t="s">
        <v>53</v>
      </c>
      <c r="B37" t="s">
        <v>595</v>
      </c>
    </row>
    <row r="38" spans="1:2" ht="15" customHeight="1" x14ac:dyDescent="0.25">
      <c r="A38" s="10" t="s">
        <v>54</v>
      </c>
      <c r="B38" t="s">
        <v>599</v>
      </c>
    </row>
    <row r="39" spans="1:2" ht="15" customHeight="1" x14ac:dyDescent="0.25">
      <c r="A39" s="10" t="s">
        <v>114</v>
      </c>
      <c r="B39" t="s">
        <v>595</v>
      </c>
    </row>
    <row r="40" spans="1:2" ht="15" customHeight="1" x14ac:dyDescent="0.25">
      <c r="A40" s="10" t="s">
        <v>55</v>
      </c>
      <c r="B40" t="s">
        <v>599</v>
      </c>
    </row>
    <row r="41" spans="1:2" ht="15" customHeight="1" x14ac:dyDescent="0.25">
      <c r="A41" s="10" t="s">
        <v>56</v>
      </c>
      <c r="B41" t="s">
        <v>599</v>
      </c>
    </row>
    <row r="42" spans="1:2" ht="15" customHeight="1" x14ac:dyDescent="0.25">
      <c r="A42" s="10" t="s">
        <v>57</v>
      </c>
      <c r="B42" t="s">
        <v>599</v>
      </c>
    </row>
    <row r="43" spans="1:2" ht="15" customHeight="1" x14ac:dyDescent="0.25">
      <c r="A43" s="10" t="s">
        <v>58</v>
      </c>
      <c r="B43" t="s">
        <v>595</v>
      </c>
    </row>
    <row r="44" spans="1:2" ht="15" customHeight="1" x14ac:dyDescent="0.25">
      <c r="A44" s="10" t="s">
        <v>59</v>
      </c>
      <c r="B44" t="s">
        <v>599</v>
      </c>
    </row>
    <row r="45" spans="1:2" ht="15" customHeight="1" x14ac:dyDescent="0.25">
      <c r="A45" s="10" t="s">
        <v>60</v>
      </c>
      <c r="B45" t="s">
        <v>598</v>
      </c>
    </row>
    <row r="46" spans="1:2" ht="15" customHeight="1" x14ac:dyDescent="0.25">
      <c r="A46" s="10" t="s">
        <v>96</v>
      </c>
      <c r="B46" t="s">
        <v>599</v>
      </c>
    </row>
    <row r="47" spans="1:2" ht="15" customHeight="1" x14ac:dyDescent="0.25">
      <c r="A47" s="10" t="s">
        <v>115</v>
      </c>
      <c r="B47" t="s">
        <v>599</v>
      </c>
    </row>
    <row r="48" spans="1:2" ht="15" customHeight="1" x14ac:dyDescent="0.25">
      <c r="A48" s="10" t="s">
        <v>116</v>
      </c>
      <c r="B48" t="s">
        <v>595</v>
      </c>
    </row>
    <row r="49" spans="1:2" ht="15" customHeight="1" x14ac:dyDescent="0.25">
      <c r="A49" s="10" t="s">
        <v>61</v>
      </c>
      <c r="B49" t="s">
        <v>595</v>
      </c>
    </row>
    <row r="50" spans="1:2" ht="15" customHeight="1" x14ac:dyDescent="0.25">
      <c r="A50" s="10" t="s">
        <v>117</v>
      </c>
      <c r="B50" t="s">
        <v>597</v>
      </c>
    </row>
    <row r="51" spans="1:2" ht="15" customHeight="1" x14ac:dyDescent="0.25">
      <c r="A51" s="10" t="s">
        <v>118</v>
      </c>
      <c r="B51" t="s">
        <v>595</v>
      </c>
    </row>
    <row r="52" spans="1:2" ht="15" customHeight="1" x14ac:dyDescent="0.25">
      <c r="A52" s="10" t="s">
        <v>62</v>
      </c>
      <c r="B52" t="s">
        <v>596</v>
      </c>
    </row>
    <row r="53" spans="1:2" ht="15" customHeight="1" x14ac:dyDescent="0.25">
      <c r="A53" s="10" t="s">
        <v>63</v>
      </c>
      <c r="B53" t="s">
        <v>595</v>
      </c>
    </row>
    <row r="54" spans="1:2" ht="15" customHeight="1" x14ac:dyDescent="0.25">
      <c r="A54" s="10" t="s">
        <v>64</v>
      </c>
      <c r="B54" t="s">
        <v>599</v>
      </c>
    </row>
    <row r="55" spans="1:2" ht="15" customHeight="1" x14ac:dyDescent="0.25">
      <c r="A55" s="10" t="s">
        <v>97</v>
      </c>
      <c r="B55" t="s">
        <v>599</v>
      </c>
    </row>
    <row r="56" spans="1:2" ht="15" customHeight="1" x14ac:dyDescent="0.25">
      <c r="A56" s="10" t="s">
        <v>119</v>
      </c>
      <c r="B56" t="s">
        <v>599</v>
      </c>
    </row>
    <row r="57" spans="1:2" ht="15" customHeight="1" x14ac:dyDescent="0.25">
      <c r="A57" s="10" t="s">
        <v>120</v>
      </c>
      <c r="B57" t="s">
        <v>599</v>
      </c>
    </row>
    <row r="58" spans="1:2" ht="15" customHeight="1" x14ac:dyDescent="0.25">
      <c r="A58" s="10" t="s">
        <v>65</v>
      </c>
      <c r="B58" t="s">
        <v>595</v>
      </c>
    </row>
    <row r="59" spans="1:2" ht="15" customHeight="1" x14ac:dyDescent="0.25">
      <c r="A59" s="10" t="s">
        <v>73</v>
      </c>
      <c r="B59" t="s">
        <v>595</v>
      </c>
    </row>
    <row r="60" spans="1:2" ht="15" customHeight="1" x14ac:dyDescent="0.25">
      <c r="A60" s="10" t="s">
        <v>66</v>
      </c>
      <c r="B60" t="s">
        <v>595</v>
      </c>
    </row>
    <row r="61" spans="1:2" ht="15" customHeight="1" x14ac:dyDescent="0.25">
      <c r="A61" s="10" t="s">
        <v>67</v>
      </c>
      <c r="B61" t="s">
        <v>599</v>
      </c>
    </row>
    <row r="62" spans="1:2" ht="15" customHeight="1" x14ac:dyDescent="0.25">
      <c r="A62" s="10" t="s">
        <v>68</v>
      </c>
      <c r="B62" t="s">
        <v>599</v>
      </c>
    </row>
    <row r="63" spans="1:2" ht="15" customHeight="1" x14ac:dyDescent="0.25">
      <c r="A63" s="10" t="s">
        <v>72</v>
      </c>
      <c r="B63" t="s">
        <v>594</v>
      </c>
    </row>
    <row r="64" spans="1:2" ht="15" customHeight="1" x14ac:dyDescent="0.25">
      <c r="A64" s="10" t="s">
        <v>121</v>
      </c>
      <c r="B64" t="s">
        <v>597</v>
      </c>
    </row>
    <row r="65" spans="1:2" ht="15" customHeight="1" x14ac:dyDescent="0.25">
      <c r="A65" s="10" t="s">
        <v>122</v>
      </c>
      <c r="B65" t="s">
        <v>599</v>
      </c>
    </row>
    <row r="66" spans="1:2" ht="15" customHeight="1" x14ac:dyDescent="0.25">
      <c r="A66" s="10" t="s">
        <v>85</v>
      </c>
      <c r="B66" t="s">
        <v>595</v>
      </c>
    </row>
    <row r="67" spans="1:2" ht="15" customHeight="1" x14ac:dyDescent="0.25">
      <c r="A67" s="10" t="s">
        <v>81</v>
      </c>
      <c r="B67" t="s">
        <v>594</v>
      </c>
    </row>
    <row r="68" spans="1:2" ht="15" customHeight="1" x14ac:dyDescent="0.25">
      <c r="A68" s="10" t="s">
        <v>123</v>
      </c>
      <c r="B68" t="s">
        <v>599</v>
      </c>
    </row>
    <row r="69" spans="1:2" ht="15" customHeight="1" x14ac:dyDescent="0.25">
      <c r="A69" s="10" t="s">
        <v>124</v>
      </c>
      <c r="B69" t="s">
        <v>594</v>
      </c>
    </row>
    <row r="70" spans="1:2" ht="15" customHeight="1" x14ac:dyDescent="0.25">
      <c r="A70" s="10" t="s">
        <v>69</v>
      </c>
      <c r="B70" t="s">
        <v>599</v>
      </c>
    </row>
    <row r="71" spans="1:2" ht="15" customHeight="1" x14ac:dyDescent="0.25">
      <c r="A71" s="10" t="s">
        <v>70</v>
      </c>
      <c r="B71" t="s">
        <v>600</v>
      </c>
    </row>
    <row r="72" spans="1:2" ht="15" customHeight="1" x14ac:dyDescent="0.25">
      <c r="A72" s="10" t="s">
        <v>98</v>
      </c>
      <c r="B72" t="s">
        <v>599</v>
      </c>
    </row>
    <row r="73" spans="1:2" ht="15" customHeight="1" x14ac:dyDescent="0.25">
      <c r="A73" s="10" t="s">
        <v>71</v>
      </c>
      <c r="B73" t="s">
        <v>595</v>
      </c>
    </row>
    <row r="74" spans="1:2" ht="15" customHeight="1" x14ac:dyDescent="0.25">
      <c r="A74" s="10" t="s">
        <v>125</v>
      </c>
      <c r="B74" t="s">
        <v>599</v>
      </c>
    </row>
    <row r="75" spans="1:2" ht="15" customHeight="1" x14ac:dyDescent="0.25">
      <c r="A75" s="10" t="s">
        <v>126</v>
      </c>
      <c r="B75" t="s">
        <v>596</v>
      </c>
    </row>
    <row r="76" spans="1:2" ht="15" customHeight="1" x14ac:dyDescent="0.25">
      <c r="A76" s="10" t="s">
        <v>127</v>
      </c>
      <c r="B76" t="s">
        <v>599</v>
      </c>
    </row>
    <row r="77" spans="1:2" ht="15" customHeight="1" x14ac:dyDescent="0.25">
      <c r="A77" s="10" t="s">
        <v>75</v>
      </c>
      <c r="B77" t="s">
        <v>599</v>
      </c>
    </row>
    <row r="78" spans="1:2" ht="15" customHeight="1" x14ac:dyDescent="0.25">
      <c r="A78" s="10" t="s">
        <v>76</v>
      </c>
      <c r="B78" t="s">
        <v>599</v>
      </c>
    </row>
    <row r="79" spans="1:2" ht="15" customHeight="1" x14ac:dyDescent="0.25">
      <c r="A79" s="10" t="s">
        <v>99</v>
      </c>
      <c r="B79" t="s">
        <v>599</v>
      </c>
    </row>
    <row r="80" spans="1:2" ht="15" customHeight="1" x14ac:dyDescent="0.25">
      <c r="A80" s="10" t="s">
        <v>128</v>
      </c>
      <c r="B80" t="s">
        <v>599</v>
      </c>
    </row>
    <row r="81" spans="1:2" ht="15" customHeight="1" x14ac:dyDescent="0.25">
      <c r="A81" s="10" t="s">
        <v>129</v>
      </c>
      <c r="B81" t="s">
        <v>599</v>
      </c>
    </row>
    <row r="82" spans="1:2" ht="15" customHeight="1" x14ac:dyDescent="0.25">
      <c r="A82" s="10" t="s">
        <v>77</v>
      </c>
      <c r="B82" t="s">
        <v>595</v>
      </c>
    </row>
    <row r="83" spans="1:2" ht="15" customHeight="1" x14ac:dyDescent="0.25">
      <c r="A83" s="10" t="s">
        <v>83</v>
      </c>
      <c r="B83" t="s">
        <v>599</v>
      </c>
    </row>
    <row r="84" spans="1:2" ht="15" customHeight="1" x14ac:dyDescent="0.25">
      <c r="A84" s="10" t="s">
        <v>130</v>
      </c>
      <c r="B84" t="s">
        <v>595</v>
      </c>
    </row>
    <row r="85" spans="1:2" ht="15" customHeight="1" x14ac:dyDescent="0.25">
      <c r="A85" s="10" t="s">
        <v>78</v>
      </c>
      <c r="B85" t="s">
        <v>595</v>
      </c>
    </row>
    <row r="86" spans="1:2" ht="15" customHeight="1" x14ac:dyDescent="0.25">
      <c r="A86" s="10" t="s">
        <v>79</v>
      </c>
      <c r="B86" t="s">
        <v>599</v>
      </c>
    </row>
    <row r="87" spans="1:2" ht="15" customHeight="1" x14ac:dyDescent="0.25">
      <c r="A87" s="10" t="s">
        <v>80</v>
      </c>
      <c r="B87" t="s">
        <v>595</v>
      </c>
    </row>
    <row r="88" spans="1:2" ht="15" customHeight="1" x14ac:dyDescent="0.25">
      <c r="A88" s="10" t="s">
        <v>82</v>
      </c>
      <c r="B88" t="s">
        <v>595</v>
      </c>
    </row>
    <row r="89" spans="1:2" ht="15" customHeight="1" x14ac:dyDescent="0.25">
      <c r="A89" s="10" t="s">
        <v>131</v>
      </c>
      <c r="B89" t="s">
        <v>599</v>
      </c>
    </row>
    <row r="90" spans="1:2" ht="15" customHeight="1" x14ac:dyDescent="0.25">
      <c r="A90" s="10" t="s">
        <v>132</v>
      </c>
      <c r="B90" t="s">
        <v>599</v>
      </c>
    </row>
    <row r="91" spans="1:2" ht="15" customHeight="1" x14ac:dyDescent="0.25">
      <c r="A91" s="10" t="s">
        <v>133</v>
      </c>
      <c r="B91" t="s">
        <v>597</v>
      </c>
    </row>
    <row r="92" spans="1:2" ht="15" customHeight="1" x14ac:dyDescent="0.25">
      <c r="A92" s="10" t="s">
        <v>134</v>
      </c>
      <c r="B92" t="s">
        <v>599</v>
      </c>
    </row>
    <row r="93" spans="1:2" ht="15" customHeight="1" x14ac:dyDescent="0.25">
      <c r="A93" s="10" t="s">
        <v>84</v>
      </c>
      <c r="B93" t="s">
        <v>599</v>
      </c>
    </row>
    <row r="94" spans="1:2" ht="15" customHeight="1" x14ac:dyDescent="0.25">
      <c r="A94" s="10" t="s">
        <v>135</v>
      </c>
      <c r="B94" t="s">
        <v>595</v>
      </c>
    </row>
    <row r="95" spans="1:2" ht="15" customHeight="1" x14ac:dyDescent="0.25">
      <c r="A95" s="10" t="s">
        <v>136</v>
      </c>
      <c r="B95" t="s">
        <v>595</v>
      </c>
    </row>
    <row r="96" spans="1:2" ht="15" customHeight="1" x14ac:dyDescent="0.25">
      <c r="A96" s="10" t="s">
        <v>137</v>
      </c>
      <c r="B96" t="s">
        <v>594</v>
      </c>
    </row>
    <row r="97" spans="1:2" ht="15" customHeight="1" x14ac:dyDescent="0.25">
      <c r="A97" s="10" t="s">
        <v>86</v>
      </c>
      <c r="B97" t="s">
        <v>595</v>
      </c>
    </row>
    <row r="98" spans="1:2" ht="15" customHeight="1" x14ac:dyDescent="0.25">
      <c r="A98" s="10" t="s">
        <v>138</v>
      </c>
      <c r="B98" t="s">
        <v>599</v>
      </c>
    </row>
    <row r="99" spans="1:2" ht="15" customHeight="1" x14ac:dyDescent="0.25">
      <c r="A99" s="10" t="s">
        <v>156</v>
      </c>
      <c r="B99" t="s">
        <v>595</v>
      </c>
    </row>
    <row r="100" spans="1:2" ht="15" customHeight="1" x14ac:dyDescent="0.25">
      <c r="A100" s="10" t="s">
        <v>157</v>
      </c>
      <c r="B100" t="s">
        <v>597</v>
      </c>
    </row>
    <row r="101" spans="1:2" ht="15" customHeight="1" x14ac:dyDescent="0.25">
      <c r="A101" s="10" t="s">
        <v>172</v>
      </c>
      <c r="B101" t="s">
        <v>594</v>
      </c>
    </row>
    <row r="102" spans="1:2" ht="15" customHeight="1" x14ac:dyDescent="0.25">
      <c r="A102" s="10" t="s">
        <v>158</v>
      </c>
      <c r="B102" t="s">
        <v>599</v>
      </c>
    </row>
    <row r="103" spans="1:2" ht="15" customHeight="1" x14ac:dyDescent="0.25">
      <c r="A103" s="10" t="s">
        <v>159</v>
      </c>
      <c r="B103" t="s">
        <v>599</v>
      </c>
    </row>
    <row r="104" spans="1:2" ht="15" customHeight="1" x14ac:dyDescent="0.25">
      <c r="A104" s="10" t="s">
        <v>160</v>
      </c>
      <c r="B104" t="s">
        <v>15</v>
      </c>
    </row>
    <row r="105" spans="1:2" ht="15" customHeight="1" x14ac:dyDescent="0.25">
      <c r="A105" s="10" t="s">
        <v>161</v>
      </c>
      <c r="B105" t="s">
        <v>595</v>
      </c>
    </row>
    <row r="106" spans="1:2" ht="15" customHeight="1" x14ac:dyDescent="0.25">
      <c r="A106" s="10" t="s">
        <v>162</v>
      </c>
      <c r="B106" t="s">
        <v>594</v>
      </c>
    </row>
    <row r="107" spans="1:2" ht="15" customHeight="1" x14ac:dyDescent="0.25">
      <c r="A107" s="10" t="s">
        <v>163</v>
      </c>
      <c r="B107" t="s">
        <v>599</v>
      </c>
    </row>
    <row r="108" spans="1:2" ht="15" customHeight="1" x14ac:dyDescent="0.25">
      <c r="A108" s="10" t="s">
        <v>164</v>
      </c>
      <c r="B108" t="s">
        <v>594</v>
      </c>
    </row>
    <row r="109" spans="1:2" ht="15" customHeight="1" x14ac:dyDescent="0.25">
      <c r="A109" s="10" t="s">
        <v>165</v>
      </c>
      <c r="B109" t="s">
        <v>595</v>
      </c>
    </row>
    <row r="110" spans="1:2" ht="15" customHeight="1" x14ac:dyDescent="0.25">
      <c r="A110" s="10" t="s">
        <v>166</v>
      </c>
      <c r="B110" t="s">
        <v>595</v>
      </c>
    </row>
    <row r="111" spans="1:2" ht="15" customHeight="1" x14ac:dyDescent="0.25">
      <c r="A111" s="10" t="s">
        <v>167</v>
      </c>
      <c r="B111" t="s">
        <v>595</v>
      </c>
    </row>
    <row r="112" spans="1:2" ht="15" customHeight="1" x14ac:dyDescent="0.25">
      <c r="A112" s="10" t="s">
        <v>196</v>
      </c>
      <c r="B112" t="s">
        <v>599</v>
      </c>
    </row>
    <row r="113" spans="1:2" ht="15" customHeight="1" x14ac:dyDescent="0.25">
      <c r="A113" s="10" t="s">
        <v>168</v>
      </c>
      <c r="B113" t="s">
        <v>594</v>
      </c>
    </row>
    <row r="114" spans="1:2" ht="15" customHeight="1" x14ac:dyDescent="0.25">
      <c r="A114" s="10" t="s">
        <v>169</v>
      </c>
      <c r="B114" t="s">
        <v>15</v>
      </c>
    </row>
    <row r="115" spans="1:2" ht="15" customHeight="1" x14ac:dyDescent="0.25">
      <c r="A115" s="10" t="s">
        <v>170</v>
      </c>
      <c r="B115" t="s">
        <v>595</v>
      </c>
    </row>
    <row r="116" spans="1:2" ht="15" customHeight="1" x14ac:dyDescent="0.25">
      <c r="A116" s="10" t="s">
        <v>171</v>
      </c>
      <c r="B116" t="s">
        <v>597</v>
      </c>
    </row>
    <row r="117" spans="1:2" ht="15" customHeight="1" x14ac:dyDescent="0.25">
      <c r="A117" s="10" t="s">
        <v>197</v>
      </c>
      <c r="B117" t="s">
        <v>599</v>
      </c>
    </row>
    <row r="118" spans="1:2" ht="15" customHeight="1" x14ac:dyDescent="0.25">
      <c r="A118" s="10" t="s">
        <v>198</v>
      </c>
      <c r="B118" t="s">
        <v>599</v>
      </c>
    </row>
    <row r="119" spans="1:2" ht="15" customHeight="1" x14ac:dyDescent="0.25">
      <c r="A119" s="10" t="s">
        <v>192</v>
      </c>
      <c r="B119" t="s">
        <v>594</v>
      </c>
    </row>
    <row r="120" spans="1:2" ht="15" customHeight="1" x14ac:dyDescent="0.25">
      <c r="A120" s="10" t="s">
        <v>173</v>
      </c>
      <c r="B120" t="s">
        <v>595</v>
      </c>
    </row>
    <row r="121" spans="1:2" ht="15" customHeight="1" x14ac:dyDescent="0.25">
      <c r="A121" s="10" t="s">
        <v>174</v>
      </c>
      <c r="B121" t="s">
        <v>595</v>
      </c>
    </row>
    <row r="122" spans="1:2" ht="15" customHeight="1" x14ac:dyDescent="0.25">
      <c r="A122" s="10" t="s">
        <v>175</v>
      </c>
      <c r="B122" t="s">
        <v>594</v>
      </c>
    </row>
    <row r="123" spans="1:2" ht="15" customHeight="1" x14ac:dyDescent="0.25">
      <c r="A123" s="10" t="s">
        <v>176</v>
      </c>
      <c r="B123" t="s">
        <v>595</v>
      </c>
    </row>
    <row r="124" spans="1:2" ht="15" customHeight="1" x14ac:dyDescent="0.25">
      <c r="A124" s="10" t="s">
        <v>199</v>
      </c>
      <c r="B124" t="s">
        <v>594</v>
      </c>
    </row>
    <row r="125" spans="1:2" ht="15" customHeight="1" x14ac:dyDescent="0.25">
      <c r="A125" s="10" t="s">
        <v>100</v>
      </c>
      <c r="B125" t="s">
        <v>599</v>
      </c>
    </row>
    <row r="126" spans="1:2" ht="15" customHeight="1" x14ac:dyDescent="0.25">
      <c r="A126" s="10" t="s">
        <v>193</v>
      </c>
      <c r="B126" t="s">
        <v>599</v>
      </c>
    </row>
    <row r="127" spans="1:2" ht="15" customHeight="1" x14ac:dyDescent="0.25">
      <c r="A127" s="10" t="s">
        <v>200</v>
      </c>
      <c r="B127" t="s">
        <v>594</v>
      </c>
    </row>
    <row r="128" spans="1:2" ht="15" customHeight="1" x14ac:dyDescent="0.25">
      <c r="A128" s="10" t="s">
        <v>177</v>
      </c>
      <c r="B128" t="s">
        <v>600</v>
      </c>
    </row>
    <row r="129" spans="1:2" ht="15" customHeight="1" x14ac:dyDescent="0.25">
      <c r="A129" s="10" t="s">
        <v>201</v>
      </c>
      <c r="B129" t="s">
        <v>598</v>
      </c>
    </row>
    <row r="130" spans="1:2" ht="15" customHeight="1" x14ac:dyDescent="0.25">
      <c r="A130" s="10" t="s">
        <v>202</v>
      </c>
      <c r="B130" t="s">
        <v>598</v>
      </c>
    </row>
    <row r="131" spans="1:2" ht="15" customHeight="1" x14ac:dyDescent="0.25">
      <c r="A131" s="10" t="s">
        <v>178</v>
      </c>
      <c r="B131" t="s">
        <v>595</v>
      </c>
    </row>
    <row r="132" spans="1:2" ht="15" customHeight="1" x14ac:dyDescent="0.25">
      <c r="A132" s="10" t="s">
        <v>179</v>
      </c>
      <c r="B132" t="s">
        <v>596</v>
      </c>
    </row>
    <row r="133" spans="1:2" ht="15" customHeight="1" x14ac:dyDescent="0.25">
      <c r="A133" s="10" t="s">
        <v>203</v>
      </c>
      <c r="B133" t="s">
        <v>599</v>
      </c>
    </row>
    <row r="134" spans="1:2" ht="15" customHeight="1" x14ac:dyDescent="0.25">
      <c r="A134" s="10" t="s">
        <v>204</v>
      </c>
      <c r="B134" t="s">
        <v>598</v>
      </c>
    </row>
    <row r="135" spans="1:2" ht="15" customHeight="1" x14ac:dyDescent="0.25">
      <c r="A135" s="10" t="s">
        <v>205</v>
      </c>
      <c r="B135" t="s">
        <v>599</v>
      </c>
    </row>
    <row r="136" spans="1:2" ht="15" customHeight="1" x14ac:dyDescent="0.25">
      <c r="A136" s="10" t="s">
        <v>206</v>
      </c>
      <c r="B136" t="s">
        <v>599</v>
      </c>
    </row>
    <row r="137" spans="1:2" ht="15" customHeight="1" x14ac:dyDescent="0.25">
      <c r="A137" s="10" t="s">
        <v>207</v>
      </c>
      <c r="B137" t="s">
        <v>599</v>
      </c>
    </row>
    <row r="138" spans="1:2" ht="15" customHeight="1" x14ac:dyDescent="0.25">
      <c r="A138" s="10" t="s">
        <v>180</v>
      </c>
      <c r="B138" t="s">
        <v>595</v>
      </c>
    </row>
    <row r="139" spans="1:2" ht="15" customHeight="1" x14ac:dyDescent="0.25">
      <c r="A139" s="10" t="s">
        <v>181</v>
      </c>
      <c r="B139" t="s">
        <v>599</v>
      </c>
    </row>
    <row r="140" spans="1:2" ht="15" customHeight="1" x14ac:dyDescent="0.25">
      <c r="A140" s="10" t="s">
        <v>182</v>
      </c>
      <c r="B140" t="s">
        <v>595</v>
      </c>
    </row>
    <row r="141" spans="1:2" ht="15" customHeight="1" x14ac:dyDescent="0.25">
      <c r="A141" s="10" t="s">
        <v>183</v>
      </c>
      <c r="B141" t="s">
        <v>595</v>
      </c>
    </row>
    <row r="142" spans="1:2" ht="15" customHeight="1" x14ac:dyDescent="0.25">
      <c r="A142" s="10" t="s">
        <v>184</v>
      </c>
      <c r="B142" t="s">
        <v>595</v>
      </c>
    </row>
    <row r="143" spans="1:2" ht="15" customHeight="1" x14ac:dyDescent="0.25">
      <c r="A143" s="10" t="s">
        <v>185</v>
      </c>
      <c r="B143" t="s">
        <v>595</v>
      </c>
    </row>
    <row r="144" spans="1:2" ht="15" customHeight="1" x14ac:dyDescent="0.25">
      <c r="A144" s="10" t="s">
        <v>208</v>
      </c>
      <c r="B144" t="s">
        <v>598</v>
      </c>
    </row>
    <row r="145" spans="1:2" ht="15" customHeight="1" x14ac:dyDescent="0.25">
      <c r="A145" s="10" t="s">
        <v>209</v>
      </c>
      <c r="B145" t="s">
        <v>599</v>
      </c>
    </row>
    <row r="146" spans="1:2" ht="15" customHeight="1" x14ac:dyDescent="0.25">
      <c r="A146" s="10" t="s">
        <v>210</v>
      </c>
      <c r="B146" t="s">
        <v>599</v>
      </c>
    </row>
    <row r="147" spans="1:2" ht="15" customHeight="1" x14ac:dyDescent="0.25">
      <c r="A147" s="10" t="s">
        <v>186</v>
      </c>
      <c r="B147" t="s">
        <v>595</v>
      </c>
    </row>
    <row r="148" spans="1:2" ht="15" customHeight="1" x14ac:dyDescent="0.25">
      <c r="A148" s="10" t="s">
        <v>187</v>
      </c>
      <c r="B148" t="s">
        <v>595</v>
      </c>
    </row>
    <row r="149" spans="1:2" ht="15" customHeight="1" x14ac:dyDescent="0.25">
      <c r="A149" s="10" t="s">
        <v>188</v>
      </c>
      <c r="B149" t="s">
        <v>599</v>
      </c>
    </row>
    <row r="150" spans="1:2" ht="15" customHeight="1" x14ac:dyDescent="0.25">
      <c r="A150" s="10" t="s">
        <v>211</v>
      </c>
      <c r="B150" t="s">
        <v>599</v>
      </c>
    </row>
    <row r="151" spans="1:2" ht="15" customHeight="1" x14ac:dyDescent="0.25">
      <c r="A151" s="10" t="s">
        <v>212</v>
      </c>
      <c r="B151" t="s">
        <v>599</v>
      </c>
    </row>
    <row r="152" spans="1:2" ht="15" customHeight="1" x14ac:dyDescent="0.25">
      <c r="A152" s="10" t="s">
        <v>213</v>
      </c>
      <c r="B152" t="s">
        <v>599</v>
      </c>
    </row>
    <row r="153" spans="1:2" ht="15" customHeight="1" x14ac:dyDescent="0.25">
      <c r="A153" s="10" t="s">
        <v>214</v>
      </c>
      <c r="B153" t="s">
        <v>599</v>
      </c>
    </row>
    <row r="154" spans="1:2" ht="15" customHeight="1" x14ac:dyDescent="0.25">
      <c r="A154" s="10" t="s">
        <v>215</v>
      </c>
      <c r="B154" t="s">
        <v>599</v>
      </c>
    </row>
    <row r="155" spans="1:2" ht="15" customHeight="1" x14ac:dyDescent="0.25">
      <c r="A155" s="10" t="s">
        <v>216</v>
      </c>
      <c r="B155" t="s">
        <v>595</v>
      </c>
    </row>
    <row r="156" spans="1:2" ht="15" customHeight="1" x14ac:dyDescent="0.25">
      <c r="A156" s="10" t="s">
        <v>217</v>
      </c>
      <c r="B156" t="s">
        <v>595</v>
      </c>
    </row>
    <row r="157" spans="1:2" ht="15" customHeight="1" x14ac:dyDescent="0.25">
      <c r="A157" s="10" t="s">
        <v>218</v>
      </c>
      <c r="B157" t="s">
        <v>599</v>
      </c>
    </row>
    <row r="158" spans="1:2" ht="15" customHeight="1" x14ac:dyDescent="0.25">
      <c r="A158" s="10" t="s">
        <v>219</v>
      </c>
      <c r="B158" t="s">
        <v>595</v>
      </c>
    </row>
    <row r="159" spans="1:2" ht="15" customHeight="1" x14ac:dyDescent="0.25">
      <c r="A159" s="10" t="s">
        <v>220</v>
      </c>
      <c r="B159" t="s">
        <v>598</v>
      </c>
    </row>
    <row r="160" spans="1:2" ht="15" customHeight="1" x14ac:dyDescent="0.25">
      <c r="A160" s="10" t="s">
        <v>221</v>
      </c>
      <c r="B160" t="s">
        <v>595</v>
      </c>
    </row>
    <row r="161" spans="1:2" ht="15" customHeight="1" x14ac:dyDescent="0.25">
      <c r="A161" s="10" t="s">
        <v>222</v>
      </c>
      <c r="B161" t="s">
        <v>599</v>
      </c>
    </row>
    <row r="162" spans="1:2" ht="15" customHeight="1" x14ac:dyDescent="0.25">
      <c r="A162" s="10" t="s">
        <v>223</v>
      </c>
      <c r="B162" t="s">
        <v>599</v>
      </c>
    </row>
    <row r="163" spans="1:2" ht="15" customHeight="1" x14ac:dyDescent="0.25">
      <c r="A163" s="10" t="s">
        <v>224</v>
      </c>
      <c r="B163" t="s">
        <v>599</v>
      </c>
    </row>
    <row r="164" spans="1:2" ht="15" customHeight="1" x14ac:dyDescent="0.25">
      <c r="A164" s="10" t="s">
        <v>225</v>
      </c>
      <c r="B164" t="s">
        <v>595</v>
      </c>
    </row>
    <row r="165" spans="1:2" ht="15" customHeight="1" x14ac:dyDescent="0.25">
      <c r="A165" s="10" t="s">
        <v>251</v>
      </c>
      <c r="B165" t="s">
        <v>595</v>
      </c>
    </row>
    <row r="166" spans="1:2" ht="15" customHeight="1" x14ac:dyDescent="0.25">
      <c r="A166" s="10" t="s">
        <v>226</v>
      </c>
      <c r="B166" t="s">
        <v>595</v>
      </c>
    </row>
    <row r="167" spans="1:2" ht="15" customHeight="1" x14ac:dyDescent="0.25">
      <c r="A167" s="10" t="s">
        <v>101</v>
      </c>
      <c r="B167" t="s">
        <v>15</v>
      </c>
    </row>
    <row r="168" spans="1:2" ht="15" customHeight="1" x14ac:dyDescent="0.25">
      <c r="A168" s="10" t="s">
        <v>194</v>
      </c>
      <c r="B168" t="s">
        <v>15</v>
      </c>
    </row>
    <row r="169" spans="1:2" ht="15" customHeight="1" x14ac:dyDescent="0.25">
      <c r="A169" s="10" t="s">
        <v>195</v>
      </c>
      <c r="B169" t="s">
        <v>15</v>
      </c>
    </row>
    <row r="170" spans="1:2" ht="15" customHeight="1" x14ac:dyDescent="0.25">
      <c r="A170" s="10" t="s">
        <v>248</v>
      </c>
      <c r="B170" t="s">
        <v>15</v>
      </c>
    </row>
    <row r="171" spans="1:2" ht="15" customHeight="1" x14ac:dyDescent="0.25">
      <c r="A171" s="10" t="s">
        <v>252</v>
      </c>
      <c r="B171" t="s">
        <v>595</v>
      </c>
    </row>
    <row r="172" spans="1:2" ht="15" customHeight="1" x14ac:dyDescent="0.25">
      <c r="A172" s="10" t="s">
        <v>233</v>
      </c>
      <c r="B172" t="s">
        <v>596</v>
      </c>
    </row>
    <row r="173" spans="1:2" ht="15" customHeight="1" x14ac:dyDescent="0.25">
      <c r="A173" s="10" t="s">
        <v>249</v>
      </c>
      <c r="B173" t="s">
        <v>599</v>
      </c>
    </row>
    <row r="174" spans="1:2" ht="15" customHeight="1" x14ac:dyDescent="0.25">
      <c r="A174" s="10" t="s">
        <v>227</v>
      </c>
      <c r="B174" t="s">
        <v>595</v>
      </c>
    </row>
    <row r="175" spans="1:2" ht="15" customHeight="1" x14ac:dyDescent="0.25">
      <c r="A175" s="10" t="s">
        <v>228</v>
      </c>
      <c r="B175" t="s">
        <v>595</v>
      </c>
    </row>
    <row r="176" spans="1:2" ht="15" customHeight="1" x14ac:dyDescent="0.25">
      <c r="A176" s="10" t="s">
        <v>229</v>
      </c>
      <c r="B176" t="s">
        <v>595</v>
      </c>
    </row>
    <row r="177" spans="1:2" ht="15" customHeight="1" x14ac:dyDescent="0.25">
      <c r="A177" s="10" t="s">
        <v>230</v>
      </c>
      <c r="B177" t="s">
        <v>599</v>
      </c>
    </row>
    <row r="178" spans="1:2" ht="15" customHeight="1" x14ac:dyDescent="0.25">
      <c r="A178" s="10" t="s">
        <v>253</v>
      </c>
      <c r="B178" t="s">
        <v>597</v>
      </c>
    </row>
    <row r="179" spans="1:2" ht="15" customHeight="1" x14ac:dyDescent="0.25">
      <c r="A179" s="10" t="s">
        <v>254</v>
      </c>
      <c r="B179" t="s">
        <v>599</v>
      </c>
    </row>
    <row r="180" spans="1:2" ht="15" customHeight="1" x14ac:dyDescent="0.25">
      <c r="A180" s="10" t="s">
        <v>231</v>
      </c>
      <c r="B180" t="s">
        <v>594</v>
      </c>
    </row>
    <row r="181" spans="1:2" ht="15" customHeight="1" x14ac:dyDescent="0.25">
      <c r="A181" s="10" t="s">
        <v>232</v>
      </c>
      <c r="B181" t="s">
        <v>599</v>
      </c>
    </row>
    <row r="182" spans="1:2" ht="15" customHeight="1" x14ac:dyDescent="0.25">
      <c r="A182" s="10" t="s">
        <v>255</v>
      </c>
      <c r="B182" t="s">
        <v>599</v>
      </c>
    </row>
    <row r="183" spans="1:2" ht="15" customHeight="1" x14ac:dyDescent="0.25">
      <c r="A183" s="10" t="s">
        <v>234</v>
      </c>
      <c r="B183" t="s">
        <v>601</v>
      </c>
    </row>
    <row r="184" spans="1:2" ht="15" customHeight="1" x14ac:dyDescent="0.25">
      <c r="A184" s="10" t="s">
        <v>235</v>
      </c>
      <c r="B184" t="s">
        <v>602</v>
      </c>
    </row>
    <row r="185" spans="1:2" ht="15" customHeight="1" x14ac:dyDescent="0.25">
      <c r="A185" s="10" t="s">
        <v>236</v>
      </c>
      <c r="B185" t="s">
        <v>600</v>
      </c>
    </row>
    <row r="186" spans="1:2" ht="15" customHeight="1" x14ac:dyDescent="0.25">
      <c r="A186" s="10" t="s">
        <v>250</v>
      </c>
      <c r="B186" t="s">
        <v>599</v>
      </c>
    </row>
    <row r="187" spans="1:2" ht="15" customHeight="1" x14ac:dyDescent="0.25">
      <c r="A187" s="10" t="s">
        <v>237</v>
      </c>
      <c r="B187" t="s">
        <v>595</v>
      </c>
    </row>
    <row r="188" spans="1:2" ht="15" customHeight="1" x14ac:dyDescent="0.25">
      <c r="A188" s="10" t="s">
        <v>238</v>
      </c>
      <c r="B188" t="s">
        <v>599</v>
      </c>
    </row>
    <row r="189" spans="1:2" ht="15" customHeight="1" x14ac:dyDescent="0.25">
      <c r="A189" s="10" t="s">
        <v>239</v>
      </c>
      <c r="B189" t="s">
        <v>599</v>
      </c>
    </row>
    <row r="190" spans="1:2" ht="15" customHeight="1" x14ac:dyDescent="0.25">
      <c r="A190" s="10" t="s">
        <v>240</v>
      </c>
      <c r="B190" t="s">
        <v>599</v>
      </c>
    </row>
    <row r="191" spans="1:2" ht="15" customHeight="1" x14ac:dyDescent="0.25">
      <c r="A191" s="10" t="s">
        <v>241</v>
      </c>
      <c r="B191" t="s">
        <v>599</v>
      </c>
    </row>
    <row r="192" spans="1:2" ht="15" customHeight="1" x14ac:dyDescent="0.25">
      <c r="A192" s="10" t="s">
        <v>242</v>
      </c>
      <c r="B192" t="s">
        <v>594</v>
      </c>
    </row>
    <row r="193" spans="1:2" ht="15" customHeight="1" x14ac:dyDescent="0.25">
      <c r="A193" s="10" t="s">
        <v>243</v>
      </c>
      <c r="B193" t="s">
        <v>599</v>
      </c>
    </row>
    <row r="194" spans="1:2" ht="15" customHeight="1" x14ac:dyDescent="0.25">
      <c r="A194" s="10" t="s">
        <v>244</v>
      </c>
      <c r="B194" t="s">
        <v>596</v>
      </c>
    </row>
    <row r="195" spans="1:2" ht="15" customHeight="1" x14ac:dyDescent="0.25">
      <c r="A195" s="10" t="s">
        <v>256</v>
      </c>
      <c r="B195" t="s">
        <v>599</v>
      </c>
    </row>
    <row r="196" spans="1:2" ht="15" customHeight="1" x14ac:dyDescent="0.25">
      <c r="A196" s="10" t="s">
        <v>258</v>
      </c>
      <c r="B196" t="s">
        <v>595</v>
      </c>
    </row>
    <row r="197" spans="1:2" ht="15" customHeight="1" x14ac:dyDescent="0.25">
      <c r="A197" s="10" t="s">
        <v>284</v>
      </c>
      <c r="B197" t="s">
        <v>599</v>
      </c>
    </row>
    <row r="198" spans="1:2" ht="15" customHeight="1" x14ac:dyDescent="0.25">
      <c r="A198" s="10" t="s">
        <v>259</v>
      </c>
      <c r="B198" t="s">
        <v>599</v>
      </c>
    </row>
    <row r="199" spans="1:2" ht="15" customHeight="1" x14ac:dyDescent="0.25">
      <c r="A199" s="10" t="s">
        <v>260</v>
      </c>
      <c r="B199" t="s">
        <v>599</v>
      </c>
    </row>
    <row r="200" spans="1:2" ht="15" customHeight="1" x14ac:dyDescent="0.25">
      <c r="A200" s="10" t="s">
        <v>261</v>
      </c>
      <c r="B200" t="s">
        <v>599</v>
      </c>
    </row>
    <row r="201" spans="1:2" ht="15" customHeight="1" x14ac:dyDescent="0.25">
      <c r="A201" s="10" t="s">
        <v>262</v>
      </c>
      <c r="B201" t="s">
        <v>595</v>
      </c>
    </row>
    <row r="202" spans="1:2" ht="15" customHeight="1" x14ac:dyDescent="0.25">
      <c r="A202" s="10" t="s">
        <v>263</v>
      </c>
      <c r="B202" t="s">
        <v>595</v>
      </c>
    </row>
    <row r="203" spans="1:2" ht="15" customHeight="1" x14ac:dyDescent="0.25">
      <c r="A203" s="10" t="s">
        <v>264</v>
      </c>
      <c r="B203" t="s">
        <v>599</v>
      </c>
    </row>
    <row r="204" spans="1:2" ht="15" customHeight="1" x14ac:dyDescent="0.25">
      <c r="A204" s="10" t="s">
        <v>285</v>
      </c>
      <c r="B204" t="s">
        <v>599</v>
      </c>
    </row>
    <row r="205" spans="1:2" ht="15" customHeight="1" x14ac:dyDescent="0.25">
      <c r="A205" s="10" t="s">
        <v>286</v>
      </c>
      <c r="B205" t="s">
        <v>599</v>
      </c>
    </row>
    <row r="206" spans="1:2" ht="15" customHeight="1" x14ac:dyDescent="0.25">
      <c r="A206" s="10" t="s">
        <v>287</v>
      </c>
      <c r="B206" t="s">
        <v>594</v>
      </c>
    </row>
    <row r="207" spans="1:2" ht="15" customHeight="1" x14ac:dyDescent="0.25">
      <c r="A207" s="10" t="s">
        <v>265</v>
      </c>
      <c r="B207" t="s">
        <v>598</v>
      </c>
    </row>
    <row r="208" spans="1:2" ht="15" customHeight="1" x14ac:dyDescent="0.25">
      <c r="A208" s="10" t="s">
        <v>266</v>
      </c>
      <c r="B208" t="s">
        <v>15</v>
      </c>
    </row>
    <row r="209" spans="1:2" ht="15" customHeight="1" x14ac:dyDescent="0.25">
      <c r="A209" s="10" t="s">
        <v>288</v>
      </c>
      <c r="B209" t="s">
        <v>599</v>
      </c>
    </row>
    <row r="210" spans="1:2" ht="15" customHeight="1" x14ac:dyDescent="0.25">
      <c r="A210" s="10" t="s">
        <v>267</v>
      </c>
      <c r="B210" t="s">
        <v>602</v>
      </c>
    </row>
    <row r="211" spans="1:2" ht="15" customHeight="1" x14ac:dyDescent="0.25">
      <c r="A211" s="10" t="s">
        <v>289</v>
      </c>
      <c r="B211" t="s">
        <v>599</v>
      </c>
    </row>
    <row r="212" spans="1:2" ht="15" customHeight="1" x14ac:dyDescent="0.25">
      <c r="A212" s="10" t="s">
        <v>290</v>
      </c>
      <c r="B212" t="s">
        <v>599</v>
      </c>
    </row>
    <row r="213" spans="1:2" ht="15" customHeight="1" x14ac:dyDescent="0.25">
      <c r="A213" s="10" t="s">
        <v>291</v>
      </c>
      <c r="B213" t="s">
        <v>595</v>
      </c>
    </row>
    <row r="214" spans="1:2" ht="15" customHeight="1" x14ac:dyDescent="0.25">
      <c r="A214" s="10" t="s">
        <v>292</v>
      </c>
      <c r="B214" t="s">
        <v>598</v>
      </c>
    </row>
    <row r="215" spans="1:2" ht="15" customHeight="1" x14ac:dyDescent="0.25">
      <c r="A215" s="10" t="s">
        <v>293</v>
      </c>
      <c r="B215" t="s">
        <v>599</v>
      </c>
    </row>
    <row r="216" spans="1:2" ht="15" customHeight="1" x14ac:dyDescent="0.25">
      <c r="A216" s="10" t="s">
        <v>294</v>
      </c>
      <c r="B216" t="s">
        <v>595</v>
      </c>
    </row>
    <row r="217" spans="1:2" ht="15" customHeight="1" x14ac:dyDescent="0.25">
      <c r="A217" s="10" t="s">
        <v>295</v>
      </c>
      <c r="B217" t="s">
        <v>595</v>
      </c>
    </row>
    <row r="218" spans="1:2" ht="15" customHeight="1" x14ac:dyDescent="0.25">
      <c r="A218" s="10" t="s">
        <v>296</v>
      </c>
      <c r="B218" t="s">
        <v>595</v>
      </c>
    </row>
    <row r="219" spans="1:2" ht="15" customHeight="1" x14ac:dyDescent="0.25">
      <c r="A219" s="10" t="s">
        <v>268</v>
      </c>
      <c r="B219" t="s">
        <v>595</v>
      </c>
    </row>
    <row r="220" spans="1:2" ht="15" customHeight="1" x14ac:dyDescent="0.25">
      <c r="A220" s="10" t="s">
        <v>269</v>
      </c>
      <c r="B220" t="s">
        <v>599</v>
      </c>
    </row>
    <row r="221" spans="1:2" ht="15" customHeight="1" x14ac:dyDescent="0.25">
      <c r="A221" s="10" t="s">
        <v>297</v>
      </c>
      <c r="B221" t="s">
        <v>599</v>
      </c>
    </row>
    <row r="222" spans="1:2" ht="15" customHeight="1" x14ac:dyDescent="0.25">
      <c r="A222" s="10" t="s">
        <v>270</v>
      </c>
      <c r="B222" t="s">
        <v>599</v>
      </c>
    </row>
    <row r="223" spans="1:2" ht="15" customHeight="1" x14ac:dyDescent="0.25">
      <c r="A223" s="10" t="s">
        <v>271</v>
      </c>
      <c r="B223" t="s">
        <v>595</v>
      </c>
    </row>
    <row r="224" spans="1:2" ht="15" customHeight="1" x14ac:dyDescent="0.25">
      <c r="A224" s="10" t="s">
        <v>298</v>
      </c>
      <c r="B224" t="s">
        <v>595</v>
      </c>
    </row>
    <row r="225" spans="1:2" ht="15" customHeight="1" x14ac:dyDescent="0.25">
      <c r="A225" s="10" t="s">
        <v>272</v>
      </c>
      <c r="B225" t="s">
        <v>595</v>
      </c>
    </row>
    <row r="226" spans="1:2" ht="15" customHeight="1" x14ac:dyDescent="0.25">
      <c r="A226" s="10" t="s">
        <v>273</v>
      </c>
      <c r="B226" t="s">
        <v>595</v>
      </c>
    </row>
    <row r="227" spans="1:2" ht="15" customHeight="1" x14ac:dyDescent="0.25">
      <c r="A227" s="10" t="s">
        <v>274</v>
      </c>
      <c r="B227" t="s">
        <v>595</v>
      </c>
    </row>
    <row r="228" spans="1:2" ht="15" customHeight="1" x14ac:dyDescent="0.25">
      <c r="A228" s="10" t="s">
        <v>299</v>
      </c>
      <c r="B228" t="s">
        <v>598</v>
      </c>
    </row>
    <row r="229" spans="1:2" ht="15" customHeight="1" x14ac:dyDescent="0.25">
      <c r="A229" s="10" t="s">
        <v>300</v>
      </c>
      <c r="B229" t="s">
        <v>599</v>
      </c>
    </row>
    <row r="230" spans="1:2" ht="15" customHeight="1" x14ac:dyDescent="0.25">
      <c r="A230" s="10" t="s">
        <v>301</v>
      </c>
      <c r="B230" t="s">
        <v>599</v>
      </c>
    </row>
    <row r="231" spans="1:2" ht="15" customHeight="1" x14ac:dyDescent="0.25">
      <c r="A231" s="10" t="s">
        <v>275</v>
      </c>
      <c r="B231" t="s">
        <v>599</v>
      </c>
    </row>
    <row r="232" spans="1:2" ht="15" customHeight="1" x14ac:dyDescent="0.25">
      <c r="A232" s="10" t="s">
        <v>276</v>
      </c>
      <c r="B232" t="s">
        <v>595</v>
      </c>
    </row>
    <row r="233" spans="1:2" ht="15" customHeight="1" x14ac:dyDescent="0.25">
      <c r="A233" s="10" t="s">
        <v>302</v>
      </c>
      <c r="B233" t="s">
        <v>599</v>
      </c>
    </row>
    <row r="234" spans="1:2" ht="15" customHeight="1" x14ac:dyDescent="0.25">
      <c r="A234" s="10" t="s">
        <v>277</v>
      </c>
      <c r="B234" t="s">
        <v>594</v>
      </c>
    </row>
    <row r="235" spans="1:2" ht="15" customHeight="1" x14ac:dyDescent="0.25">
      <c r="A235" s="10" t="s">
        <v>278</v>
      </c>
      <c r="B235" t="s">
        <v>599</v>
      </c>
    </row>
    <row r="236" spans="1:2" ht="15" customHeight="1" x14ac:dyDescent="0.25">
      <c r="A236" s="10" t="s">
        <v>279</v>
      </c>
      <c r="B236" t="s">
        <v>595</v>
      </c>
    </row>
    <row r="237" spans="1:2" ht="15" customHeight="1" x14ac:dyDescent="0.25">
      <c r="A237" s="10" t="s">
        <v>305</v>
      </c>
      <c r="B237" t="s">
        <v>595</v>
      </c>
    </row>
    <row r="238" spans="1:2" ht="15" customHeight="1" x14ac:dyDescent="0.25">
      <c r="A238" s="10" t="s">
        <v>306</v>
      </c>
      <c r="B238" t="s">
        <v>598</v>
      </c>
    </row>
    <row r="239" spans="1:2" ht="15" customHeight="1" x14ac:dyDescent="0.25">
      <c r="A239" s="10" t="s">
        <v>307</v>
      </c>
      <c r="B239" t="s">
        <v>599</v>
      </c>
    </row>
    <row r="240" spans="1:2" ht="15" customHeight="1" x14ac:dyDescent="0.25">
      <c r="A240" s="10" t="s">
        <v>308</v>
      </c>
      <c r="B240" t="s">
        <v>598</v>
      </c>
    </row>
    <row r="241" spans="1:2" ht="15" customHeight="1" x14ac:dyDescent="0.25">
      <c r="A241" s="10" t="s">
        <v>330</v>
      </c>
      <c r="B241" t="s">
        <v>599</v>
      </c>
    </row>
    <row r="242" spans="1:2" ht="15" customHeight="1" x14ac:dyDescent="0.25">
      <c r="A242" s="10" t="s">
        <v>309</v>
      </c>
      <c r="B242" t="s">
        <v>598</v>
      </c>
    </row>
    <row r="243" spans="1:2" ht="15" customHeight="1" x14ac:dyDescent="0.25">
      <c r="A243" s="10" t="s">
        <v>334</v>
      </c>
      <c r="B243" t="s">
        <v>596</v>
      </c>
    </row>
    <row r="244" spans="1:2" ht="15" customHeight="1" x14ac:dyDescent="0.25">
      <c r="A244" s="10" t="s">
        <v>335</v>
      </c>
      <c r="B244" t="s">
        <v>599</v>
      </c>
    </row>
    <row r="245" spans="1:2" ht="15" customHeight="1" x14ac:dyDescent="0.25">
      <c r="A245" s="10" t="s">
        <v>310</v>
      </c>
      <c r="B245" t="s">
        <v>595</v>
      </c>
    </row>
    <row r="246" spans="1:2" ht="15" customHeight="1" x14ac:dyDescent="0.25">
      <c r="A246" s="10" t="s">
        <v>336</v>
      </c>
      <c r="B246" t="s">
        <v>594</v>
      </c>
    </row>
    <row r="247" spans="1:2" ht="15" customHeight="1" x14ac:dyDescent="0.25">
      <c r="A247" s="10" t="s">
        <v>311</v>
      </c>
      <c r="B247" t="s">
        <v>595</v>
      </c>
    </row>
    <row r="248" spans="1:2" ht="15" customHeight="1" x14ac:dyDescent="0.25">
      <c r="A248" s="10" t="s">
        <v>312</v>
      </c>
      <c r="B248" t="s">
        <v>595</v>
      </c>
    </row>
    <row r="249" spans="1:2" ht="15" customHeight="1" x14ac:dyDescent="0.25">
      <c r="A249" s="10" t="s">
        <v>313</v>
      </c>
      <c r="B249" t="s">
        <v>595</v>
      </c>
    </row>
    <row r="250" spans="1:2" ht="15" customHeight="1" x14ac:dyDescent="0.25">
      <c r="A250" s="10" t="s">
        <v>314</v>
      </c>
      <c r="B250" t="s">
        <v>599</v>
      </c>
    </row>
    <row r="251" spans="1:2" ht="15" customHeight="1" x14ac:dyDescent="0.25">
      <c r="A251" s="10" t="s">
        <v>315</v>
      </c>
      <c r="B251" t="s">
        <v>599</v>
      </c>
    </row>
    <row r="252" spans="1:2" ht="15" customHeight="1" x14ac:dyDescent="0.25">
      <c r="A252" s="10" t="s">
        <v>316</v>
      </c>
      <c r="B252" t="s">
        <v>15</v>
      </c>
    </row>
    <row r="253" spans="1:2" ht="15" customHeight="1" x14ac:dyDescent="0.25">
      <c r="A253" s="10" t="s">
        <v>317</v>
      </c>
      <c r="B253" t="s">
        <v>595</v>
      </c>
    </row>
    <row r="254" spans="1:2" ht="15" customHeight="1" x14ac:dyDescent="0.25">
      <c r="A254" s="10" t="s">
        <v>337</v>
      </c>
      <c r="B254" t="s">
        <v>595</v>
      </c>
    </row>
    <row r="255" spans="1:2" ht="15" customHeight="1" x14ac:dyDescent="0.25">
      <c r="A255" s="10" t="s">
        <v>318</v>
      </c>
      <c r="B255" t="s">
        <v>594</v>
      </c>
    </row>
    <row r="256" spans="1:2" ht="15" customHeight="1" x14ac:dyDescent="0.25">
      <c r="A256" s="10" t="s">
        <v>338</v>
      </c>
      <c r="B256" t="s">
        <v>595</v>
      </c>
    </row>
    <row r="257" spans="1:2" ht="15" customHeight="1" x14ac:dyDescent="0.25">
      <c r="A257" s="10" t="s">
        <v>339</v>
      </c>
      <c r="B257" t="s">
        <v>599</v>
      </c>
    </row>
    <row r="258" spans="1:2" ht="15" customHeight="1" x14ac:dyDescent="0.25">
      <c r="A258" s="10" t="s">
        <v>340</v>
      </c>
      <c r="B258" t="s">
        <v>595</v>
      </c>
    </row>
    <row r="259" spans="1:2" ht="15" customHeight="1" x14ac:dyDescent="0.25">
      <c r="A259" s="10" t="s">
        <v>341</v>
      </c>
      <c r="B259" t="s">
        <v>599</v>
      </c>
    </row>
    <row r="260" spans="1:2" ht="15" customHeight="1" x14ac:dyDescent="0.25">
      <c r="A260" s="10" t="s">
        <v>331</v>
      </c>
      <c r="B260" t="s">
        <v>599</v>
      </c>
    </row>
    <row r="261" spans="1:2" ht="15" customHeight="1" x14ac:dyDescent="0.25">
      <c r="A261" s="10" t="s">
        <v>342</v>
      </c>
      <c r="B261" t="s">
        <v>599</v>
      </c>
    </row>
    <row r="262" spans="1:2" ht="15" customHeight="1" x14ac:dyDescent="0.25">
      <c r="A262" s="10" t="s">
        <v>343</v>
      </c>
      <c r="B262" t="s">
        <v>599</v>
      </c>
    </row>
    <row r="263" spans="1:2" ht="15" customHeight="1" x14ac:dyDescent="0.25">
      <c r="A263" s="10" t="s">
        <v>332</v>
      </c>
      <c r="B263" t="s">
        <v>599</v>
      </c>
    </row>
    <row r="264" spans="1:2" ht="15" customHeight="1" x14ac:dyDescent="0.25">
      <c r="A264" s="10" t="s">
        <v>333</v>
      </c>
      <c r="B264" t="s">
        <v>599</v>
      </c>
    </row>
    <row r="265" spans="1:2" ht="15" customHeight="1" x14ac:dyDescent="0.25">
      <c r="A265" s="10" t="s">
        <v>319</v>
      </c>
      <c r="B265" t="s">
        <v>599</v>
      </c>
    </row>
    <row r="266" spans="1:2" ht="15" customHeight="1" x14ac:dyDescent="0.25">
      <c r="A266" s="10" t="s">
        <v>320</v>
      </c>
      <c r="B266" t="s">
        <v>594</v>
      </c>
    </row>
    <row r="267" spans="1:2" ht="15" customHeight="1" x14ac:dyDescent="0.25">
      <c r="A267" s="10" t="s">
        <v>344</v>
      </c>
      <c r="B267" t="s">
        <v>595</v>
      </c>
    </row>
    <row r="268" spans="1:2" ht="15" customHeight="1" x14ac:dyDescent="0.25">
      <c r="A268" s="10" t="s">
        <v>345</v>
      </c>
      <c r="B268" t="s">
        <v>594</v>
      </c>
    </row>
    <row r="269" spans="1:2" ht="15" customHeight="1" x14ac:dyDescent="0.25">
      <c r="A269" s="10" t="s">
        <v>321</v>
      </c>
      <c r="B269" t="s">
        <v>599</v>
      </c>
    </row>
    <row r="270" spans="1:2" ht="15" customHeight="1" x14ac:dyDescent="0.25">
      <c r="A270" s="10" t="s">
        <v>322</v>
      </c>
      <c r="B270" t="s">
        <v>599</v>
      </c>
    </row>
    <row r="271" spans="1:2" ht="15" customHeight="1" x14ac:dyDescent="0.25">
      <c r="A271" s="10" t="s">
        <v>323</v>
      </c>
      <c r="B271" t="s">
        <v>594</v>
      </c>
    </row>
    <row r="272" spans="1:2" ht="15" customHeight="1" x14ac:dyDescent="0.25">
      <c r="A272" s="10" t="s">
        <v>324</v>
      </c>
      <c r="B272" t="s">
        <v>595</v>
      </c>
    </row>
    <row r="273" spans="1:2" ht="15" customHeight="1" x14ac:dyDescent="0.25">
      <c r="A273" s="10" t="s">
        <v>325</v>
      </c>
      <c r="B273" t="s">
        <v>599</v>
      </c>
    </row>
    <row r="274" spans="1:2" ht="15" customHeight="1" x14ac:dyDescent="0.25">
      <c r="A274" s="10" t="s">
        <v>346</v>
      </c>
      <c r="B274" t="s">
        <v>599</v>
      </c>
    </row>
    <row r="275" spans="1:2" ht="15" customHeight="1" x14ac:dyDescent="0.25">
      <c r="A275" s="10" t="s">
        <v>349</v>
      </c>
      <c r="B275" t="s">
        <v>595</v>
      </c>
    </row>
    <row r="276" spans="1:2" ht="15" customHeight="1" x14ac:dyDescent="0.25">
      <c r="A276" s="10" t="s">
        <v>350</v>
      </c>
      <c r="B276" t="s">
        <v>599</v>
      </c>
    </row>
    <row r="277" spans="1:2" ht="15" customHeight="1" x14ac:dyDescent="0.25">
      <c r="A277" s="10" t="s">
        <v>351</v>
      </c>
      <c r="B277" t="s">
        <v>595</v>
      </c>
    </row>
    <row r="278" spans="1:2" ht="15" customHeight="1" x14ac:dyDescent="0.25">
      <c r="A278" s="10" t="s">
        <v>352</v>
      </c>
      <c r="B278" t="s">
        <v>595</v>
      </c>
    </row>
    <row r="279" spans="1:2" ht="15" customHeight="1" x14ac:dyDescent="0.25">
      <c r="A279" s="10" t="s">
        <v>353</v>
      </c>
      <c r="B279" t="s">
        <v>595</v>
      </c>
    </row>
    <row r="280" spans="1:2" ht="15" customHeight="1" x14ac:dyDescent="0.25">
      <c r="A280" s="10" t="s">
        <v>377</v>
      </c>
      <c r="B280" t="s">
        <v>595</v>
      </c>
    </row>
    <row r="281" spans="1:2" ht="15" customHeight="1" x14ac:dyDescent="0.25">
      <c r="A281" s="10" t="s">
        <v>378</v>
      </c>
      <c r="B281" t="s">
        <v>595</v>
      </c>
    </row>
    <row r="282" spans="1:2" ht="15" customHeight="1" x14ac:dyDescent="0.25">
      <c r="A282" s="10" t="s">
        <v>354</v>
      </c>
      <c r="B282" t="s">
        <v>595</v>
      </c>
    </row>
    <row r="283" spans="1:2" ht="15" customHeight="1" x14ac:dyDescent="0.25">
      <c r="A283" s="10" t="s">
        <v>355</v>
      </c>
      <c r="B283" t="s">
        <v>598</v>
      </c>
    </row>
    <row r="284" spans="1:2" ht="15" customHeight="1" x14ac:dyDescent="0.25">
      <c r="A284" s="10" t="s">
        <v>356</v>
      </c>
      <c r="B284" t="s">
        <v>594</v>
      </c>
    </row>
    <row r="285" spans="1:2" ht="15" customHeight="1" x14ac:dyDescent="0.25">
      <c r="A285" s="10" t="s">
        <v>357</v>
      </c>
      <c r="B285" t="s">
        <v>595</v>
      </c>
    </row>
    <row r="286" spans="1:2" ht="15" customHeight="1" x14ac:dyDescent="0.25">
      <c r="A286" s="10" t="s">
        <v>358</v>
      </c>
      <c r="B286" t="s">
        <v>599</v>
      </c>
    </row>
    <row r="287" spans="1:2" ht="15" customHeight="1" x14ac:dyDescent="0.25">
      <c r="A287" s="10" t="s">
        <v>359</v>
      </c>
      <c r="B287" t="s">
        <v>599</v>
      </c>
    </row>
    <row r="288" spans="1:2" ht="15" customHeight="1" x14ac:dyDescent="0.25">
      <c r="A288" s="10" t="s">
        <v>360</v>
      </c>
      <c r="B288" t="s">
        <v>595</v>
      </c>
    </row>
    <row r="289" spans="1:2" ht="15" customHeight="1" x14ac:dyDescent="0.25">
      <c r="A289" s="10" t="s">
        <v>379</v>
      </c>
      <c r="B289" t="s">
        <v>599</v>
      </c>
    </row>
    <row r="290" spans="1:2" ht="15" customHeight="1" x14ac:dyDescent="0.25">
      <c r="A290" s="10" t="s">
        <v>380</v>
      </c>
      <c r="B290" t="s">
        <v>598</v>
      </c>
    </row>
    <row r="291" spans="1:2" ht="15" customHeight="1" x14ac:dyDescent="0.25">
      <c r="A291" s="10" t="s">
        <v>361</v>
      </c>
      <c r="B291" t="s">
        <v>599</v>
      </c>
    </row>
    <row r="292" spans="1:2" ht="15" customHeight="1" x14ac:dyDescent="0.25">
      <c r="A292" s="10" t="s">
        <v>381</v>
      </c>
      <c r="B292" t="s">
        <v>599</v>
      </c>
    </row>
    <row r="293" spans="1:2" ht="15" customHeight="1" x14ac:dyDescent="0.25">
      <c r="A293" s="10" t="s">
        <v>382</v>
      </c>
      <c r="B293" t="s">
        <v>599</v>
      </c>
    </row>
    <row r="294" spans="1:2" ht="15" customHeight="1" x14ac:dyDescent="0.25">
      <c r="A294" s="10" t="s">
        <v>362</v>
      </c>
      <c r="B294" t="s">
        <v>599</v>
      </c>
    </row>
    <row r="295" spans="1:2" ht="15" customHeight="1" x14ac:dyDescent="0.25">
      <c r="A295" s="10" t="s">
        <v>363</v>
      </c>
      <c r="B295" t="s">
        <v>595</v>
      </c>
    </row>
    <row r="296" spans="1:2" ht="15" customHeight="1" x14ac:dyDescent="0.25">
      <c r="A296" s="10" t="s">
        <v>364</v>
      </c>
      <c r="B296" t="s">
        <v>599</v>
      </c>
    </row>
    <row r="297" spans="1:2" ht="15" customHeight="1" x14ac:dyDescent="0.25">
      <c r="A297" s="10" t="s">
        <v>365</v>
      </c>
      <c r="B297" t="s">
        <v>599</v>
      </c>
    </row>
    <row r="298" spans="1:2" ht="15" customHeight="1" x14ac:dyDescent="0.25">
      <c r="A298" s="10" t="s">
        <v>366</v>
      </c>
      <c r="B298" t="s">
        <v>595</v>
      </c>
    </row>
    <row r="299" spans="1:2" ht="15" customHeight="1" x14ac:dyDescent="0.25">
      <c r="A299" s="10" t="s">
        <v>367</v>
      </c>
      <c r="B299" t="s">
        <v>599</v>
      </c>
    </row>
    <row r="300" spans="1:2" ht="15" customHeight="1" x14ac:dyDescent="0.25">
      <c r="A300" s="10" t="s">
        <v>368</v>
      </c>
      <c r="B300" t="s">
        <v>594</v>
      </c>
    </row>
    <row r="301" spans="1:2" ht="15" customHeight="1" x14ac:dyDescent="0.25">
      <c r="A301" s="10" t="s">
        <v>369</v>
      </c>
      <c r="B301" t="s">
        <v>595</v>
      </c>
    </row>
    <row r="302" spans="1:2" ht="15" customHeight="1" x14ac:dyDescent="0.25">
      <c r="A302" s="10" t="s">
        <v>383</v>
      </c>
      <c r="B302" t="s">
        <v>599</v>
      </c>
    </row>
    <row r="303" spans="1:2" ht="15" customHeight="1" x14ac:dyDescent="0.25">
      <c r="A303" s="10" t="s">
        <v>370</v>
      </c>
      <c r="B303" t="s">
        <v>599</v>
      </c>
    </row>
    <row r="304" spans="1:2" ht="15" customHeight="1" x14ac:dyDescent="0.25">
      <c r="A304" s="10" t="s">
        <v>384</v>
      </c>
      <c r="B304" t="s">
        <v>599</v>
      </c>
    </row>
    <row r="305" spans="1:2" ht="15" customHeight="1" x14ac:dyDescent="0.25">
      <c r="A305" s="10" t="s">
        <v>371</v>
      </c>
      <c r="B305" t="s">
        <v>599</v>
      </c>
    </row>
    <row r="306" spans="1:2" ht="15" customHeight="1" x14ac:dyDescent="0.25">
      <c r="A306" s="10" t="s">
        <v>385</v>
      </c>
      <c r="B306" t="s">
        <v>599</v>
      </c>
    </row>
    <row r="307" spans="1:2" ht="15" customHeight="1" x14ac:dyDescent="0.25">
      <c r="A307" s="10" t="s">
        <v>386</v>
      </c>
      <c r="B307" t="s">
        <v>599</v>
      </c>
    </row>
    <row r="308" spans="1:2" ht="15" customHeight="1" x14ac:dyDescent="0.25">
      <c r="A308" s="10" t="s">
        <v>387</v>
      </c>
      <c r="B308" t="s">
        <v>599</v>
      </c>
    </row>
    <row r="309" spans="1:2" ht="15" customHeight="1" x14ac:dyDescent="0.25">
      <c r="A309" s="10" t="s">
        <v>388</v>
      </c>
      <c r="B309" t="s">
        <v>599</v>
      </c>
    </row>
    <row r="310" spans="1:2" ht="15" customHeight="1" x14ac:dyDescent="0.25">
      <c r="A310" s="10" t="s">
        <v>389</v>
      </c>
      <c r="B310" t="s">
        <v>599</v>
      </c>
    </row>
    <row r="311" spans="1:2" ht="15" customHeight="1" x14ac:dyDescent="0.25">
      <c r="A311" s="10" t="s">
        <v>390</v>
      </c>
      <c r="B311" t="s">
        <v>599</v>
      </c>
    </row>
    <row r="312" spans="1:2" ht="15" customHeight="1" x14ac:dyDescent="0.25">
      <c r="A312" s="10" t="s">
        <v>391</v>
      </c>
      <c r="B312" t="s">
        <v>599</v>
      </c>
    </row>
    <row r="313" spans="1:2" ht="15" customHeight="1" x14ac:dyDescent="0.25">
      <c r="A313" s="10" t="s">
        <v>372</v>
      </c>
      <c r="B313" t="s">
        <v>595</v>
      </c>
    </row>
    <row r="314" spans="1:2" ht="15" customHeight="1" x14ac:dyDescent="0.25">
      <c r="A314" s="10" t="s">
        <v>409</v>
      </c>
      <c r="B314" t="s">
        <v>599</v>
      </c>
    </row>
    <row r="315" spans="1:2" ht="15" customHeight="1" x14ac:dyDescent="0.25">
      <c r="A315" s="10" t="s">
        <v>394</v>
      </c>
      <c r="B315" t="s">
        <v>594</v>
      </c>
    </row>
    <row r="316" spans="1:2" ht="15" customHeight="1" x14ac:dyDescent="0.25">
      <c r="A316" s="10" t="s">
        <v>395</v>
      </c>
      <c r="B316" t="s">
        <v>598</v>
      </c>
    </row>
    <row r="317" spans="1:2" ht="15" customHeight="1" x14ac:dyDescent="0.25">
      <c r="A317" s="10" t="s">
        <v>410</v>
      </c>
      <c r="B317" t="s">
        <v>595</v>
      </c>
    </row>
    <row r="318" spans="1:2" ht="15" customHeight="1" x14ac:dyDescent="0.25">
      <c r="A318" s="10" t="s">
        <v>396</v>
      </c>
      <c r="B318" t="s">
        <v>595</v>
      </c>
    </row>
    <row r="319" spans="1:2" ht="15" customHeight="1" x14ac:dyDescent="0.25">
      <c r="A319" s="10" t="s">
        <v>397</v>
      </c>
      <c r="B319" t="s">
        <v>595</v>
      </c>
    </row>
    <row r="320" spans="1:2" ht="15" customHeight="1" x14ac:dyDescent="0.25">
      <c r="A320" s="10" t="s">
        <v>411</v>
      </c>
      <c r="B320" t="s">
        <v>598</v>
      </c>
    </row>
    <row r="321" spans="1:2" ht="15" customHeight="1" x14ac:dyDescent="0.25">
      <c r="A321" s="10" t="s">
        <v>412</v>
      </c>
      <c r="B321" t="s">
        <v>598</v>
      </c>
    </row>
    <row r="322" spans="1:2" ht="15" customHeight="1" x14ac:dyDescent="0.25">
      <c r="A322" s="10" t="s">
        <v>398</v>
      </c>
      <c r="B322" t="s">
        <v>595</v>
      </c>
    </row>
    <row r="323" spans="1:2" ht="15" customHeight="1" x14ac:dyDescent="0.25">
      <c r="A323" s="10" t="s">
        <v>399</v>
      </c>
      <c r="B323" t="s">
        <v>595</v>
      </c>
    </row>
    <row r="324" spans="1:2" ht="15" customHeight="1" x14ac:dyDescent="0.25">
      <c r="A324" s="10" t="s">
        <v>400</v>
      </c>
      <c r="B324" t="s">
        <v>599</v>
      </c>
    </row>
    <row r="325" spans="1:2" ht="15" customHeight="1" x14ac:dyDescent="0.25">
      <c r="A325" s="10" t="s">
        <v>401</v>
      </c>
      <c r="B325" t="s">
        <v>599</v>
      </c>
    </row>
    <row r="326" spans="1:2" ht="15" customHeight="1" x14ac:dyDescent="0.25">
      <c r="A326" s="10" t="s">
        <v>402</v>
      </c>
      <c r="B326" t="s">
        <v>595</v>
      </c>
    </row>
    <row r="327" spans="1:2" ht="15" customHeight="1" x14ac:dyDescent="0.25">
      <c r="A327" s="10" t="s">
        <v>413</v>
      </c>
      <c r="B327" t="s">
        <v>595</v>
      </c>
    </row>
    <row r="328" spans="1:2" ht="15" customHeight="1" x14ac:dyDescent="0.25">
      <c r="A328" s="10" t="s">
        <v>414</v>
      </c>
      <c r="B328" t="s">
        <v>599</v>
      </c>
    </row>
    <row r="329" spans="1:2" ht="15" customHeight="1" x14ac:dyDescent="0.25">
      <c r="A329" s="10" t="s">
        <v>415</v>
      </c>
      <c r="B329" t="s">
        <v>597</v>
      </c>
    </row>
    <row r="330" spans="1:2" ht="15" customHeight="1" x14ac:dyDescent="0.25">
      <c r="A330" s="10" t="s">
        <v>403</v>
      </c>
      <c r="B330" t="s">
        <v>602</v>
      </c>
    </row>
    <row r="331" spans="1:2" ht="15" customHeight="1" x14ac:dyDescent="0.25">
      <c r="A331" s="10" t="s">
        <v>404</v>
      </c>
      <c r="B331" t="s">
        <v>599</v>
      </c>
    </row>
    <row r="332" spans="1:2" ht="15" customHeight="1" x14ac:dyDescent="0.25">
      <c r="A332" s="10" t="s">
        <v>416</v>
      </c>
      <c r="B332" t="s">
        <v>599</v>
      </c>
    </row>
    <row r="333" spans="1:2" ht="15" customHeight="1" x14ac:dyDescent="0.25">
      <c r="A333" s="10" t="s">
        <v>417</v>
      </c>
      <c r="B333" t="s">
        <v>599</v>
      </c>
    </row>
    <row r="334" spans="1:2" ht="15" customHeight="1" x14ac:dyDescent="0.25">
      <c r="A334" s="10" t="s">
        <v>418</v>
      </c>
      <c r="B334" t="s">
        <v>595</v>
      </c>
    </row>
    <row r="335" spans="1:2" ht="15" customHeight="1" x14ac:dyDescent="0.25">
      <c r="A335" s="10" t="s">
        <v>419</v>
      </c>
      <c r="B335" t="s">
        <v>599</v>
      </c>
    </row>
    <row r="336" spans="1:2" ht="15" customHeight="1" x14ac:dyDescent="0.25">
      <c r="A336" s="10" t="s">
        <v>420</v>
      </c>
      <c r="B336" t="s">
        <v>599</v>
      </c>
    </row>
    <row r="337" spans="1:2" ht="15" customHeight="1" x14ac:dyDescent="0.25">
      <c r="A337" s="10" t="s">
        <v>421</v>
      </c>
      <c r="B337" t="s">
        <v>595</v>
      </c>
    </row>
    <row r="338" spans="1:2" ht="15" customHeight="1" x14ac:dyDescent="0.25">
      <c r="A338" s="10" t="s">
        <v>422</v>
      </c>
      <c r="B338" t="s">
        <v>595</v>
      </c>
    </row>
    <row r="339" spans="1:2" ht="15" customHeight="1" x14ac:dyDescent="0.25">
      <c r="A339" s="10" t="s">
        <v>439</v>
      </c>
      <c r="B339" t="s">
        <v>595</v>
      </c>
    </row>
    <row r="340" spans="1:2" ht="15" customHeight="1" x14ac:dyDescent="0.25">
      <c r="A340" s="10" t="s">
        <v>425</v>
      </c>
      <c r="B340" t="s">
        <v>595</v>
      </c>
    </row>
    <row r="341" spans="1:2" ht="15" customHeight="1" x14ac:dyDescent="0.25">
      <c r="A341" s="10" t="s">
        <v>426</v>
      </c>
      <c r="B341" t="s">
        <v>598</v>
      </c>
    </row>
    <row r="342" spans="1:2" ht="15" customHeight="1" x14ac:dyDescent="0.25">
      <c r="A342" s="10" t="s">
        <v>427</v>
      </c>
      <c r="B342" t="s">
        <v>595</v>
      </c>
    </row>
    <row r="343" spans="1:2" ht="15" customHeight="1" x14ac:dyDescent="0.25">
      <c r="A343" s="10" t="s">
        <v>428</v>
      </c>
      <c r="B343" t="s">
        <v>599</v>
      </c>
    </row>
    <row r="344" spans="1:2" ht="15" customHeight="1" x14ac:dyDescent="0.25">
      <c r="A344" s="10" t="s">
        <v>429</v>
      </c>
      <c r="B344" t="s">
        <v>595</v>
      </c>
    </row>
    <row r="345" spans="1:2" ht="15" customHeight="1" x14ac:dyDescent="0.25">
      <c r="A345" s="10" t="s">
        <v>430</v>
      </c>
      <c r="B345" t="s">
        <v>595</v>
      </c>
    </row>
    <row r="346" spans="1:2" ht="15" customHeight="1" x14ac:dyDescent="0.25">
      <c r="A346" s="10" t="s">
        <v>440</v>
      </c>
      <c r="B346" t="s">
        <v>599</v>
      </c>
    </row>
    <row r="347" spans="1:2" ht="15" customHeight="1" x14ac:dyDescent="0.25">
      <c r="A347" s="10" t="s">
        <v>441</v>
      </c>
      <c r="B347" t="s">
        <v>599</v>
      </c>
    </row>
    <row r="348" spans="1:2" ht="15" customHeight="1" x14ac:dyDescent="0.25">
      <c r="A348" s="10" t="s">
        <v>442</v>
      </c>
      <c r="B348" t="s">
        <v>599</v>
      </c>
    </row>
    <row r="349" spans="1:2" ht="15" customHeight="1" x14ac:dyDescent="0.25">
      <c r="A349" s="10" t="s">
        <v>431</v>
      </c>
      <c r="B349" t="s">
        <v>599</v>
      </c>
    </row>
    <row r="350" spans="1:2" ht="15" customHeight="1" x14ac:dyDescent="0.25">
      <c r="A350" s="10" t="s">
        <v>432</v>
      </c>
      <c r="B350" t="s">
        <v>595</v>
      </c>
    </row>
    <row r="351" spans="1:2" ht="15" customHeight="1" x14ac:dyDescent="0.25">
      <c r="A351" s="10" t="s">
        <v>443</v>
      </c>
      <c r="B351" t="s">
        <v>599</v>
      </c>
    </row>
    <row r="352" spans="1:2" ht="15" customHeight="1" x14ac:dyDescent="0.25">
      <c r="A352" s="10" t="s">
        <v>444</v>
      </c>
      <c r="B352" t="s">
        <v>599</v>
      </c>
    </row>
    <row r="353" spans="1:2" ht="15" customHeight="1" x14ac:dyDescent="0.25">
      <c r="A353" s="10" t="s">
        <v>445</v>
      </c>
      <c r="B353" t="s">
        <v>599</v>
      </c>
    </row>
    <row r="354" spans="1:2" ht="15" customHeight="1" x14ac:dyDescent="0.25">
      <c r="A354" s="10" t="s">
        <v>87</v>
      </c>
      <c r="B354" t="s">
        <v>603</v>
      </c>
    </row>
    <row r="355" spans="1:2" ht="15" customHeight="1" x14ac:dyDescent="0.25">
      <c r="A355" s="10" t="s">
        <v>189</v>
      </c>
      <c r="B355" t="s">
        <v>603</v>
      </c>
    </row>
    <row r="356" spans="1:2" ht="15" customHeight="1" x14ac:dyDescent="0.25">
      <c r="A356" s="10" t="s">
        <v>245</v>
      </c>
      <c r="B356" t="s">
        <v>603</v>
      </c>
    </row>
    <row r="357" spans="1:2" ht="15" customHeight="1" x14ac:dyDescent="0.25">
      <c r="A357" s="10" t="s">
        <v>280</v>
      </c>
      <c r="B357" t="s">
        <v>603</v>
      </c>
    </row>
    <row r="358" spans="1:2" ht="15" customHeight="1" x14ac:dyDescent="0.25">
      <c r="A358" s="10" t="s">
        <v>326</v>
      </c>
      <c r="B358" t="s">
        <v>603</v>
      </c>
    </row>
    <row r="359" spans="1:2" ht="15" customHeight="1" x14ac:dyDescent="0.25">
      <c r="A359" s="10" t="s">
        <v>373</v>
      </c>
      <c r="B359" t="s">
        <v>603</v>
      </c>
    </row>
    <row r="360" spans="1:2" ht="15" customHeight="1" x14ac:dyDescent="0.25">
      <c r="A360" s="10" t="s">
        <v>405</v>
      </c>
      <c r="B360" t="s">
        <v>603</v>
      </c>
    </row>
    <row r="361" spans="1:2" ht="15" customHeight="1" x14ac:dyDescent="0.25">
      <c r="A361" s="10" t="s">
        <v>433</v>
      </c>
      <c r="B361" t="s">
        <v>603</v>
      </c>
    </row>
    <row r="362" spans="1:2" ht="15" customHeight="1" x14ac:dyDescent="0.25">
      <c r="A362" s="10" t="s">
        <v>446</v>
      </c>
      <c r="B362" t="s">
        <v>599</v>
      </c>
    </row>
    <row r="363" spans="1:2" ht="15" customHeight="1" x14ac:dyDescent="0.25">
      <c r="A363" s="10" t="s">
        <v>434</v>
      </c>
      <c r="B363" t="s">
        <v>595</v>
      </c>
    </row>
    <row r="364" spans="1:2" ht="15" customHeight="1" x14ac:dyDescent="0.25">
      <c r="A364" s="10" t="s">
        <v>435</v>
      </c>
      <c r="B364" t="s">
        <v>595</v>
      </c>
    </row>
    <row r="365" spans="1:2" ht="15" customHeight="1" x14ac:dyDescent="0.25">
      <c r="A365" s="10" t="s">
        <v>450</v>
      </c>
      <c r="B365" t="s">
        <v>599</v>
      </c>
    </row>
    <row r="366" spans="1:2" ht="15" customHeight="1" x14ac:dyDescent="0.25">
      <c r="A366" s="10" t="s">
        <v>451</v>
      </c>
      <c r="B366" t="s">
        <v>595</v>
      </c>
    </row>
    <row r="367" spans="1:2" ht="15" customHeight="1" x14ac:dyDescent="0.25">
      <c r="A367" s="10" t="s">
        <v>484</v>
      </c>
      <c r="B367" t="s">
        <v>598</v>
      </c>
    </row>
    <row r="368" spans="1:2" ht="15" customHeight="1" x14ac:dyDescent="0.25">
      <c r="A368" s="10" t="s">
        <v>303</v>
      </c>
      <c r="B368" t="s">
        <v>599</v>
      </c>
    </row>
    <row r="369" spans="1:2" ht="15" customHeight="1" x14ac:dyDescent="0.25">
      <c r="A369" s="10" t="s">
        <v>347</v>
      </c>
      <c r="B369" t="s">
        <v>599</v>
      </c>
    </row>
    <row r="370" spans="1:2" ht="15" customHeight="1" x14ac:dyDescent="0.25">
      <c r="A370" s="10" t="s">
        <v>392</v>
      </c>
      <c r="B370" t="s">
        <v>599</v>
      </c>
    </row>
    <row r="371" spans="1:2" ht="15" customHeight="1" x14ac:dyDescent="0.25">
      <c r="A371" s="10" t="s">
        <v>423</v>
      </c>
      <c r="B371" t="s">
        <v>599</v>
      </c>
    </row>
    <row r="372" spans="1:2" ht="15" customHeight="1" x14ac:dyDescent="0.25">
      <c r="A372" s="10" t="s">
        <v>447</v>
      </c>
      <c r="B372" t="s">
        <v>599</v>
      </c>
    </row>
    <row r="373" spans="1:2" ht="15" customHeight="1" x14ac:dyDescent="0.25">
      <c r="A373" s="10" t="s">
        <v>448</v>
      </c>
      <c r="B373" t="s">
        <v>599</v>
      </c>
    </row>
    <row r="374" spans="1:2" ht="15" customHeight="1" x14ac:dyDescent="0.25">
      <c r="A374" s="10" t="s">
        <v>452</v>
      </c>
      <c r="B374" t="s">
        <v>599</v>
      </c>
    </row>
    <row r="375" spans="1:2" ht="15" customHeight="1" x14ac:dyDescent="0.25">
      <c r="A375" s="10" t="s">
        <v>485</v>
      </c>
      <c r="B375" t="s">
        <v>599</v>
      </c>
    </row>
    <row r="376" spans="1:2" ht="15" customHeight="1" x14ac:dyDescent="0.25">
      <c r="A376" s="10" t="s">
        <v>486</v>
      </c>
      <c r="B376" t="s">
        <v>598</v>
      </c>
    </row>
    <row r="377" spans="1:2" ht="15" customHeight="1" x14ac:dyDescent="0.25">
      <c r="A377" s="10" t="s">
        <v>487</v>
      </c>
      <c r="B377" t="s">
        <v>598</v>
      </c>
    </row>
    <row r="378" spans="1:2" ht="15" customHeight="1" x14ac:dyDescent="0.25">
      <c r="A378" s="10" t="s">
        <v>488</v>
      </c>
      <c r="B378" t="s">
        <v>594</v>
      </c>
    </row>
    <row r="379" spans="1:2" ht="15" customHeight="1" x14ac:dyDescent="0.25">
      <c r="A379" s="10" t="s">
        <v>489</v>
      </c>
      <c r="B379" t="s">
        <v>598</v>
      </c>
    </row>
    <row r="380" spans="1:2" ht="15" customHeight="1" x14ac:dyDescent="0.25">
      <c r="A380" s="10" t="s">
        <v>490</v>
      </c>
      <c r="B380" t="s">
        <v>599</v>
      </c>
    </row>
    <row r="381" spans="1:2" ht="15" customHeight="1" x14ac:dyDescent="0.25">
      <c r="A381" s="10" t="s">
        <v>453</v>
      </c>
      <c r="B381" t="s">
        <v>598</v>
      </c>
    </row>
    <row r="382" spans="1:2" ht="15" customHeight="1" x14ac:dyDescent="0.25">
      <c r="A382" s="10" t="s">
        <v>454</v>
      </c>
      <c r="B382" t="s">
        <v>595</v>
      </c>
    </row>
    <row r="383" spans="1:2" ht="15" customHeight="1" x14ac:dyDescent="0.25">
      <c r="A383" s="10" t="s">
        <v>491</v>
      </c>
      <c r="B383" t="s">
        <v>594</v>
      </c>
    </row>
    <row r="384" spans="1:2" ht="15" customHeight="1" x14ac:dyDescent="0.25">
      <c r="A384" s="10" t="s">
        <v>492</v>
      </c>
      <c r="B384" t="s">
        <v>598</v>
      </c>
    </row>
    <row r="385" spans="1:2" ht="15" customHeight="1" x14ac:dyDescent="0.25">
      <c r="A385" s="10" t="s">
        <v>455</v>
      </c>
      <c r="B385" t="s">
        <v>595</v>
      </c>
    </row>
    <row r="386" spans="1:2" ht="15" customHeight="1" x14ac:dyDescent="0.25">
      <c r="A386" s="10" t="s">
        <v>456</v>
      </c>
      <c r="B386" t="s">
        <v>595</v>
      </c>
    </row>
    <row r="387" spans="1:2" ht="15" customHeight="1" x14ac:dyDescent="0.25">
      <c r="A387" s="10" t="s">
        <v>493</v>
      </c>
      <c r="B387" t="s">
        <v>599</v>
      </c>
    </row>
    <row r="388" spans="1:2" ht="15" customHeight="1" x14ac:dyDescent="0.25">
      <c r="A388" s="10" t="s">
        <v>457</v>
      </c>
      <c r="B388" t="s">
        <v>595</v>
      </c>
    </row>
    <row r="389" spans="1:2" ht="15" customHeight="1" x14ac:dyDescent="0.25">
      <c r="A389" s="10" t="s">
        <v>88</v>
      </c>
      <c r="B389" t="s">
        <v>603</v>
      </c>
    </row>
    <row r="390" spans="1:2" ht="15" customHeight="1" x14ac:dyDescent="0.25">
      <c r="A390" s="10" t="s">
        <v>190</v>
      </c>
      <c r="B390" t="s">
        <v>603</v>
      </c>
    </row>
    <row r="391" spans="1:2" ht="15" customHeight="1" x14ac:dyDescent="0.25">
      <c r="A391" s="10" t="s">
        <v>246</v>
      </c>
      <c r="B391" t="s">
        <v>603</v>
      </c>
    </row>
    <row r="392" spans="1:2" ht="15" customHeight="1" x14ac:dyDescent="0.25">
      <c r="A392" s="10" t="s">
        <v>281</v>
      </c>
      <c r="B392" t="s">
        <v>603</v>
      </c>
    </row>
    <row r="393" spans="1:2" ht="15" customHeight="1" x14ac:dyDescent="0.25">
      <c r="A393" s="10" t="s">
        <v>327</v>
      </c>
      <c r="B393" t="s">
        <v>603</v>
      </c>
    </row>
    <row r="394" spans="1:2" ht="15" customHeight="1" x14ac:dyDescent="0.25">
      <c r="A394" s="10" t="s">
        <v>374</v>
      </c>
      <c r="B394" t="s">
        <v>603</v>
      </c>
    </row>
    <row r="395" spans="1:2" ht="15" customHeight="1" x14ac:dyDescent="0.25">
      <c r="A395" s="10" t="s">
        <v>406</v>
      </c>
      <c r="B395" t="s">
        <v>603</v>
      </c>
    </row>
    <row r="396" spans="1:2" ht="15" customHeight="1" x14ac:dyDescent="0.25">
      <c r="A396" s="10" t="s">
        <v>436</v>
      </c>
      <c r="B396" t="s">
        <v>603</v>
      </c>
    </row>
    <row r="397" spans="1:2" ht="15" customHeight="1" x14ac:dyDescent="0.25">
      <c r="A397" s="10" t="s">
        <v>458</v>
      </c>
      <c r="B397" t="s">
        <v>603</v>
      </c>
    </row>
    <row r="398" spans="1:2" ht="15" customHeight="1" x14ac:dyDescent="0.25">
      <c r="A398" s="10" t="s">
        <v>494</v>
      </c>
      <c r="B398" t="s">
        <v>599</v>
      </c>
    </row>
    <row r="399" spans="1:2" ht="15" customHeight="1" x14ac:dyDescent="0.25">
      <c r="A399" s="10" t="s">
        <v>495</v>
      </c>
      <c r="B399" t="s">
        <v>599</v>
      </c>
    </row>
    <row r="400" spans="1:2" ht="15" customHeight="1" x14ac:dyDescent="0.25">
      <c r="A400" s="10" t="s">
        <v>459</v>
      </c>
      <c r="B400" t="s">
        <v>599</v>
      </c>
    </row>
    <row r="401" spans="1:2" ht="15" customHeight="1" x14ac:dyDescent="0.25">
      <c r="A401" s="10" t="s">
        <v>460</v>
      </c>
      <c r="B401" t="s">
        <v>599</v>
      </c>
    </row>
    <row r="402" spans="1:2" ht="15" customHeight="1" x14ac:dyDescent="0.25">
      <c r="A402" s="10" t="s">
        <v>496</v>
      </c>
      <c r="B402" t="s">
        <v>594</v>
      </c>
    </row>
    <row r="403" spans="1:2" ht="15" customHeight="1" x14ac:dyDescent="0.25">
      <c r="A403" s="10" t="s">
        <v>497</v>
      </c>
      <c r="B403" t="s">
        <v>599</v>
      </c>
    </row>
    <row r="404" spans="1:2" ht="15" customHeight="1" x14ac:dyDescent="0.25">
      <c r="A404" s="10" t="s">
        <v>461</v>
      </c>
      <c r="B404" t="s">
        <v>599</v>
      </c>
    </row>
    <row r="405" spans="1:2" ht="15" customHeight="1" x14ac:dyDescent="0.25">
      <c r="A405" s="10" t="s">
        <v>462</v>
      </c>
      <c r="B405" t="s">
        <v>599</v>
      </c>
    </row>
    <row r="406" spans="1:2" ht="15" customHeight="1" x14ac:dyDescent="0.25">
      <c r="A406" s="10" t="s">
        <v>463</v>
      </c>
      <c r="B406" t="s">
        <v>599</v>
      </c>
    </row>
    <row r="407" spans="1:2" ht="15" customHeight="1" x14ac:dyDescent="0.25">
      <c r="A407" s="10" t="s">
        <v>464</v>
      </c>
      <c r="B407" t="s">
        <v>598</v>
      </c>
    </row>
    <row r="408" spans="1:2" ht="15" customHeight="1" x14ac:dyDescent="0.25">
      <c r="A408" s="10" t="s">
        <v>465</v>
      </c>
      <c r="B408" t="s">
        <v>599</v>
      </c>
    </row>
    <row r="409" spans="1:2" ht="15" customHeight="1" x14ac:dyDescent="0.25">
      <c r="A409" s="10" t="s">
        <v>466</v>
      </c>
      <c r="B409" t="s">
        <v>599</v>
      </c>
    </row>
    <row r="410" spans="1:2" ht="15" customHeight="1" x14ac:dyDescent="0.25">
      <c r="A410" s="10" t="s">
        <v>467</v>
      </c>
      <c r="B410" t="s">
        <v>595</v>
      </c>
    </row>
    <row r="411" spans="1:2" ht="15" customHeight="1" x14ac:dyDescent="0.25">
      <c r="A411" s="10" t="s">
        <v>468</v>
      </c>
      <c r="B411" t="s">
        <v>595</v>
      </c>
    </row>
    <row r="412" spans="1:2" ht="15" customHeight="1" x14ac:dyDescent="0.25">
      <c r="A412" s="10" t="s">
        <v>475</v>
      </c>
      <c r="B412" t="s">
        <v>597</v>
      </c>
    </row>
    <row r="413" spans="1:2" ht="15" customHeight="1" x14ac:dyDescent="0.25">
      <c r="A413" s="10" t="s">
        <v>498</v>
      </c>
      <c r="B413" t="s">
        <v>599</v>
      </c>
    </row>
    <row r="414" spans="1:2" ht="15" customHeight="1" x14ac:dyDescent="0.25">
      <c r="A414" s="10" t="s">
        <v>469</v>
      </c>
      <c r="B414" t="s">
        <v>594</v>
      </c>
    </row>
    <row r="415" spans="1:2" ht="15" customHeight="1" x14ac:dyDescent="0.25">
      <c r="A415" s="10" t="s">
        <v>470</v>
      </c>
      <c r="B415" t="s">
        <v>594</v>
      </c>
    </row>
    <row r="416" spans="1:2" ht="15" customHeight="1" x14ac:dyDescent="0.25">
      <c r="A416" s="10" t="s">
        <v>471</v>
      </c>
      <c r="B416" t="s">
        <v>599</v>
      </c>
    </row>
    <row r="417" spans="1:2" ht="15" customHeight="1" x14ac:dyDescent="0.25">
      <c r="A417" s="10" t="s">
        <v>472</v>
      </c>
      <c r="B417" t="s">
        <v>594</v>
      </c>
    </row>
    <row r="418" spans="1:2" ht="15" customHeight="1" x14ac:dyDescent="0.25">
      <c r="A418" s="10" t="s">
        <v>473</v>
      </c>
      <c r="B418" t="s">
        <v>594</v>
      </c>
    </row>
    <row r="419" spans="1:2" ht="15" customHeight="1" x14ac:dyDescent="0.25">
      <c r="A419" s="10" t="s">
        <v>474</v>
      </c>
      <c r="B419" t="s">
        <v>599</v>
      </c>
    </row>
    <row r="420" spans="1:2" ht="15" customHeight="1" x14ac:dyDescent="0.25">
      <c r="A420" s="10" t="s">
        <v>476</v>
      </c>
      <c r="B420" t="s">
        <v>599</v>
      </c>
    </row>
    <row r="421" spans="1:2" ht="15" customHeight="1" x14ac:dyDescent="0.25">
      <c r="A421" s="10" t="s">
        <v>477</v>
      </c>
      <c r="B421" t="s">
        <v>598</v>
      </c>
    </row>
    <row r="422" spans="1:2" ht="15" customHeight="1" x14ac:dyDescent="0.25">
      <c r="A422" s="10" t="s">
        <v>499</v>
      </c>
      <c r="B422" t="s">
        <v>595</v>
      </c>
    </row>
    <row r="423" spans="1:2" ht="15" customHeight="1" x14ac:dyDescent="0.25">
      <c r="A423" s="10" t="s">
        <v>478</v>
      </c>
      <c r="B423" t="s">
        <v>594</v>
      </c>
    </row>
    <row r="424" spans="1:2" ht="15" customHeight="1" x14ac:dyDescent="0.25">
      <c r="A424" s="10" t="s">
        <v>479</v>
      </c>
      <c r="B424" t="s">
        <v>599</v>
      </c>
    </row>
    <row r="425" spans="1:2" ht="15" customHeight="1" x14ac:dyDescent="0.25">
      <c r="A425" s="10" t="s">
        <v>500</v>
      </c>
      <c r="B425" t="s">
        <v>599</v>
      </c>
    </row>
    <row r="426" spans="1:2" ht="15" customHeight="1" x14ac:dyDescent="0.25">
      <c r="A426" s="10" t="s">
        <v>501</v>
      </c>
      <c r="B426" t="s">
        <v>594</v>
      </c>
    </row>
    <row r="427" spans="1:2" ht="15" customHeight="1" x14ac:dyDescent="0.25">
      <c r="A427" s="10" t="s">
        <v>480</v>
      </c>
      <c r="B427" t="s">
        <v>595</v>
      </c>
    </row>
    <row r="428" spans="1:2" ht="15" customHeight="1" x14ac:dyDescent="0.25">
      <c r="A428" s="10" t="s">
        <v>481</v>
      </c>
      <c r="B428" t="s">
        <v>595</v>
      </c>
    </row>
    <row r="429" spans="1:2" ht="15" customHeight="1" x14ac:dyDescent="0.25">
      <c r="A429" s="10" t="s">
        <v>502</v>
      </c>
      <c r="B429" t="s">
        <v>595</v>
      </c>
    </row>
    <row r="430" spans="1:2" ht="15" customHeight="1" x14ac:dyDescent="0.25">
      <c r="A430" s="10" t="s">
        <v>503</v>
      </c>
      <c r="B430" t="s">
        <v>599</v>
      </c>
    </row>
    <row r="431" spans="1:2" ht="15" customHeight="1" x14ac:dyDescent="0.25">
      <c r="A431" s="10" t="s">
        <v>504</v>
      </c>
      <c r="B431" t="s">
        <v>594</v>
      </c>
    </row>
    <row r="432" spans="1:2" ht="15" customHeight="1" x14ac:dyDescent="0.25">
      <c r="A432" s="10" t="s">
        <v>505</v>
      </c>
      <c r="B432" t="s">
        <v>595</v>
      </c>
    </row>
    <row r="433" spans="1:2" ht="15" customHeight="1" x14ac:dyDescent="0.25">
      <c r="A433" s="10" t="s">
        <v>506</v>
      </c>
      <c r="B433" t="s">
        <v>598</v>
      </c>
    </row>
    <row r="434" spans="1:2" ht="15" customHeight="1" x14ac:dyDescent="0.25">
      <c r="A434" s="10" t="s">
        <v>507</v>
      </c>
      <c r="B434" t="s">
        <v>599</v>
      </c>
    </row>
    <row r="435" spans="1:2" ht="15" customHeight="1" x14ac:dyDescent="0.25">
      <c r="A435" s="10" t="s">
        <v>508</v>
      </c>
      <c r="B435" t="s">
        <v>595</v>
      </c>
    </row>
    <row r="436" spans="1:2" ht="15" customHeight="1" x14ac:dyDescent="0.25">
      <c r="A436" s="10" t="s">
        <v>510</v>
      </c>
      <c r="B436" t="s">
        <v>595</v>
      </c>
    </row>
    <row r="437" spans="1:2" ht="15" customHeight="1" x14ac:dyDescent="0.25">
      <c r="A437" s="10" t="s">
        <v>511</v>
      </c>
      <c r="B437" t="s">
        <v>15</v>
      </c>
    </row>
    <row r="438" spans="1:2" ht="15" customHeight="1" x14ac:dyDescent="0.25">
      <c r="A438" s="10" t="s">
        <v>512</v>
      </c>
      <c r="B438" t="s">
        <v>599</v>
      </c>
    </row>
    <row r="439" spans="1:2" ht="15" customHeight="1" x14ac:dyDescent="0.25">
      <c r="A439" s="10" t="s">
        <v>538</v>
      </c>
      <c r="B439" t="s">
        <v>598</v>
      </c>
    </row>
    <row r="440" spans="1:2" ht="15" customHeight="1" x14ac:dyDescent="0.25">
      <c r="A440" s="10" t="s">
        <v>513</v>
      </c>
      <c r="B440" t="s">
        <v>595</v>
      </c>
    </row>
    <row r="441" spans="1:2" ht="15" customHeight="1" x14ac:dyDescent="0.25">
      <c r="A441" s="10" t="s">
        <v>514</v>
      </c>
      <c r="B441" t="s">
        <v>595</v>
      </c>
    </row>
    <row r="442" spans="1:2" ht="15" customHeight="1" x14ac:dyDescent="0.25">
      <c r="A442" s="10" t="s">
        <v>539</v>
      </c>
      <c r="B442" t="s">
        <v>599</v>
      </c>
    </row>
    <row r="443" spans="1:2" ht="15" customHeight="1" x14ac:dyDescent="0.25">
      <c r="A443" s="10" t="s">
        <v>540</v>
      </c>
      <c r="B443" t="s">
        <v>598</v>
      </c>
    </row>
    <row r="444" spans="1:2" ht="15" customHeight="1" x14ac:dyDescent="0.25">
      <c r="A444" s="10" t="s">
        <v>541</v>
      </c>
      <c r="B444" t="s">
        <v>598</v>
      </c>
    </row>
    <row r="445" spans="1:2" ht="15" customHeight="1" x14ac:dyDescent="0.25">
      <c r="A445" s="10" t="s">
        <v>515</v>
      </c>
      <c r="B445" t="s">
        <v>599</v>
      </c>
    </row>
    <row r="446" spans="1:2" ht="15" customHeight="1" x14ac:dyDescent="0.25">
      <c r="A446" s="10" t="s">
        <v>516</v>
      </c>
      <c r="B446" t="s">
        <v>595</v>
      </c>
    </row>
    <row r="447" spans="1:2" ht="15" customHeight="1" x14ac:dyDescent="0.25">
      <c r="A447" s="10" t="s">
        <v>517</v>
      </c>
      <c r="B447" t="s">
        <v>599</v>
      </c>
    </row>
    <row r="448" spans="1:2" ht="15" customHeight="1" x14ac:dyDescent="0.25">
      <c r="A448" s="10" t="s">
        <v>518</v>
      </c>
      <c r="B448" t="s">
        <v>594</v>
      </c>
    </row>
    <row r="449" spans="1:2" ht="15" customHeight="1" x14ac:dyDescent="0.25">
      <c r="A449" s="10" t="s">
        <v>519</v>
      </c>
      <c r="B449" t="s">
        <v>595</v>
      </c>
    </row>
    <row r="450" spans="1:2" ht="15" customHeight="1" x14ac:dyDescent="0.25">
      <c r="A450" s="10" t="s">
        <v>520</v>
      </c>
      <c r="B450" t="s">
        <v>599</v>
      </c>
    </row>
    <row r="451" spans="1:2" ht="15" customHeight="1" x14ac:dyDescent="0.25">
      <c r="A451" s="10" t="s">
        <v>521</v>
      </c>
      <c r="B451" t="s">
        <v>599</v>
      </c>
    </row>
    <row r="452" spans="1:2" ht="15" customHeight="1" x14ac:dyDescent="0.25">
      <c r="A452" s="10" t="s">
        <v>522</v>
      </c>
      <c r="B452" t="s">
        <v>599</v>
      </c>
    </row>
    <row r="453" spans="1:2" ht="15" customHeight="1" x14ac:dyDescent="0.25">
      <c r="A453" s="10" t="s">
        <v>523</v>
      </c>
      <c r="B453" t="s">
        <v>599</v>
      </c>
    </row>
    <row r="454" spans="1:2" ht="15" customHeight="1" x14ac:dyDescent="0.25">
      <c r="A454" s="10" t="s">
        <v>524</v>
      </c>
      <c r="B454" t="s">
        <v>599</v>
      </c>
    </row>
    <row r="455" spans="1:2" ht="15" customHeight="1" x14ac:dyDescent="0.25">
      <c r="A455" s="10" t="s">
        <v>525</v>
      </c>
      <c r="B455" t="s">
        <v>595</v>
      </c>
    </row>
    <row r="456" spans="1:2" ht="15" customHeight="1" x14ac:dyDescent="0.25">
      <c r="A456" s="10" t="s">
        <v>542</v>
      </c>
      <c r="B456" t="s">
        <v>599</v>
      </c>
    </row>
    <row r="457" spans="1:2" ht="15" customHeight="1" x14ac:dyDescent="0.25">
      <c r="A457" s="10" t="s">
        <v>543</v>
      </c>
      <c r="B457" t="s">
        <v>595</v>
      </c>
    </row>
    <row r="458" spans="1:2" ht="15" customHeight="1" x14ac:dyDescent="0.25">
      <c r="A458" s="10" t="s">
        <v>544</v>
      </c>
      <c r="B458" t="s">
        <v>597</v>
      </c>
    </row>
    <row r="459" spans="1:2" ht="15" customHeight="1" x14ac:dyDescent="0.25">
      <c r="A459" s="10" t="s">
        <v>545</v>
      </c>
      <c r="B459" t="s">
        <v>599</v>
      </c>
    </row>
    <row r="460" spans="1:2" ht="15" customHeight="1" x14ac:dyDescent="0.25">
      <c r="A460" s="10" t="s">
        <v>546</v>
      </c>
      <c r="B460" t="s">
        <v>599</v>
      </c>
    </row>
    <row r="461" spans="1:2" ht="15" customHeight="1" x14ac:dyDescent="0.25">
      <c r="A461" s="10" t="s">
        <v>547</v>
      </c>
      <c r="B461" t="s">
        <v>599</v>
      </c>
    </row>
    <row r="462" spans="1:2" ht="15" customHeight="1" x14ac:dyDescent="0.25">
      <c r="A462" s="10" t="s">
        <v>526</v>
      </c>
      <c r="B462" t="s">
        <v>597</v>
      </c>
    </row>
    <row r="463" spans="1:2" ht="15" customHeight="1" x14ac:dyDescent="0.25">
      <c r="A463" s="10" t="s">
        <v>527</v>
      </c>
      <c r="B463" t="s">
        <v>594</v>
      </c>
    </row>
    <row r="464" spans="1:2" ht="15" customHeight="1" x14ac:dyDescent="0.25">
      <c r="A464" s="10" t="s">
        <v>548</v>
      </c>
      <c r="B464" t="s">
        <v>599</v>
      </c>
    </row>
    <row r="465" spans="1:2" ht="15" customHeight="1" x14ac:dyDescent="0.25">
      <c r="A465" s="10" t="s">
        <v>549</v>
      </c>
      <c r="B465" t="s">
        <v>599</v>
      </c>
    </row>
    <row r="466" spans="1:2" ht="15" customHeight="1" x14ac:dyDescent="0.25">
      <c r="A466" s="10" t="s">
        <v>528</v>
      </c>
      <c r="B466" t="s">
        <v>599</v>
      </c>
    </row>
    <row r="467" spans="1:2" ht="15" customHeight="1" x14ac:dyDescent="0.25">
      <c r="A467" s="10" t="s">
        <v>529</v>
      </c>
      <c r="B467" t="s">
        <v>595</v>
      </c>
    </row>
    <row r="468" spans="1:2" ht="15" customHeight="1" x14ac:dyDescent="0.25">
      <c r="A468" s="10" t="s">
        <v>530</v>
      </c>
      <c r="B468" t="s">
        <v>598</v>
      </c>
    </row>
    <row r="469" spans="1:2" ht="15" customHeight="1" x14ac:dyDescent="0.25">
      <c r="A469" s="10" t="s">
        <v>550</v>
      </c>
      <c r="B469" t="s">
        <v>599</v>
      </c>
    </row>
    <row r="470" spans="1:2" ht="15" customHeight="1" x14ac:dyDescent="0.25">
      <c r="A470" s="10" t="s">
        <v>531</v>
      </c>
      <c r="B470" t="s">
        <v>594</v>
      </c>
    </row>
    <row r="471" spans="1:2" ht="15" customHeight="1" x14ac:dyDescent="0.25">
      <c r="A471" s="10" t="s">
        <v>551</v>
      </c>
      <c r="B471" t="s">
        <v>595</v>
      </c>
    </row>
    <row r="472" spans="1:2" ht="15" customHeight="1" x14ac:dyDescent="0.25">
      <c r="A472" s="10" t="s">
        <v>532</v>
      </c>
      <c r="B472" t="s">
        <v>599</v>
      </c>
    </row>
    <row r="473" spans="1:2" ht="15" customHeight="1" x14ac:dyDescent="0.25">
      <c r="A473" s="10" t="s">
        <v>533</v>
      </c>
      <c r="B473" t="s">
        <v>594</v>
      </c>
    </row>
    <row r="474" spans="1:2" ht="15" customHeight="1" x14ac:dyDescent="0.25">
      <c r="A474" s="10" t="s">
        <v>534</v>
      </c>
      <c r="B474" t="s">
        <v>599</v>
      </c>
    </row>
    <row r="475" spans="1:2" ht="15" customHeight="1" x14ac:dyDescent="0.25">
      <c r="A475" s="10" t="s">
        <v>535</v>
      </c>
      <c r="B475" t="s">
        <v>598</v>
      </c>
    </row>
    <row r="476" spans="1:2" ht="15" customHeight="1" x14ac:dyDescent="0.25">
      <c r="A476" s="10" t="s">
        <v>552</v>
      </c>
      <c r="B476" t="s">
        <v>598</v>
      </c>
    </row>
    <row r="477" spans="1:2" ht="15" customHeight="1" x14ac:dyDescent="0.25">
      <c r="A477" s="10" t="s">
        <v>553</v>
      </c>
      <c r="B477" t="s">
        <v>595</v>
      </c>
    </row>
    <row r="478" spans="1:2" ht="15" customHeight="1" x14ac:dyDescent="0.25">
      <c r="A478" s="10" t="s">
        <v>582</v>
      </c>
      <c r="B478" t="s">
        <v>599</v>
      </c>
    </row>
    <row r="479" spans="1:2" ht="15" customHeight="1" x14ac:dyDescent="0.25">
      <c r="A479" s="10" t="s">
        <v>555</v>
      </c>
      <c r="B479" t="s">
        <v>595</v>
      </c>
    </row>
    <row r="480" spans="1:2" ht="15" customHeight="1" x14ac:dyDescent="0.25">
      <c r="A480" s="10" t="s">
        <v>556</v>
      </c>
      <c r="B480" t="s">
        <v>595</v>
      </c>
    </row>
    <row r="481" spans="1:2" ht="15" customHeight="1" x14ac:dyDescent="0.25">
      <c r="A481" s="10" t="s">
        <v>557</v>
      </c>
      <c r="B481" t="s">
        <v>595</v>
      </c>
    </row>
    <row r="482" spans="1:2" ht="15" customHeight="1" x14ac:dyDescent="0.25">
      <c r="A482" s="10" t="s">
        <v>558</v>
      </c>
      <c r="B482" t="s">
        <v>599</v>
      </c>
    </row>
    <row r="483" spans="1:2" ht="15" customHeight="1" x14ac:dyDescent="0.25">
      <c r="A483" s="10" t="s">
        <v>583</v>
      </c>
      <c r="B483" t="s">
        <v>599</v>
      </c>
    </row>
    <row r="484" spans="1:2" ht="15" customHeight="1" x14ac:dyDescent="0.25">
      <c r="A484" s="10" t="s">
        <v>584</v>
      </c>
      <c r="B484" t="s">
        <v>599</v>
      </c>
    </row>
    <row r="485" spans="1:2" ht="15" customHeight="1" x14ac:dyDescent="0.25">
      <c r="A485" s="10" t="s">
        <v>559</v>
      </c>
      <c r="B485" t="s">
        <v>599</v>
      </c>
    </row>
    <row r="486" spans="1:2" ht="15" customHeight="1" x14ac:dyDescent="0.25">
      <c r="A486" s="10" t="s">
        <v>560</v>
      </c>
      <c r="B486" t="s">
        <v>595</v>
      </c>
    </row>
    <row r="487" spans="1:2" ht="15" customHeight="1" x14ac:dyDescent="0.25">
      <c r="A487" s="10" t="s">
        <v>561</v>
      </c>
      <c r="B487" t="s">
        <v>595</v>
      </c>
    </row>
    <row r="488" spans="1:2" ht="15" customHeight="1" x14ac:dyDescent="0.25">
      <c r="A488" s="10" t="s">
        <v>585</v>
      </c>
      <c r="B488" t="s">
        <v>594</v>
      </c>
    </row>
    <row r="489" spans="1:2" ht="15" customHeight="1" x14ac:dyDescent="0.25">
      <c r="A489" s="10" t="s">
        <v>586</v>
      </c>
      <c r="B489" t="s">
        <v>599</v>
      </c>
    </row>
    <row r="490" spans="1:2" ht="15" customHeight="1" x14ac:dyDescent="0.25">
      <c r="A490" s="10" t="s">
        <v>562</v>
      </c>
      <c r="B490" t="s">
        <v>15</v>
      </c>
    </row>
    <row r="491" spans="1:2" ht="15" customHeight="1" x14ac:dyDescent="0.25">
      <c r="A491" s="10" t="s">
        <v>563</v>
      </c>
      <c r="B491" t="s">
        <v>15</v>
      </c>
    </row>
    <row r="492" spans="1:2" ht="15" customHeight="1" x14ac:dyDescent="0.25">
      <c r="A492" s="10" t="s">
        <v>191</v>
      </c>
      <c r="B492" t="s">
        <v>599</v>
      </c>
    </row>
    <row r="493" spans="1:2" ht="15" customHeight="1" x14ac:dyDescent="0.25">
      <c r="A493" s="10" t="s">
        <v>247</v>
      </c>
      <c r="B493" t="s">
        <v>599</v>
      </c>
    </row>
    <row r="494" spans="1:2" ht="15" customHeight="1" x14ac:dyDescent="0.25">
      <c r="A494" s="10" t="s">
        <v>282</v>
      </c>
      <c r="B494" t="s">
        <v>599</v>
      </c>
    </row>
    <row r="495" spans="1:2" ht="15" customHeight="1" x14ac:dyDescent="0.25">
      <c r="A495" s="10" t="s">
        <v>328</v>
      </c>
      <c r="B495" t="s">
        <v>599</v>
      </c>
    </row>
    <row r="496" spans="1:2" ht="15" customHeight="1" x14ac:dyDescent="0.25">
      <c r="A496" s="10" t="s">
        <v>375</v>
      </c>
      <c r="B496" t="s">
        <v>599</v>
      </c>
    </row>
    <row r="497" spans="1:2" ht="15" customHeight="1" x14ac:dyDescent="0.25">
      <c r="A497" s="10" t="s">
        <v>407</v>
      </c>
      <c r="B497" t="s">
        <v>599</v>
      </c>
    </row>
    <row r="498" spans="1:2" ht="15" customHeight="1" x14ac:dyDescent="0.25">
      <c r="A498" s="10" t="s">
        <v>437</v>
      </c>
      <c r="B498" t="s">
        <v>599</v>
      </c>
    </row>
    <row r="499" spans="1:2" ht="15" customHeight="1" x14ac:dyDescent="0.25">
      <c r="A499" s="10" t="s">
        <v>482</v>
      </c>
      <c r="B499" t="s">
        <v>599</v>
      </c>
    </row>
    <row r="500" spans="1:2" ht="15" customHeight="1" x14ac:dyDescent="0.25">
      <c r="A500" s="10" t="s">
        <v>536</v>
      </c>
      <c r="B500" t="s">
        <v>599</v>
      </c>
    </row>
    <row r="501" spans="1:2" ht="15" customHeight="1" x14ac:dyDescent="0.25">
      <c r="A501" s="10" t="s">
        <v>564</v>
      </c>
      <c r="B501" t="s">
        <v>595</v>
      </c>
    </row>
    <row r="502" spans="1:2" ht="15" customHeight="1" x14ac:dyDescent="0.25">
      <c r="A502" s="10" t="s">
        <v>565</v>
      </c>
      <c r="B502" t="s">
        <v>595</v>
      </c>
    </row>
    <row r="503" spans="1:2" ht="15" customHeight="1" x14ac:dyDescent="0.25">
      <c r="A503" s="10" t="s">
        <v>566</v>
      </c>
      <c r="B503" t="s">
        <v>599</v>
      </c>
    </row>
    <row r="504" spans="1:2" ht="15" customHeight="1" x14ac:dyDescent="0.25">
      <c r="A504" s="10" t="s">
        <v>567</v>
      </c>
      <c r="B504" t="s">
        <v>595</v>
      </c>
    </row>
    <row r="505" spans="1:2" ht="15" customHeight="1" x14ac:dyDescent="0.25">
      <c r="A505" s="10" t="s">
        <v>568</v>
      </c>
      <c r="B505" t="s">
        <v>599</v>
      </c>
    </row>
    <row r="506" spans="1:2" ht="15" customHeight="1" x14ac:dyDescent="0.25">
      <c r="A506" s="10" t="s">
        <v>569</v>
      </c>
      <c r="B506" t="s">
        <v>595</v>
      </c>
    </row>
    <row r="507" spans="1:2" ht="15" customHeight="1" x14ac:dyDescent="0.25">
      <c r="A507" s="10" t="s">
        <v>572</v>
      </c>
      <c r="B507" t="s">
        <v>599</v>
      </c>
    </row>
    <row r="508" spans="1:2" ht="15" customHeight="1" x14ac:dyDescent="0.25">
      <c r="A508" s="10" t="s">
        <v>570</v>
      </c>
      <c r="B508" t="s">
        <v>599</v>
      </c>
    </row>
    <row r="509" spans="1:2" ht="15" customHeight="1" x14ac:dyDescent="0.25">
      <c r="A509" s="10" t="s">
        <v>571</v>
      </c>
      <c r="B509" t="s">
        <v>599</v>
      </c>
    </row>
    <row r="510" spans="1:2" ht="15" customHeight="1" x14ac:dyDescent="0.25">
      <c r="A510" s="10" t="s">
        <v>573</v>
      </c>
      <c r="B510" t="s">
        <v>595</v>
      </c>
    </row>
    <row r="511" spans="1:2" ht="15" customHeight="1" x14ac:dyDescent="0.25">
      <c r="A511" s="10" t="s">
        <v>574</v>
      </c>
      <c r="B511" t="s">
        <v>595</v>
      </c>
    </row>
    <row r="512" spans="1:2" ht="15" customHeight="1" x14ac:dyDescent="0.25">
      <c r="A512" s="10" t="s">
        <v>587</v>
      </c>
      <c r="B512" t="s">
        <v>599</v>
      </c>
    </row>
    <row r="513" spans="1:2" ht="15" customHeight="1" x14ac:dyDescent="0.25">
      <c r="A513" s="10" t="s">
        <v>588</v>
      </c>
      <c r="B513" t="s">
        <v>595</v>
      </c>
    </row>
    <row r="514" spans="1:2" ht="15" customHeight="1" x14ac:dyDescent="0.25">
      <c r="A514" s="10" t="s">
        <v>589</v>
      </c>
      <c r="B514" t="s">
        <v>595</v>
      </c>
    </row>
    <row r="515" spans="1:2" ht="15" customHeight="1" x14ac:dyDescent="0.25">
      <c r="A515" s="10" t="s">
        <v>590</v>
      </c>
      <c r="B515" t="s">
        <v>599</v>
      </c>
    </row>
    <row r="516" spans="1:2" ht="15" customHeight="1" x14ac:dyDescent="0.25">
      <c r="A516" s="10" t="s">
        <v>575</v>
      </c>
      <c r="B516" t="s">
        <v>597</v>
      </c>
    </row>
    <row r="517" spans="1:2" ht="15" customHeight="1" x14ac:dyDescent="0.25">
      <c r="A517" s="10" t="s">
        <v>576</v>
      </c>
      <c r="B517" t="s">
        <v>594</v>
      </c>
    </row>
    <row r="518" spans="1:2" ht="15" customHeight="1" x14ac:dyDescent="0.25">
      <c r="A518" s="10" t="s">
        <v>577</v>
      </c>
      <c r="B518" t="s">
        <v>598</v>
      </c>
    </row>
    <row r="519" spans="1:2" ht="15" customHeight="1" x14ac:dyDescent="0.25">
      <c r="A519" s="10" t="s">
        <v>578</v>
      </c>
      <c r="B519" t="s">
        <v>594</v>
      </c>
    </row>
    <row r="520" spans="1:2" ht="15" customHeight="1" x14ac:dyDescent="0.25">
      <c r="A520" s="10" t="s">
        <v>591</v>
      </c>
      <c r="B520" t="s">
        <v>599</v>
      </c>
    </row>
    <row r="521" spans="1:2" ht="15" customHeight="1" x14ac:dyDescent="0.25">
      <c r="A521" s="10" t="s">
        <v>579</v>
      </c>
      <c r="B521" t="s">
        <v>595</v>
      </c>
    </row>
    <row r="522" spans="1:2" ht="15" customHeight="1" x14ac:dyDescent="0.25">
      <c r="A522" s="10" t="s">
        <v>580</v>
      </c>
      <c r="B522" t="s">
        <v>599</v>
      </c>
    </row>
    <row r="523" spans="1:2" ht="15" customHeight="1" x14ac:dyDescent="0.25">
      <c r="A523" s="10" t="s">
        <v>592</v>
      </c>
      <c r="B523" t="s">
        <v>595</v>
      </c>
    </row>
    <row r="524" spans="1:2" ht="15" customHeight="1" x14ac:dyDescent="0.25">
      <c r="A524" s="10" t="s">
        <v>283</v>
      </c>
      <c r="B524" t="s">
        <v>599</v>
      </c>
    </row>
    <row r="525" spans="1:2" ht="15" customHeight="1" x14ac:dyDescent="0.25">
      <c r="A525" s="10" t="s">
        <v>329</v>
      </c>
      <c r="B525" t="s">
        <v>599</v>
      </c>
    </row>
    <row r="526" spans="1:2" ht="15" customHeight="1" x14ac:dyDescent="0.25">
      <c r="A526" s="10" t="s">
        <v>376</v>
      </c>
      <c r="B526" t="s">
        <v>599</v>
      </c>
    </row>
    <row r="527" spans="1:2" ht="15" customHeight="1" x14ac:dyDescent="0.25">
      <c r="A527" s="10" t="s">
        <v>408</v>
      </c>
      <c r="B527" t="s">
        <v>599</v>
      </c>
    </row>
    <row r="528" spans="1:2" ht="15" customHeight="1" x14ac:dyDescent="0.25">
      <c r="A528" s="10" t="s">
        <v>438</v>
      </c>
      <c r="B528" t="s">
        <v>599</v>
      </c>
    </row>
    <row r="529" spans="1:2" ht="15" customHeight="1" x14ac:dyDescent="0.25">
      <c r="A529" s="10" t="s">
        <v>483</v>
      </c>
      <c r="B529" t="s">
        <v>599</v>
      </c>
    </row>
    <row r="530" spans="1:2" ht="15" customHeight="1" x14ac:dyDescent="0.25">
      <c r="A530" s="10" t="s">
        <v>537</v>
      </c>
      <c r="B530" t="s">
        <v>599</v>
      </c>
    </row>
    <row r="531" spans="1:2" ht="15" customHeight="1" x14ac:dyDescent="0.25">
      <c r="A531" s="10" t="s">
        <v>581</v>
      </c>
      <c r="B531" t="s">
        <v>599</v>
      </c>
    </row>
    <row r="532" spans="1:2" ht="15" customHeight="1" x14ac:dyDescent="0.25">
      <c r="A532" s="10" t="s">
        <v>618</v>
      </c>
      <c r="B532" t="s">
        <v>595</v>
      </c>
    </row>
    <row r="533" spans="1:2" ht="15" customHeight="1" x14ac:dyDescent="0.25">
      <c r="A533" s="10" t="s">
        <v>619</v>
      </c>
      <c r="B533" t="s">
        <v>599</v>
      </c>
    </row>
    <row r="534" spans="1:2" ht="15" customHeight="1" x14ac:dyDescent="0.25">
      <c r="A534" s="10" t="s">
        <v>620</v>
      </c>
      <c r="B534" t="s">
        <v>595</v>
      </c>
    </row>
    <row r="535" spans="1:2" ht="15" customHeight="1" x14ac:dyDescent="0.25">
      <c r="A535" s="10" t="s">
        <v>621</v>
      </c>
      <c r="B535" t="s">
        <v>595</v>
      </c>
    </row>
    <row r="536" spans="1:2" ht="15" customHeight="1" x14ac:dyDescent="0.25">
      <c r="A536" s="10" t="s">
        <v>622</v>
      </c>
      <c r="B536" t="s">
        <v>599</v>
      </c>
    </row>
    <row r="537" spans="1:2" ht="15" customHeight="1" x14ac:dyDescent="0.25">
      <c r="A537" s="10" t="s">
        <v>623</v>
      </c>
      <c r="B537" t="s">
        <v>599</v>
      </c>
    </row>
    <row r="538" spans="1:2" ht="15" customHeight="1" x14ac:dyDescent="0.25">
      <c r="A538" s="10" t="s">
        <v>624</v>
      </c>
      <c r="B538" t="s">
        <v>595</v>
      </c>
    </row>
    <row r="539" spans="1:2" ht="15" customHeight="1" x14ac:dyDescent="0.25">
      <c r="A539" s="10" t="s">
        <v>625</v>
      </c>
      <c r="B539" t="s">
        <v>595</v>
      </c>
    </row>
    <row r="540" spans="1:2" ht="15" customHeight="1" x14ac:dyDescent="0.25">
      <c r="A540" s="10" t="s">
        <v>626</v>
      </c>
      <c r="B540" t="s">
        <v>594</v>
      </c>
    </row>
    <row r="541" spans="1:2" ht="15" customHeight="1" x14ac:dyDescent="0.25">
      <c r="A541" s="10" t="s">
        <v>627</v>
      </c>
      <c r="B541" t="s">
        <v>599</v>
      </c>
    </row>
    <row r="542" spans="1:2" ht="15" customHeight="1" x14ac:dyDescent="0.25">
      <c r="A542" s="10" t="s">
        <v>628</v>
      </c>
      <c r="B542" t="s">
        <v>603</v>
      </c>
    </row>
    <row r="543" spans="1:2" ht="15" customHeight="1" x14ac:dyDescent="0.25">
      <c r="A543" s="10" t="s">
        <v>629</v>
      </c>
      <c r="B543" t="s">
        <v>603</v>
      </c>
    </row>
    <row r="544" spans="1:2" ht="15" customHeight="1" x14ac:dyDescent="0.25">
      <c r="A544" s="10" t="s">
        <v>630</v>
      </c>
      <c r="B544" t="s">
        <v>603</v>
      </c>
    </row>
    <row r="545" spans="1:2" ht="15" customHeight="1" x14ac:dyDescent="0.25">
      <c r="A545" s="10" t="s">
        <v>631</v>
      </c>
      <c r="B545" t="s">
        <v>599</v>
      </c>
    </row>
    <row r="546" spans="1:2" ht="15" customHeight="1" x14ac:dyDescent="0.25">
      <c r="A546" s="10" t="s">
        <v>632</v>
      </c>
      <c r="B546" t="s">
        <v>599</v>
      </c>
    </row>
    <row r="547" spans="1:2" ht="15" customHeight="1" x14ac:dyDescent="0.25">
      <c r="A547" s="10" t="s">
        <v>633</v>
      </c>
      <c r="B547" t="s">
        <v>599</v>
      </c>
    </row>
    <row r="548" spans="1:2" ht="15" customHeight="1" x14ac:dyDescent="0.25">
      <c r="A548" s="10" t="s">
        <v>634</v>
      </c>
      <c r="B548" t="s">
        <v>599</v>
      </c>
    </row>
    <row r="549" spans="1:2" ht="15" customHeight="1" x14ac:dyDescent="0.25">
      <c r="A549" s="10" t="s">
        <v>635</v>
      </c>
      <c r="B549" t="s">
        <v>599</v>
      </c>
    </row>
    <row r="550" spans="1:2" ht="15" customHeight="1" x14ac:dyDescent="0.25">
      <c r="A550" s="10" t="s">
        <v>636</v>
      </c>
      <c r="B550" t="s">
        <v>599</v>
      </c>
    </row>
    <row r="551" spans="1:2" ht="15" customHeight="1" x14ac:dyDescent="0.25">
      <c r="A551" s="10" t="s">
        <v>637</v>
      </c>
      <c r="B551" t="s">
        <v>599</v>
      </c>
    </row>
    <row r="552" spans="1:2" ht="15" customHeight="1" x14ac:dyDescent="0.25">
      <c r="A552" s="10" t="s">
        <v>638</v>
      </c>
      <c r="B552" t="s">
        <v>599</v>
      </c>
    </row>
    <row r="553" spans="1:2" ht="15" customHeight="1" x14ac:dyDescent="0.25">
      <c r="A553" s="10" t="s">
        <v>639</v>
      </c>
      <c r="B553" t="s">
        <v>599</v>
      </c>
    </row>
    <row r="554" spans="1:2" ht="15" customHeight="1" x14ac:dyDescent="0.25">
      <c r="A554" s="10" t="s">
        <v>640</v>
      </c>
      <c r="B554" t="s">
        <v>15</v>
      </c>
    </row>
    <row r="555" spans="1:2" ht="15" customHeight="1" x14ac:dyDescent="0.25">
      <c r="A555" s="10" t="s">
        <v>641</v>
      </c>
      <c r="B555" t="s">
        <v>599</v>
      </c>
    </row>
    <row r="556" spans="1:2" ht="15" customHeight="1" x14ac:dyDescent="0.25">
      <c r="A556" s="10" t="s">
        <v>642</v>
      </c>
      <c r="B556" t="s">
        <v>599</v>
      </c>
    </row>
    <row r="557" spans="1:2" ht="15" customHeight="1" x14ac:dyDescent="0.25">
      <c r="A557" s="10" t="s">
        <v>643</v>
      </c>
      <c r="B557" t="s">
        <v>599</v>
      </c>
    </row>
    <row r="558" spans="1:2" ht="15" customHeight="1" x14ac:dyDescent="0.25">
      <c r="A558" s="10" t="s">
        <v>644</v>
      </c>
      <c r="B558" t="s">
        <v>599</v>
      </c>
    </row>
    <row r="559" spans="1:2" ht="15" customHeight="1" x14ac:dyDescent="0.25">
      <c r="A559" s="10" t="s">
        <v>645</v>
      </c>
      <c r="B559" t="s">
        <v>595</v>
      </c>
    </row>
    <row r="560" spans="1:2" ht="15" customHeight="1" x14ac:dyDescent="0.25">
      <c r="A560" s="10" t="s">
        <v>646</v>
      </c>
      <c r="B560" t="s">
        <v>597</v>
      </c>
    </row>
    <row r="561" spans="1:2" ht="15" customHeight="1" x14ac:dyDescent="0.25">
      <c r="A561" s="10" t="s">
        <v>647</v>
      </c>
      <c r="B561" t="s">
        <v>599</v>
      </c>
    </row>
    <row r="562" spans="1:2" ht="15" customHeight="1" x14ac:dyDescent="0.25">
      <c r="A562" s="10" t="s">
        <v>648</v>
      </c>
      <c r="B562" t="s">
        <v>15</v>
      </c>
    </row>
    <row r="563" spans="1:2" ht="15" customHeight="1" x14ac:dyDescent="0.25">
      <c r="A563" s="10" t="s">
        <v>649</v>
      </c>
      <c r="B563" t="s">
        <v>595</v>
      </c>
    </row>
    <row r="564" spans="1:2" ht="15" customHeight="1" x14ac:dyDescent="0.25">
      <c r="A564" s="10" t="s">
        <v>650</v>
      </c>
      <c r="B564" t="s">
        <v>599</v>
      </c>
    </row>
    <row r="565" spans="1:2" ht="15" customHeight="1" x14ac:dyDescent="0.25">
      <c r="A565" s="10" t="s">
        <v>651</v>
      </c>
      <c r="B565" t="s">
        <v>599</v>
      </c>
    </row>
    <row r="566" spans="1:2" ht="15" customHeight="1" x14ac:dyDescent="0.25">
      <c r="A566" s="10" t="s">
        <v>652</v>
      </c>
      <c r="B566" t="s">
        <v>599</v>
      </c>
    </row>
    <row r="567" spans="1:2" ht="15" customHeight="1" x14ac:dyDescent="0.25">
      <c r="A567" s="10" t="s">
        <v>653</v>
      </c>
      <c r="B567" t="s">
        <v>599</v>
      </c>
    </row>
    <row r="568" spans="1:2" ht="15" customHeight="1" x14ac:dyDescent="0.25">
      <c r="A568" s="10" t="s">
        <v>654</v>
      </c>
      <c r="B568" t="s">
        <v>595</v>
      </c>
    </row>
    <row r="569" spans="1:2" ht="15" customHeight="1" x14ac:dyDescent="0.25">
      <c r="A569" s="10" t="s">
        <v>655</v>
      </c>
      <c r="B569" t="s">
        <v>15</v>
      </c>
    </row>
    <row r="570" spans="1:2" ht="15" customHeight="1" x14ac:dyDescent="0.25">
      <c r="A570" s="10" t="s">
        <v>656</v>
      </c>
      <c r="B570" t="s">
        <v>595</v>
      </c>
    </row>
    <row r="571" spans="1:2" ht="15" customHeight="1" x14ac:dyDescent="0.25">
      <c r="A571" s="10" t="s">
        <v>657</v>
      </c>
      <c r="B571" t="s">
        <v>594</v>
      </c>
    </row>
    <row r="572" spans="1:2" ht="15" customHeight="1" x14ac:dyDescent="0.25">
      <c r="A572" s="10" t="s">
        <v>658</v>
      </c>
      <c r="B572" t="s">
        <v>595</v>
      </c>
    </row>
    <row r="573" spans="1:2" ht="15" customHeight="1" x14ac:dyDescent="0.25">
      <c r="A573" s="10" t="s">
        <v>659</v>
      </c>
      <c r="B573" t="s">
        <v>596</v>
      </c>
    </row>
    <row r="574" spans="1:2" ht="15" customHeight="1" x14ac:dyDescent="0.25">
      <c r="A574" s="10" t="s">
        <v>660</v>
      </c>
      <c r="B574" t="s">
        <v>597</v>
      </c>
    </row>
    <row r="575" spans="1:2" ht="15" customHeight="1" x14ac:dyDescent="0.25">
      <c r="A575" s="10" t="s">
        <v>661</v>
      </c>
      <c r="B575" t="s">
        <v>598</v>
      </c>
    </row>
    <row r="576" spans="1:2" ht="15" customHeight="1" x14ac:dyDescent="0.25">
      <c r="A576" s="10" t="s">
        <v>663</v>
      </c>
      <c r="B576" t="s">
        <v>597</v>
      </c>
    </row>
    <row r="577" spans="1:2" ht="15" customHeight="1" x14ac:dyDescent="0.25">
      <c r="A577" s="10" t="s">
        <v>664</v>
      </c>
      <c r="B577" t="s">
        <v>595</v>
      </c>
    </row>
    <row r="578" spans="1:2" ht="15" customHeight="1" x14ac:dyDescent="0.25">
      <c r="A578" s="10" t="s">
        <v>665</v>
      </c>
      <c r="B578" t="s">
        <v>595</v>
      </c>
    </row>
    <row r="579" spans="1:2" ht="15" customHeight="1" x14ac:dyDescent="0.25">
      <c r="A579" s="10" t="s">
        <v>666</v>
      </c>
      <c r="B579" t="s">
        <v>595</v>
      </c>
    </row>
    <row r="580" spans="1:2" ht="15" customHeight="1" x14ac:dyDescent="0.25">
      <c r="A580" s="10" t="s">
        <v>667</v>
      </c>
      <c r="B580" t="s">
        <v>603</v>
      </c>
    </row>
    <row r="581" spans="1:2" ht="15" customHeight="1" x14ac:dyDescent="0.25">
      <c r="A581" s="10" t="s">
        <v>668</v>
      </c>
      <c r="B581" t="s">
        <v>603</v>
      </c>
    </row>
    <row r="582" spans="1:2" ht="15" customHeight="1" x14ac:dyDescent="0.25">
      <c r="A582" s="10" t="s">
        <v>669</v>
      </c>
      <c r="B582" t="s">
        <v>15</v>
      </c>
    </row>
    <row r="583" spans="1:2" ht="15" customHeight="1" x14ac:dyDescent="0.25">
      <c r="A583" s="10" t="s">
        <v>670</v>
      </c>
      <c r="B583" t="s">
        <v>15</v>
      </c>
    </row>
    <row r="584" spans="1:2" ht="15" customHeight="1" x14ac:dyDescent="0.25">
      <c r="A584" s="10" t="s">
        <v>671</v>
      </c>
      <c r="B584" t="s">
        <v>598</v>
      </c>
    </row>
    <row r="585" spans="1:2" ht="15" customHeight="1" x14ac:dyDescent="0.25">
      <c r="A585" s="10" t="s">
        <v>672</v>
      </c>
      <c r="B585" t="s">
        <v>598</v>
      </c>
    </row>
    <row r="586" spans="1:2" ht="15" customHeight="1" x14ac:dyDescent="0.25">
      <c r="A586" s="10" t="s">
        <v>673</v>
      </c>
      <c r="B586" t="s">
        <v>598</v>
      </c>
    </row>
    <row r="587" spans="1:2" ht="15" customHeight="1" x14ac:dyDescent="0.25">
      <c r="A587" s="10" t="s">
        <v>674</v>
      </c>
      <c r="B587" t="s">
        <v>598</v>
      </c>
    </row>
    <row r="588" spans="1:2" ht="15" customHeight="1" x14ac:dyDescent="0.25">
      <c r="A588" s="10" t="s">
        <v>675</v>
      </c>
      <c r="B588" t="s">
        <v>603</v>
      </c>
    </row>
    <row r="589" spans="1:2" ht="15" customHeight="1" x14ac:dyDescent="0.25">
      <c r="A589" s="10" t="s">
        <v>676</v>
      </c>
      <c r="B589" t="s">
        <v>599</v>
      </c>
    </row>
    <row r="590" spans="1:2" ht="15" customHeight="1" x14ac:dyDescent="0.25">
      <c r="A590" s="10" t="s">
        <v>677</v>
      </c>
      <c r="B590" t="s">
        <v>599</v>
      </c>
    </row>
    <row r="591" spans="1:2" ht="15" customHeight="1" x14ac:dyDescent="0.25">
      <c r="A591" s="10" t="s">
        <v>678</v>
      </c>
      <c r="B591" t="s">
        <v>599</v>
      </c>
    </row>
    <row r="592" spans="1:2" ht="15" customHeight="1" x14ac:dyDescent="0.25">
      <c r="A592" s="10" t="s">
        <v>679</v>
      </c>
      <c r="B592" t="s">
        <v>599</v>
      </c>
    </row>
    <row r="593" spans="1:2" ht="15" customHeight="1" x14ac:dyDescent="0.25">
      <c r="A593" s="10" t="s">
        <v>680</v>
      </c>
      <c r="B593" t="s">
        <v>594</v>
      </c>
    </row>
    <row r="594" spans="1:2" ht="15" customHeight="1" x14ac:dyDescent="0.25">
      <c r="A594" s="10" t="s">
        <v>681</v>
      </c>
      <c r="B594" t="s">
        <v>594</v>
      </c>
    </row>
    <row r="595" spans="1:2" ht="15" customHeight="1" x14ac:dyDescent="0.25">
      <c r="A595" s="10" t="s">
        <v>682</v>
      </c>
      <c r="B595" t="s">
        <v>597</v>
      </c>
    </row>
    <row r="596" spans="1:2" ht="15" customHeight="1" x14ac:dyDescent="0.25">
      <c r="A596" s="10" t="s">
        <v>683</v>
      </c>
      <c r="B596" t="s">
        <v>595</v>
      </c>
    </row>
    <row r="597" spans="1:2" ht="15" customHeight="1" x14ac:dyDescent="0.25"/>
    <row r="598" spans="1:2" ht="15" customHeight="1" x14ac:dyDescent="0.25"/>
    <row r="599" spans="1:2" ht="15" customHeight="1" x14ac:dyDescent="0.25"/>
    <row r="600" spans="1:2" ht="15" customHeight="1" x14ac:dyDescent="0.25"/>
    <row r="601" spans="1:2" ht="15" customHeight="1" x14ac:dyDescent="0.25"/>
    <row r="602" spans="1:2" ht="15" customHeight="1" x14ac:dyDescent="0.25"/>
    <row r="603" spans="1:2" ht="15" customHeight="1" x14ac:dyDescent="0.25"/>
    <row r="604" spans="1:2" ht="15" customHeight="1" x14ac:dyDescent="0.25"/>
    <row r="605" spans="1:2" ht="15" customHeight="1" x14ac:dyDescent="0.25"/>
    <row r="606" spans="1:2" ht="15" customHeight="1" x14ac:dyDescent="0.25"/>
    <row r="607" spans="1:2" ht="15" customHeight="1" x14ac:dyDescent="0.25"/>
    <row r="608" spans="1:2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</sheetData>
  <autoFilter ref="A1:B596" xr:uid="{18B3191D-8FAD-4E34-9F22-EEEED8EE04DF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3218-DDAD-4214-94F3-A65F713B8E0A}">
  <dimension ref="B5:P27"/>
  <sheetViews>
    <sheetView workbookViewId="0">
      <selection activeCell="P26" sqref="P26"/>
    </sheetView>
  </sheetViews>
  <sheetFormatPr defaultRowHeight="15" x14ac:dyDescent="0.25"/>
  <cols>
    <col min="3" max="4" width="13.28515625" bestFit="1" customWidth="1"/>
    <col min="5" max="8" width="12.140625" bestFit="1" customWidth="1"/>
    <col min="9" max="9" width="13.28515625" bestFit="1" customWidth="1"/>
    <col min="10" max="10" width="10.5703125" bestFit="1" customWidth="1"/>
    <col min="11" max="11" width="12.140625" bestFit="1" customWidth="1"/>
    <col min="12" max="12" width="10.5703125" bestFit="1" customWidth="1"/>
    <col min="13" max="13" width="12.140625" bestFit="1" customWidth="1"/>
    <col min="14" max="14" width="14.28515625" bestFit="1" customWidth="1"/>
    <col min="16" max="16" width="10.7109375" bestFit="1" customWidth="1"/>
  </cols>
  <sheetData>
    <row r="5" spans="2:16" x14ac:dyDescent="0.25">
      <c r="B5" t="s">
        <v>688</v>
      </c>
      <c r="C5" t="s">
        <v>594</v>
      </c>
      <c r="D5" t="s">
        <v>595</v>
      </c>
      <c r="E5" t="s">
        <v>596</v>
      </c>
      <c r="F5" t="s">
        <v>15</v>
      </c>
      <c r="G5" t="s">
        <v>597</v>
      </c>
      <c r="H5" t="s">
        <v>598</v>
      </c>
      <c r="I5" t="s">
        <v>599</v>
      </c>
      <c r="J5" t="s">
        <v>600</v>
      </c>
      <c r="K5" t="s">
        <v>601</v>
      </c>
      <c r="L5" t="s">
        <v>602</v>
      </c>
      <c r="M5" t="s">
        <v>603</v>
      </c>
      <c r="N5" t="s">
        <v>3</v>
      </c>
      <c r="P5" t="s">
        <v>709</v>
      </c>
    </row>
    <row r="6" spans="2:16" x14ac:dyDescent="0.25">
      <c r="B6" s="8" t="s">
        <v>617</v>
      </c>
      <c r="C6" s="1">
        <f>SUMIFS('Custos Cartão'!$F:$F,'Custos Cartão'!$E:$E,Análises!C$5,'Custos Cartão'!$C:$C,Análises!$B6)</f>
        <v>1541.3700000000003</v>
      </c>
      <c r="D6" s="1">
        <f>SUMIFS('Custos Cartão'!$F:$F,'Custos Cartão'!$E:$E,Análises!D$5,'Custos Cartão'!$C:$C,Análises!$B6)</f>
        <v>2035.3800000000003</v>
      </c>
      <c r="E6" s="1">
        <f>SUMIFS('Custos Cartão'!$F:$F,'Custos Cartão'!$E:$E,Análises!E$5,'Custos Cartão'!$C:$C,Análises!$B6)</f>
        <v>0</v>
      </c>
      <c r="F6" s="1">
        <f>SUMIFS('Custos Cartão'!$F:$F,'Custos Cartão'!$E:$E,Análises!F$5,'Custos Cartão'!$C:$C,Análises!$B6)</f>
        <v>240</v>
      </c>
      <c r="G6" s="1">
        <f>SUMIFS('Custos Cartão'!$F:$F,'Custos Cartão'!$E:$E,Análises!G$5,'Custos Cartão'!$C:$C,Análises!$B6)</f>
        <v>447.54999999999995</v>
      </c>
      <c r="H6" s="1">
        <f>SUMIFS('Custos Cartão'!$F:$F,'Custos Cartão'!$E:$E,Análises!H$5,'Custos Cartão'!$C:$C,Análises!$B6)</f>
        <v>581.42000000000007</v>
      </c>
      <c r="I6" s="1">
        <f>SUMIFS('Custos Cartão'!$F:$F,'Custos Cartão'!$E:$E,Análises!I$5,'Custos Cartão'!$C:$C,Análises!$B6)</f>
        <v>1820.6000000000001</v>
      </c>
      <c r="J6" s="1">
        <f>SUMIFS('Custos Cartão'!$F:$F,'Custos Cartão'!$E:$E,Análises!J$5,'Custos Cartão'!$C:$C,Análises!$B6)</f>
        <v>0</v>
      </c>
      <c r="K6" s="1">
        <f>SUMIFS('Custos Cartão'!$F:$F,'Custos Cartão'!$E:$E,Análises!K$5,'Custos Cartão'!$C:$C,Análises!$B6)</f>
        <v>139.80000000000001</v>
      </c>
      <c r="L6" s="1">
        <f>SUMIFS('Custos Cartão'!$F:$F,'Custos Cartão'!$E:$E,Análises!L$5,'Custos Cartão'!$C:$C,Análises!$B6)</f>
        <v>55.9</v>
      </c>
      <c r="M6" s="1">
        <f>SUMIFS('Custos Cartão'!$F:$F,'Custos Cartão'!$E:$E,Análises!M$5,'Custos Cartão'!$C:$C,Análises!$B6)</f>
        <v>0</v>
      </c>
      <c r="N6" s="2">
        <f>SUM(C6:M6)</f>
        <v>6862.0200000000013</v>
      </c>
      <c r="P6" s="22">
        <v>30</v>
      </c>
    </row>
    <row r="7" spans="2:16" x14ac:dyDescent="0.25">
      <c r="B7" s="8" t="s">
        <v>616</v>
      </c>
      <c r="C7" s="1">
        <f>SUMIFS('Custos Cartão'!$F:$F,'Custos Cartão'!$E:$E,Análises!C$5,'Custos Cartão'!$C:$C,Análises!$B7)</f>
        <v>1888.0100000000004</v>
      </c>
      <c r="D7" s="1">
        <f>SUMIFS('Custos Cartão'!$F:$F,'Custos Cartão'!$E:$E,Análises!D$5,'Custos Cartão'!$C:$C,Análises!$B7)</f>
        <v>2603.4800000000005</v>
      </c>
      <c r="E7" s="1">
        <f>SUMIFS('Custos Cartão'!$F:$F,'Custos Cartão'!$E:$E,Análises!E$5,'Custos Cartão'!$C:$C,Análises!$B7)</f>
        <v>0</v>
      </c>
      <c r="F7" s="1">
        <f>SUMIFS('Custos Cartão'!$F:$F,'Custos Cartão'!$E:$E,Análises!F$5,'Custos Cartão'!$C:$C,Análises!$B7)</f>
        <v>1371.68</v>
      </c>
      <c r="G7" s="1">
        <f>SUMIFS('Custos Cartão'!$F:$F,'Custos Cartão'!$E:$E,Análises!G$5,'Custos Cartão'!$C:$C,Análises!$B7)</f>
        <v>75.75</v>
      </c>
      <c r="H7" s="1">
        <f>SUMIFS('Custos Cartão'!$F:$F,'Custos Cartão'!$E:$E,Análises!H$5,'Custos Cartão'!$C:$C,Análises!$B7)</f>
        <v>368.35</v>
      </c>
      <c r="I7" s="1">
        <f>SUMIFS('Custos Cartão'!$F:$F,'Custos Cartão'!$E:$E,Análises!I$5,'Custos Cartão'!$C:$C,Análises!$B7)</f>
        <v>3512.829999999999</v>
      </c>
      <c r="J7" s="1">
        <f>SUMIFS('Custos Cartão'!$F:$F,'Custos Cartão'!$E:$E,Análises!J$5,'Custos Cartão'!$C:$C,Análises!$B7)</f>
        <v>0</v>
      </c>
      <c r="K7" s="1">
        <f>SUMIFS('Custos Cartão'!$F:$F,'Custos Cartão'!$E:$E,Análises!K$5,'Custos Cartão'!$C:$C,Análises!$B7)</f>
        <v>139.80000000000001</v>
      </c>
      <c r="L7" s="1">
        <f>SUMIFS('Custos Cartão'!$F:$F,'Custos Cartão'!$E:$E,Análises!L$5,'Custos Cartão'!$C:$C,Análises!$B7)</f>
        <v>55.9</v>
      </c>
      <c r="M7" s="1">
        <f>SUMIFS('Custos Cartão'!$F:$F,'Custos Cartão'!$E:$E,Análises!M$5,'Custos Cartão'!$C:$C,Análises!$B7)</f>
        <v>0</v>
      </c>
      <c r="N7" s="2">
        <f>SUM(C7:M7)</f>
        <v>10015.799999999999</v>
      </c>
      <c r="P7">
        <v>31</v>
      </c>
    </row>
    <row r="8" spans="2:16" x14ac:dyDescent="0.25">
      <c r="B8" s="8" t="s">
        <v>615</v>
      </c>
      <c r="C8" s="1">
        <f>SUMIFS('Custos Cartão'!$F:$F,'Custos Cartão'!$E:$E,Análises!C$5,'Custos Cartão'!$C:$C,Análises!$B8)</f>
        <v>1587.69</v>
      </c>
      <c r="D8" s="1">
        <f>SUMIFS('Custos Cartão'!$F:$F,'Custos Cartão'!$E:$E,Análises!D$5,'Custos Cartão'!$C:$C,Análises!$B8)</f>
        <v>1569.8000000000002</v>
      </c>
      <c r="E8" s="1">
        <f>SUMIFS('Custos Cartão'!$F:$F,'Custos Cartão'!$E:$E,Análises!E$5,'Custos Cartão'!$C:$C,Análises!$B8)</f>
        <v>0</v>
      </c>
      <c r="F8" s="1">
        <f>SUMIFS('Custos Cartão'!$F:$F,'Custos Cartão'!$E:$E,Análises!F$5,'Custos Cartão'!$C:$C,Análises!$B8)</f>
        <v>0</v>
      </c>
      <c r="G8" s="1">
        <f>SUMIFS('Custos Cartão'!$F:$F,'Custos Cartão'!$E:$E,Análises!G$5,'Custos Cartão'!$C:$C,Análises!$B8)</f>
        <v>25.700000000000003</v>
      </c>
      <c r="H8" s="1">
        <f>SUMIFS('Custos Cartão'!$F:$F,'Custos Cartão'!$E:$E,Análises!H$5,'Custos Cartão'!$C:$C,Análises!$B8)</f>
        <v>943.0200000000001</v>
      </c>
      <c r="I8" s="1">
        <f>SUMIFS('Custos Cartão'!$F:$F,'Custos Cartão'!$E:$E,Análises!I$5,'Custos Cartão'!$C:$C,Análises!$B8)</f>
        <v>4277.62</v>
      </c>
      <c r="J8" s="1">
        <f>SUMIFS('Custos Cartão'!$F:$F,'Custos Cartão'!$E:$E,Análises!J$5,'Custos Cartão'!$C:$C,Análises!$B8)</f>
        <v>0</v>
      </c>
      <c r="K8" s="1">
        <f>SUMIFS('Custos Cartão'!$F:$F,'Custos Cartão'!$E:$E,Análises!K$5,'Custos Cartão'!$C:$C,Análises!$B8)</f>
        <v>139.80000000000001</v>
      </c>
      <c r="L8" s="1">
        <f>SUMIFS('Custos Cartão'!$F:$F,'Custos Cartão'!$E:$E,Análises!L$5,'Custos Cartão'!$C:$C,Análises!$B8)</f>
        <v>55.9</v>
      </c>
      <c r="M8" s="1">
        <f>SUMIFS('Custos Cartão'!$F:$F,'Custos Cartão'!$E:$E,Análises!M$5,'Custos Cartão'!$C:$C,Análises!$B8)</f>
        <v>85</v>
      </c>
      <c r="N8" s="2">
        <f>SUM(C8:M8)</f>
        <v>8684.5299999999988</v>
      </c>
      <c r="P8">
        <v>31</v>
      </c>
    </row>
    <row r="9" spans="2:16" x14ac:dyDescent="0.25">
      <c r="B9" s="8" t="s">
        <v>614</v>
      </c>
      <c r="C9" s="1">
        <f>SUMIFS('Custos Cartão'!$F:$F,'Custos Cartão'!$E:$E,Análises!C$5,'Custos Cartão'!$C:$C,Análises!$B9)</f>
        <v>1015.02</v>
      </c>
      <c r="D9" s="1">
        <f>SUMIFS('Custos Cartão'!$F:$F,'Custos Cartão'!$E:$E,Análises!D$5,'Custos Cartão'!$C:$C,Análises!$B9)</f>
        <v>1554.92</v>
      </c>
      <c r="E9" s="1">
        <f>SUMIFS('Custos Cartão'!$F:$F,'Custos Cartão'!$E:$E,Análises!E$5,'Custos Cartão'!$C:$C,Análises!$B9)</f>
        <v>0</v>
      </c>
      <c r="F9" s="1">
        <f>SUMIFS('Custos Cartão'!$F:$F,'Custos Cartão'!$E:$E,Análises!F$5,'Custos Cartão'!$C:$C,Análises!$B9)</f>
        <v>0</v>
      </c>
      <c r="G9" s="1">
        <f>SUMIFS('Custos Cartão'!$F:$F,'Custos Cartão'!$E:$E,Análises!G$5,'Custos Cartão'!$C:$C,Análises!$B9)</f>
        <v>35.97</v>
      </c>
      <c r="H9" s="1">
        <f>SUMIFS('Custos Cartão'!$F:$F,'Custos Cartão'!$E:$E,Análises!H$5,'Custos Cartão'!$C:$C,Análises!$B9)</f>
        <v>539.69000000000005</v>
      </c>
      <c r="I9" s="1">
        <f>SUMIFS('Custos Cartão'!$F:$F,'Custos Cartão'!$E:$E,Análises!I$5,'Custos Cartão'!$C:$C,Análises!$B9)</f>
        <v>2370.85</v>
      </c>
      <c r="J9" s="1">
        <f>SUMIFS('Custos Cartão'!$F:$F,'Custos Cartão'!$E:$E,Análises!J$5,'Custos Cartão'!$C:$C,Análises!$B9)</f>
        <v>0</v>
      </c>
      <c r="K9" s="1">
        <f>SUMIFS('Custos Cartão'!$F:$F,'Custos Cartão'!$E:$E,Análises!K$5,'Custos Cartão'!$C:$C,Análises!$B9)</f>
        <v>139.80000000000001</v>
      </c>
      <c r="L9" s="1">
        <f>SUMIFS('Custos Cartão'!$F:$F,'Custos Cartão'!$E:$E,Análises!L$5,'Custos Cartão'!$C:$C,Análises!$B9)</f>
        <v>55.9</v>
      </c>
      <c r="M9" s="1">
        <f>SUMIFS('Custos Cartão'!$F:$F,'Custos Cartão'!$E:$E,Análises!M$5,'Custos Cartão'!$C:$C,Análises!$B9)</f>
        <v>395.11</v>
      </c>
      <c r="N9" s="2">
        <f>SUM(C9:M9)</f>
        <v>6107.2599999999993</v>
      </c>
      <c r="P9">
        <v>28</v>
      </c>
    </row>
    <row r="10" spans="2:16" x14ac:dyDescent="0.25">
      <c r="B10" s="8" t="s">
        <v>613</v>
      </c>
      <c r="C10" s="1">
        <f>SUMIFS('Custos Cartão'!$F:$F,'Custos Cartão'!$E:$E,Análises!C$5,'Custos Cartão'!$C:$C,Análises!$B10)</f>
        <v>1003.9000000000001</v>
      </c>
      <c r="D10" s="1">
        <f>SUMIFS('Custos Cartão'!$F:$F,'Custos Cartão'!$E:$E,Análises!D$5,'Custos Cartão'!$C:$C,Análises!$B10)</f>
        <v>1468.6200000000001</v>
      </c>
      <c r="E10" s="1">
        <f>SUMIFS('Custos Cartão'!$F:$F,'Custos Cartão'!$E:$E,Análises!E$5,'Custos Cartão'!$C:$C,Análises!$B10)</f>
        <v>0</v>
      </c>
      <c r="F10" s="1">
        <f>SUMIFS('Custos Cartão'!$F:$F,'Custos Cartão'!$E:$E,Análises!F$5,'Custos Cartão'!$C:$C,Análises!$B10)</f>
        <v>0</v>
      </c>
      <c r="G10" s="1">
        <f>SUMIFS('Custos Cartão'!$F:$F,'Custos Cartão'!$E:$E,Análises!G$5,'Custos Cartão'!$C:$C,Análises!$B10)</f>
        <v>100.82</v>
      </c>
      <c r="H10" s="1">
        <f>SUMIFS('Custos Cartão'!$F:$F,'Custos Cartão'!$E:$E,Análises!H$5,'Custos Cartão'!$C:$C,Análises!$B10)</f>
        <v>286.25</v>
      </c>
      <c r="I10" s="1">
        <f>SUMIFS('Custos Cartão'!$F:$F,'Custos Cartão'!$E:$E,Análises!I$5,'Custos Cartão'!$C:$C,Análises!$B10)</f>
        <v>2226.54</v>
      </c>
      <c r="J10" s="1">
        <f>SUMIFS('Custos Cartão'!$F:$F,'Custos Cartão'!$E:$E,Análises!J$5,'Custos Cartão'!$C:$C,Análises!$B10)</f>
        <v>0</v>
      </c>
      <c r="K10" s="1">
        <f>SUMIFS('Custos Cartão'!$F:$F,'Custos Cartão'!$E:$E,Análises!K$5,'Custos Cartão'!$C:$C,Análises!$B10)</f>
        <v>139.80000000000001</v>
      </c>
      <c r="L10" s="1">
        <f>SUMIFS('Custos Cartão'!$F:$F,'Custos Cartão'!$E:$E,Análises!L$5,'Custos Cartão'!$C:$C,Análises!$B10)</f>
        <v>130.81</v>
      </c>
      <c r="M10" s="1">
        <f>SUMIFS('Custos Cartão'!$F:$F,'Custos Cartão'!$E:$E,Análises!M$5,'Custos Cartão'!$C:$C,Análises!$B10)</f>
        <v>395.11</v>
      </c>
      <c r="N10" s="2">
        <f>SUM(C10:M10)</f>
        <v>5751.8500000000013</v>
      </c>
      <c r="P10">
        <v>31</v>
      </c>
    </row>
    <row r="11" spans="2:16" x14ac:dyDescent="0.25">
      <c r="B11" s="8" t="s">
        <v>612</v>
      </c>
      <c r="C11" s="1">
        <f>SUMIFS('Custos Cartão'!$F:$F,'Custos Cartão'!$E:$E,Análises!C$5,'Custos Cartão'!$C:$C,Análises!$B11)</f>
        <v>1216.18</v>
      </c>
      <c r="D11" s="1">
        <f>SUMIFS('Custos Cartão'!$F:$F,'Custos Cartão'!$E:$E,Análises!D$5,'Custos Cartão'!$C:$C,Análises!$B11)</f>
        <v>1496.0800000000002</v>
      </c>
      <c r="E11" s="1">
        <f>SUMIFS('Custos Cartão'!$F:$F,'Custos Cartão'!$E:$E,Análises!E$5,'Custos Cartão'!$C:$C,Análises!$B11)</f>
        <v>0</v>
      </c>
      <c r="F11" s="1">
        <f>SUMIFS('Custos Cartão'!$F:$F,'Custos Cartão'!$E:$E,Análises!F$5,'Custos Cartão'!$C:$C,Análises!$B11)</f>
        <v>0</v>
      </c>
      <c r="G11" s="1">
        <f>SUMIFS('Custos Cartão'!$F:$F,'Custos Cartão'!$E:$E,Análises!G$5,'Custos Cartão'!$C:$C,Análises!$B11)</f>
        <v>86.9</v>
      </c>
      <c r="H11" s="1">
        <f>SUMIFS('Custos Cartão'!$F:$F,'Custos Cartão'!$E:$E,Análises!H$5,'Custos Cartão'!$C:$C,Análises!$B11)</f>
        <v>442.90999999999997</v>
      </c>
      <c r="I11" s="1">
        <f>SUMIFS('Custos Cartão'!$F:$F,'Custos Cartão'!$E:$E,Análises!I$5,'Custos Cartão'!$C:$C,Análises!$B11)</f>
        <v>3413.74</v>
      </c>
      <c r="J11" s="1">
        <f>SUMIFS('Custos Cartão'!$F:$F,'Custos Cartão'!$E:$E,Análises!J$5,'Custos Cartão'!$C:$C,Análises!$B11)</f>
        <v>0</v>
      </c>
      <c r="K11" s="1">
        <f>SUMIFS('Custos Cartão'!$F:$F,'Custos Cartão'!$E:$E,Análises!K$5,'Custos Cartão'!$C:$C,Análises!$B11)</f>
        <v>139.80000000000001</v>
      </c>
      <c r="L11" s="1">
        <f>SUMIFS('Custos Cartão'!$F:$F,'Custos Cartão'!$E:$E,Análises!L$5,'Custos Cartão'!$C:$C,Análises!$B11)</f>
        <v>55.9</v>
      </c>
      <c r="M11" s="1">
        <f>SUMIFS('Custos Cartão'!$F:$F,'Custos Cartão'!$E:$E,Análises!M$5,'Custos Cartão'!$C:$C,Análises!$B11)</f>
        <v>395.11</v>
      </c>
      <c r="N11" s="2">
        <f>SUM(C11:M11)</f>
        <v>7246.619999999999</v>
      </c>
      <c r="P11">
        <v>30</v>
      </c>
    </row>
    <row r="12" spans="2:16" x14ac:dyDescent="0.25">
      <c r="B12" s="8" t="s">
        <v>611</v>
      </c>
      <c r="C12" s="1">
        <f>SUMIFS('Custos Cartão'!$F:$F,'Custos Cartão'!$E:$E,Análises!C$5,'Custos Cartão'!$C:$C,Análises!$B12)</f>
        <v>1219.5</v>
      </c>
      <c r="D12" s="1">
        <f>SUMIFS('Custos Cartão'!$F:$F,'Custos Cartão'!$E:$E,Análises!D$5,'Custos Cartão'!$C:$C,Análises!$B12)</f>
        <v>1430.0099999999998</v>
      </c>
      <c r="E12" s="1">
        <f>SUMIFS('Custos Cartão'!$F:$F,'Custos Cartão'!$E:$E,Análises!E$5,'Custos Cartão'!$C:$C,Análises!$B12)</f>
        <v>316.77999999999997</v>
      </c>
      <c r="F12" s="1">
        <f>SUMIFS('Custos Cartão'!$F:$F,'Custos Cartão'!$E:$E,Análises!F$5,'Custos Cartão'!$C:$C,Análises!$B12)</f>
        <v>165.5</v>
      </c>
      <c r="G12" s="1">
        <f>SUMIFS('Custos Cartão'!$F:$F,'Custos Cartão'!$E:$E,Análises!G$5,'Custos Cartão'!$C:$C,Análises!$B12)</f>
        <v>73.86</v>
      </c>
      <c r="H12" s="1">
        <f>SUMIFS('Custos Cartão'!$F:$F,'Custos Cartão'!$E:$E,Análises!H$5,'Custos Cartão'!$C:$C,Análises!$B12)</f>
        <v>650.66999999999996</v>
      </c>
      <c r="I12" s="1">
        <f>SUMIFS('Custos Cartão'!$F:$F,'Custos Cartão'!$E:$E,Análises!I$5,'Custos Cartão'!$C:$C,Análises!$B12)</f>
        <v>6279.0199999999995</v>
      </c>
      <c r="J12" s="1">
        <f>SUMIFS('Custos Cartão'!$F:$F,'Custos Cartão'!$E:$E,Análises!J$5,'Custos Cartão'!$C:$C,Análises!$B12)</f>
        <v>0</v>
      </c>
      <c r="K12" s="1">
        <f>SUMIFS('Custos Cartão'!$F:$F,'Custos Cartão'!$E:$E,Análises!K$5,'Custos Cartão'!$C:$C,Análises!$B12)</f>
        <v>139.80000000000001</v>
      </c>
      <c r="L12" s="1">
        <f>SUMIFS('Custos Cartão'!$F:$F,'Custos Cartão'!$E:$E,Análises!L$5,'Custos Cartão'!$C:$C,Análises!$B12)</f>
        <v>55.9</v>
      </c>
      <c r="M12" s="1">
        <f>SUMIFS('Custos Cartão'!$F:$F,'Custos Cartão'!$E:$E,Análises!M$5,'Custos Cartão'!$C:$C,Análises!$B12)</f>
        <v>395.11</v>
      </c>
      <c r="N12" s="2">
        <f>SUM(C12:M12)</f>
        <v>10726.15</v>
      </c>
      <c r="P12">
        <v>31</v>
      </c>
    </row>
    <row r="13" spans="2:16" x14ac:dyDescent="0.25">
      <c r="B13" s="8" t="s">
        <v>610</v>
      </c>
      <c r="C13" s="1">
        <f>SUMIFS('Custos Cartão'!$F:$F,'Custos Cartão'!$E:$E,Análises!C$5,'Custos Cartão'!$C:$C,Análises!$B13)</f>
        <v>1230.58</v>
      </c>
      <c r="D13" s="1">
        <f>SUMIFS('Custos Cartão'!$F:$F,'Custos Cartão'!$E:$E,Análises!D$5,'Custos Cartão'!$C:$C,Análises!$B13)</f>
        <v>2244.46</v>
      </c>
      <c r="E13" s="1">
        <f>SUMIFS('Custos Cartão'!$F:$F,'Custos Cartão'!$E:$E,Análises!E$5,'Custos Cartão'!$C:$C,Análises!$B13)</f>
        <v>154.69999999999999</v>
      </c>
      <c r="F13" s="1">
        <f>SUMIFS('Custos Cartão'!$F:$F,'Custos Cartão'!$E:$E,Análises!F$5,'Custos Cartão'!$C:$C,Análises!$B13)</f>
        <v>1026.83</v>
      </c>
      <c r="G13" s="1">
        <f>SUMIFS('Custos Cartão'!$F:$F,'Custos Cartão'!$E:$E,Análises!G$5,'Custos Cartão'!$C:$C,Análises!$B13)</f>
        <v>60</v>
      </c>
      <c r="H13" s="1">
        <f>SUMIFS('Custos Cartão'!$F:$F,'Custos Cartão'!$E:$E,Análises!H$5,'Custos Cartão'!$C:$C,Análises!$B13)</f>
        <v>348.18999999999994</v>
      </c>
      <c r="I13" s="1">
        <f>SUMIFS('Custos Cartão'!$F:$F,'Custos Cartão'!$E:$E,Análises!I$5,'Custos Cartão'!$C:$C,Análises!$B13)</f>
        <v>2771.7399999999989</v>
      </c>
      <c r="J13" s="1">
        <f>SUMIFS('Custos Cartão'!$F:$F,'Custos Cartão'!$E:$E,Análises!J$5,'Custos Cartão'!$C:$C,Análises!$B13)</f>
        <v>0</v>
      </c>
      <c r="K13" s="1">
        <f>SUMIFS('Custos Cartão'!$F:$F,'Custos Cartão'!$E:$E,Análises!K$5,'Custos Cartão'!$C:$C,Análises!$B13)</f>
        <v>139.80000000000001</v>
      </c>
      <c r="L13" s="1">
        <f>SUMIFS('Custos Cartão'!$F:$F,'Custos Cartão'!$E:$E,Análises!L$5,'Custos Cartão'!$C:$C,Análises!$B13)</f>
        <v>55.9</v>
      </c>
      <c r="M13" s="1">
        <f>SUMIFS('Custos Cartão'!$F:$F,'Custos Cartão'!$E:$E,Análises!M$5,'Custos Cartão'!$C:$C,Análises!$B13)</f>
        <v>395.11</v>
      </c>
      <c r="N13" s="2">
        <f>SUM(C13:M13)</f>
        <v>8427.3099999999977</v>
      </c>
      <c r="P13">
        <v>30</v>
      </c>
    </row>
    <row r="14" spans="2:16" x14ac:dyDescent="0.25">
      <c r="B14" s="8" t="s">
        <v>609</v>
      </c>
      <c r="C14" s="1">
        <f>SUMIFS('Custos Cartão'!$F:$F,'Custos Cartão'!$E:$E,Análises!C$5,'Custos Cartão'!$C:$C,Análises!$B14)</f>
        <v>1933.1999999999998</v>
      </c>
      <c r="D14" s="1">
        <f>SUMIFS('Custos Cartão'!$F:$F,'Custos Cartão'!$E:$E,Análises!D$5,'Custos Cartão'!$C:$C,Análises!$B14)</f>
        <v>1049.5500000000002</v>
      </c>
      <c r="E14" s="1">
        <f>SUMIFS('Custos Cartão'!$F:$F,'Custos Cartão'!$E:$E,Análises!E$5,'Custos Cartão'!$C:$C,Análises!$B14)</f>
        <v>210.9</v>
      </c>
      <c r="F14" s="1">
        <f>SUMIFS('Custos Cartão'!$F:$F,'Custos Cartão'!$E:$E,Análises!F$5,'Custos Cartão'!$C:$C,Análises!$B14)</f>
        <v>449.01</v>
      </c>
      <c r="G14" s="1">
        <f>SUMIFS('Custos Cartão'!$F:$F,'Custos Cartão'!$E:$E,Análises!G$5,'Custos Cartão'!$C:$C,Análises!$B14)</f>
        <v>149.39000000000001</v>
      </c>
      <c r="H14" s="1">
        <f>SUMIFS('Custos Cartão'!$F:$F,'Custos Cartão'!$E:$E,Análises!H$5,'Custos Cartão'!$C:$C,Análises!$B14)</f>
        <v>512.26</v>
      </c>
      <c r="I14" s="1">
        <f>SUMIFS('Custos Cartão'!$F:$F,'Custos Cartão'!$E:$E,Análises!I$5,'Custos Cartão'!$C:$C,Análises!$B14)</f>
        <v>2331.25</v>
      </c>
      <c r="J14" s="1">
        <f>SUMIFS('Custos Cartão'!$F:$F,'Custos Cartão'!$E:$E,Análises!J$5,'Custos Cartão'!$C:$C,Análises!$B14)</f>
        <v>65.989999999999995</v>
      </c>
      <c r="K14" s="1">
        <f>SUMIFS('Custos Cartão'!$F:$F,'Custos Cartão'!$E:$E,Análises!K$5,'Custos Cartão'!$C:$C,Análises!$B14)</f>
        <v>139.80000000000001</v>
      </c>
      <c r="L14" s="1">
        <f>SUMIFS('Custos Cartão'!$F:$F,'Custos Cartão'!$E:$E,Análises!L$5,'Custos Cartão'!$C:$C,Análises!$B14)</f>
        <v>55.9</v>
      </c>
      <c r="M14" s="1">
        <f>SUMIFS('Custos Cartão'!$F:$F,'Custos Cartão'!$E:$E,Análises!M$5,'Custos Cartão'!$C:$C,Análises!$B14)</f>
        <v>395.11</v>
      </c>
      <c r="N14" s="2">
        <f>SUM(C14:M14)</f>
        <v>7292.3599999999988</v>
      </c>
      <c r="P14">
        <v>31</v>
      </c>
    </row>
    <row r="15" spans="2:16" x14ac:dyDescent="0.25">
      <c r="B15" s="8" t="s">
        <v>608</v>
      </c>
      <c r="C15" s="1">
        <f>SUMIFS('Custos Cartão'!$F:$F,'Custos Cartão'!$E:$E,Análises!C$5,'Custos Cartão'!$C:$C,Análises!$B15)</f>
        <v>1866.4900000000002</v>
      </c>
      <c r="D15" s="1">
        <f>SUMIFS('Custos Cartão'!$F:$F,'Custos Cartão'!$E:$E,Análises!D$5,'Custos Cartão'!$C:$C,Análises!$B15)</f>
        <v>2057.7399999999998</v>
      </c>
      <c r="E15" s="1">
        <f>SUMIFS('Custos Cartão'!$F:$F,'Custos Cartão'!$E:$E,Análises!E$5,'Custos Cartão'!$C:$C,Análises!$B15)</f>
        <v>75</v>
      </c>
      <c r="F15" s="1">
        <f>SUMIFS('Custos Cartão'!$F:$F,'Custos Cartão'!$E:$E,Análises!F$5,'Custos Cartão'!$C:$C,Análises!$B15)</f>
        <v>551.99</v>
      </c>
      <c r="G15" s="1">
        <f>SUMIFS('Custos Cartão'!$F:$F,'Custos Cartão'!$E:$E,Análises!G$5,'Custos Cartão'!$C:$C,Análises!$B15)</f>
        <v>81.680000000000007</v>
      </c>
      <c r="H15" s="1">
        <f>SUMIFS('Custos Cartão'!$F:$F,'Custos Cartão'!$E:$E,Análises!H$5,'Custos Cartão'!$C:$C,Análises!$B15)</f>
        <v>480.97999999999996</v>
      </c>
      <c r="I15" s="1">
        <f>SUMIFS('Custos Cartão'!$F:$F,'Custos Cartão'!$E:$E,Análises!I$5,'Custos Cartão'!$C:$C,Análises!$B15)</f>
        <v>1931.8899999999999</v>
      </c>
      <c r="J15" s="1">
        <f>SUMIFS('Custos Cartão'!$F:$F,'Custos Cartão'!$E:$E,Análises!J$5,'Custos Cartão'!$C:$C,Análises!$B15)</f>
        <v>65.989999999999995</v>
      </c>
      <c r="K15" s="1">
        <f>SUMIFS('Custos Cartão'!$F:$F,'Custos Cartão'!$E:$E,Análises!K$5,'Custos Cartão'!$C:$C,Análises!$B15)</f>
        <v>0</v>
      </c>
      <c r="L15" s="1">
        <f>SUMIFS('Custos Cartão'!$F:$F,'Custos Cartão'!$E:$E,Análises!L$5,'Custos Cartão'!$C:$C,Análises!$B15)</f>
        <v>0</v>
      </c>
      <c r="M15" s="1">
        <f>SUMIFS('Custos Cartão'!$F:$F,'Custos Cartão'!$E:$E,Análises!M$5,'Custos Cartão'!$C:$C,Análises!$B15)</f>
        <v>395.11</v>
      </c>
      <c r="N15" s="2">
        <f>SUM(C15:M15)</f>
        <v>7506.87</v>
      </c>
      <c r="P15">
        <v>31</v>
      </c>
    </row>
    <row r="16" spans="2:16" x14ac:dyDescent="0.25">
      <c r="B16" s="8" t="s">
        <v>607</v>
      </c>
      <c r="C16" s="1">
        <f>SUMIFS('Custos Cartão'!$F:$F,'Custos Cartão'!$E:$E,Análises!C$5,'Custos Cartão'!$C:$C,Análises!$B16)</f>
        <v>1573.73</v>
      </c>
      <c r="D16" s="1">
        <f>SUMIFS('Custos Cartão'!$F:$F,'Custos Cartão'!$E:$E,Análises!D$5,'Custos Cartão'!$C:$C,Análises!$B16)</f>
        <v>3463.1400000000008</v>
      </c>
      <c r="E16" s="1">
        <f>SUMIFS('Custos Cartão'!$F:$F,'Custos Cartão'!$E:$E,Análises!E$5,'Custos Cartão'!$C:$C,Análises!$B16)</f>
        <v>417.3</v>
      </c>
      <c r="F16" s="1">
        <f>SUMIFS('Custos Cartão'!$F:$F,'Custos Cartão'!$E:$E,Análises!F$5,'Custos Cartão'!$C:$C,Análises!$B16)</f>
        <v>1379.99</v>
      </c>
      <c r="G16" s="1">
        <f>SUMIFS('Custos Cartão'!$F:$F,'Custos Cartão'!$E:$E,Análises!G$5,'Custos Cartão'!$C:$C,Análises!$B16)</f>
        <v>272.98</v>
      </c>
      <c r="H16" s="1">
        <f>SUMIFS('Custos Cartão'!$F:$F,'Custos Cartão'!$E:$E,Análises!H$5,'Custos Cartão'!$C:$C,Análises!$B16)</f>
        <v>646.96</v>
      </c>
      <c r="I16" s="1">
        <f>SUMIFS('Custos Cartão'!$F:$F,'Custos Cartão'!$E:$E,Análises!I$5,'Custos Cartão'!$C:$C,Análises!$B16)</f>
        <v>3699.0200000000004</v>
      </c>
      <c r="J16" s="1">
        <f>SUMIFS('Custos Cartão'!$F:$F,'Custos Cartão'!$E:$E,Análises!J$5,'Custos Cartão'!$C:$C,Análises!$B16)</f>
        <v>65.989999999999995</v>
      </c>
      <c r="K16" s="1">
        <f>SUMIFS('Custos Cartão'!$F:$F,'Custos Cartão'!$E:$E,Análises!K$5,'Custos Cartão'!$C:$C,Análises!$B16)</f>
        <v>0</v>
      </c>
      <c r="L16" s="1">
        <f>SUMIFS('Custos Cartão'!$F:$F,'Custos Cartão'!$E:$E,Análises!L$5,'Custos Cartão'!$C:$C,Análises!$B16)</f>
        <v>0</v>
      </c>
      <c r="M16" s="1">
        <f>SUMIFS('Custos Cartão'!$F:$F,'Custos Cartão'!$E:$E,Análises!M$5,'Custos Cartão'!$C:$C,Análises!$B16)</f>
        <v>395.11</v>
      </c>
      <c r="N16" s="2">
        <f>SUM(C16:M16)</f>
        <v>11914.220000000003</v>
      </c>
      <c r="P16">
        <v>30</v>
      </c>
    </row>
    <row r="17" spans="2:16" x14ac:dyDescent="0.25">
      <c r="B17" s="8" t="str">
        <f>"10/2023"</f>
        <v>10/2023</v>
      </c>
      <c r="C17" s="1">
        <f>SUMIFS('Custos Cartão'!$F:$F,'Custos Cartão'!$E:$E,Análises!C$5,'Custos Cartão'!$C:$C,Análises!$B17)</f>
        <v>1501.2499999999998</v>
      </c>
      <c r="D17" s="1">
        <f>SUMIFS('Custos Cartão'!$F:$F,'Custos Cartão'!$E:$E,Análises!D$5,'Custos Cartão'!$C:$C,Análises!$B17)</f>
        <v>1380</v>
      </c>
      <c r="E17" s="1">
        <f>SUMIFS('Custos Cartão'!$F:$F,'Custos Cartão'!$E:$E,Análises!E$5,'Custos Cartão'!$C:$C,Análises!$B17)</f>
        <v>0</v>
      </c>
      <c r="F17" s="1">
        <f>SUMIFS('Custos Cartão'!$F:$F,'Custos Cartão'!$E:$E,Análises!F$5,'Custos Cartão'!$C:$C,Análises!$B17)</f>
        <v>819.99</v>
      </c>
      <c r="G17" s="1">
        <f>SUMIFS('Custos Cartão'!$F:$F,'Custos Cartão'!$E:$E,Análises!G$5,'Custos Cartão'!$C:$C,Análises!$B17)</f>
        <v>92.6</v>
      </c>
      <c r="H17" s="1">
        <f>SUMIFS('Custos Cartão'!$F:$F,'Custos Cartão'!$E:$E,Análises!H$5,'Custos Cartão'!$C:$C,Análises!$B17)</f>
        <v>545.54</v>
      </c>
      <c r="I17" s="1">
        <f>SUMIFS('Custos Cartão'!$F:$F,'Custos Cartão'!$E:$E,Análises!I$5,'Custos Cartão'!$C:$C,Análises!$B17)</f>
        <v>2465.7499999999995</v>
      </c>
      <c r="J17" s="1">
        <f>SUMIFS('Custos Cartão'!$F:$F,'Custos Cartão'!$E:$E,Análises!J$5,'Custos Cartão'!$C:$C,Análises!$B17)</f>
        <v>0</v>
      </c>
      <c r="K17" s="1">
        <f>SUMIFS('Custos Cartão'!$F:$F,'Custos Cartão'!$E:$E,Análises!K$5,'Custos Cartão'!$C:$C,Análises!$B17)</f>
        <v>0</v>
      </c>
      <c r="L17" s="1">
        <f>SUMIFS('Custos Cartão'!$F:$F,'Custos Cartão'!$E:$E,Análises!L$5,'Custos Cartão'!$C:$C,Análises!$B17)</f>
        <v>0</v>
      </c>
      <c r="M17" s="1">
        <f>SUMIFS('Custos Cartão'!$F:$F,'Custos Cartão'!$E:$E,Análises!M$5,'Custos Cartão'!$C:$C,Análises!$B17)</f>
        <v>869.24</v>
      </c>
      <c r="N17" s="2">
        <f>SUM(C17:M17)</f>
        <v>7674.369999999999</v>
      </c>
      <c r="P17">
        <v>31</v>
      </c>
    </row>
    <row r="18" spans="2:16" x14ac:dyDescent="0.25">
      <c r="B18" s="8" t="str">
        <f>"11/2023"</f>
        <v>11/2023</v>
      </c>
      <c r="C18" s="1">
        <f>SUMIFS('Custos Cartão'!$F:$F,'Custos Cartão'!$E:$E,Análises!C$5,'Custos Cartão'!$C:$C,Análises!$B18)</f>
        <v>614.37</v>
      </c>
      <c r="D18" s="1">
        <f>SUMIFS('Custos Cartão'!$F:$F,'Custos Cartão'!$E:$E,Análises!D$5,'Custos Cartão'!$C:$C,Análises!$B18)</f>
        <v>690.53</v>
      </c>
      <c r="E18" s="1">
        <f>SUMIFS('Custos Cartão'!$F:$F,'Custos Cartão'!$E:$E,Análises!E$5,'Custos Cartão'!$C:$C,Análises!$B18)</f>
        <v>35</v>
      </c>
      <c r="F18" s="1">
        <f>SUMIFS('Custos Cartão'!$F:$F,'Custos Cartão'!$E:$E,Análises!F$5,'Custos Cartão'!$C:$C,Análises!$B18)</f>
        <v>652.5</v>
      </c>
      <c r="G18" s="1">
        <f>SUMIFS('Custos Cartão'!$F:$F,'Custos Cartão'!$E:$E,Análises!G$5,'Custos Cartão'!$C:$C,Análises!$B18)</f>
        <v>238.46</v>
      </c>
      <c r="H18" s="1">
        <f>SUMIFS('Custos Cartão'!$F:$F,'Custos Cartão'!$E:$E,Análises!H$5,'Custos Cartão'!$C:$C,Análises!$B18)</f>
        <v>788.68</v>
      </c>
      <c r="I18" s="1">
        <f>SUMIFS('Custos Cartão'!$F:$F,'Custos Cartão'!$E:$E,Análises!I$5,'Custos Cartão'!$C:$C,Análises!$B18)</f>
        <v>1562</v>
      </c>
      <c r="J18" s="1">
        <f>SUMIFS('Custos Cartão'!$F:$F,'Custos Cartão'!$E:$E,Análises!J$5,'Custos Cartão'!$C:$C,Análises!$B18)</f>
        <v>0</v>
      </c>
      <c r="K18" s="1">
        <f>SUMIFS('Custos Cartão'!$F:$F,'Custos Cartão'!$E:$E,Análises!K$5,'Custos Cartão'!$C:$C,Análises!$B18)</f>
        <v>0</v>
      </c>
      <c r="L18" s="1">
        <f>SUMIFS('Custos Cartão'!$F:$F,'Custos Cartão'!$E:$E,Análises!L$5,'Custos Cartão'!$C:$C,Análises!$B18)</f>
        <v>0</v>
      </c>
      <c r="M18" s="1">
        <f>SUMIFS('Custos Cartão'!$F:$F,'Custos Cartão'!$E:$E,Análises!M$5,'Custos Cartão'!$C:$C,Análises!$B18)</f>
        <v>869.24</v>
      </c>
      <c r="N18" s="2">
        <f>SUM(C18:M18)</f>
        <v>5450.78</v>
      </c>
      <c r="P18">
        <v>30</v>
      </c>
    </row>
    <row r="19" spans="2:16" x14ac:dyDescent="0.25">
      <c r="B19" s="8" t="str">
        <f>"12/2023"</f>
        <v>12/2023</v>
      </c>
      <c r="P19">
        <v>31</v>
      </c>
    </row>
    <row r="20" spans="2:16" x14ac:dyDescent="0.25">
      <c r="B20" s="8" t="str">
        <f>"01/2024"</f>
        <v>01/2024</v>
      </c>
      <c r="P20">
        <v>31</v>
      </c>
    </row>
    <row r="21" spans="2:16" x14ac:dyDescent="0.25">
      <c r="B21" s="8" t="str">
        <f>"02/2024"</f>
        <v>02/2024</v>
      </c>
      <c r="P21">
        <v>28</v>
      </c>
    </row>
    <row r="22" spans="2:16" x14ac:dyDescent="0.25">
      <c r="B22" s="8" t="str">
        <f>"03/2024"</f>
        <v>03/2024</v>
      </c>
      <c r="P22">
        <v>31</v>
      </c>
    </row>
    <row r="23" spans="2:16" x14ac:dyDescent="0.25">
      <c r="B23" s="8" t="str">
        <f>"04/2024"</f>
        <v>04/2024</v>
      </c>
      <c r="P23">
        <v>30</v>
      </c>
    </row>
    <row r="24" spans="2:16" x14ac:dyDescent="0.25">
      <c r="B24" s="8" t="str">
        <f>"05/2024"</f>
        <v>05/2024</v>
      </c>
      <c r="P24">
        <v>31</v>
      </c>
    </row>
    <row r="25" spans="2:16" x14ac:dyDescent="0.25">
      <c r="B25" s="8" t="str">
        <f>"06/2024"</f>
        <v>06/2024</v>
      </c>
      <c r="P25">
        <v>30</v>
      </c>
    </row>
    <row r="26" spans="2:16" x14ac:dyDescent="0.25">
      <c r="B26" t="s">
        <v>698</v>
      </c>
      <c r="C26" s="1">
        <f>SUM(C6:C18)</f>
        <v>18191.289999999997</v>
      </c>
      <c r="D26" s="1">
        <f t="shared" ref="D26:N26" si="0">SUM(D6:D18)</f>
        <v>23043.71</v>
      </c>
      <c r="E26" s="1">
        <f t="shared" si="0"/>
        <v>1209.68</v>
      </c>
      <c r="F26" s="1">
        <f t="shared" si="0"/>
        <v>6657.49</v>
      </c>
      <c r="G26" s="1">
        <f t="shared" si="0"/>
        <v>1741.66</v>
      </c>
      <c r="H26" s="1">
        <f t="shared" si="0"/>
        <v>7134.92</v>
      </c>
      <c r="I26" s="1">
        <f t="shared" si="0"/>
        <v>38662.85</v>
      </c>
      <c r="J26" s="1">
        <f t="shared" si="0"/>
        <v>197.96999999999997</v>
      </c>
      <c r="K26" s="1">
        <f t="shared" si="0"/>
        <v>1258.1999999999998</v>
      </c>
      <c r="L26" s="1">
        <f t="shared" si="0"/>
        <v>578.00999999999988</v>
      </c>
      <c r="M26" s="1">
        <f t="shared" si="0"/>
        <v>4984.3600000000006</v>
      </c>
      <c r="N26" s="1">
        <f t="shared" si="0"/>
        <v>103660.13999999998</v>
      </c>
    </row>
    <row r="27" spans="2:16" x14ac:dyDescent="0.25">
      <c r="B27" t="s">
        <v>604</v>
      </c>
      <c r="C27" s="2">
        <f>C26/COUNTA($N$6:$N$25)</f>
        <v>1399.3299999999997</v>
      </c>
      <c r="D27" s="2">
        <f t="shared" ref="D27:N27" si="1">D26/COUNTA($N$6:$N$25)</f>
        <v>1772.5930769230768</v>
      </c>
      <c r="E27" s="2">
        <f t="shared" si="1"/>
        <v>93.052307692307693</v>
      </c>
      <c r="F27" s="2">
        <f t="shared" si="1"/>
        <v>512.11461538461538</v>
      </c>
      <c r="G27" s="2">
        <f t="shared" si="1"/>
        <v>133.97384615384615</v>
      </c>
      <c r="H27" s="2">
        <f t="shared" si="1"/>
        <v>548.84</v>
      </c>
      <c r="I27" s="2">
        <f t="shared" si="1"/>
        <v>2974.0653846153846</v>
      </c>
      <c r="J27" s="2">
        <f t="shared" si="1"/>
        <v>15.228461538461536</v>
      </c>
      <c r="K27" s="2">
        <f t="shared" si="1"/>
        <v>96.784615384615364</v>
      </c>
      <c r="L27" s="2">
        <f t="shared" si="1"/>
        <v>44.462307692307682</v>
      </c>
      <c r="M27" s="2">
        <f t="shared" si="1"/>
        <v>383.41230769230776</v>
      </c>
      <c r="N27" s="2">
        <f t="shared" si="1"/>
        <v>7973.8569230769217</v>
      </c>
    </row>
  </sheetData>
  <sortState xmlns:xlrd2="http://schemas.microsoft.com/office/spreadsheetml/2017/richdata2" ref="B6:B18">
    <sortCondition ref="B6:B18"/>
  </sortState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Informações</vt:lpstr>
      <vt:lpstr>Extrato Cartão</vt:lpstr>
      <vt:lpstr>Pagamentos Custos Fixos</vt:lpstr>
      <vt:lpstr>Custos Cartão</vt:lpstr>
      <vt:lpstr>De Para Categoria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Natanael Firmino da Silva</dc:creator>
  <cp:lastModifiedBy>Pedro Natanael Firmino da Silva</cp:lastModifiedBy>
  <dcterms:created xsi:type="dcterms:W3CDTF">2023-11-09T13:50:28Z</dcterms:created>
  <dcterms:modified xsi:type="dcterms:W3CDTF">2023-11-10T01:47:53Z</dcterms:modified>
</cp:coreProperties>
</file>