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Year 2\Semester 1\IADE (CT1)\Classes\Introdução\5. Exemplos Introdução\"/>
    </mc:Choice>
  </mc:AlternateContent>
  <xr:revisionPtr revIDLastSave="0" documentId="8_{6E35B38A-DF74-4C06-94E2-E057EEF2F0B4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Sheet1" sheetId="2" r:id="rId1"/>
    <sheet name="ginasio" sheetId="1" r:id="rId2"/>
  </sheets>
  <calcPr calcId="191029"/>
  <pivotCaches>
    <pivotCache cacheId="1" r:id="rId3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7" i="1" l="1"/>
  <c r="N21" i="1"/>
  <c r="N20" i="1"/>
  <c r="N19" i="1"/>
  <c r="N18" i="1"/>
  <c r="P31" i="1"/>
  <c r="P32" i="1" s="1"/>
  <c r="P33" i="1" s="1"/>
  <c r="P34" i="1" s="1"/>
  <c r="P30" i="1"/>
  <c r="P29" i="1"/>
  <c r="O30" i="1"/>
  <c r="O31" i="1"/>
  <c r="O32" i="1"/>
  <c r="O33" i="1"/>
  <c r="O34" i="1"/>
  <c r="O29" i="1"/>
  <c r="N34" i="1"/>
  <c r="N33" i="1"/>
  <c r="N32" i="1"/>
  <c r="N31" i="1"/>
  <c r="N30" i="1"/>
  <c r="N29" i="1"/>
  <c r="N14" i="1"/>
  <c r="M14" i="1"/>
  <c r="N11" i="1"/>
  <c r="N10" i="1"/>
  <c r="N5" i="1"/>
  <c r="N8" i="1"/>
  <c r="M8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Oliveira</author>
  </authors>
  <commentList>
    <comment ref="K1" authorId="0" shapeId="0" xr:uid="{BC240A7D-BCDC-428F-96D3-C357E3E6CD64}">
      <text>
        <r>
          <rPr>
            <sz val="10"/>
            <color indexed="81"/>
            <rFont val="Tahoma"/>
            <family val="2"/>
          </rPr>
          <t xml:space="preserve">Rendimento per capita = Salário/Nº pessoas do agregado
em que Nº pessoas do agregado 
Se Casados = 2 + nº filhos
Outros = 1 + nº filhos
</t>
        </r>
      </text>
    </comment>
  </commentList>
</comments>
</file>

<file path=xl/sharedStrings.xml><?xml version="1.0" encoding="utf-8"?>
<sst xmlns="http://schemas.openxmlformats.org/spreadsheetml/2006/main" count="311" uniqueCount="108">
  <si>
    <t>id</t>
  </si>
  <si>
    <t>nome</t>
  </si>
  <si>
    <t>altura</t>
  </si>
  <si>
    <t>peso</t>
  </si>
  <si>
    <t>idade</t>
  </si>
  <si>
    <t>horas</t>
  </si>
  <si>
    <t>estado</t>
  </si>
  <si>
    <t>filhos</t>
  </si>
  <si>
    <t>Marisa Martins</t>
  </si>
  <si>
    <t>Casada</t>
  </si>
  <si>
    <t>Rita Fonseca</t>
  </si>
  <si>
    <t>Joana Freitas</t>
  </si>
  <si>
    <t>Viuva</t>
  </si>
  <si>
    <t>Joana Goncalves</t>
  </si>
  <si>
    <t>Francisco Fonseca</t>
  </si>
  <si>
    <t>Casado</t>
  </si>
  <si>
    <t>Manuel Martins</t>
  </si>
  <si>
    <t>Solteiro</t>
  </si>
  <si>
    <t>Florbela Freitas</t>
  </si>
  <si>
    <t>Solteira</t>
  </si>
  <si>
    <t>Rita Cruz</t>
  </si>
  <si>
    <t>Antonio Pereira</t>
  </si>
  <si>
    <t>Manuel Carvalho</t>
  </si>
  <si>
    <t>Manuel Marinho</t>
  </si>
  <si>
    <t>Divorciado</t>
  </si>
  <si>
    <t>Joao Freitas</t>
  </si>
  <si>
    <t>Susana Goncalves</t>
  </si>
  <si>
    <t>Francisco Freitas</t>
  </si>
  <si>
    <t>Francisco Martins</t>
  </si>
  <si>
    <t>Susana Madeira</t>
  </si>
  <si>
    <t>Divorciada</t>
  </si>
  <si>
    <t>Francisco Pinho</t>
  </si>
  <si>
    <t>Joao Madeira</t>
  </si>
  <si>
    <t>Manuel Pinho</t>
  </si>
  <si>
    <t>Catarina Goncalves</t>
  </si>
  <si>
    <t>Florbela Marinho</t>
  </si>
  <si>
    <t>Francisco Pereira</t>
  </si>
  <si>
    <t>Rita Madeira</t>
  </si>
  <si>
    <t>Florbela Goncalves</t>
  </si>
  <si>
    <t>Catarina Freitas</t>
  </si>
  <si>
    <t>Antonio Fonseca</t>
  </si>
  <si>
    <t>Catarina Cruz</t>
  </si>
  <si>
    <t>Jose Cruz</t>
  </si>
  <si>
    <t>Joao Pinho</t>
  </si>
  <si>
    <t>Manuel Fonseca</t>
  </si>
  <si>
    <t>Pedro Goncalves</t>
  </si>
  <si>
    <t>Joana Pereira</t>
  </si>
  <si>
    <t>Joana Marinho</t>
  </si>
  <si>
    <t>Pedro Madeira</t>
  </si>
  <si>
    <t>Manuel Cruz</t>
  </si>
  <si>
    <t>Sonia Marinho</t>
  </si>
  <si>
    <t>Marisa Cruz</t>
  </si>
  <si>
    <t>Florbela Pereira</t>
  </si>
  <si>
    <t>Francisco Madeira</t>
  </si>
  <si>
    <t>Salário</t>
  </si>
  <si>
    <t>Data de inscrição</t>
  </si>
  <si>
    <t>Rendimento per capita</t>
  </si>
  <si>
    <t>nº registos</t>
  </si>
  <si>
    <t>Altura média</t>
  </si>
  <si>
    <t>peso médio</t>
  </si>
  <si>
    <t>mais novo</t>
  </si>
  <si>
    <t>mais velho</t>
  </si>
  <si>
    <t>Row Labels</t>
  </si>
  <si>
    <t>Grand Total</t>
  </si>
  <si>
    <t>nº</t>
  </si>
  <si>
    <t>Cas</t>
  </si>
  <si>
    <t>Div</t>
  </si>
  <si>
    <t>Solt</t>
  </si>
  <si>
    <t>Idade média</t>
  </si>
  <si>
    <t>nº inferiores à media</t>
  </si>
  <si>
    <t>Freq. Relatica</t>
  </si>
  <si>
    <t>Freq. Acumulada</t>
  </si>
  <si>
    <t>Masculinos</t>
  </si>
  <si>
    <t>Femininos</t>
  </si>
  <si>
    <t>%</t>
  </si>
  <si>
    <t>Sum of Rendimento per capita</t>
  </si>
  <si>
    <t>Sum of id</t>
  </si>
  <si>
    <t>Antonio Carvalho</t>
  </si>
  <si>
    <t>Antonio Goncalves</t>
  </si>
  <si>
    <t>Francisco Carvalho</t>
  </si>
  <si>
    <t>Jose Fonseca</t>
  </si>
  <si>
    <t>Sonia Pinho</t>
  </si>
  <si>
    <t>Susana Marinho</t>
  </si>
  <si>
    <t>Catarina Pereira</t>
  </si>
  <si>
    <t>Jose Carvalho</t>
  </si>
  <si>
    <t>Manuel Madeira</t>
  </si>
  <si>
    <t>Pedro Cruz</t>
  </si>
  <si>
    <t>Sonia Fonseca</t>
  </si>
  <si>
    <t>Catarina Madeira</t>
  </si>
  <si>
    <t>Catarina Marinho</t>
  </si>
  <si>
    <t>Joana Carvalho</t>
  </si>
  <si>
    <t>Joao Tavares</t>
  </si>
  <si>
    <t>Manuel Freitas</t>
  </si>
  <si>
    <t>Pedro Fonseca</t>
  </si>
  <si>
    <t>Sonia Goncalves</t>
  </si>
  <si>
    <t>Florbela Cruz</t>
  </si>
  <si>
    <t>Sonia Pereira</t>
  </si>
  <si>
    <t>Catarina Carvalho</t>
  </si>
  <si>
    <t>Sum of altura</t>
  </si>
  <si>
    <t>Sum of peso</t>
  </si>
  <si>
    <t>Sum of idade</t>
  </si>
  <si>
    <t>Sum of horas</t>
  </si>
  <si>
    <t>Viuvo</t>
  </si>
  <si>
    <t>Sum of Salário</t>
  </si>
  <si>
    <t>2015</t>
  </si>
  <si>
    <t>2017</t>
  </si>
  <si>
    <t>2016</t>
  </si>
  <si>
    <t>Sum of Rendimento per capita2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</si>
</sst>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0" fillId="0" borderId="10" xfId="0" applyBorder="1"/>
    <xf numFmtId="14" fontId="0" fillId="0" borderId="10" xfId="0" applyNumberFormat="1" applyBorder="1"/>
    <xf numFmtId="0" fontId="0" fillId="0" borderId="10" xfId="0" applyBorder="1" applyAlignment="1">
      <alignment vertical="center" wrapText="1"/>
    </xf>
    <xf numFmtId="164" fontId="0" fillId="0" borderId="10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33" borderId="10" xfId="0" applyFill="1" applyBorder="1"/>
    <xf numFmtId="0" fontId="0" fillId="0" borderId="0" xfId="0" applyFill="1" applyBorder="1" applyAlignment="1">
      <alignment horizontal="left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2" fontId="0" fillId="33" borderId="10" xfId="0" applyNumberFormat="1" applyFill="1" applyBorder="1"/>
    <xf numFmtId="1" fontId="0" fillId="33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os Oliveira" refreshedDate="44238.803973148148" createdVersion="6" refreshedVersion="6" minRefreshableVersion="3" recordCount="60" xr:uid="{09D2BCFC-7EBE-4DC5-B889-889806F8B8E0}">
  <cacheSource type="worksheet">
    <worksheetSource ref="A1:K61" sheet="ginasio"/>
  </cacheSource>
  <cacheFields count="14">
    <cacheField name="id" numFmtId="0">
      <sharedItems containsSemiMixedTypes="0" containsString="0" containsNumber="1" containsInteger="1" minValue="1055891" maxValue="1998804"/>
    </cacheField>
    <cacheField name="nome" numFmtId="0">
      <sharedItems count="60">
        <s v="Marisa Martins"/>
        <s v="Rita Fonseca"/>
        <s v="Joana Freitas"/>
        <s v="Joana Goncalves"/>
        <s v="Francisco Fonseca"/>
        <s v="Manuel Martins"/>
        <s v="Florbela Freitas"/>
        <s v="Rita Cruz"/>
        <s v="Antonio Pereira"/>
        <s v="Manuel Carvalho"/>
        <s v="Manuel Marinho"/>
        <s v="Joao Freitas"/>
        <s v="Susana Goncalves"/>
        <s v="Francisco Freitas"/>
        <s v="Francisco Martins"/>
        <s v="Susana Madeira"/>
        <s v="Francisco Pinho"/>
        <s v="Joao Madeira"/>
        <s v="Manuel Pinho"/>
        <s v="Catarina Goncalves"/>
        <s v="Florbela Marinho"/>
        <s v="Francisco Pereira"/>
        <s v="Rita Madeira"/>
        <s v="Florbela Goncalves"/>
        <s v="Catarina Freitas"/>
        <s v="Antonio Fonseca"/>
        <s v="Catarina Cruz"/>
        <s v="Jose Cruz"/>
        <s v="Joao Pinho"/>
        <s v="Manuel Fonseca"/>
        <s v="Pedro Goncalves"/>
        <s v="Joana Pereira"/>
        <s v="Joana Marinho"/>
        <s v="Pedro Madeira"/>
        <s v="Manuel Cruz"/>
        <s v="Sonia Marinho"/>
        <s v="Marisa Cruz"/>
        <s v="Florbela Pereira"/>
        <s v="Francisco Madeira"/>
        <s v="Catarina Pereira"/>
        <s v="Sonia Pinho"/>
        <s v="Jose Carvalho"/>
        <s v="Manuel Madeira"/>
        <s v="Catarina Carvalho"/>
        <s v="Francisco Carvalho"/>
        <s v="Sonia Fonseca"/>
        <s v="Catarina Madeira"/>
        <s v="Joana Carvalho"/>
        <s v="Sonia Goncalves"/>
        <s v="Sonia Pereira"/>
        <s v="Pedro Cruz"/>
        <s v="Jose Fonseca"/>
        <s v="Catarina Marinho"/>
        <s v="Pedro Fonseca"/>
        <s v="Florbela Cruz"/>
        <s v="Susana Marinho"/>
        <s v="Antonio Carvalho"/>
        <s v="Antonio Goncalves"/>
        <s v="Manuel Freitas"/>
        <s v="Joao Tavares"/>
      </sharedItems>
    </cacheField>
    <cacheField name="altura" numFmtId="0">
      <sharedItems containsSemiMixedTypes="0" containsString="0" containsNumber="1" containsInteger="1" minValue="150" maxValue="179"/>
    </cacheField>
    <cacheField name="peso" numFmtId="0">
      <sharedItems containsSemiMixedTypes="0" containsString="0" containsNumber="1" minValue="40.200000000000003" maxValue="100.8"/>
    </cacheField>
    <cacheField name="idade" numFmtId="0">
      <sharedItems containsSemiMixedTypes="0" containsString="0" containsNumber="1" containsInteger="1" minValue="23" maxValue="59"/>
    </cacheField>
    <cacheField name="horas" numFmtId="0">
      <sharedItems containsSemiMixedTypes="0" containsString="0" containsNumber="1" containsInteger="1" minValue="1" maxValue="8"/>
    </cacheField>
    <cacheField name="estado" numFmtId="0">
      <sharedItems count="8">
        <s v="Casada"/>
        <s v="Viuva"/>
        <s v="Casado"/>
        <s v="Solteiro"/>
        <s v="Solteira"/>
        <s v="Divorciado"/>
        <s v="Divorciada"/>
        <s v="Viuvo"/>
      </sharedItems>
    </cacheField>
    <cacheField name="filhos" numFmtId="0">
      <sharedItems containsSemiMixedTypes="0" containsString="0" containsNumber="1" containsInteger="1" minValue="0" maxValue="5" count="6">
        <n v="2"/>
        <n v="3"/>
        <n v="1"/>
        <n v="0"/>
        <n v="5"/>
        <n v="4"/>
      </sharedItems>
    </cacheField>
    <cacheField name="Salário" numFmtId="164">
      <sharedItems containsSemiMixedTypes="0" containsString="0" containsNumber="1" minValue="542.63" maxValue="4474.0600000000004"/>
    </cacheField>
    <cacheField name="Data de inscrição" numFmtId="14">
      <sharedItems containsSemiMixedTypes="0" containsNonDate="0" containsDate="1" containsString="0" minDate="2015-01-19T00:00:00" maxDate="2017-06-16T00:00:00" count="57">
        <d v="2016-03-17T00:00:00"/>
        <d v="2016-10-12T00:00:00"/>
        <d v="2016-04-16T00:00:00"/>
        <d v="2015-09-30T00:00:00"/>
        <d v="2017-02-06T00:00:00"/>
        <d v="2016-07-31T00:00:00"/>
        <d v="2015-01-19T00:00:00"/>
        <d v="2016-01-02T00:00:00"/>
        <d v="2015-10-22T00:00:00"/>
        <d v="2017-01-29T00:00:00"/>
        <d v="2016-02-21T00:00:00"/>
        <d v="2015-07-30T00:00:00"/>
        <d v="2016-06-07T00:00:00"/>
        <d v="2015-08-10T00:00:00"/>
        <d v="2016-02-17T00:00:00"/>
        <d v="2015-08-12T00:00:00"/>
        <d v="2016-10-28T00:00:00"/>
        <d v="2016-08-30T00:00:00"/>
        <d v="2017-03-14T00:00:00"/>
        <d v="2016-04-29T00:00:00"/>
        <d v="2015-08-05T00:00:00"/>
        <d v="2016-09-22T00:00:00"/>
        <d v="2016-03-25T00:00:00"/>
        <d v="2017-01-07T00:00:00"/>
        <d v="2016-06-28T00:00:00"/>
        <d v="2017-01-02T00:00:00"/>
        <d v="2017-04-20T00:00:00"/>
        <d v="2016-12-25T00:00:00"/>
        <d v="2015-09-25T00:00:00"/>
        <d v="2017-05-16T00:00:00"/>
        <d v="2016-03-20T00:00:00"/>
        <d v="2017-04-13T00:00:00"/>
        <d v="2015-05-14T00:00:00"/>
        <d v="2016-07-30T00:00:00"/>
        <d v="2015-12-01T00:00:00"/>
        <d v="2015-08-28T00:00:00"/>
        <d v="2015-05-25T00:00:00"/>
        <d v="2017-01-25T00:00:00"/>
        <d v="2015-10-20T00:00:00"/>
        <d v="2015-05-22T00:00:00"/>
        <d v="2015-09-09T00:00:00"/>
        <d v="2017-02-17T00:00:00"/>
        <d v="2017-06-15T00:00:00"/>
        <d v="2015-02-11T00:00:00"/>
        <d v="2016-01-15T00:00:00"/>
        <d v="2015-01-31T00:00:00"/>
        <d v="2016-05-13T00:00:00"/>
        <d v="2016-02-05T00:00:00"/>
        <d v="2017-04-06T00:00:00"/>
        <d v="2017-03-15T00:00:00"/>
        <d v="2017-03-31T00:00:00"/>
        <d v="2017-03-22T00:00:00"/>
        <d v="2016-11-06T00:00:00"/>
        <d v="2015-04-21T00:00:00"/>
        <d v="2015-06-22T00:00:00"/>
        <d v="2015-12-25T00:00:00"/>
        <d v="2015-12-10T00:00:00"/>
      </sharedItems>
      <fieldGroup par="13" base="9">
        <rangePr groupBy="months" startDate="2015-01-19T00:00:00" endDate="2017-06-16T00:00:00"/>
        <groupItems count="14">
          <s v="&lt;19/01/201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6/06/2017"/>
        </groupItems>
      </fieldGroup>
    </cacheField>
    <cacheField name="Rendimento per capita" numFmtId="164">
      <sharedItems containsSemiMixedTypes="0" containsString="0" containsNumber="1" minValue="138.6225" maxValue="4249.7700000000004"/>
    </cacheField>
    <cacheField name="Rendimento per capita2" numFmtId="164">
      <sharedItems containsSemiMixedTypes="0" containsString="0" containsNumber="1" minValue="138.6225" maxValue="4249.7700000000004"/>
    </cacheField>
    <cacheField name="Quarters" numFmtId="0" databaseField="0">
      <fieldGroup base="9">
        <rangePr groupBy="quarters" startDate="2015-01-19T00:00:00" endDate="2017-06-16T00:00:00"/>
        <groupItems count="6">
          <s v="&lt;19/01/2015"/>
          <s v="Qtr1"/>
          <s v="Qtr2"/>
          <s v="Qtr3"/>
          <s v="Qtr4"/>
          <s v="&gt;16/06/2017"/>
        </groupItems>
      </fieldGroup>
    </cacheField>
    <cacheField name="Years" numFmtId="0" databaseField="0">
      <fieldGroup base="9">
        <rangePr groupBy="years" startDate="2015-01-19T00:00:00" endDate="2017-06-16T00:00:00"/>
        <groupItems count="5">
          <s v="&lt;19/01/2015"/>
          <s v="2015"/>
          <s v="2016"/>
          <s v="2017"/>
          <s v="&gt;16/06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n v="1373900"/>
    <x v="0"/>
    <n v="155"/>
    <n v="58.8"/>
    <n v="45"/>
    <n v="3"/>
    <x v="0"/>
    <x v="0"/>
    <n v="2703.76"/>
    <x v="0"/>
    <n v="675.94"/>
    <n v="675.94"/>
  </r>
  <r>
    <n v="1109891"/>
    <x v="1"/>
    <n v="166"/>
    <n v="88.6"/>
    <n v="45"/>
    <n v="3"/>
    <x v="0"/>
    <x v="1"/>
    <n v="2770.37"/>
    <x v="1"/>
    <n v="554.07399999999996"/>
    <n v="554.07399999999996"/>
  </r>
  <r>
    <n v="1158895"/>
    <x v="2"/>
    <n v="150"/>
    <n v="75.3"/>
    <n v="52"/>
    <n v="3"/>
    <x v="1"/>
    <x v="2"/>
    <n v="649.11"/>
    <x v="2"/>
    <n v="324.55500000000001"/>
    <n v="324.55500000000001"/>
  </r>
  <r>
    <n v="1566599"/>
    <x v="3"/>
    <n v="161"/>
    <n v="45.2"/>
    <n v="59"/>
    <n v="2"/>
    <x v="0"/>
    <x v="0"/>
    <n v="4181.3999999999996"/>
    <x v="3"/>
    <n v="1045.3499999999999"/>
    <n v="1045.3499999999999"/>
  </r>
  <r>
    <n v="1974598"/>
    <x v="4"/>
    <n v="162"/>
    <n v="90"/>
    <n v="43"/>
    <n v="2"/>
    <x v="2"/>
    <x v="2"/>
    <n v="2427.92"/>
    <x v="4"/>
    <n v="809.30666666666673"/>
    <n v="809.30666666666673"/>
  </r>
  <r>
    <n v="1767791"/>
    <x v="5"/>
    <n v="179"/>
    <n v="74.7"/>
    <n v="24"/>
    <n v="6"/>
    <x v="3"/>
    <x v="3"/>
    <n v="4249.7700000000004"/>
    <x v="5"/>
    <n v="4249.7700000000004"/>
    <n v="4249.7700000000004"/>
  </r>
  <r>
    <n v="1071294"/>
    <x v="6"/>
    <n v="166"/>
    <n v="81"/>
    <n v="28"/>
    <n v="5"/>
    <x v="4"/>
    <x v="3"/>
    <n v="3976.59"/>
    <x v="6"/>
    <n v="3976.59"/>
    <n v="3976.59"/>
  </r>
  <r>
    <n v="1930998"/>
    <x v="7"/>
    <n v="168"/>
    <n v="64.900000000000006"/>
    <n v="56"/>
    <n v="3"/>
    <x v="0"/>
    <x v="0"/>
    <n v="1816.76"/>
    <x v="7"/>
    <n v="454.19"/>
    <n v="454.19"/>
  </r>
  <r>
    <n v="1811598"/>
    <x v="8"/>
    <n v="154"/>
    <n v="72.900000000000006"/>
    <n v="51"/>
    <n v="2"/>
    <x v="2"/>
    <x v="2"/>
    <n v="1143.3"/>
    <x v="8"/>
    <n v="381.09999999999997"/>
    <n v="381.09999999999997"/>
  </r>
  <r>
    <n v="1235900"/>
    <x v="9"/>
    <n v="158"/>
    <n v="51.8"/>
    <n v="38"/>
    <n v="3"/>
    <x v="2"/>
    <x v="0"/>
    <n v="2237.15"/>
    <x v="9"/>
    <n v="559.28750000000002"/>
    <n v="559.28750000000002"/>
  </r>
  <r>
    <n v="1417005"/>
    <x v="10"/>
    <n v="173"/>
    <n v="75.7"/>
    <n v="40"/>
    <n v="3"/>
    <x v="5"/>
    <x v="0"/>
    <n v="1279.45"/>
    <x v="7"/>
    <n v="426.48333333333335"/>
    <n v="426.48333333333335"/>
  </r>
  <r>
    <n v="1642385"/>
    <x v="11"/>
    <n v="165"/>
    <n v="43.1"/>
    <n v="54"/>
    <n v="3"/>
    <x v="2"/>
    <x v="0"/>
    <n v="1553.95"/>
    <x v="10"/>
    <n v="388.48750000000001"/>
    <n v="388.48750000000001"/>
  </r>
  <r>
    <n v="1170490"/>
    <x v="12"/>
    <n v="157"/>
    <n v="73.599999999999994"/>
    <n v="40"/>
    <n v="2"/>
    <x v="0"/>
    <x v="4"/>
    <n v="4335.95"/>
    <x v="11"/>
    <n v="619.42142857142858"/>
    <n v="619.42142857142858"/>
  </r>
  <r>
    <n v="1560199"/>
    <x v="13"/>
    <n v="152"/>
    <n v="82.9"/>
    <n v="41"/>
    <n v="3"/>
    <x v="2"/>
    <x v="0"/>
    <n v="1780.56"/>
    <x v="12"/>
    <n v="445.14"/>
    <n v="445.14"/>
  </r>
  <r>
    <n v="1410795"/>
    <x v="14"/>
    <n v="153"/>
    <n v="90.7"/>
    <n v="24"/>
    <n v="7"/>
    <x v="3"/>
    <x v="3"/>
    <n v="2752.19"/>
    <x v="13"/>
    <n v="2752.19"/>
    <n v="2752.19"/>
  </r>
  <r>
    <n v="1436901"/>
    <x v="15"/>
    <n v="160"/>
    <n v="88"/>
    <n v="56"/>
    <n v="2"/>
    <x v="6"/>
    <x v="0"/>
    <n v="2744.9"/>
    <x v="14"/>
    <n v="914.9666666666667"/>
    <n v="914.9666666666667"/>
  </r>
  <r>
    <n v="1294205"/>
    <x v="16"/>
    <n v="154"/>
    <n v="76.3"/>
    <n v="23"/>
    <n v="6"/>
    <x v="3"/>
    <x v="1"/>
    <n v="1816.26"/>
    <x v="15"/>
    <n v="454.065"/>
    <n v="454.065"/>
  </r>
  <r>
    <n v="1286190"/>
    <x v="17"/>
    <n v="152"/>
    <n v="40.200000000000003"/>
    <n v="29"/>
    <n v="6"/>
    <x v="3"/>
    <x v="2"/>
    <n v="2544.14"/>
    <x v="16"/>
    <n v="1272.07"/>
    <n v="1272.07"/>
  </r>
  <r>
    <n v="1315803"/>
    <x v="18"/>
    <n v="179"/>
    <n v="54.7"/>
    <n v="29"/>
    <n v="5"/>
    <x v="3"/>
    <x v="3"/>
    <n v="3894.65"/>
    <x v="17"/>
    <n v="3894.65"/>
    <n v="3894.65"/>
  </r>
  <r>
    <n v="1055891"/>
    <x v="19"/>
    <n v="168"/>
    <n v="79.400000000000006"/>
    <n v="59"/>
    <n v="2"/>
    <x v="1"/>
    <x v="1"/>
    <n v="1399.44"/>
    <x v="18"/>
    <n v="349.86"/>
    <n v="349.86"/>
  </r>
  <r>
    <n v="1305394"/>
    <x v="20"/>
    <n v="154"/>
    <n v="52.6"/>
    <n v="36"/>
    <n v="4"/>
    <x v="0"/>
    <x v="2"/>
    <n v="542.63"/>
    <x v="19"/>
    <n v="180.87666666666667"/>
    <n v="180.87666666666667"/>
  </r>
  <r>
    <n v="1953500"/>
    <x v="21"/>
    <n v="170"/>
    <n v="53.8"/>
    <n v="49"/>
    <n v="2"/>
    <x v="2"/>
    <x v="2"/>
    <n v="3476.5"/>
    <x v="20"/>
    <n v="1158.8333333333333"/>
    <n v="1158.8333333333333"/>
  </r>
  <r>
    <n v="1204890"/>
    <x v="22"/>
    <n v="151"/>
    <n v="49.3"/>
    <n v="44"/>
    <n v="2"/>
    <x v="0"/>
    <x v="0"/>
    <n v="4092.79"/>
    <x v="21"/>
    <n v="1023.1975"/>
    <n v="1023.1975"/>
  </r>
  <r>
    <n v="1998804"/>
    <x v="23"/>
    <n v="169"/>
    <n v="89.5"/>
    <n v="39"/>
    <n v="4"/>
    <x v="4"/>
    <x v="2"/>
    <n v="2663.55"/>
    <x v="22"/>
    <n v="1331.7750000000001"/>
    <n v="1331.7750000000001"/>
  </r>
  <r>
    <n v="1105307"/>
    <x v="24"/>
    <n v="166"/>
    <n v="57.4"/>
    <n v="40"/>
    <n v="4"/>
    <x v="4"/>
    <x v="3"/>
    <n v="661.16"/>
    <x v="23"/>
    <n v="661.16"/>
    <n v="661.16"/>
  </r>
  <r>
    <n v="1867502"/>
    <x v="25"/>
    <n v="164"/>
    <n v="56.1"/>
    <n v="41"/>
    <n v="3"/>
    <x v="2"/>
    <x v="1"/>
    <n v="867.64"/>
    <x v="24"/>
    <n v="173.52799999999999"/>
    <n v="173.52799999999999"/>
  </r>
  <r>
    <n v="1967998"/>
    <x v="26"/>
    <n v="176"/>
    <n v="78"/>
    <n v="30"/>
    <n v="5"/>
    <x v="4"/>
    <x v="2"/>
    <n v="1095.18"/>
    <x v="25"/>
    <n v="547.59"/>
    <n v="547.59"/>
  </r>
  <r>
    <n v="1068506"/>
    <x v="27"/>
    <n v="177"/>
    <n v="89.6"/>
    <n v="27"/>
    <n v="6"/>
    <x v="2"/>
    <x v="3"/>
    <n v="2198.48"/>
    <x v="26"/>
    <n v="1099.24"/>
    <n v="1099.24"/>
  </r>
  <r>
    <n v="1152599"/>
    <x v="28"/>
    <n v="154"/>
    <n v="57.6"/>
    <n v="55"/>
    <n v="1"/>
    <x v="3"/>
    <x v="3"/>
    <n v="2368.46"/>
    <x v="27"/>
    <n v="2368.46"/>
    <n v="2368.46"/>
  </r>
  <r>
    <n v="1373701"/>
    <x v="29"/>
    <n v="175"/>
    <n v="100.8"/>
    <n v="40"/>
    <n v="3"/>
    <x v="2"/>
    <x v="2"/>
    <n v="4474.0600000000004"/>
    <x v="28"/>
    <n v="1491.3533333333335"/>
    <n v="1491.3533333333335"/>
  </r>
  <r>
    <n v="1776885"/>
    <x v="30"/>
    <n v="156"/>
    <n v="45.5"/>
    <n v="32"/>
    <n v="5"/>
    <x v="3"/>
    <x v="3"/>
    <n v="2263.87"/>
    <x v="29"/>
    <n v="2263.87"/>
    <n v="2263.87"/>
  </r>
  <r>
    <n v="1147402"/>
    <x v="31"/>
    <n v="162"/>
    <n v="67.3"/>
    <n v="34"/>
    <n v="5"/>
    <x v="0"/>
    <x v="0"/>
    <n v="2917.89"/>
    <x v="30"/>
    <n v="729.47249999999997"/>
    <n v="729.47249999999997"/>
  </r>
  <r>
    <n v="1466491"/>
    <x v="32"/>
    <n v="164"/>
    <n v="90.6"/>
    <n v="57"/>
    <n v="1"/>
    <x v="0"/>
    <x v="1"/>
    <n v="865.58"/>
    <x v="31"/>
    <n v="173.11600000000001"/>
    <n v="173.11600000000001"/>
  </r>
  <r>
    <n v="1610195"/>
    <x v="33"/>
    <n v="163"/>
    <n v="87.9"/>
    <n v="28"/>
    <n v="5"/>
    <x v="2"/>
    <x v="5"/>
    <n v="2007.98"/>
    <x v="32"/>
    <n v="334.66333333333336"/>
    <n v="334.66333333333336"/>
  </r>
  <r>
    <n v="1710795"/>
    <x v="34"/>
    <n v="178"/>
    <n v="92.7"/>
    <n v="44"/>
    <n v="3"/>
    <x v="2"/>
    <x v="0"/>
    <n v="4065.74"/>
    <x v="33"/>
    <n v="1016.4349999999999"/>
    <n v="1016.4349999999999"/>
  </r>
  <r>
    <n v="1564105"/>
    <x v="35"/>
    <n v="156"/>
    <n v="58"/>
    <n v="41"/>
    <n v="2"/>
    <x v="0"/>
    <x v="1"/>
    <n v="1048.21"/>
    <x v="34"/>
    <n v="209.642"/>
    <n v="209.642"/>
  </r>
  <r>
    <n v="1223607"/>
    <x v="36"/>
    <n v="171"/>
    <n v="61.2"/>
    <n v="42"/>
    <n v="4"/>
    <x v="0"/>
    <x v="0"/>
    <n v="4185.33"/>
    <x v="35"/>
    <n v="1046.3325"/>
    <n v="1046.3325"/>
  </r>
  <r>
    <n v="1705800"/>
    <x v="37"/>
    <n v="171"/>
    <n v="100.1"/>
    <n v="32"/>
    <n v="6"/>
    <x v="0"/>
    <x v="3"/>
    <n v="4264.2700000000004"/>
    <x v="36"/>
    <n v="2132.1350000000002"/>
    <n v="2132.1350000000002"/>
  </r>
  <r>
    <n v="1692591"/>
    <x v="38"/>
    <n v="154"/>
    <n v="49.1"/>
    <n v="23"/>
    <n v="8"/>
    <x v="3"/>
    <x v="3"/>
    <n v="2725.33"/>
    <x v="37"/>
    <n v="2725.33"/>
    <n v="2725.33"/>
  </r>
  <r>
    <n v="1177291"/>
    <x v="39"/>
    <n v="175"/>
    <n v="45.9"/>
    <n v="54"/>
    <n v="1"/>
    <x v="0"/>
    <x v="2"/>
    <n v="1742.02"/>
    <x v="38"/>
    <n v="580.67333333333329"/>
    <n v="580.67333333333329"/>
  </r>
  <r>
    <n v="1337307"/>
    <x v="40"/>
    <n v="177"/>
    <n v="67.400000000000006"/>
    <n v="34"/>
    <n v="5"/>
    <x v="4"/>
    <x v="3"/>
    <n v="3791.43"/>
    <x v="39"/>
    <n v="3791.43"/>
    <n v="3791.43"/>
  </r>
  <r>
    <n v="1871098"/>
    <x v="41"/>
    <n v="153"/>
    <n v="60.7"/>
    <n v="26"/>
    <n v="7"/>
    <x v="2"/>
    <x v="2"/>
    <n v="2951.01"/>
    <x v="3"/>
    <n v="983.67000000000007"/>
    <n v="983.67000000000007"/>
  </r>
  <r>
    <n v="1098186"/>
    <x v="42"/>
    <n v="165"/>
    <n v="79"/>
    <n v="34"/>
    <n v="4"/>
    <x v="2"/>
    <x v="2"/>
    <n v="2746.36"/>
    <x v="40"/>
    <n v="915.45333333333338"/>
    <n v="915.45333333333338"/>
  </r>
  <r>
    <n v="1058307"/>
    <x v="43"/>
    <n v="150"/>
    <n v="68.2"/>
    <n v="59"/>
    <n v="2"/>
    <x v="0"/>
    <x v="5"/>
    <n v="2958.21"/>
    <x v="41"/>
    <n v="493.03500000000003"/>
    <n v="493.03500000000003"/>
  </r>
  <r>
    <n v="1653399"/>
    <x v="44"/>
    <n v="150"/>
    <n v="55.3"/>
    <n v="23"/>
    <n v="7"/>
    <x v="3"/>
    <x v="3"/>
    <n v="2266.9699999999998"/>
    <x v="42"/>
    <n v="2266.9699999999998"/>
    <n v="2266.9699999999998"/>
  </r>
  <r>
    <n v="1320389"/>
    <x v="45"/>
    <n v="152"/>
    <n v="79.8"/>
    <n v="37"/>
    <n v="4"/>
    <x v="0"/>
    <x v="2"/>
    <n v="2523.73"/>
    <x v="43"/>
    <n v="841.24333333333334"/>
    <n v="841.24333333333334"/>
  </r>
  <r>
    <n v="1200606"/>
    <x v="46"/>
    <n v="154"/>
    <n v="85.4"/>
    <n v="46"/>
    <n v="2"/>
    <x v="4"/>
    <x v="0"/>
    <n v="1397.38"/>
    <x v="44"/>
    <n v="465.79333333333335"/>
    <n v="465.79333333333335"/>
  </r>
  <r>
    <n v="1758401"/>
    <x v="47"/>
    <n v="174"/>
    <n v="93.8"/>
    <n v="37"/>
    <n v="3"/>
    <x v="0"/>
    <x v="0"/>
    <n v="554.49"/>
    <x v="45"/>
    <n v="138.6225"/>
    <n v="138.6225"/>
  </r>
  <r>
    <n v="1471403"/>
    <x v="48"/>
    <n v="170"/>
    <n v="45.8"/>
    <n v="43"/>
    <n v="3"/>
    <x v="0"/>
    <x v="0"/>
    <n v="3080.4"/>
    <x v="46"/>
    <n v="770.1"/>
    <n v="770.1"/>
  </r>
  <r>
    <n v="1374997"/>
    <x v="49"/>
    <n v="178"/>
    <n v="100.3"/>
    <n v="37"/>
    <n v="3"/>
    <x v="0"/>
    <x v="1"/>
    <n v="3207.6"/>
    <x v="47"/>
    <n v="641.52"/>
    <n v="641.52"/>
  </r>
  <r>
    <n v="1221793"/>
    <x v="50"/>
    <n v="161"/>
    <n v="87.3"/>
    <n v="43"/>
    <n v="3"/>
    <x v="3"/>
    <x v="2"/>
    <n v="1106.98"/>
    <x v="48"/>
    <n v="553.49"/>
    <n v="553.49"/>
  </r>
  <r>
    <n v="1359402"/>
    <x v="51"/>
    <n v="155"/>
    <n v="46.8"/>
    <n v="41"/>
    <n v="3"/>
    <x v="2"/>
    <x v="3"/>
    <n v="4181.7700000000004"/>
    <x v="49"/>
    <n v="2090.8850000000002"/>
    <n v="2090.8850000000002"/>
  </r>
  <r>
    <n v="1331607"/>
    <x v="52"/>
    <n v="178"/>
    <n v="96.9"/>
    <n v="43"/>
    <n v="3"/>
    <x v="0"/>
    <x v="0"/>
    <n v="3526.54"/>
    <x v="50"/>
    <n v="881.63499999999999"/>
    <n v="881.63499999999999"/>
  </r>
  <r>
    <n v="1065297"/>
    <x v="53"/>
    <n v="153"/>
    <n v="60.3"/>
    <n v="49"/>
    <n v="1"/>
    <x v="2"/>
    <x v="0"/>
    <n v="945.59"/>
    <x v="51"/>
    <n v="236.39750000000001"/>
    <n v="236.39750000000001"/>
  </r>
  <r>
    <n v="1971588"/>
    <x v="54"/>
    <n v="166"/>
    <n v="48.2"/>
    <n v="47"/>
    <n v="3"/>
    <x v="0"/>
    <x v="1"/>
    <n v="2934.03"/>
    <x v="52"/>
    <n v="586.80600000000004"/>
    <n v="586.80600000000004"/>
  </r>
  <r>
    <n v="1521104"/>
    <x v="55"/>
    <n v="174"/>
    <n v="82.2"/>
    <n v="35"/>
    <n v="5"/>
    <x v="4"/>
    <x v="3"/>
    <n v="3049.89"/>
    <x v="53"/>
    <n v="3049.89"/>
    <n v="3049.89"/>
  </r>
  <r>
    <n v="1856504"/>
    <x v="56"/>
    <n v="159"/>
    <n v="72.3"/>
    <n v="24"/>
    <n v="6"/>
    <x v="3"/>
    <x v="3"/>
    <n v="3321.42"/>
    <x v="54"/>
    <n v="3321.42"/>
    <n v="3321.42"/>
  </r>
  <r>
    <n v="1150196"/>
    <x v="57"/>
    <n v="158"/>
    <n v="74.5"/>
    <n v="34"/>
    <n v="3"/>
    <x v="3"/>
    <x v="3"/>
    <n v="3308.61"/>
    <x v="55"/>
    <n v="3308.61"/>
    <n v="3308.61"/>
  </r>
  <r>
    <n v="1658802"/>
    <x v="58"/>
    <n v="170"/>
    <n v="92"/>
    <n v="57"/>
    <n v="1"/>
    <x v="7"/>
    <x v="0"/>
    <n v="2174.9299999999998"/>
    <x v="49"/>
    <n v="724.97666666666657"/>
    <n v="724.97666666666657"/>
  </r>
  <r>
    <n v="1769504"/>
    <x v="59"/>
    <n v="177"/>
    <n v="79.400000000000006"/>
    <n v="32"/>
    <n v="3"/>
    <x v="2"/>
    <x v="0"/>
    <n v="2132.31"/>
    <x v="56"/>
    <n v="533.07749999999999"/>
    <n v="533.0774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74E632-5E3C-4BF0-86E6-7CC6B3410E25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A3:I190" firstHeaderRow="0" firstDataRow="1" firstDataCol="1"/>
  <pivotFields count="14">
    <pivotField dataField="1" showAll="0"/>
    <pivotField axis="axisRow" showAll="0">
      <items count="61">
        <item x="56"/>
        <item x="25"/>
        <item x="57"/>
        <item x="8"/>
        <item x="43"/>
        <item x="26"/>
        <item x="24"/>
        <item x="19"/>
        <item x="46"/>
        <item x="52"/>
        <item x="39"/>
        <item x="54"/>
        <item x="6"/>
        <item x="23"/>
        <item x="20"/>
        <item x="37"/>
        <item x="44"/>
        <item x="4"/>
        <item x="13"/>
        <item x="38"/>
        <item x="14"/>
        <item x="21"/>
        <item x="16"/>
        <item x="47"/>
        <item x="2"/>
        <item x="3"/>
        <item x="32"/>
        <item x="31"/>
        <item x="11"/>
        <item x="17"/>
        <item x="28"/>
        <item x="59"/>
        <item x="41"/>
        <item x="27"/>
        <item x="51"/>
        <item x="9"/>
        <item x="34"/>
        <item x="29"/>
        <item x="58"/>
        <item x="42"/>
        <item x="10"/>
        <item x="5"/>
        <item x="18"/>
        <item x="36"/>
        <item x="0"/>
        <item x="50"/>
        <item x="53"/>
        <item x="30"/>
        <item x="33"/>
        <item x="7"/>
        <item x="1"/>
        <item x="22"/>
        <item x="45"/>
        <item x="48"/>
        <item x="35"/>
        <item x="49"/>
        <item x="40"/>
        <item x="12"/>
        <item x="15"/>
        <item x="55"/>
        <item t="default"/>
      </items>
    </pivotField>
    <pivotField dataField="1" showAll="0"/>
    <pivotField dataField="1" showAll="0"/>
    <pivotField dataField="1" showAll="0"/>
    <pivotField dataField="1" showAll="0"/>
    <pivotField axis="axisRow" showAll="0">
      <items count="9">
        <item x="0"/>
        <item x="2"/>
        <item x="6"/>
        <item x="5"/>
        <item x="4"/>
        <item x="3"/>
        <item x="1"/>
        <item x="7"/>
        <item t="default"/>
      </items>
    </pivotField>
    <pivotField axis="axisRow" showAll="0">
      <items count="7">
        <item x="3"/>
        <item x="2"/>
        <item x="0"/>
        <item x="1"/>
        <item x="5"/>
        <item x="4"/>
        <item t="default"/>
      </items>
    </pivotField>
    <pivotField dataField="1" numFmtId="164"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64" showAll="0"/>
    <pivotField dataField="1" numFmtId="164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6">
    <field x="7"/>
    <field x="1"/>
    <field x="6"/>
    <field x="13"/>
    <field x="12"/>
    <field x="9"/>
  </rowFields>
  <rowItems count="187">
    <i>
      <x/>
    </i>
    <i r="1">
      <x/>
    </i>
    <i r="2">
      <x v="5"/>
    </i>
    <i r="3">
      <x v="1"/>
    </i>
    <i r="1">
      <x v="2"/>
    </i>
    <i r="2">
      <x v="5"/>
    </i>
    <i r="3">
      <x v="1"/>
    </i>
    <i r="1">
      <x v="6"/>
    </i>
    <i r="2">
      <x v="4"/>
    </i>
    <i r="3">
      <x v="3"/>
    </i>
    <i r="1">
      <x v="12"/>
    </i>
    <i r="2">
      <x v="4"/>
    </i>
    <i r="3">
      <x v="1"/>
    </i>
    <i r="1">
      <x v="15"/>
    </i>
    <i r="2">
      <x/>
    </i>
    <i r="3">
      <x v="1"/>
    </i>
    <i r="1">
      <x v="16"/>
    </i>
    <i r="2">
      <x v="5"/>
    </i>
    <i r="3">
      <x v="3"/>
    </i>
    <i r="1">
      <x v="19"/>
    </i>
    <i r="2">
      <x v="5"/>
    </i>
    <i r="3">
      <x v="3"/>
    </i>
    <i r="1">
      <x v="20"/>
    </i>
    <i r="2">
      <x v="5"/>
    </i>
    <i r="3">
      <x v="1"/>
    </i>
    <i r="1">
      <x v="30"/>
    </i>
    <i r="2">
      <x v="5"/>
    </i>
    <i r="3">
      <x v="2"/>
    </i>
    <i r="1">
      <x v="33"/>
    </i>
    <i r="2">
      <x v="1"/>
    </i>
    <i r="3">
      <x v="3"/>
    </i>
    <i r="1">
      <x v="34"/>
    </i>
    <i r="2">
      <x v="1"/>
    </i>
    <i r="3">
      <x v="3"/>
    </i>
    <i r="1">
      <x v="41"/>
    </i>
    <i r="2">
      <x v="5"/>
    </i>
    <i r="3">
      <x v="2"/>
    </i>
    <i r="1">
      <x v="42"/>
    </i>
    <i r="2">
      <x v="5"/>
    </i>
    <i r="3">
      <x v="2"/>
    </i>
    <i r="1">
      <x v="47"/>
    </i>
    <i r="2">
      <x v="5"/>
    </i>
    <i r="3">
      <x v="3"/>
    </i>
    <i r="1">
      <x v="56"/>
    </i>
    <i r="2">
      <x v="4"/>
    </i>
    <i r="3">
      <x v="1"/>
    </i>
    <i r="1">
      <x v="59"/>
    </i>
    <i r="2">
      <x v="4"/>
    </i>
    <i r="3">
      <x v="1"/>
    </i>
    <i>
      <x v="1"/>
    </i>
    <i r="1">
      <x v="3"/>
    </i>
    <i r="2">
      <x v="1"/>
    </i>
    <i r="3">
      <x v="1"/>
    </i>
    <i r="1">
      <x v="5"/>
    </i>
    <i r="2">
      <x v="4"/>
    </i>
    <i r="3">
      <x v="3"/>
    </i>
    <i r="1">
      <x v="10"/>
    </i>
    <i r="2">
      <x/>
    </i>
    <i r="3">
      <x v="1"/>
    </i>
    <i r="1">
      <x v="13"/>
    </i>
    <i r="2">
      <x v="4"/>
    </i>
    <i r="3">
      <x v="2"/>
    </i>
    <i r="1">
      <x v="14"/>
    </i>
    <i r="2">
      <x/>
    </i>
    <i r="3">
      <x v="2"/>
    </i>
    <i r="1">
      <x v="17"/>
    </i>
    <i r="2">
      <x v="1"/>
    </i>
    <i r="3">
      <x v="3"/>
    </i>
    <i r="1">
      <x v="21"/>
    </i>
    <i r="2">
      <x v="1"/>
    </i>
    <i r="3">
      <x v="1"/>
    </i>
    <i r="1">
      <x v="24"/>
    </i>
    <i r="2">
      <x v="6"/>
    </i>
    <i r="3">
      <x v="2"/>
    </i>
    <i r="1">
      <x v="29"/>
    </i>
    <i r="2">
      <x v="5"/>
    </i>
    <i r="3">
      <x v="2"/>
    </i>
    <i r="1">
      <x v="32"/>
    </i>
    <i r="2">
      <x v="1"/>
    </i>
    <i r="3">
      <x v="1"/>
    </i>
    <i r="1">
      <x v="37"/>
    </i>
    <i r="2">
      <x v="1"/>
    </i>
    <i r="3">
      <x v="1"/>
    </i>
    <i r="1">
      <x v="39"/>
    </i>
    <i r="2">
      <x v="1"/>
    </i>
    <i r="3">
      <x v="1"/>
    </i>
    <i r="1">
      <x v="45"/>
    </i>
    <i r="2">
      <x v="5"/>
    </i>
    <i r="3">
      <x v="3"/>
    </i>
    <i r="1">
      <x v="52"/>
    </i>
    <i r="2">
      <x/>
    </i>
    <i r="3">
      <x v="1"/>
    </i>
    <i>
      <x v="2"/>
    </i>
    <i r="1">
      <x v="8"/>
    </i>
    <i r="2">
      <x v="4"/>
    </i>
    <i r="3">
      <x v="2"/>
    </i>
    <i r="1">
      <x v="9"/>
    </i>
    <i r="2">
      <x/>
    </i>
    <i r="3">
      <x v="3"/>
    </i>
    <i r="1">
      <x v="18"/>
    </i>
    <i r="2">
      <x v="1"/>
    </i>
    <i r="3">
      <x v="2"/>
    </i>
    <i r="1">
      <x v="23"/>
    </i>
    <i r="2">
      <x/>
    </i>
    <i r="3">
      <x v="1"/>
    </i>
    <i r="1">
      <x v="25"/>
    </i>
    <i r="2">
      <x/>
    </i>
    <i r="3">
      <x v="1"/>
    </i>
    <i r="1">
      <x v="27"/>
    </i>
    <i r="2">
      <x/>
    </i>
    <i r="3">
      <x v="2"/>
    </i>
    <i r="1">
      <x v="28"/>
    </i>
    <i r="2">
      <x v="1"/>
    </i>
    <i r="3">
      <x v="2"/>
    </i>
    <i r="1">
      <x v="31"/>
    </i>
    <i r="2">
      <x v="1"/>
    </i>
    <i r="3">
      <x v="1"/>
    </i>
    <i r="1">
      <x v="35"/>
    </i>
    <i r="2">
      <x v="1"/>
    </i>
    <i r="3">
      <x v="3"/>
    </i>
    <i r="1">
      <x v="36"/>
    </i>
    <i r="2">
      <x v="1"/>
    </i>
    <i r="3">
      <x v="2"/>
    </i>
    <i r="1">
      <x v="38"/>
    </i>
    <i r="2">
      <x v="7"/>
    </i>
    <i r="3">
      <x v="3"/>
    </i>
    <i r="1">
      <x v="40"/>
    </i>
    <i r="2">
      <x v="3"/>
    </i>
    <i r="3">
      <x v="2"/>
    </i>
    <i r="1">
      <x v="43"/>
    </i>
    <i r="2">
      <x/>
    </i>
    <i r="3">
      <x v="1"/>
    </i>
    <i r="1">
      <x v="44"/>
    </i>
    <i r="2">
      <x/>
    </i>
    <i r="3">
      <x v="2"/>
    </i>
    <i r="1">
      <x v="46"/>
    </i>
    <i r="2">
      <x v="1"/>
    </i>
    <i r="3">
      <x v="3"/>
    </i>
    <i r="1">
      <x v="49"/>
    </i>
    <i r="2">
      <x/>
    </i>
    <i r="3">
      <x v="2"/>
    </i>
    <i r="1">
      <x v="51"/>
    </i>
    <i r="2">
      <x/>
    </i>
    <i r="3">
      <x v="2"/>
    </i>
    <i r="1">
      <x v="53"/>
    </i>
    <i r="2">
      <x/>
    </i>
    <i r="3">
      <x v="2"/>
    </i>
    <i r="1">
      <x v="58"/>
    </i>
    <i r="2">
      <x v="2"/>
    </i>
    <i r="3">
      <x v="2"/>
    </i>
    <i>
      <x v="3"/>
    </i>
    <i r="1">
      <x v="1"/>
    </i>
    <i r="2">
      <x v="1"/>
    </i>
    <i r="3">
      <x v="2"/>
    </i>
    <i r="1">
      <x v="7"/>
    </i>
    <i r="2">
      <x v="6"/>
    </i>
    <i r="3">
      <x v="3"/>
    </i>
    <i r="1">
      <x v="11"/>
    </i>
    <i r="2">
      <x/>
    </i>
    <i r="3">
      <x v="2"/>
    </i>
    <i r="1">
      <x v="22"/>
    </i>
    <i r="2">
      <x v="5"/>
    </i>
    <i r="3">
      <x v="1"/>
    </i>
    <i r="1">
      <x v="26"/>
    </i>
    <i r="2">
      <x/>
    </i>
    <i r="3">
      <x v="3"/>
    </i>
    <i r="1">
      <x v="50"/>
    </i>
    <i r="2">
      <x/>
    </i>
    <i r="3">
      <x v="2"/>
    </i>
    <i r="1">
      <x v="54"/>
    </i>
    <i r="2">
      <x/>
    </i>
    <i r="3">
      <x v="1"/>
    </i>
    <i r="1">
      <x v="55"/>
    </i>
    <i r="2">
      <x/>
    </i>
    <i r="3">
      <x v="2"/>
    </i>
    <i>
      <x v="4"/>
    </i>
    <i r="1">
      <x v="4"/>
    </i>
    <i r="2">
      <x/>
    </i>
    <i r="3">
      <x v="3"/>
    </i>
    <i r="1">
      <x v="48"/>
    </i>
    <i r="2">
      <x v="1"/>
    </i>
    <i r="3">
      <x v="1"/>
    </i>
    <i>
      <x v="5"/>
    </i>
    <i r="1">
      <x v="57"/>
    </i>
    <i r="2">
      <x/>
    </i>
    <i r="3">
      <x v="1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Sum of id" fld="0" baseField="0" baseItem="0"/>
    <dataField name="Sum of altura" fld="2" baseField="0" baseItem="0"/>
    <dataField name="Sum of peso" fld="3" baseField="0" baseItem="0"/>
    <dataField name="Sum of idade" fld="4" baseField="0" baseItem="0"/>
    <dataField name="Sum of horas" fld="5" baseField="0" baseItem="0"/>
    <dataField name="Sum of Salário" fld="8" baseField="0" baseItem="0"/>
    <dataField name="Sum of Rendimento per capita" fld="10" baseField="0" baseItem="0"/>
    <dataField name="Sum of Rendimento per capita2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939A-CC14-4C9B-8054-29E6D8F71424}">
  <dimension ref="A3:I190"/>
  <sheetViews>
    <sheetView workbookViewId="0">
      <selection activeCell="A127" sqref="A127"/>
    </sheetView>
  </sheetViews>
  <sheetFormatPr defaultRowHeight="14.4" x14ac:dyDescent="0.3"/>
  <cols>
    <col min="1" max="1" width="21.21875" bestFit="1" customWidth="1"/>
    <col min="2" max="2" width="9" bestFit="1" customWidth="1"/>
    <col min="3" max="3" width="12.33203125" bestFit="1" customWidth="1"/>
    <col min="4" max="4" width="11.44140625" bestFit="1" customWidth="1"/>
    <col min="5" max="6" width="12.109375" bestFit="1" customWidth="1"/>
    <col min="7" max="7" width="13.21875" bestFit="1" customWidth="1"/>
    <col min="8" max="8" width="27" bestFit="1" customWidth="1"/>
    <col min="9" max="9" width="28" bestFit="1" customWidth="1"/>
  </cols>
  <sheetData>
    <row r="3" spans="1:9" x14ac:dyDescent="0.3">
      <c r="A3" s="6" t="s">
        <v>62</v>
      </c>
      <c r="B3" t="s">
        <v>76</v>
      </c>
      <c r="C3" t="s">
        <v>98</v>
      </c>
      <c r="D3" t="s">
        <v>99</v>
      </c>
      <c r="E3" t="s">
        <v>100</v>
      </c>
      <c r="F3" t="s">
        <v>101</v>
      </c>
      <c r="G3" t="s">
        <v>103</v>
      </c>
      <c r="H3" t="s">
        <v>75</v>
      </c>
      <c r="I3" t="s">
        <v>107</v>
      </c>
    </row>
    <row r="4" spans="1:9" x14ac:dyDescent="0.3">
      <c r="A4" s="7">
        <v>0</v>
      </c>
      <c r="B4" s="13">
        <v>22945283</v>
      </c>
      <c r="C4" s="13">
        <v>2628</v>
      </c>
      <c r="D4" s="13">
        <v>1098.9000000000001</v>
      </c>
      <c r="E4" s="13">
        <v>505</v>
      </c>
      <c r="F4" s="13">
        <v>82</v>
      </c>
      <c r="G4" s="13">
        <v>49274.86</v>
      </c>
      <c r="H4" s="13">
        <v>43952.6</v>
      </c>
      <c r="I4" s="13">
        <v>43952.6</v>
      </c>
    </row>
    <row r="5" spans="1:9" x14ac:dyDescent="0.3">
      <c r="A5" s="14" t="s">
        <v>77</v>
      </c>
      <c r="B5" s="13">
        <v>1856504</v>
      </c>
      <c r="C5" s="13">
        <v>159</v>
      </c>
      <c r="D5" s="13">
        <v>72.3</v>
      </c>
      <c r="E5" s="13">
        <v>24</v>
      </c>
      <c r="F5" s="13">
        <v>6</v>
      </c>
      <c r="G5" s="13">
        <v>3321.42</v>
      </c>
      <c r="H5" s="13">
        <v>3321.42</v>
      </c>
      <c r="I5" s="13">
        <v>3321.42</v>
      </c>
    </row>
    <row r="6" spans="1:9" x14ac:dyDescent="0.3">
      <c r="A6" s="15" t="s">
        <v>17</v>
      </c>
      <c r="B6" s="13">
        <v>1856504</v>
      </c>
      <c r="C6" s="13">
        <v>159</v>
      </c>
      <c r="D6" s="13">
        <v>72.3</v>
      </c>
      <c r="E6" s="13">
        <v>24</v>
      </c>
      <c r="F6" s="13">
        <v>6</v>
      </c>
      <c r="G6" s="13">
        <v>3321.42</v>
      </c>
      <c r="H6" s="13">
        <v>3321.42</v>
      </c>
      <c r="I6" s="13">
        <v>3321.42</v>
      </c>
    </row>
    <row r="7" spans="1:9" x14ac:dyDescent="0.3">
      <c r="A7" s="16" t="s">
        <v>104</v>
      </c>
      <c r="B7" s="13">
        <v>1856504</v>
      </c>
      <c r="C7" s="13">
        <v>159</v>
      </c>
      <c r="D7" s="13">
        <v>72.3</v>
      </c>
      <c r="E7" s="13">
        <v>24</v>
      </c>
      <c r="F7" s="13">
        <v>6</v>
      </c>
      <c r="G7" s="13">
        <v>3321.42</v>
      </c>
      <c r="H7" s="13">
        <v>3321.42</v>
      </c>
      <c r="I7" s="13">
        <v>3321.42</v>
      </c>
    </row>
    <row r="8" spans="1:9" x14ac:dyDescent="0.3">
      <c r="A8" s="14" t="s">
        <v>78</v>
      </c>
      <c r="B8" s="13">
        <v>1150196</v>
      </c>
      <c r="C8" s="13">
        <v>158</v>
      </c>
      <c r="D8" s="13">
        <v>74.5</v>
      </c>
      <c r="E8" s="13">
        <v>34</v>
      </c>
      <c r="F8" s="13">
        <v>3</v>
      </c>
      <c r="G8" s="13">
        <v>3308.61</v>
      </c>
      <c r="H8" s="13">
        <v>3308.61</v>
      </c>
      <c r="I8" s="13">
        <v>3308.61</v>
      </c>
    </row>
    <row r="9" spans="1:9" x14ac:dyDescent="0.3">
      <c r="A9" s="15" t="s">
        <v>17</v>
      </c>
      <c r="B9" s="13">
        <v>1150196</v>
      </c>
      <c r="C9" s="13">
        <v>158</v>
      </c>
      <c r="D9" s="13">
        <v>74.5</v>
      </c>
      <c r="E9" s="13">
        <v>34</v>
      </c>
      <c r="F9" s="13">
        <v>3</v>
      </c>
      <c r="G9" s="13">
        <v>3308.61</v>
      </c>
      <c r="H9" s="13">
        <v>3308.61</v>
      </c>
      <c r="I9" s="13">
        <v>3308.61</v>
      </c>
    </row>
    <row r="10" spans="1:9" x14ac:dyDescent="0.3">
      <c r="A10" s="16" t="s">
        <v>104</v>
      </c>
      <c r="B10" s="13">
        <v>1150196</v>
      </c>
      <c r="C10" s="13">
        <v>158</v>
      </c>
      <c r="D10" s="13">
        <v>74.5</v>
      </c>
      <c r="E10" s="13">
        <v>34</v>
      </c>
      <c r="F10" s="13">
        <v>3</v>
      </c>
      <c r="G10" s="13">
        <v>3308.61</v>
      </c>
      <c r="H10" s="13">
        <v>3308.61</v>
      </c>
      <c r="I10" s="13">
        <v>3308.61</v>
      </c>
    </row>
    <row r="11" spans="1:9" x14ac:dyDescent="0.3">
      <c r="A11" s="14" t="s">
        <v>39</v>
      </c>
      <c r="B11" s="13">
        <v>1105307</v>
      </c>
      <c r="C11" s="13">
        <v>166</v>
      </c>
      <c r="D11" s="13">
        <v>57.4</v>
      </c>
      <c r="E11" s="13">
        <v>40</v>
      </c>
      <c r="F11" s="13">
        <v>4</v>
      </c>
      <c r="G11" s="13">
        <v>661.16</v>
      </c>
      <c r="H11" s="13">
        <v>661.16</v>
      </c>
      <c r="I11" s="13">
        <v>661.16</v>
      </c>
    </row>
    <row r="12" spans="1:9" x14ac:dyDescent="0.3">
      <c r="A12" s="15" t="s">
        <v>19</v>
      </c>
      <c r="B12" s="13">
        <v>1105307</v>
      </c>
      <c r="C12" s="13">
        <v>166</v>
      </c>
      <c r="D12" s="13">
        <v>57.4</v>
      </c>
      <c r="E12" s="13">
        <v>40</v>
      </c>
      <c r="F12" s="13">
        <v>4</v>
      </c>
      <c r="G12" s="13">
        <v>661.16</v>
      </c>
      <c r="H12" s="13">
        <v>661.16</v>
      </c>
      <c r="I12" s="13">
        <v>661.16</v>
      </c>
    </row>
    <row r="13" spans="1:9" x14ac:dyDescent="0.3">
      <c r="A13" s="16" t="s">
        <v>105</v>
      </c>
      <c r="B13" s="13">
        <v>1105307</v>
      </c>
      <c r="C13" s="13">
        <v>166</v>
      </c>
      <c r="D13" s="13">
        <v>57.4</v>
      </c>
      <c r="E13" s="13">
        <v>40</v>
      </c>
      <c r="F13" s="13">
        <v>4</v>
      </c>
      <c r="G13" s="13">
        <v>661.16</v>
      </c>
      <c r="H13" s="13">
        <v>661.16</v>
      </c>
      <c r="I13" s="13">
        <v>661.16</v>
      </c>
    </row>
    <row r="14" spans="1:9" x14ac:dyDescent="0.3">
      <c r="A14" s="14" t="s">
        <v>18</v>
      </c>
      <c r="B14" s="13">
        <v>1071294</v>
      </c>
      <c r="C14" s="13">
        <v>166</v>
      </c>
      <c r="D14" s="13">
        <v>81</v>
      </c>
      <c r="E14" s="13">
        <v>28</v>
      </c>
      <c r="F14" s="13">
        <v>5</v>
      </c>
      <c r="G14" s="13">
        <v>3976.59</v>
      </c>
      <c r="H14" s="13">
        <v>3976.59</v>
      </c>
      <c r="I14" s="13">
        <v>3976.59</v>
      </c>
    </row>
    <row r="15" spans="1:9" x14ac:dyDescent="0.3">
      <c r="A15" s="15" t="s">
        <v>19</v>
      </c>
      <c r="B15" s="13">
        <v>1071294</v>
      </c>
      <c r="C15" s="13">
        <v>166</v>
      </c>
      <c r="D15" s="13">
        <v>81</v>
      </c>
      <c r="E15" s="13">
        <v>28</v>
      </c>
      <c r="F15" s="13">
        <v>5</v>
      </c>
      <c r="G15" s="13">
        <v>3976.59</v>
      </c>
      <c r="H15" s="13">
        <v>3976.59</v>
      </c>
      <c r="I15" s="13">
        <v>3976.59</v>
      </c>
    </row>
    <row r="16" spans="1:9" x14ac:dyDescent="0.3">
      <c r="A16" s="16" t="s">
        <v>104</v>
      </c>
      <c r="B16" s="13">
        <v>1071294</v>
      </c>
      <c r="C16" s="13">
        <v>166</v>
      </c>
      <c r="D16" s="13">
        <v>81</v>
      </c>
      <c r="E16" s="13">
        <v>28</v>
      </c>
      <c r="F16" s="13">
        <v>5</v>
      </c>
      <c r="G16" s="13">
        <v>3976.59</v>
      </c>
      <c r="H16" s="13">
        <v>3976.59</v>
      </c>
      <c r="I16" s="13">
        <v>3976.59</v>
      </c>
    </row>
    <row r="17" spans="1:9" x14ac:dyDescent="0.3">
      <c r="A17" s="14" t="s">
        <v>52</v>
      </c>
      <c r="B17" s="13">
        <v>1705800</v>
      </c>
      <c r="C17" s="13">
        <v>171</v>
      </c>
      <c r="D17" s="13">
        <v>100.1</v>
      </c>
      <c r="E17" s="13">
        <v>32</v>
      </c>
      <c r="F17" s="13">
        <v>6</v>
      </c>
      <c r="G17" s="13">
        <v>4264.2700000000004</v>
      </c>
      <c r="H17" s="13">
        <v>2132.1350000000002</v>
      </c>
      <c r="I17" s="13">
        <v>2132.1350000000002</v>
      </c>
    </row>
    <row r="18" spans="1:9" x14ac:dyDescent="0.3">
      <c r="A18" s="15" t="s">
        <v>9</v>
      </c>
      <c r="B18" s="13">
        <v>1705800</v>
      </c>
      <c r="C18" s="13">
        <v>171</v>
      </c>
      <c r="D18" s="13">
        <v>100.1</v>
      </c>
      <c r="E18" s="13">
        <v>32</v>
      </c>
      <c r="F18" s="13">
        <v>6</v>
      </c>
      <c r="G18" s="13">
        <v>4264.2700000000004</v>
      </c>
      <c r="H18" s="13">
        <v>2132.1350000000002</v>
      </c>
      <c r="I18" s="13">
        <v>2132.1350000000002</v>
      </c>
    </row>
    <row r="19" spans="1:9" x14ac:dyDescent="0.3">
      <c r="A19" s="16" t="s">
        <v>104</v>
      </c>
      <c r="B19" s="13">
        <v>1705800</v>
      </c>
      <c r="C19" s="13">
        <v>171</v>
      </c>
      <c r="D19" s="13">
        <v>100.1</v>
      </c>
      <c r="E19" s="13">
        <v>32</v>
      </c>
      <c r="F19" s="13">
        <v>6</v>
      </c>
      <c r="G19" s="13">
        <v>4264.2700000000004</v>
      </c>
      <c r="H19" s="13">
        <v>2132.1350000000002</v>
      </c>
      <c r="I19" s="13">
        <v>2132.1350000000002</v>
      </c>
    </row>
    <row r="20" spans="1:9" x14ac:dyDescent="0.3">
      <c r="A20" s="14" t="s">
        <v>79</v>
      </c>
      <c r="B20" s="13">
        <v>1653399</v>
      </c>
      <c r="C20" s="13">
        <v>150</v>
      </c>
      <c r="D20" s="13">
        <v>55.3</v>
      </c>
      <c r="E20" s="13">
        <v>23</v>
      </c>
      <c r="F20" s="13">
        <v>7</v>
      </c>
      <c r="G20" s="13">
        <v>2266.9699999999998</v>
      </c>
      <c r="H20" s="13">
        <v>2266.9699999999998</v>
      </c>
      <c r="I20" s="13">
        <v>2266.9699999999998</v>
      </c>
    </row>
    <row r="21" spans="1:9" x14ac:dyDescent="0.3">
      <c r="A21" s="15" t="s">
        <v>17</v>
      </c>
      <c r="B21" s="13">
        <v>1653399</v>
      </c>
      <c r="C21" s="13">
        <v>150</v>
      </c>
      <c r="D21" s="13">
        <v>55.3</v>
      </c>
      <c r="E21" s="13">
        <v>23</v>
      </c>
      <c r="F21" s="13">
        <v>7</v>
      </c>
      <c r="G21" s="13">
        <v>2266.9699999999998</v>
      </c>
      <c r="H21" s="13">
        <v>2266.9699999999998</v>
      </c>
      <c r="I21" s="13">
        <v>2266.9699999999998</v>
      </c>
    </row>
    <row r="22" spans="1:9" x14ac:dyDescent="0.3">
      <c r="A22" s="16" t="s">
        <v>105</v>
      </c>
      <c r="B22" s="13">
        <v>1653399</v>
      </c>
      <c r="C22" s="13">
        <v>150</v>
      </c>
      <c r="D22" s="13">
        <v>55.3</v>
      </c>
      <c r="E22" s="13">
        <v>23</v>
      </c>
      <c r="F22" s="13">
        <v>7</v>
      </c>
      <c r="G22" s="13">
        <v>2266.9699999999998</v>
      </c>
      <c r="H22" s="13">
        <v>2266.9699999999998</v>
      </c>
      <c r="I22" s="13">
        <v>2266.9699999999998</v>
      </c>
    </row>
    <row r="23" spans="1:9" x14ac:dyDescent="0.3">
      <c r="A23" s="14" t="s">
        <v>53</v>
      </c>
      <c r="B23" s="13">
        <v>1692591</v>
      </c>
      <c r="C23" s="13">
        <v>154</v>
      </c>
      <c r="D23" s="13">
        <v>49.1</v>
      </c>
      <c r="E23" s="13">
        <v>23</v>
      </c>
      <c r="F23" s="13">
        <v>8</v>
      </c>
      <c r="G23" s="13">
        <v>2725.33</v>
      </c>
      <c r="H23" s="13">
        <v>2725.33</v>
      </c>
      <c r="I23" s="13">
        <v>2725.33</v>
      </c>
    </row>
    <row r="24" spans="1:9" x14ac:dyDescent="0.3">
      <c r="A24" s="15" t="s">
        <v>17</v>
      </c>
      <c r="B24" s="13">
        <v>1692591</v>
      </c>
      <c r="C24" s="13">
        <v>154</v>
      </c>
      <c r="D24" s="13">
        <v>49.1</v>
      </c>
      <c r="E24" s="13">
        <v>23</v>
      </c>
      <c r="F24" s="13">
        <v>8</v>
      </c>
      <c r="G24" s="13">
        <v>2725.33</v>
      </c>
      <c r="H24" s="13">
        <v>2725.33</v>
      </c>
      <c r="I24" s="13">
        <v>2725.33</v>
      </c>
    </row>
    <row r="25" spans="1:9" x14ac:dyDescent="0.3">
      <c r="A25" s="16" t="s">
        <v>105</v>
      </c>
      <c r="B25" s="13">
        <v>1692591</v>
      </c>
      <c r="C25" s="13">
        <v>154</v>
      </c>
      <c r="D25" s="13">
        <v>49.1</v>
      </c>
      <c r="E25" s="13">
        <v>23</v>
      </c>
      <c r="F25" s="13">
        <v>8</v>
      </c>
      <c r="G25" s="13">
        <v>2725.33</v>
      </c>
      <c r="H25" s="13">
        <v>2725.33</v>
      </c>
      <c r="I25" s="13">
        <v>2725.33</v>
      </c>
    </row>
    <row r="26" spans="1:9" x14ac:dyDescent="0.3">
      <c r="A26" s="14" t="s">
        <v>28</v>
      </c>
      <c r="B26" s="13">
        <v>1410795</v>
      </c>
      <c r="C26" s="13">
        <v>153</v>
      </c>
      <c r="D26" s="13">
        <v>90.7</v>
      </c>
      <c r="E26" s="13">
        <v>24</v>
      </c>
      <c r="F26" s="13">
        <v>7</v>
      </c>
      <c r="G26" s="13">
        <v>2752.19</v>
      </c>
      <c r="H26" s="13">
        <v>2752.19</v>
      </c>
      <c r="I26" s="13">
        <v>2752.19</v>
      </c>
    </row>
    <row r="27" spans="1:9" x14ac:dyDescent="0.3">
      <c r="A27" s="15" t="s">
        <v>17</v>
      </c>
      <c r="B27" s="13">
        <v>1410795</v>
      </c>
      <c r="C27" s="13">
        <v>153</v>
      </c>
      <c r="D27" s="13">
        <v>90.7</v>
      </c>
      <c r="E27" s="13">
        <v>24</v>
      </c>
      <c r="F27" s="13">
        <v>7</v>
      </c>
      <c r="G27" s="13">
        <v>2752.19</v>
      </c>
      <c r="H27" s="13">
        <v>2752.19</v>
      </c>
      <c r="I27" s="13">
        <v>2752.19</v>
      </c>
    </row>
    <row r="28" spans="1:9" x14ac:dyDescent="0.3">
      <c r="A28" s="16" t="s">
        <v>104</v>
      </c>
      <c r="B28" s="13">
        <v>1410795</v>
      </c>
      <c r="C28" s="13">
        <v>153</v>
      </c>
      <c r="D28" s="13">
        <v>90.7</v>
      </c>
      <c r="E28" s="13">
        <v>24</v>
      </c>
      <c r="F28" s="13">
        <v>7</v>
      </c>
      <c r="G28" s="13">
        <v>2752.19</v>
      </c>
      <c r="H28" s="13">
        <v>2752.19</v>
      </c>
      <c r="I28" s="13">
        <v>2752.19</v>
      </c>
    </row>
    <row r="29" spans="1:9" x14ac:dyDescent="0.3">
      <c r="A29" s="14" t="s">
        <v>43</v>
      </c>
      <c r="B29" s="13">
        <v>1152599</v>
      </c>
      <c r="C29" s="13">
        <v>154</v>
      </c>
      <c r="D29" s="13">
        <v>57.6</v>
      </c>
      <c r="E29" s="13">
        <v>55</v>
      </c>
      <c r="F29" s="13">
        <v>1</v>
      </c>
      <c r="G29" s="13">
        <v>2368.46</v>
      </c>
      <c r="H29" s="13">
        <v>2368.46</v>
      </c>
      <c r="I29" s="13">
        <v>2368.46</v>
      </c>
    </row>
    <row r="30" spans="1:9" x14ac:dyDescent="0.3">
      <c r="A30" s="15" t="s">
        <v>17</v>
      </c>
      <c r="B30" s="13">
        <v>1152599</v>
      </c>
      <c r="C30" s="13">
        <v>154</v>
      </c>
      <c r="D30" s="13">
        <v>57.6</v>
      </c>
      <c r="E30" s="13">
        <v>55</v>
      </c>
      <c r="F30" s="13">
        <v>1</v>
      </c>
      <c r="G30" s="13">
        <v>2368.46</v>
      </c>
      <c r="H30" s="13">
        <v>2368.46</v>
      </c>
      <c r="I30" s="13">
        <v>2368.46</v>
      </c>
    </row>
    <row r="31" spans="1:9" x14ac:dyDescent="0.3">
      <c r="A31" s="16" t="s">
        <v>106</v>
      </c>
      <c r="B31" s="13">
        <v>1152599</v>
      </c>
      <c r="C31" s="13">
        <v>154</v>
      </c>
      <c r="D31" s="13">
        <v>57.6</v>
      </c>
      <c r="E31" s="13">
        <v>55</v>
      </c>
      <c r="F31" s="13">
        <v>1</v>
      </c>
      <c r="G31" s="13">
        <v>2368.46</v>
      </c>
      <c r="H31" s="13">
        <v>2368.46</v>
      </c>
      <c r="I31" s="13">
        <v>2368.46</v>
      </c>
    </row>
    <row r="32" spans="1:9" x14ac:dyDescent="0.3">
      <c r="A32" s="14" t="s">
        <v>42</v>
      </c>
      <c r="B32" s="13">
        <v>1068506</v>
      </c>
      <c r="C32" s="13">
        <v>177</v>
      </c>
      <c r="D32" s="13">
        <v>89.6</v>
      </c>
      <c r="E32" s="13">
        <v>27</v>
      </c>
      <c r="F32" s="13">
        <v>6</v>
      </c>
      <c r="G32" s="13">
        <v>2198.48</v>
      </c>
      <c r="H32" s="13">
        <v>1099.24</v>
      </c>
      <c r="I32" s="13">
        <v>1099.24</v>
      </c>
    </row>
    <row r="33" spans="1:9" x14ac:dyDescent="0.3">
      <c r="A33" s="15" t="s">
        <v>15</v>
      </c>
      <c r="B33" s="13">
        <v>1068506</v>
      </c>
      <c r="C33" s="13">
        <v>177</v>
      </c>
      <c r="D33" s="13">
        <v>89.6</v>
      </c>
      <c r="E33" s="13">
        <v>27</v>
      </c>
      <c r="F33" s="13">
        <v>6</v>
      </c>
      <c r="G33" s="13">
        <v>2198.48</v>
      </c>
      <c r="H33" s="13">
        <v>1099.24</v>
      </c>
      <c r="I33" s="13">
        <v>1099.24</v>
      </c>
    </row>
    <row r="34" spans="1:9" x14ac:dyDescent="0.3">
      <c r="A34" s="16" t="s">
        <v>105</v>
      </c>
      <c r="B34" s="13">
        <v>1068506</v>
      </c>
      <c r="C34" s="13">
        <v>177</v>
      </c>
      <c r="D34" s="13">
        <v>89.6</v>
      </c>
      <c r="E34" s="13">
        <v>27</v>
      </c>
      <c r="F34" s="13">
        <v>6</v>
      </c>
      <c r="G34" s="13">
        <v>2198.48</v>
      </c>
      <c r="H34" s="13">
        <v>1099.24</v>
      </c>
      <c r="I34" s="13">
        <v>1099.24</v>
      </c>
    </row>
    <row r="35" spans="1:9" x14ac:dyDescent="0.3">
      <c r="A35" s="14" t="s">
        <v>80</v>
      </c>
      <c r="B35" s="13">
        <v>1359402</v>
      </c>
      <c r="C35" s="13">
        <v>155</v>
      </c>
      <c r="D35" s="13">
        <v>46.8</v>
      </c>
      <c r="E35" s="13">
        <v>41</v>
      </c>
      <c r="F35" s="13">
        <v>3</v>
      </c>
      <c r="G35" s="13">
        <v>4181.7700000000004</v>
      </c>
      <c r="H35" s="13">
        <v>2090.8850000000002</v>
      </c>
      <c r="I35" s="13">
        <v>2090.8850000000002</v>
      </c>
    </row>
    <row r="36" spans="1:9" x14ac:dyDescent="0.3">
      <c r="A36" s="15" t="s">
        <v>15</v>
      </c>
      <c r="B36" s="13">
        <v>1359402</v>
      </c>
      <c r="C36" s="13">
        <v>155</v>
      </c>
      <c r="D36" s="13">
        <v>46.8</v>
      </c>
      <c r="E36" s="13">
        <v>41</v>
      </c>
      <c r="F36" s="13">
        <v>3</v>
      </c>
      <c r="G36" s="13">
        <v>4181.7700000000004</v>
      </c>
      <c r="H36" s="13">
        <v>2090.8850000000002</v>
      </c>
      <c r="I36" s="13">
        <v>2090.8850000000002</v>
      </c>
    </row>
    <row r="37" spans="1:9" x14ac:dyDescent="0.3">
      <c r="A37" s="16" t="s">
        <v>105</v>
      </c>
      <c r="B37" s="13">
        <v>1359402</v>
      </c>
      <c r="C37" s="13">
        <v>155</v>
      </c>
      <c r="D37" s="13">
        <v>46.8</v>
      </c>
      <c r="E37" s="13">
        <v>41</v>
      </c>
      <c r="F37" s="13">
        <v>3</v>
      </c>
      <c r="G37" s="13">
        <v>4181.7700000000004</v>
      </c>
      <c r="H37" s="13">
        <v>2090.8850000000002</v>
      </c>
      <c r="I37" s="13">
        <v>2090.8850000000002</v>
      </c>
    </row>
    <row r="38" spans="1:9" x14ac:dyDescent="0.3">
      <c r="A38" s="14" t="s">
        <v>16</v>
      </c>
      <c r="B38" s="13">
        <v>1767791</v>
      </c>
      <c r="C38" s="13">
        <v>179</v>
      </c>
      <c r="D38" s="13">
        <v>74.7</v>
      </c>
      <c r="E38" s="13">
        <v>24</v>
      </c>
      <c r="F38" s="13">
        <v>6</v>
      </c>
      <c r="G38" s="13">
        <v>4249.7700000000004</v>
      </c>
      <c r="H38" s="13">
        <v>4249.7700000000004</v>
      </c>
      <c r="I38" s="13">
        <v>4249.7700000000004</v>
      </c>
    </row>
    <row r="39" spans="1:9" x14ac:dyDescent="0.3">
      <c r="A39" s="15" t="s">
        <v>17</v>
      </c>
      <c r="B39" s="13">
        <v>1767791</v>
      </c>
      <c r="C39" s="13">
        <v>179</v>
      </c>
      <c r="D39" s="13">
        <v>74.7</v>
      </c>
      <c r="E39" s="13">
        <v>24</v>
      </c>
      <c r="F39" s="13">
        <v>6</v>
      </c>
      <c r="G39" s="13">
        <v>4249.7700000000004</v>
      </c>
      <c r="H39" s="13">
        <v>4249.7700000000004</v>
      </c>
      <c r="I39" s="13">
        <v>4249.7700000000004</v>
      </c>
    </row>
    <row r="40" spans="1:9" x14ac:dyDescent="0.3">
      <c r="A40" s="16" t="s">
        <v>106</v>
      </c>
      <c r="B40" s="13">
        <v>1767791</v>
      </c>
      <c r="C40" s="13">
        <v>179</v>
      </c>
      <c r="D40" s="13">
        <v>74.7</v>
      </c>
      <c r="E40" s="13">
        <v>24</v>
      </c>
      <c r="F40" s="13">
        <v>6</v>
      </c>
      <c r="G40" s="13">
        <v>4249.7700000000004</v>
      </c>
      <c r="H40" s="13">
        <v>4249.7700000000004</v>
      </c>
      <c r="I40" s="13">
        <v>4249.7700000000004</v>
      </c>
    </row>
    <row r="41" spans="1:9" x14ac:dyDescent="0.3">
      <c r="A41" s="14" t="s">
        <v>33</v>
      </c>
      <c r="B41" s="13">
        <v>1315803</v>
      </c>
      <c r="C41" s="13">
        <v>179</v>
      </c>
      <c r="D41" s="13">
        <v>54.7</v>
      </c>
      <c r="E41" s="13">
        <v>29</v>
      </c>
      <c r="F41" s="13">
        <v>5</v>
      </c>
      <c r="G41" s="13">
        <v>3894.65</v>
      </c>
      <c r="H41" s="13">
        <v>3894.65</v>
      </c>
      <c r="I41" s="13">
        <v>3894.65</v>
      </c>
    </row>
    <row r="42" spans="1:9" x14ac:dyDescent="0.3">
      <c r="A42" s="15" t="s">
        <v>17</v>
      </c>
      <c r="B42" s="13">
        <v>1315803</v>
      </c>
      <c r="C42" s="13">
        <v>179</v>
      </c>
      <c r="D42" s="13">
        <v>54.7</v>
      </c>
      <c r="E42" s="13">
        <v>29</v>
      </c>
      <c r="F42" s="13">
        <v>5</v>
      </c>
      <c r="G42" s="13">
        <v>3894.65</v>
      </c>
      <c r="H42" s="13">
        <v>3894.65</v>
      </c>
      <c r="I42" s="13">
        <v>3894.65</v>
      </c>
    </row>
    <row r="43" spans="1:9" x14ac:dyDescent="0.3">
      <c r="A43" s="16" t="s">
        <v>106</v>
      </c>
      <c r="B43" s="13">
        <v>1315803</v>
      </c>
      <c r="C43" s="13">
        <v>179</v>
      </c>
      <c r="D43" s="13">
        <v>54.7</v>
      </c>
      <c r="E43" s="13">
        <v>29</v>
      </c>
      <c r="F43" s="13">
        <v>5</v>
      </c>
      <c r="G43" s="13">
        <v>3894.65</v>
      </c>
      <c r="H43" s="13">
        <v>3894.65</v>
      </c>
      <c r="I43" s="13">
        <v>3894.65</v>
      </c>
    </row>
    <row r="44" spans="1:9" x14ac:dyDescent="0.3">
      <c r="A44" s="14" t="s">
        <v>45</v>
      </c>
      <c r="B44" s="13">
        <v>1776885</v>
      </c>
      <c r="C44" s="13">
        <v>156</v>
      </c>
      <c r="D44" s="13">
        <v>45.5</v>
      </c>
      <c r="E44" s="13">
        <v>32</v>
      </c>
      <c r="F44" s="13">
        <v>5</v>
      </c>
      <c r="G44" s="13">
        <v>2263.87</v>
      </c>
      <c r="H44" s="13">
        <v>2263.87</v>
      </c>
      <c r="I44" s="13">
        <v>2263.87</v>
      </c>
    </row>
    <row r="45" spans="1:9" x14ac:dyDescent="0.3">
      <c r="A45" s="15" t="s">
        <v>17</v>
      </c>
      <c r="B45" s="13">
        <v>1776885</v>
      </c>
      <c r="C45" s="13">
        <v>156</v>
      </c>
      <c r="D45" s="13">
        <v>45.5</v>
      </c>
      <c r="E45" s="13">
        <v>32</v>
      </c>
      <c r="F45" s="13">
        <v>5</v>
      </c>
      <c r="G45" s="13">
        <v>2263.87</v>
      </c>
      <c r="H45" s="13">
        <v>2263.87</v>
      </c>
      <c r="I45" s="13">
        <v>2263.87</v>
      </c>
    </row>
    <row r="46" spans="1:9" x14ac:dyDescent="0.3">
      <c r="A46" s="16" t="s">
        <v>105</v>
      </c>
      <c r="B46" s="13">
        <v>1776885</v>
      </c>
      <c r="C46" s="13">
        <v>156</v>
      </c>
      <c r="D46" s="13">
        <v>45.5</v>
      </c>
      <c r="E46" s="13">
        <v>32</v>
      </c>
      <c r="F46" s="13">
        <v>5</v>
      </c>
      <c r="G46" s="13">
        <v>2263.87</v>
      </c>
      <c r="H46" s="13">
        <v>2263.87</v>
      </c>
      <c r="I46" s="13">
        <v>2263.87</v>
      </c>
    </row>
    <row r="47" spans="1:9" x14ac:dyDescent="0.3">
      <c r="A47" s="14" t="s">
        <v>81</v>
      </c>
      <c r="B47" s="13">
        <v>1337307</v>
      </c>
      <c r="C47" s="13">
        <v>177</v>
      </c>
      <c r="D47" s="13">
        <v>67.400000000000006</v>
      </c>
      <c r="E47" s="13">
        <v>34</v>
      </c>
      <c r="F47" s="13">
        <v>5</v>
      </c>
      <c r="G47" s="13">
        <v>3791.43</v>
      </c>
      <c r="H47" s="13">
        <v>3791.43</v>
      </c>
      <c r="I47" s="13">
        <v>3791.43</v>
      </c>
    </row>
    <row r="48" spans="1:9" x14ac:dyDescent="0.3">
      <c r="A48" s="15" t="s">
        <v>19</v>
      </c>
      <c r="B48" s="13">
        <v>1337307</v>
      </c>
      <c r="C48" s="13">
        <v>177</v>
      </c>
      <c r="D48" s="13">
        <v>67.400000000000006</v>
      </c>
      <c r="E48" s="13">
        <v>34</v>
      </c>
      <c r="F48" s="13">
        <v>5</v>
      </c>
      <c r="G48" s="13">
        <v>3791.43</v>
      </c>
      <c r="H48" s="13">
        <v>3791.43</v>
      </c>
      <c r="I48" s="13">
        <v>3791.43</v>
      </c>
    </row>
    <row r="49" spans="1:9" x14ac:dyDescent="0.3">
      <c r="A49" s="16" t="s">
        <v>104</v>
      </c>
      <c r="B49" s="13">
        <v>1337307</v>
      </c>
      <c r="C49" s="13">
        <v>177</v>
      </c>
      <c r="D49" s="13">
        <v>67.400000000000006</v>
      </c>
      <c r="E49" s="13">
        <v>34</v>
      </c>
      <c r="F49" s="13">
        <v>5</v>
      </c>
      <c r="G49" s="13">
        <v>3791.43</v>
      </c>
      <c r="H49" s="13">
        <v>3791.43</v>
      </c>
      <c r="I49" s="13">
        <v>3791.43</v>
      </c>
    </row>
    <row r="50" spans="1:9" x14ac:dyDescent="0.3">
      <c r="A50" s="14" t="s">
        <v>82</v>
      </c>
      <c r="B50" s="13">
        <v>1521104</v>
      </c>
      <c r="C50" s="13">
        <v>174</v>
      </c>
      <c r="D50" s="13">
        <v>82.2</v>
      </c>
      <c r="E50" s="13">
        <v>35</v>
      </c>
      <c r="F50" s="13">
        <v>5</v>
      </c>
      <c r="G50" s="13">
        <v>3049.89</v>
      </c>
      <c r="H50" s="13">
        <v>3049.89</v>
      </c>
      <c r="I50" s="13">
        <v>3049.89</v>
      </c>
    </row>
    <row r="51" spans="1:9" x14ac:dyDescent="0.3">
      <c r="A51" s="15" t="s">
        <v>19</v>
      </c>
      <c r="B51" s="13">
        <v>1521104</v>
      </c>
      <c r="C51" s="13">
        <v>174</v>
      </c>
      <c r="D51" s="13">
        <v>82.2</v>
      </c>
      <c r="E51" s="13">
        <v>35</v>
      </c>
      <c r="F51" s="13">
        <v>5</v>
      </c>
      <c r="G51" s="13">
        <v>3049.89</v>
      </c>
      <c r="H51" s="13">
        <v>3049.89</v>
      </c>
      <c r="I51" s="13">
        <v>3049.89</v>
      </c>
    </row>
    <row r="52" spans="1:9" x14ac:dyDescent="0.3">
      <c r="A52" s="16" t="s">
        <v>104</v>
      </c>
      <c r="B52" s="13">
        <v>1521104</v>
      </c>
      <c r="C52" s="13">
        <v>174</v>
      </c>
      <c r="D52" s="13">
        <v>82.2</v>
      </c>
      <c r="E52" s="13">
        <v>35</v>
      </c>
      <c r="F52" s="13">
        <v>5</v>
      </c>
      <c r="G52" s="13">
        <v>3049.89</v>
      </c>
      <c r="H52" s="13">
        <v>3049.89</v>
      </c>
      <c r="I52" s="13">
        <v>3049.89</v>
      </c>
    </row>
    <row r="53" spans="1:9" x14ac:dyDescent="0.3">
      <c r="A53" s="7">
        <v>1</v>
      </c>
      <c r="B53" s="13">
        <v>21519435</v>
      </c>
      <c r="C53" s="13">
        <v>2268</v>
      </c>
      <c r="D53" s="13">
        <v>1005.8</v>
      </c>
      <c r="E53" s="13">
        <v>563</v>
      </c>
      <c r="F53" s="13">
        <v>50</v>
      </c>
      <c r="G53" s="13">
        <v>30086.49</v>
      </c>
      <c r="H53" s="13">
        <v>11371.99</v>
      </c>
      <c r="I53" s="13">
        <v>11371.99</v>
      </c>
    </row>
    <row r="54" spans="1:9" x14ac:dyDescent="0.3">
      <c r="A54" s="14" t="s">
        <v>21</v>
      </c>
      <c r="B54" s="13">
        <v>1811598</v>
      </c>
      <c r="C54" s="13">
        <v>154</v>
      </c>
      <c r="D54" s="13">
        <v>72.900000000000006</v>
      </c>
      <c r="E54" s="13">
        <v>51</v>
      </c>
      <c r="F54" s="13">
        <v>2</v>
      </c>
      <c r="G54" s="13">
        <v>1143.3</v>
      </c>
      <c r="H54" s="13">
        <v>381.09999999999997</v>
      </c>
      <c r="I54" s="13">
        <v>381.09999999999997</v>
      </c>
    </row>
    <row r="55" spans="1:9" x14ac:dyDescent="0.3">
      <c r="A55" s="15" t="s">
        <v>15</v>
      </c>
      <c r="B55" s="13">
        <v>1811598</v>
      </c>
      <c r="C55" s="13">
        <v>154</v>
      </c>
      <c r="D55" s="13">
        <v>72.900000000000006</v>
      </c>
      <c r="E55" s="13">
        <v>51</v>
      </c>
      <c r="F55" s="13">
        <v>2</v>
      </c>
      <c r="G55" s="13">
        <v>1143.3</v>
      </c>
      <c r="H55" s="13">
        <v>381.09999999999997</v>
      </c>
      <c r="I55" s="13">
        <v>381.09999999999997</v>
      </c>
    </row>
    <row r="56" spans="1:9" x14ac:dyDescent="0.3">
      <c r="A56" s="16" t="s">
        <v>104</v>
      </c>
      <c r="B56" s="13">
        <v>1811598</v>
      </c>
      <c r="C56" s="13">
        <v>154</v>
      </c>
      <c r="D56" s="13">
        <v>72.900000000000006</v>
      </c>
      <c r="E56" s="13">
        <v>51</v>
      </c>
      <c r="F56" s="13">
        <v>2</v>
      </c>
      <c r="G56" s="13">
        <v>1143.3</v>
      </c>
      <c r="H56" s="13">
        <v>381.09999999999997</v>
      </c>
      <c r="I56" s="13">
        <v>381.09999999999997</v>
      </c>
    </row>
    <row r="57" spans="1:9" x14ac:dyDescent="0.3">
      <c r="A57" s="14" t="s">
        <v>41</v>
      </c>
      <c r="B57" s="13">
        <v>1967998</v>
      </c>
      <c r="C57" s="13">
        <v>176</v>
      </c>
      <c r="D57" s="13">
        <v>78</v>
      </c>
      <c r="E57" s="13">
        <v>30</v>
      </c>
      <c r="F57" s="13">
        <v>5</v>
      </c>
      <c r="G57" s="13">
        <v>1095.18</v>
      </c>
      <c r="H57" s="13">
        <v>547.59</v>
      </c>
      <c r="I57" s="13">
        <v>547.59</v>
      </c>
    </row>
    <row r="58" spans="1:9" x14ac:dyDescent="0.3">
      <c r="A58" s="15" t="s">
        <v>19</v>
      </c>
      <c r="B58" s="13">
        <v>1967998</v>
      </c>
      <c r="C58" s="13">
        <v>176</v>
      </c>
      <c r="D58" s="13">
        <v>78</v>
      </c>
      <c r="E58" s="13">
        <v>30</v>
      </c>
      <c r="F58" s="13">
        <v>5</v>
      </c>
      <c r="G58" s="13">
        <v>1095.18</v>
      </c>
      <c r="H58" s="13">
        <v>547.59</v>
      </c>
      <c r="I58" s="13">
        <v>547.59</v>
      </c>
    </row>
    <row r="59" spans="1:9" x14ac:dyDescent="0.3">
      <c r="A59" s="16" t="s">
        <v>105</v>
      </c>
      <c r="B59" s="13">
        <v>1967998</v>
      </c>
      <c r="C59" s="13">
        <v>176</v>
      </c>
      <c r="D59" s="13">
        <v>78</v>
      </c>
      <c r="E59" s="13">
        <v>30</v>
      </c>
      <c r="F59" s="13">
        <v>5</v>
      </c>
      <c r="G59" s="13">
        <v>1095.18</v>
      </c>
      <c r="H59" s="13">
        <v>547.59</v>
      </c>
      <c r="I59" s="13">
        <v>547.59</v>
      </c>
    </row>
    <row r="60" spans="1:9" x14ac:dyDescent="0.3">
      <c r="A60" s="14" t="s">
        <v>83</v>
      </c>
      <c r="B60" s="13">
        <v>1177291</v>
      </c>
      <c r="C60" s="13">
        <v>175</v>
      </c>
      <c r="D60" s="13">
        <v>45.9</v>
      </c>
      <c r="E60" s="13">
        <v>54</v>
      </c>
      <c r="F60" s="13">
        <v>1</v>
      </c>
      <c r="G60" s="13">
        <v>1742.02</v>
      </c>
      <c r="H60" s="13">
        <v>580.67333333333329</v>
      </c>
      <c r="I60" s="13">
        <v>580.67333333333329</v>
      </c>
    </row>
    <row r="61" spans="1:9" x14ac:dyDescent="0.3">
      <c r="A61" s="15" t="s">
        <v>9</v>
      </c>
      <c r="B61" s="13">
        <v>1177291</v>
      </c>
      <c r="C61" s="13">
        <v>175</v>
      </c>
      <c r="D61" s="13">
        <v>45.9</v>
      </c>
      <c r="E61" s="13">
        <v>54</v>
      </c>
      <c r="F61" s="13">
        <v>1</v>
      </c>
      <c r="G61" s="13">
        <v>1742.02</v>
      </c>
      <c r="H61" s="13">
        <v>580.67333333333329</v>
      </c>
      <c r="I61" s="13">
        <v>580.67333333333329</v>
      </c>
    </row>
    <row r="62" spans="1:9" x14ac:dyDescent="0.3">
      <c r="A62" s="16" t="s">
        <v>104</v>
      </c>
      <c r="B62" s="13">
        <v>1177291</v>
      </c>
      <c r="C62" s="13">
        <v>175</v>
      </c>
      <c r="D62" s="13">
        <v>45.9</v>
      </c>
      <c r="E62" s="13">
        <v>54</v>
      </c>
      <c r="F62" s="13">
        <v>1</v>
      </c>
      <c r="G62" s="13">
        <v>1742.02</v>
      </c>
      <c r="H62" s="13">
        <v>580.67333333333329</v>
      </c>
      <c r="I62" s="13">
        <v>580.67333333333329</v>
      </c>
    </row>
    <row r="63" spans="1:9" x14ac:dyDescent="0.3">
      <c r="A63" s="14" t="s">
        <v>38</v>
      </c>
      <c r="B63" s="13">
        <v>1998804</v>
      </c>
      <c r="C63" s="13">
        <v>169</v>
      </c>
      <c r="D63" s="13">
        <v>89.5</v>
      </c>
      <c r="E63" s="13">
        <v>39</v>
      </c>
      <c r="F63" s="13">
        <v>4</v>
      </c>
      <c r="G63" s="13">
        <v>2663.55</v>
      </c>
      <c r="H63" s="13">
        <v>1331.7750000000001</v>
      </c>
      <c r="I63" s="13">
        <v>1331.7750000000001</v>
      </c>
    </row>
    <row r="64" spans="1:9" x14ac:dyDescent="0.3">
      <c r="A64" s="15" t="s">
        <v>19</v>
      </c>
      <c r="B64" s="13">
        <v>1998804</v>
      </c>
      <c r="C64" s="13">
        <v>169</v>
      </c>
      <c r="D64" s="13">
        <v>89.5</v>
      </c>
      <c r="E64" s="13">
        <v>39</v>
      </c>
      <c r="F64" s="13">
        <v>4</v>
      </c>
      <c r="G64" s="13">
        <v>2663.55</v>
      </c>
      <c r="H64" s="13">
        <v>1331.7750000000001</v>
      </c>
      <c r="I64" s="13">
        <v>1331.7750000000001</v>
      </c>
    </row>
    <row r="65" spans="1:9" x14ac:dyDescent="0.3">
      <c r="A65" s="16" t="s">
        <v>106</v>
      </c>
      <c r="B65" s="13">
        <v>1998804</v>
      </c>
      <c r="C65" s="13">
        <v>169</v>
      </c>
      <c r="D65" s="13">
        <v>89.5</v>
      </c>
      <c r="E65" s="13">
        <v>39</v>
      </c>
      <c r="F65" s="13">
        <v>4</v>
      </c>
      <c r="G65" s="13">
        <v>2663.55</v>
      </c>
      <c r="H65" s="13">
        <v>1331.7750000000001</v>
      </c>
      <c r="I65" s="13">
        <v>1331.7750000000001</v>
      </c>
    </row>
    <row r="66" spans="1:9" x14ac:dyDescent="0.3">
      <c r="A66" s="14" t="s">
        <v>35</v>
      </c>
      <c r="B66" s="13">
        <v>1305394</v>
      </c>
      <c r="C66" s="13">
        <v>154</v>
      </c>
      <c r="D66" s="13">
        <v>52.6</v>
      </c>
      <c r="E66" s="13">
        <v>36</v>
      </c>
      <c r="F66" s="13">
        <v>4</v>
      </c>
      <c r="G66" s="13">
        <v>542.63</v>
      </c>
      <c r="H66" s="13">
        <v>180.87666666666667</v>
      </c>
      <c r="I66" s="13">
        <v>180.87666666666667</v>
      </c>
    </row>
    <row r="67" spans="1:9" x14ac:dyDescent="0.3">
      <c r="A67" s="15" t="s">
        <v>9</v>
      </c>
      <c r="B67" s="13">
        <v>1305394</v>
      </c>
      <c r="C67" s="13">
        <v>154</v>
      </c>
      <c r="D67" s="13">
        <v>52.6</v>
      </c>
      <c r="E67" s="13">
        <v>36</v>
      </c>
      <c r="F67" s="13">
        <v>4</v>
      </c>
      <c r="G67" s="13">
        <v>542.63</v>
      </c>
      <c r="H67" s="13">
        <v>180.87666666666667</v>
      </c>
      <c r="I67" s="13">
        <v>180.87666666666667</v>
      </c>
    </row>
    <row r="68" spans="1:9" x14ac:dyDescent="0.3">
      <c r="A68" s="16" t="s">
        <v>106</v>
      </c>
      <c r="B68" s="13">
        <v>1305394</v>
      </c>
      <c r="C68" s="13">
        <v>154</v>
      </c>
      <c r="D68" s="13">
        <v>52.6</v>
      </c>
      <c r="E68" s="13">
        <v>36</v>
      </c>
      <c r="F68" s="13">
        <v>4</v>
      </c>
      <c r="G68" s="13">
        <v>542.63</v>
      </c>
      <c r="H68" s="13">
        <v>180.87666666666667</v>
      </c>
      <c r="I68" s="13">
        <v>180.87666666666667</v>
      </c>
    </row>
    <row r="69" spans="1:9" x14ac:dyDescent="0.3">
      <c r="A69" s="14" t="s">
        <v>14</v>
      </c>
      <c r="B69" s="13">
        <v>1974598</v>
      </c>
      <c r="C69" s="13">
        <v>162</v>
      </c>
      <c r="D69" s="13">
        <v>90</v>
      </c>
      <c r="E69" s="13">
        <v>43</v>
      </c>
      <c r="F69" s="13">
        <v>2</v>
      </c>
      <c r="G69" s="13">
        <v>2427.92</v>
      </c>
      <c r="H69" s="13">
        <v>809.30666666666673</v>
      </c>
      <c r="I69" s="13">
        <v>809.30666666666673</v>
      </c>
    </row>
    <row r="70" spans="1:9" x14ac:dyDescent="0.3">
      <c r="A70" s="15" t="s">
        <v>15</v>
      </c>
      <c r="B70" s="13">
        <v>1974598</v>
      </c>
      <c r="C70" s="13">
        <v>162</v>
      </c>
      <c r="D70" s="13">
        <v>90</v>
      </c>
      <c r="E70" s="13">
        <v>43</v>
      </c>
      <c r="F70" s="13">
        <v>2</v>
      </c>
      <c r="G70" s="13">
        <v>2427.92</v>
      </c>
      <c r="H70" s="13">
        <v>809.30666666666673</v>
      </c>
      <c r="I70" s="13">
        <v>809.30666666666673</v>
      </c>
    </row>
    <row r="71" spans="1:9" x14ac:dyDescent="0.3">
      <c r="A71" s="16" t="s">
        <v>105</v>
      </c>
      <c r="B71" s="13">
        <v>1974598</v>
      </c>
      <c r="C71" s="13">
        <v>162</v>
      </c>
      <c r="D71" s="13">
        <v>90</v>
      </c>
      <c r="E71" s="13">
        <v>43</v>
      </c>
      <c r="F71" s="13">
        <v>2</v>
      </c>
      <c r="G71" s="13">
        <v>2427.92</v>
      </c>
      <c r="H71" s="13">
        <v>809.30666666666673</v>
      </c>
      <c r="I71" s="13">
        <v>809.30666666666673</v>
      </c>
    </row>
    <row r="72" spans="1:9" x14ac:dyDescent="0.3">
      <c r="A72" s="14" t="s">
        <v>36</v>
      </c>
      <c r="B72" s="13">
        <v>1953500</v>
      </c>
      <c r="C72" s="13">
        <v>170</v>
      </c>
      <c r="D72" s="13">
        <v>53.8</v>
      </c>
      <c r="E72" s="13">
        <v>49</v>
      </c>
      <c r="F72" s="13">
        <v>2</v>
      </c>
      <c r="G72" s="13">
        <v>3476.5</v>
      </c>
      <c r="H72" s="13">
        <v>1158.8333333333333</v>
      </c>
      <c r="I72" s="13">
        <v>1158.8333333333333</v>
      </c>
    </row>
    <row r="73" spans="1:9" x14ac:dyDescent="0.3">
      <c r="A73" s="15" t="s">
        <v>15</v>
      </c>
      <c r="B73" s="13">
        <v>1953500</v>
      </c>
      <c r="C73" s="13">
        <v>170</v>
      </c>
      <c r="D73" s="13">
        <v>53.8</v>
      </c>
      <c r="E73" s="13">
        <v>49</v>
      </c>
      <c r="F73" s="13">
        <v>2</v>
      </c>
      <c r="G73" s="13">
        <v>3476.5</v>
      </c>
      <c r="H73" s="13">
        <v>1158.8333333333333</v>
      </c>
      <c r="I73" s="13">
        <v>1158.8333333333333</v>
      </c>
    </row>
    <row r="74" spans="1:9" x14ac:dyDescent="0.3">
      <c r="A74" s="16" t="s">
        <v>104</v>
      </c>
      <c r="B74" s="13">
        <v>1953500</v>
      </c>
      <c r="C74" s="13">
        <v>170</v>
      </c>
      <c r="D74" s="13">
        <v>53.8</v>
      </c>
      <c r="E74" s="13">
        <v>49</v>
      </c>
      <c r="F74" s="13">
        <v>2</v>
      </c>
      <c r="G74" s="13">
        <v>3476.5</v>
      </c>
      <c r="H74" s="13">
        <v>1158.8333333333333</v>
      </c>
      <c r="I74" s="13">
        <v>1158.8333333333333</v>
      </c>
    </row>
    <row r="75" spans="1:9" x14ac:dyDescent="0.3">
      <c r="A75" s="14" t="s">
        <v>11</v>
      </c>
      <c r="B75" s="13">
        <v>1158895</v>
      </c>
      <c r="C75" s="13">
        <v>150</v>
      </c>
      <c r="D75" s="13">
        <v>75.3</v>
      </c>
      <c r="E75" s="13">
        <v>52</v>
      </c>
      <c r="F75" s="13">
        <v>3</v>
      </c>
      <c r="G75" s="13">
        <v>649.11</v>
      </c>
      <c r="H75" s="13">
        <v>324.55500000000001</v>
      </c>
      <c r="I75" s="13">
        <v>324.55500000000001</v>
      </c>
    </row>
    <row r="76" spans="1:9" x14ac:dyDescent="0.3">
      <c r="A76" s="15" t="s">
        <v>12</v>
      </c>
      <c r="B76" s="13">
        <v>1158895</v>
      </c>
      <c r="C76" s="13">
        <v>150</v>
      </c>
      <c r="D76" s="13">
        <v>75.3</v>
      </c>
      <c r="E76" s="13">
        <v>52</v>
      </c>
      <c r="F76" s="13">
        <v>3</v>
      </c>
      <c r="G76" s="13">
        <v>649.11</v>
      </c>
      <c r="H76" s="13">
        <v>324.55500000000001</v>
      </c>
      <c r="I76" s="13">
        <v>324.55500000000001</v>
      </c>
    </row>
    <row r="77" spans="1:9" x14ac:dyDescent="0.3">
      <c r="A77" s="16" t="s">
        <v>106</v>
      </c>
      <c r="B77" s="13">
        <v>1158895</v>
      </c>
      <c r="C77" s="13">
        <v>150</v>
      </c>
      <c r="D77" s="13">
        <v>75.3</v>
      </c>
      <c r="E77" s="13">
        <v>52</v>
      </c>
      <c r="F77" s="13">
        <v>3</v>
      </c>
      <c r="G77" s="13">
        <v>649.11</v>
      </c>
      <c r="H77" s="13">
        <v>324.55500000000001</v>
      </c>
      <c r="I77" s="13">
        <v>324.55500000000001</v>
      </c>
    </row>
    <row r="78" spans="1:9" x14ac:dyDescent="0.3">
      <c r="A78" s="14" t="s">
        <v>32</v>
      </c>
      <c r="B78" s="13">
        <v>1286190</v>
      </c>
      <c r="C78" s="13">
        <v>152</v>
      </c>
      <c r="D78" s="13">
        <v>40.200000000000003</v>
      </c>
      <c r="E78" s="13">
        <v>29</v>
      </c>
      <c r="F78" s="13">
        <v>6</v>
      </c>
      <c r="G78" s="13">
        <v>2544.14</v>
      </c>
      <c r="H78" s="13">
        <v>1272.07</v>
      </c>
      <c r="I78" s="13">
        <v>1272.07</v>
      </c>
    </row>
    <row r="79" spans="1:9" x14ac:dyDescent="0.3">
      <c r="A79" s="15" t="s">
        <v>17</v>
      </c>
      <c r="B79" s="13">
        <v>1286190</v>
      </c>
      <c r="C79" s="13">
        <v>152</v>
      </c>
      <c r="D79" s="13">
        <v>40.200000000000003</v>
      </c>
      <c r="E79" s="13">
        <v>29</v>
      </c>
      <c r="F79" s="13">
        <v>6</v>
      </c>
      <c r="G79" s="13">
        <v>2544.14</v>
      </c>
      <c r="H79" s="13">
        <v>1272.07</v>
      </c>
      <c r="I79" s="13">
        <v>1272.07</v>
      </c>
    </row>
    <row r="80" spans="1:9" x14ac:dyDescent="0.3">
      <c r="A80" s="16" t="s">
        <v>106</v>
      </c>
      <c r="B80" s="13">
        <v>1286190</v>
      </c>
      <c r="C80" s="13">
        <v>152</v>
      </c>
      <c r="D80" s="13">
        <v>40.200000000000003</v>
      </c>
      <c r="E80" s="13">
        <v>29</v>
      </c>
      <c r="F80" s="13">
        <v>6</v>
      </c>
      <c r="G80" s="13">
        <v>2544.14</v>
      </c>
      <c r="H80" s="13">
        <v>1272.07</v>
      </c>
      <c r="I80" s="13">
        <v>1272.07</v>
      </c>
    </row>
    <row r="81" spans="1:9" x14ac:dyDescent="0.3">
      <c r="A81" s="14" t="s">
        <v>84</v>
      </c>
      <c r="B81" s="13">
        <v>1871098</v>
      </c>
      <c r="C81" s="13">
        <v>153</v>
      </c>
      <c r="D81" s="13">
        <v>60.7</v>
      </c>
      <c r="E81" s="13">
        <v>26</v>
      </c>
      <c r="F81" s="13">
        <v>7</v>
      </c>
      <c r="G81" s="13">
        <v>2951.01</v>
      </c>
      <c r="H81" s="13">
        <v>983.67000000000007</v>
      </c>
      <c r="I81" s="13">
        <v>983.67000000000007</v>
      </c>
    </row>
    <row r="82" spans="1:9" x14ac:dyDescent="0.3">
      <c r="A82" s="15" t="s">
        <v>15</v>
      </c>
      <c r="B82" s="13">
        <v>1871098</v>
      </c>
      <c r="C82" s="13">
        <v>153</v>
      </c>
      <c r="D82" s="13">
        <v>60.7</v>
      </c>
      <c r="E82" s="13">
        <v>26</v>
      </c>
      <c r="F82" s="13">
        <v>7</v>
      </c>
      <c r="G82" s="13">
        <v>2951.01</v>
      </c>
      <c r="H82" s="13">
        <v>983.67000000000007</v>
      </c>
      <c r="I82" s="13">
        <v>983.67000000000007</v>
      </c>
    </row>
    <row r="83" spans="1:9" x14ac:dyDescent="0.3">
      <c r="A83" s="16" t="s">
        <v>104</v>
      </c>
      <c r="B83" s="13">
        <v>1871098</v>
      </c>
      <c r="C83" s="13">
        <v>153</v>
      </c>
      <c r="D83" s="13">
        <v>60.7</v>
      </c>
      <c r="E83" s="13">
        <v>26</v>
      </c>
      <c r="F83" s="13">
        <v>7</v>
      </c>
      <c r="G83" s="13">
        <v>2951.01</v>
      </c>
      <c r="H83" s="13">
        <v>983.67000000000007</v>
      </c>
      <c r="I83" s="13">
        <v>983.67000000000007</v>
      </c>
    </row>
    <row r="84" spans="1:9" x14ac:dyDescent="0.3">
      <c r="A84" s="14" t="s">
        <v>44</v>
      </c>
      <c r="B84" s="13">
        <v>1373701</v>
      </c>
      <c r="C84" s="13">
        <v>175</v>
      </c>
      <c r="D84" s="13">
        <v>100.8</v>
      </c>
      <c r="E84" s="13">
        <v>40</v>
      </c>
      <c r="F84" s="13">
        <v>3</v>
      </c>
      <c r="G84" s="13">
        <v>4474.0600000000004</v>
      </c>
      <c r="H84" s="13">
        <v>1491.3533333333335</v>
      </c>
      <c r="I84" s="13">
        <v>1491.3533333333335</v>
      </c>
    </row>
    <row r="85" spans="1:9" x14ac:dyDescent="0.3">
      <c r="A85" s="15" t="s">
        <v>15</v>
      </c>
      <c r="B85" s="13">
        <v>1373701</v>
      </c>
      <c r="C85" s="13">
        <v>175</v>
      </c>
      <c r="D85" s="13">
        <v>100.8</v>
      </c>
      <c r="E85" s="13">
        <v>40</v>
      </c>
      <c r="F85" s="13">
        <v>3</v>
      </c>
      <c r="G85" s="13">
        <v>4474.0600000000004</v>
      </c>
      <c r="H85" s="13">
        <v>1491.3533333333335</v>
      </c>
      <c r="I85" s="13">
        <v>1491.3533333333335</v>
      </c>
    </row>
    <row r="86" spans="1:9" x14ac:dyDescent="0.3">
      <c r="A86" s="16" t="s">
        <v>104</v>
      </c>
      <c r="B86" s="13">
        <v>1373701</v>
      </c>
      <c r="C86" s="13">
        <v>175</v>
      </c>
      <c r="D86" s="13">
        <v>100.8</v>
      </c>
      <c r="E86" s="13">
        <v>40</v>
      </c>
      <c r="F86" s="13">
        <v>3</v>
      </c>
      <c r="G86" s="13">
        <v>4474.0600000000004</v>
      </c>
      <c r="H86" s="13">
        <v>1491.3533333333335</v>
      </c>
      <c r="I86" s="13">
        <v>1491.3533333333335</v>
      </c>
    </row>
    <row r="87" spans="1:9" x14ac:dyDescent="0.3">
      <c r="A87" s="14" t="s">
        <v>85</v>
      </c>
      <c r="B87" s="13">
        <v>1098186</v>
      </c>
      <c r="C87" s="13">
        <v>165</v>
      </c>
      <c r="D87" s="13">
        <v>79</v>
      </c>
      <c r="E87" s="13">
        <v>34</v>
      </c>
      <c r="F87" s="13">
        <v>4</v>
      </c>
      <c r="G87" s="13">
        <v>2746.36</v>
      </c>
      <c r="H87" s="13">
        <v>915.45333333333338</v>
      </c>
      <c r="I87" s="13">
        <v>915.45333333333338</v>
      </c>
    </row>
    <row r="88" spans="1:9" x14ac:dyDescent="0.3">
      <c r="A88" s="15" t="s">
        <v>15</v>
      </c>
      <c r="B88" s="13">
        <v>1098186</v>
      </c>
      <c r="C88" s="13">
        <v>165</v>
      </c>
      <c r="D88" s="13">
        <v>79</v>
      </c>
      <c r="E88" s="13">
        <v>34</v>
      </c>
      <c r="F88" s="13">
        <v>4</v>
      </c>
      <c r="G88" s="13">
        <v>2746.36</v>
      </c>
      <c r="H88" s="13">
        <v>915.45333333333338</v>
      </c>
      <c r="I88" s="13">
        <v>915.45333333333338</v>
      </c>
    </row>
    <row r="89" spans="1:9" x14ac:dyDescent="0.3">
      <c r="A89" s="16" t="s">
        <v>104</v>
      </c>
      <c r="B89" s="13">
        <v>1098186</v>
      </c>
      <c r="C89" s="13">
        <v>165</v>
      </c>
      <c r="D89" s="13">
        <v>79</v>
      </c>
      <c r="E89" s="13">
        <v>34</v>
      </c>
      <c r="F89" s="13">
        <v>4</v>
      </c>
      <c r="G89" s="13">
        <v>2746.36</v>
      </c>
      <c r="H89" s="13">
        <v>915.45333333333338</v>
      </c>
      <c r="I89" s="13">
        <v>915.45333333333338</v>
      </c>
    </row>
    <row r="90" spans="1:9" x14ac:dyDescent="0.3">
      <c r="A90" s="14" t="s">
        <v>86</v>
      </c>
      <c r="B90" s="13">
        <v>1221793</v>
      </c>
      <c r="C90" s="13">
        <v>161</v>
      </c>
      <c r="D90" s="13">
        <v>87.3</v>
      </c>
      <c r="E90" s="13">
        <v>43</v>
      </c>
      <c r="F90" s="13">
        <v>3</v>
      </c>
      <c r="G90" s="13">
        <v>1106.98</v>
      </c>
      <c r="H90" s="13">
        <v>553.49</v>
      </c>
      <c r="I90" s="13">
        <v>553.49</v>
      </c>
    </row>
    <row r="91" spans="1:9" x14ac:dyDescent="0.3">
      <c r="A91" s="15" t="s">
        <v>17</v>
      </c>
      <c r="B91" s="13">
        <v>1221793</v>
      </c>
      <c r="C91" s="13">
        <v>161</v>
      </c>
      <c r="D91" s="13">
        <v>87.3</v>
      </c>
      <c r="E91" s="13">
        <v>43</v>
      </c>
      <c r="F91" s="13">
        <v>3</v>
      </c>
      <c r="G91" s="13">
        <v>1106.98</v>
      </c>
      <c r="H91" s="13">
        <v>553.49</v>
      </c>
      <c r="I91" s="13">
        <v>553.49</v>
      </c>
    </row>
    <row r="92" spans="1:9" x14ac:dyDescent="0.3">
      <c r="A92" s="16" t="s">
        <v>105</v>
      </c>
      <c r="B92" s="13">
        <v>1221793</v>
      </c>
      <c r="C92" s="13">
        <v>161</v>
      </c>
      <c r="D92" s="13">
        <v>87.3</v>
      </c>
      <c r="E92" s="13">
        <v>43</v>
      </c>
      <c r="F92" s="13">
        <v>3</v>
      </c>
      <c r="G92" s="13">
        <v>1106.98</v>
      </c>
      <c r="H92" s="13">
        <v>553.49</v>
      </c>
      <c r="I92" s="13">
        <v>553.49</v>
      </c>
    </row>
    <row r="93" spans="1:9" x14ac:dyDescent="0.3">
      <c r="A93" s="14" t="s">
        <v>87</v>
      </c>
      <c r="B93" s="13">
        <v>1320389</v>
      </c>
      <c r="C93" s="13">
        <v>152</v>
      </c>
      <c r="D93" s="13">
        <v>79.8</v>
      </c>
      <c r="E93" s="13">
        <v>37</v>
      </c>
      <c r="F93" s="13">
        <v>4</v>
      </c>
      <c r="G93" s="13">
        <v>2523.73</v>
      </c>
      <c r="H93" s="13">
        <v>841.24333333333334</v>
      </c>
      <c r="I93" s="13">
        <v>841.24333333333334</v>
      </c>
    </row>
    <row r="94" spans="1:9" x14ac:dyDescent="0.3">
      <c r="A94" s="15" t="s">
        <v>9</v>
      </c>
      <c r="B94" s="13">
        <v>1320389</v>
      </c>
      <c r="C94" s="13">
        <v>152</v>
      </c>
      <c r="D94" s="13">
        <v>79.8</v>
      </c>
      <c r="E94" s="13">
        <v>37</v>
      </c>
      <c r="F94" s="13">
        <v>4</v>
      </c>
      <c r="G94" s="13">
        <v>2523.73</v>
      </c>
      <c r="H94" s="13">
        <v>841.24333333333334</v>
      </c>
      <c r="I94" s="13">
        <v>841.24333333333334</v>
      </c>
    </row>
    <row r="95" spans="1:9" x14ac:dyDescent="0.3">
      <c r="A95" s="16" t="s">
        <v>104</v>
      </c>
      <c r="B95" s="13">
        <v>1320389</v>
      </c>
      <c r="C95" s="13">
        <v>152</v>
      </c>
      <c r="D95" s="13">
        <v>79.8</v>
      </c>
      <c r="E95" s="13">
        <v>37</v>
      </c>
      <c r="F95" s="13">
        <v>4</v>
      </c>
      <c r="G95" s="13">
        <v>2523.73</v>
      </c>
      <c r="H95" s="13">
        <v>841.24333333333334</v>
      </c>
      <c r="I95" s="13">
        <v>841.24333333333334</v>
      </c>
    </row>
    <row r="96" spans="1:9" x14ac:dyDescent="0.3">
      <c r="A96" s="7">
        <v>2</v>
      </c>
      <c r="B96" s="13">
        <v>27706201</v>
      </c>
      <c r="C96" s="13">
        <v>3130</v>
      </c>
      <c r="D96" s="13">
        <v>1334.5</v>
      </c>
      <c r="E96" s="13">
        <v>860</v>
      </c>
      <c r="F96" s="13">
        <v>52</v>
      </c>
      <c r="G96" s="13">
        <v>47371.320000000007</v>
      </c>
      <c r="H96" s="13">
        <v>12475.885</v>
      </c>
      <c r="I96" s="13">
        <v>12475.885</v>
      </c>
    </row>
    <row r="97" spans="1:9" x14ac:dyDescent="0.3">
      <c r="A97" s="14" t="s">
        <v>88</v>
      </c>
      <c r="B97" s="13">
        <v>1200606</v>
      </c>
      <c r="C97" s="13">
        <v>154</v>
      </c>
      <c r="D97" s="13">
        <v>85.4</v>
      </c>
      <c r="E97" s="13">
        <v>46</v>
      </c>
      <c r="F97" s="13">
        <v>2</v>
      </c>
      <c r="G97" s="13">
        <v>1397.38</v>
      </c>
      <c r="H97" s="13">
        <v>465.79333333333335</v>
      </c>
      <c r="I97" s="13">
        <v>465.79333333333335</v>
      </c>
    </row>
    <row r="98" spans="1:9" x14ac:dyDescent="0.3">
      <c r="A98" s="15" t="s">
        <v>19</v>
      </c>
      <c r="B98" s="13">
        <v>1200606</v>
      </c>
      <c r="C98" s="13">
        <v>154</v>
      </c>
      <c r="D98" s="13">
        <v>85.4</v>
      </c>
      <c r="E98" s="13">
        <v>46</v>
      </c>
      <c r="F98" s="13">
        <v>2</v>
      </c>
      <c r="G98" s="13">
        <v>1397.38</v>
      </c>
      <c r="H98" s="13">
        <v>465.79333333333335</v>
      </c>
      <c r="I98" s="13">
        <v>465.79333333333335</v>
      </c>
    </row>
    <row r="99" spans="1:9" x14ac:dyDescent="0.3">
      <c r="A99" s="16" t="s">
        <v>106</v>
      </c>
      <c r="B99" s="13">
        <v>1200606</v>
      </c>
      <c r="C99" s="13">
        <v>154</v>
      </c>
      <c r="D99" s="13">
        <v>85.4</v>
      </c>
      <c r="E99" s="13">
        <v>46</v>
      </c>
      <c r="F99" s="13">
        <v>2</v>
      </c>
      <c r="G99" s="13">
        <v>1397.38</v>
      </c>
      <c r="H99" s="13">
        <v>465.79333333333335</v>
      </c>
      <c r="I99" s="13">
        <v>465.79333333333335</v>
      </c>
    </row>
    <row r="100" spans="1:9" x14ac:dyDescent="0.3">
      <c r="A100" s="14" t="s">
        <v>89</v>
      </c>
      <c r="B100" s="13">
        <v>1331607</v>
      </c>
      <c r="C100" s="13">
        <v>178</v>
      </c>
      <c r="D100" s="13">
        <v>96.9</v>
      </c>
      <c r="E100" s="13">
        <v>43</v>
      </c>
      <c r="F100" s="13">
        <v>3</v>
      </c>
      <c r="G100" s="13">
        <v>3526.54</v>
      </c>
      <c r="H100" s="13">
        <v>881.63499999999999</v>
      </c>
      <c r="I100" s="13">
        <v>881.63499999999999</v>
      </c>
    </row>
    <row r="101" spans="1:9" x14ac:dyDescent="0.3">
      <c r="A101" s="15" t="s">
        <v>9</v>
      </c>
      <c r="B101" s="13">
        <v>1331607</v>
      </c>
      <c r="C101" s="13">
        <v>178</v>
      </c>
      <c r="D101" s="13">
        <v>96.9</v>
      </c>
      <c r="E101" s="13">
        <v>43</v>
      </c>
      <c r="F101" s="13">
        <v>3</v>
      </c>
      <c r="G101" s="13">
        <v>3526.54</v>
      </c>
      <c r="H101" s="13">
        <v>881.63499999999999</v>
      </c>
      <c r="I101" s="13">
        <v>881.63499999999999</v>
      </c>
    </row>
    <row r="102" spans="1:9" x14ac:dyDescent="0.3">
      <c r="A102" s="16" t="s">
        <v>105</v>
      </c>
      <c r="B102" s="13">
        <v>1331607</v>
      </c>
      <c r="C102" s="13">
        <v>178</v>
      </c>
      <c r="D102" s="13">
        <v>96.9</v>
      </c>
      <c r="E102" s="13">
        <v>43</v>
      </c>
      <c r="F102" s="13">
        <v>3</v>
      </c>
      <c r="G102" s="13">
        <v>3526.54</v>
      </c>
      <c r="H102" s="13">
        <v>881.63499999999999</v>
      </c>
      <c r="I102" s="13">
        <v>881.63499999999999</v>
      </c>
    </row>
    <row r="103" spans="1:9" x14ac:dyDescent="0.3">
      <c r="A103" s="14" t="s">
        <v>27</v>
      </c>
      <c r="B103" s="13">
        <v>1560199</v>
      </c>
      <c r="C103" s="13">
        <v>152</v>
      </c>
      <c r="D103" s="13">
        <v>82.9</v>
      </c>
      <c r="E103" s="13">
        <v>41</v>
      </c>
      <c r="F103" s="13">
        <v>3</v>
      </c>
      <c r="G103" s="13">
        <v>1780.56</v>
      </c>
      <c r="H103" s="13">
        <v>445.14</v>
      </c>
      <c r="I103" s="13">
        <v>445.14</v>
      </c>
    </row>
    <row r="104" spans="1:9" x14ac:dyDescent="0.3">
      <c r="A104" s="15" t="s">
        <v>15</v>
      </c>
      <c r="B104" s="13">
        <v>1560199</v>
      </c>
      <c r="C104" s="13">
        <v>152</v>
      </c>
      <c r="D104" s="13">
        <v>82.9</v>
      </c>
      <c r="E104" s="13">
        <v>41</v>
      </c>
      <c r="F104" s="13">
        <v>3</v>
      </c>
      <c r="G104" s="13">
        <v>1780.56</v>
      </c>
      <c r="H104" s="13">
        <v>445.14</v>
      </c>
      <c r="I104" s="13">
        <v>445.14</v>
      </c>
    </row>
    <row r="105" spans="1:9" x14ac:dyDescent="0.3">
      <c r="A105" s="16" t="s">
        <v>106</v>
      </c>
      <c r="B105" s="13">
        <v>1560199</v>
      </c>
      <c r="C105" s="13">
        <v>152</v>
      </c>
      <c r="D105" s="13">
        <v>82.9</v>
      </c>
      <c r="E105" s="13">
        <v>41</v>
      </c>
      <c r="F105" s="13">
        <v>3</v>
      </c>
      <c r="G105" s="13">
        <v>1780.56</v>
      </c>
      <c r="H105" s="13">
        <v>445.14</v>
      </c>
      <c r="I105" s="13">
        <v>445.14</v>
      </c>
    </row>
    <row r="106" spans="1:9" x14ac:dyDescent="0.3">
      <c r="A106" s="14" t="s">
        <v>90</v>
      </c>
      <c r="B106" s="13">
        <v>1758401</v>
      </c>
      <c r="C106" s="13">
        <v>174</v>
      </c>
      <c r="D106" s="13">
        <v>93.8</v>
      </c>
      <c r="E106" s="13">
        <v>37</v>
      </c>
      <c r="F106" s="13">
        <v>3</v>
      </c>
      <c r="G106" s="13">
        <v>554.49</v>
      </c>
      <c r="H106" s="13">
        <v>138.6225</v>
      </c>
      <c r="I106" s="13">
        <v>138.6225</v>
      </c>
    </row>
    <row r="107" spans="1:9" x14ac:dyDescent="0.3">
      <c r="A107" s="15" t="s">
        <v>9</v>
      </c>
      <c r="B107" s="13">
        <v>1758401</v>
      </c>
      <c r="C107" s="13">
        <v>174</v>
      </c>
      <c r="D107" s="13">
        <v>93.8</v>
      </c>
      <c r="E107" s="13">
        <v>37</v>
      </c>
      <c r="F107" s="13">
        <v>3</v>
      </c>
      <c r="G107" s="13">
        <v>554.49</v>
      </c>
      <c r="H107" s="13">
        <v>138.6225</v>
      </c>
      <c r="I107" s="13">
        <v>138.6225</v>
      </c>
    </row>
    <row r="108" spans="1:9" x14ac:dyDescent="0.3">
      <c r="A108" s="16" t="s">
        <v>104</v>
      </c>
      <c r="B108" s="13">
        <v>1758401</v>
      </c>
      <c r="C108" s="13">
        <v>174</v>
      </c>
      <c r="D108" s="13">
        <v>93.8</v>
      </c>
      <c r="E108" s="13">
        <v>37</v>
      </c>
      <c r="F108" s="13">
        <v>3</v>
      </c>
      <c r="G108" s="13">
        <v>554.49</v>
      </c>
      <c r="H108" s="13">
        <v>138.6225</v>
      </c>
      <c r="I108" s="13">
        <v>138.6225</v>
      </c>
    </row>
    <row r="109" spans="1:9" x14ac:dyDescent="0.3">
      <c r="A109" s="14" t="s">
        <v>13</v>
      </c>
      <c r="B109" s="13">
        <v>1566599</v>
      </c>
      <c r="C109" s="13">
        <v>161</v>
      </c>
      <c r="D109" s="13">
        <v>45.2</v>
      </c>
      <c r="E109" s="13">
        <v>59</v>
      </c>
      <c r="F109" s="13">
        <v>2</v>
      </c>
      <c r="G109" s="13">
        <v>4181.3999999999996</v>
      </c>
      <c r="H109" s="13">
        <v>1045.3499999999999</v>
      </c>
      <c r="I109" s="13">
        <v>1045.3499999999999</v>
      </c>
    </row>
    <row r="110" spans="1:9" x14ac:dyDescent="0.3">
      <c r="A110" s="15" t="s">
        <v>9</v>
      </c>
      <c r="B110" s="13">
        <v>1566599</v>
      </c>
      <c r="C110" s="13">
        <v>161</v>
      </c>
      <c r="D110" s="13">
        <v>45.2</v>
      </c>
      <c r="E110" s="13">
        <v>59</v>
      </c>
      <c r="F110" s="13">
        <v>2</v>
      </c>
      <c r="G110" s="13">
        <v>4181.3999999999996</v>
      </c>
      <c r="H110" s="13">
        <v>1045.3499999999999</v>
      </c>
      <c r="I110" s="13">
        <v>1045.3499999999999</v>
      </c>
    </row>
    <row r="111" spans="1:9" x14ac:dyDescent="0.3">
      <c r="A111" s="16" t="s">
        <v>104</v>
      </c>
      <c r="B111" s="13">
        <v>1566599</v>
      </c>
      <c r="C111" s="13">
        <v>161</v>
      </c>
      <c r="D111" s="13">
        <v>45.2</v>
      </c>
      <c r="E111" s="13">
        <v>59</v>
      </c>
      <c r="F111" s="13">
        <v>2</v>
      </c>
      <c r="G111" s="13">
        <v>4181.3999999999996</v>
      </c>
      <c r="H111" s="13">
        <v>1045.3499999999999</v>
      </c>
      <c r="I111" s="13">
        <v>1045.3499999999999</v>
      </c>
    </row>
    <row r="112" spans="1:9" x14ac:dyDescent="0.3">
      <c r="A112" s="14" t="s">
        <v>46</v>
      </c>
      <c r="B112" s="13">
        <v>1147402</v>
      </c>
      <c r="C112" s="13">
        <v>162</v>
      </c>
      <c r="D112" s="13">
        <v>67.3</v>
      </c>
      <c r="E112" s="13">
        <v>34</v>
      </c>
      <c r="F112" s="13">
        <v>5</v>
      </c>
      <c r="G112" s="13">
        <v>2917.89</v>
      </c>
      <c r="H112" s="13">
        <v>729.47249999999997</v>
      </c>
      <c r="I112" s="13">
        <v>729.47249999999997</v>
      </c>
    </row>
    <row r="113" spans="1:9" x14ac:dyDescent="0.3">
      <c r="A113" s="15" t="s">
        <v>9</v>
      </c>
      <c r="B113" s="13">
        <v>1147402</v>
      </c>
      <c r="C113" s="13">
        <v>162</v>
      </c>
      <c r="D113" s="13">
        <v>67.3</v>
      </c>
      <c r="E113" s="13">
        <v>34</v>
      </c>
      <c r="F113" s="13">
        <v>5</v>
      </c>
      <c r="G113" s="13">
        <v>2917.89</v>
      </c>
      <c r="H113" s="13">
        <v>729.47249999999997</v>
      </c>
      <c r="I113" s="13">
        <v>729.47249999999997</v>
      </c>
    </row>
    <row r="114" spans="1:9" x14ac:dyDescent="0.3">
      <c r="A114" s="16" t="s">
        <v>106</v>
      </c>
      <c r="B114" s="13">
        <v>1147402</v>
      </c>
      <c r="C114" s="13">
        <v>162</v>
      </c>
      <c r="D114" s="13">
        <v>67.3</v>
      </c>
      <c r="E114" s="13">
        <v>34</v>
      </c>
      <c r="F114" s="13">
        <v>5</v>
      </c>
      <c r="G114" s="13">
        <v>2917.89</v>
      </c>
      <c r="H114" s="13">
        <v>729.47249999999997</v>
      </c>
      <c r="I114" s="13">
        <v>729.47249999999997</v>
      </c>
    </row>
    <row r="115" spans="1:9" x14ac:dyDescent="0.3">
      <c r="A115" s="14" t="s">
        <v>25</v>
      </c>
      <c r="B115" s="13">
        <v>1642385</v>
      </c>
      <c r="C115" s="13">
        <v>165</v>
      </c>
      <c r="D115" s="13">
        <v>43.1</v>
      </c>
      <c r="E115" s="13">
        <v>54</v>
      </c>
      <c r="F115" s="13">
        <v>3</v>
      </c>
      <c r="G115" s="13">
        <v>1553.95</v>
      </c>
      <c r="H115" s="13">
        <v>388.48750000000001</v>
      </c>
      <c r="I115" s="13">
        <v>388.48750000000001</v>
      </c>
    </row>
    <row r="116" spans="1:9" x14ac:dyDescent="0.3">
      <c r="A116" s="15" t="s">
        <v>15</v>
      </c>
      <c r="B116" s="13">
        <v>1642385</v>
      </c>
      <c r="C116" s="13">
        <v>165</v>
      </c>
      <c r="D116" s="13">
        <v>43.1</v>
      </c>
      <c r="E116" s="13">
        <v>54</v>
      </c>
      <c r="F116" s="13">
        <v>3</v>
      </c>
      <c r="G116" s="13">
        <v>1553.95</v>
      </c>
      <c r="H116" s="13">
        <v>388.48750000000001</v>
      </c>
      <c r="I116" s="13">
        <v>388.48750000000001</v>
      </c>
    </row>
    <row r="117" spans="1:9" x14ac:dyDescent="0.3">
      <c r="A117" s="16" t="s">
        <v>106</v>
      </c>
      <c r="B117" s="13">
        <v>1642385</v>
      </c>
      <c r="C117" s="13">
        <v>165</v>
      </c>
      <c r="D117" s="13">
        <v>43.1</v>
      </c>
      <c r="E117" s="13">
        <v>54</v>
      </c>
      <c r="F117" s="13">
        <v>3</v>
      </c>
      <c r="G117" s="13">
        <v>1553.95</v>
      </c>
      <c r="H117" s="13">
        <v>388.48750000000001</v>
      </c>
      <c r="I117" s="13">
        <v>388.48750000000001</v>
      </c>
    </row>
    <row r="118" spans="1:9" x14ac:dyDescent="0.3">
      <c r="A118" s="14" t="s">
        <v>91</v>
      </c>
      <c r="B118" s="13">
        <v>1769504</v>
      </c>
      <c r="C118" s="13">
        <v>177</v>
      </c>
      <c r="D118" s="13">
        <v>79.400000000000006</v>
      </c>
      <c r="E118" s="13">
        <v>32</v>
      </c>
      <c r="F118" s="13">
        <v>3</v>
      </c>
      <c r="G118" s="13">
        <v>2132.31</v>
      </c>
      <c r="H118" s="13">
        <v>533.07749999999999</v>
      </c>
      <c r="I118" s="13">
        <v>533.07749999999999</v>
      </c>
    </row>
    <row r="119" spans="1:9" x14ac:dyDescent="0.3">
      <c r="A119" s="15" t="s">
        <v>15</v>
      </c>
      <c r="B119" s="13">
        <v>1769504</v>
      </c>
      <c r="C119" s="13">
        <v>177</v>
      </c>
      <c r="D119" s="13">
        <v>79.400000000000006</v>
      </c>
      <c r="E119" s="13">
        <v>32</v>
      </c>
      <c r="F119" s="13">
        <v>3</v>
      </c>
      <c r="G119" s="13">
        <v>2132.31</v>
      </c>
      <c r="H119" s="13">
        <v>533.07749999999999</v>
      </c>
      <c r="I119" s="13">
        <v>533.07749999999999</v>
      </c>
    </row>
    <row r="120" spans="1:9" x14ac:dyDescent="0.3">
      <c r="A120" s="16" t="s">
        <v>104</v>
      </c>
      <c r="B120" s="13">
        <v>1769504</v>
      </c>
      <c r="C120" s="13">
        <v>177</v>
      </c>
      <c r="D120" s="13">
        <v>79.400000000000006</v>
      </c>
      <c r="E120" s="13">
        <v>32</v>
      </c>
      <c r="F120" s="13">
        <v>3</v>
      </c>
      <c r="G120" s="13">
        <v>2132.31</v>
      </c>
      <c r="H120" s="13">
        <v>533.07749999999999</v>
      </c>
      <c r="I120" s="13">
        <v>533.07749999999999</v>
      </c>
    </row>
    <row r="121" spans="1:9" x14ac:dyDescent="0.3">
      <c r="A121" s="14" t="s">
        <v>22</v>
      </c>
      <c r="B121" s="13">
        <v>1235900</v>
      </c>
      <c r="C121" s="13">
        <v>158</v>
      </c>
      <c r="D121" s="13">
        <v>51.8</v>
      </c>
      <c r="E121" s="13">
        <v>38</v>
      </c>
      <c r="F121" s="13">
        <v>3</v>
      </c>
      <c r="G121" s="13">
        <v>2237.15</v>
      </c>
      <c r="H121" s="13">
        <v>559.28750000000002</v>
      </c>
      <c r="I121" s="13">
        <v>559.28750000000002</v>
      </c>
    </row>
    <row r="122" spans="1:9" x14ac:dyDescent="0.3">
      <c r="A122" s="15" t="s">
        <v>15</v>
      </c>
      <c r="B122" s="13">
        <v>1235900</v>
      </c>
      <c r="C122" s="13">
        <v>158</v>
      </c>
      <c r="D122" s="13">
        <v>51.8</v>
      </c>
      <c r="E122" s="13">
        <v>38</v>
      </c>
      <c r="F122" s="13">
        <v>3</v>
      </c>
      <c r="G122" s="13">
        <v>2237.15</v>
      </c>
      <c r="H122" s="13">
        <v>559.28750000000002</v>
      </c>
      <c r="I122" s="13">
        <v>559.28750000000002</v>
      </c>
    </row>
    <row r="123" spans="1:9" x14ac:dyDescent="0.3">
      <c r="A123" s="16" t="s">
        <v>105</v>
      </c>
      <c r="B123" s="13">
        <v>1235900</v>
      </c>
      <c r="C123" s="13">
        <v>158</v>
      </c>
      <c r="D123" s="13">
        <v>51.8</v>
      </c>
      <c r="E123" s="13">
        <v>38</v>
      </c>
      <c r="F123" s="13">
        <v>3</v>
      </c>
      <c r="G123" s="13">
        <v>2237.15</v>
      </c>
      <c r="H123" s="13">
        <v>559.28750000000002</v>
      </c>
      <c r="I123" s="13">
        <v>559.28750000000002</v>
      </c>
    </row>
    <row r="124" spans="1:9" x14ac:dyDescent="0.3">
      <c r="A124" s="14" t="s">
        <v>49</v>
      </c>
      <c r="B124" s="13">
        <v>1710795</v>
      </c>
      <c r="C124" s="13">
        <v>178</v>
      </c>
      <c r="D124" s="13">
        <v>92.7</v>
      </c>
      <c r="E124" s="13">
        <v>44</v>
      </c>
      <c r="F124" s="13">
        <v>3</v>
      </c>
      <c r="G124" s="13">
        <v>4065.74</v>
      </c>
      <c r="H124" s="13">
        <v>1016.4349999999999</v>
      </c>
      <c r="I124" s="13">
        <v>1016.4349999999999</v>
      </c>
    </row>
    <row r="125" spans="1:9" x14ac:dyDescent="0.3">
      <c r="A125" s="15" t="s">
        <v>15</v>
      </c>
      <c r="B125" s="13">
        <v>1710795</v>
      </c>
      <c r="C125" s="13">
        <v>178</v>
      </c>
      <c r="D125" s="13">
        <v>92.7</v>
      </c>
      <c r="E125" s="13">
        <v>44</v>
      </c>
      <c r="F125" s="13">
        <v>3</v>
      </c>
      <c r="G125" s="13">
        <v>4065.74</v>
      </c>
      <c r="H125" s="13">
        <v>1016.4349999999999</v>
      </c>
      <c r="I125" s="13">
        <v>1016.4349999999999</v>
      </c>
    </row>
    <row r="126" spans="1:9" x14ac:dyDescent="0.3">
      <c r="A126" s="16" t="s">
        <v>106</v>
      </c>
      <c r="B126" s="13">
        <v>1710795</v>
      </c>
      <c r="C126" s="13">
        <v>178</v>
      </c>
      <c r="D126" s="13">
        <v>92.7</v>
      </c>
      <c r="E126" s="13">
        <v>44</v>
      </c>
      <c r="F126" s="13">
        <v>3</v>
      </c>
      <c r="G126" s="13">
        <v>4065.74</v>
      </c>
      <c r="H126" s="13">
        <v>1016.4349999999999</v>
      </c>
      <c r="I126" s="13">
        <v>1016.4349999999999</v>
      </c>
    </row>
    <row r="127" spans="1:9" x14ac:dyDescent="0.3">
      <c r="A127" s="14" t="s">
        <v>92</v>
      </c>
      <c r="B127" s="13">
        <v>1658802</v>
      </c>
      <c r="C127" s="13">
        <v>170</v>
      </c>
      <c r="D127" s="13">
        <v>92</v>
      </c>
      <c r="E127" s="13">
        <v>57</v>
      </c>
      <c r="F127" s="13">
        <v>1</v>
      </c>
      <c r="G127" s="13">
        <v>2174.9299999999998</v>
      </c>
      <c r="H127" s="13">
        <v>724.97666666666657</v>
      </c>
      <c r="I127" s="13">
        <v>724.97666666666657</v>
      </c>
    </row>
    <row r="128" spans="1:9" x14ac:dyDescent="0.3">
      <c r="A128" s="15" t="s">
        <v>102</v>
      </c>
      <c r="B128" s="13">
        <v>1658802</v>
      </c>
      <c r="C128" s="13">
        <v>170</v>
      </c>
      <c r="D128" s="13">
        <v>92</v>
      </c>
      <c r="E128" s="13">
        <v>57</v>
      </c>
      <c r="F128" s="13">
        <v>1</v>
      </c>
      <c r="G128" s="13">
        <v>2174.9299999999998</v>
      </c>
      <c r="H128" s="13">
        <v>724.97666666666657</v>
      </c>
      <c r="I128" s="13">
        <v>724.97666666666657</v>
      </c>
    </row>
    <row r="129" spans="1:9" x14ac:dyDescent="0.3">
      <c r="A129" s="16" t="s">
        <v>105</v>
      </c>
      <c r="B129" s="13">
        <v>1658802</v>
      </c>
      <c r="C129" s="13">
        <v>170</v>
      </c>
      <c r="D129" s="13">
        <v>92</v>
      </c>
      <c r="E129" s="13">
        <v>57</v>
      </c>
      <c r="F129" s="13">
        <v>1</v>
      </c>
      <c r="G129" s="13">
        <v>2174.9299999999998</v>
      </c>
      <c r="H129" s="13">
        <v>724.97666666666657</v>
      </c>
      <c r="I129" s="13">
        <v>724.97666666666657</v>
      </c>
    </row>
    <row r="130" spans="1:9" x14ac:dyDescent="0.3">
      <c r="A130" s="14" t="s">
        <v>23</v>
      </c>
      <c r="B130" s="13">
        <v>1417005</v>
      </c>
      <c r="C130" s="13">
        <v>173</v>
      </c>
      <c r="D130" s="13">
        <v>75.7</v>
      </c>
      <c r="E130" s="13">
        <v>40</v>
      </c>
      <c r="F130" s="13">
        <v>3</v>
      </c>
      <c r="G130" s="13">
        <v>1279.45</v>
      </c>
      <c r="H130" s="13">
        <v>426.48333333333335</v>
      </c>
      <c r="I130" s="13">
        <v>426.48333333333335</v>
      </c>
    </row>
    <row r="131" spans="1:9" x14ac:dyDescent="0.3">
      <c r="A131" s="15" t="s">
        <v>24</v>
      </c>
      <c r="B131" s="13">
        <v>1417005</v>
      </c>
      <c r="C131" s="13">
        <v>173</v>
      </c>
      <c r="D131" s="13">
        <v>75.7</v>
      </c>
      <c r="E131" s="13">
        <v>40</v>
      </c>
      <c r="F131" s="13">
        <v>3</v>
      </c>
      <c r="G131" s="13">
        <v>1279.45</v>
      </c>
      <c r="H131" s="13">
        <v>426.48333333333335</v>
      </c>
      <c r="I131" s="13">
        <v>426.48333333333335</v>
      </c>
    </row>
    <row r="132" spans="1:9" x14ac:dyDescent="0.3">
      <c r="A132" s="16" t="s">
        <v>106</v>
      </c>
      <c r="B132" s="13">
        <v>1417005</v>
      </c>
      <c r="C132" s="13">
        <v>173</v>
      </c>
      <c r="D132" s="13">
        <v>75.7</v>
      </c>
      <c r="E132" s="13">
        <v>40</v>
      </c>
      <c r="F132" s="13">
        <v>3</v>
      </c>
      <c r="G132" s="13">
        <v>1279.45</v>
      </c>
      <c r="H132" s="13">
        <v>426.48333333333335</v>
      </c>
      <c r="I132" s="13">
        <v>426.48333333333335</v>
      </c>
    </row>
    <row r="133" spans="1:9" x14ac:dyDescent="0.3">
      <c r="A133" s="14" t="s">
        <v>51</v>
      </c>
      <c r="B133" s="13">
        <v>1223607</v>
      </c>
      <c r="C133" s="13">
        <v>171</v>
      </c>
      <c r="D133" s="13">
        <v>61.2</v>
      </c>
      <c r="E133" s="13">
        <v>42</v>
      </c>
      <c r="F133" s="13">
        <v>4</v>
      </c>
      <c r="G133" s="13">
        <v>4185.33</v>
      </c>
      <c r="H133" s="13">
        <v>1046.3325</v>
      </c>
      <c r="I133" s="13">
        <v>1046.3325</v>
      </c>
    </row>
    <row r="134" spans="1:9" x14ac:dyDescent="0.3">
      <c r="A134" s="15" t="s">
        <v>9</v>
      </c>
      <c r="B134" s="13">
        <v>1223607</v>
      </c>
      <c r="C134" s="13">
        <v>171</v>
      </c>
      <c r="D134" s="13">
        <v>61.2</v>
      </c>
      <c r="E134" s="13">
        <v>42</v>
      </c>
      <c r="F134" s="13">
        <v>4</v>
      </c>
      <c r="G134" s="13">
        <v>4185.33</v>
      </c>
      <c r="H134" s="13">
        <v>1046.3325</v>
      </c>
      <c r="I134" s="13">
        <v>1046.3325</v>
      </c>
    </row>
    <row r="135" spans="1:9" x14ac:dyDescent="0.3">
      <c r="A135" s="16" t="s">
        <v>104</v>
      </c>
      <c r="B135" s="13">
        <v>1223607</v>
      </c>
      <c r="C135" s="13">
        <v>171</v>
      </c>
      <c r="D135" s="13">
        <v>61.2</v>
      </c>
      <c r="E135" s="13">
        <v>42</v>
      </c>
      <c r="F135" s="13">
        <v>4</v>
      </c>
      <c r="G135" s="13">
        <v>4185.33</v>
      </c>
      <c r="H135" s="13">
        <v>1046.3325</v>
      </c>
      <c r="I135" s="13">
        <v>1046.3325</v>
      </c>
    </row>
    <row r="136" spans="1:9" x14ac:dyDescent="0.3">
      <c r="A136" s="14" t="s">
        <v>8</v>
      </c>
      <c r="B136" s="13">
        <v>1373900</v>
      </c>
      <c r="C136" s="13">
        <v>155</v>
      </c>
      <c r="D136" s="13">
        <v>58.8</v>
      </c>
      <c r="E136" s="13">
        <v>45</v>
      </c>
      <c r="F136" s="13">
        <v>3</v>
      </c>
      <c r="G136" s="13">
        <v>2703.76</v>
      </c>
      <c r="H136" s="13">
        <v>675.94</v>
      </c>
      <c r="I136" s="13">
        <v>675.94</v>
      </c>
    </row>
    <row r="137" spans="1:9" x14ac:dyDescent="0.3">
      <c r="A137" s="15" t="s">
        <v>9</v>
      </c>
      <c r="B137" s="13">
        <v>1373900</v>
      </c>
      <c r="C137" s="13">
        <v>155</v>
      </c>
      <c r="D137" s="13">
        <v>58.8</v>
      </c>
      <c r="E137" s="13">
        <v>45</v>
      </c>
      <c r="F137" s="13">
        <v>3</v>
      </c>
      <c r="G137" s="13">
        <v>2703.76</v>
      </c>
      <c r="H137" s="13">
        <v>675.94</v>
      </c>
      <c r="I137" s="13">
        <v>675.94</v>
      </c>
    </row>
    <row r="138" spans="1:9" x14ac:dyDescent="0.3">
      <c r="A138" s="16" t="s">
        <v>106</v>
      </c>
      <c r="B138" s="13">
        <v>1373900</v>
      </c>
      <c r="C138" s="13">
        <v>155</v>
      </c>
      <c r="D138" s="13">
        <v>58.8</v>
      </c>
      <c r="E138" s="13">
        <v>45</v>
      </c>
      <c r="F138" s="13">
        <v>3</v>
      </c>
      <c r="G138" s="13">
        <v>2703.76</v>
      </c>
      <c r="H138" s="13">
        <v>675.94</v>
      </c>
      <c r="I138" s="13">
        <v>675.94</v>
      </c>
    </row>
    <row r="139" spans="1:9" x14ac:dyDescent="0.3">
      <c r="A139" s="14" t="s">
        <v>93</v>
      </c>
      <c r="B139" s="13">
        <v>1065297</v>
      </c>
      <c r="C139" s="13">
        <v>153</v>
      </c>
      <c r="D139" s="13">
        <v>60.3</v>
      </c>
      <c r="E139" s="13">
        <v>49</v>
      </c>
      <c r="F139" s="13">
        <v>1</v>
      </c>
      <c r="G139" s="13">
        <v>945.59</v>
      </c>
      <c r="H139" s="13">
        <v>236.39750000000001</v>
      </c>
      <c r="I139" s="13">
        <v>236.39750000000001</v>
      </c>
    </row>
    <row r="140" spans="1:9" x14ac:dyDescent="0.3">
      <c r="A140" s="15" t="s">
        <v>15</v>
      </c>
      <c r="B140" s="13">
        <v>1065297</v>
      </c>
      <c r="C140" s="13">
        <v>153</v>
      </c>
      <c r="D140" s="13">
        <v>60.3</v>
      </c>
      <c r="E140" s="13">
        <v>49</v>
      </c>
      <c r="F140" s="13">
        <v>1</v>
      </c>
      <c r="G140" s="13">
        <v>945.59</v>
      </c>
      <c r="H140" s="13">
        <v>236.39750000000001</v>
      </c>
      <c r="I140" s="13">
        <v>236.39750000000001</v>
      </c>
    </row>
    <row r="141" spans="1:9" x14ac:dyDescent="0.3">
      <c r="A141" s="16" t="s">
        <v>105</v>
      </c>
      <c r="B141" s="13">
        <v>1065297</v>
      </c>
      <c r="C141" s="13">
        <v>153</v>
      </c>
      <c r="D141" s="13">
        <v>60.3</v>
      </c>
      <c r="E141" s="13">
        <v>49</v>
      </c>
      <c r="F141" s="13">
        <v>1</v>
      </c>
      <c r="G141" s="13">
        <v>945.59</v>
      </c>
      <c r="H141" s="13">
        <v>236.39750000000001</v>
      </c>
      <c r="I141" s="13">
        <v>236.39750000000001</v>
      </c>
    </row>
    <row r="142" spans="1:9" x14ac:dyDescent="0.3">
      <c r="A142" s="14" t="s">
        <v>20</v>
      </c>
      <c r="B142" s="13">
        <v>1930998</v>
      </c>
      <c r="C142" s="13">
        <v>168</v>
      </c>
      <c r="D142" s="13">
        <v>64.900000000000006</v>
      </c>
      <c r="E142" s="13">
        <v>56</v>
      </c>
      <c r="F142" s="13">
        <v>3</v>
      </c>
      <c r="G142" s="13">
        <v>1816.76</v>
      </c>
      <c r="H142" s="13">
        <v>454.19</v>
      </c>
      <c r="I142" s="13">
        <v>454.19</v>
      </c>
    </row>
    <row r="143" spans="1:9" x14ac:dyDescent="0.3">
      <c r="A143" s="15" t="s">
        <v>9</v>
      </c>
      <c r="B143" s="13">
        <v>1930998</v>
      </c>
      <c r="C143" s="13">
        <v>168</v>
      </c>
      <c r="D143" s="13">
        <v>64.900000000000006</v>
      </c>
      <c r="E143" s="13">
        <v>56</v>
      </c>
      <c r="F143" s="13">
        <v>3</v>
      </c>
      <c r="G143" s="13">
        <v>1816.76</v>
      </c>
      <c r="H143" s="13">
        <v>454.19</v>
      </c>
      <c r="I143" s="13">
        <v>454.19</v>
      </c>
    </row>
    <row r="144" spans="1:9" x14ac:dyDescent="0.3">
      <c r="A144" s="16" t="s">
        <v>106</v>
      </c>
      <c r="B144" s="13">
        <v>1930998</v>
      </c>
      <c r="C144" s="13">
        <v>168</v>
      </c>
      <c r="D144" s="13">
        <v>64.900000000000006</v>
      </c>
      <c r="E144" s="13">
        <v>56</v>
      </c>
      <c r="F144" s="13">
        <v>3</v>
      </c>
      <c r="G144" s="13">
        <v>1816.76</v>
      </c>
      <c r="H144" s="13">
        <v>454.19</v>
      </c>
      <c r="I144" s="13">
        <v>454.19</v>
      </c>
    </row>
    <row r="145" spans="1:9" x14ac:dyDescent="0.3">
      <c r="A145" s="14" t="s">
        <v>37</v>
      </c>
      <c r="B145" s="13">
        <v>1204890</v>
      </c>
      <c r="C145" s="13">
        <v>151</v>
      </c>
      <c r="D145" s="13">
        <v>49.3</v>
      </c>
      <c r="E145" s="13">
        <v>44</v>
      </c>
      <c r="F145" s="13">
        <v>2</v>
      </c>
      <c r="G145" s="13">
        <v>4092.79</v>
      </c>
      <c r="H145" s="13">
        <v>1023.1975</v>
      </c>
      <c r="I145" s="13">
        <v>1023.1975</v>
      </c>
    </row>
    <row r="146" spans="1:9" x14ac:dyDescent="0.3">
      <c r="A146" s="15" t="s">
        <v>9</v>
      </c>
      <c r="B146" s="13">
        <v>1204890</v>
      </c>
      <c r="C146" s="13">
        <v>151</v>
      </c>
      <c r="D146" s="13">
        <v>49.3</v>
      </c>
      <c r="E146" s="13">
        <v>44</v>
      </c>
      <c r="F146" s="13">
        <v>2</v>
      </c>
      <c r="G146" s="13">
        <v>4092.79</v>
      </c>
      <c r="H146" s="13">
        <v>1023.1975</v>
      </c>
      <c r="I146" s="13">
        <v>1023.1975</v>
      </c>
    </row>
    <row r="147" spans="1:9" x14ac:dyDescent="0.3">
      <c r="A147" s="16" t="s">
        <v>106</v>
      </c>
      <c r="B147" s="13">
        <v>1204890</v>
      </c>
      <c r="C147" s="13">
        <v>151</v>
      </c>
      <c r="D147" s="13">
        <v>49.3</v>
      </c>
      <c r="E147" s="13">
        <v>44</v>
      </c>
      <c r="F147" s="13">
        <v>2</v>
      </c>
      <c r="G147" s="13">
        <v>4092.79</v>
      </c>
      <c r="H147" s="13">
        <v>1023.1975</v>
      </c>
      <c r="I147" s="13">
        <v>1023.1975</v>
      </c>
    </row>
    <row r="148" spans="1:9" x14ac:dyDescent="0.3">
      <c r="A148" s="14" t="s">
        <v>94</v>
      </c>
      <c r="B148" s="13">
        <v>1471403</v>
      </c>
      <c r="C148" s="13">
        <v>170</v>
      </c>
      <c r="D148" s="13">
        <v>45.8</v>
      </c>
      <c r="E148" s="13">
        <v>43</v>
      </c>
      <c r="F148" s="13">
        <v>3</v>
      </c>
      <c r="G148" s="13">
        <v>3080.4</v>
      </c>
      <c r="H148" s="13">
        <v>770.1</v>
      </c>
      <c r="I148" s="13">
        <v>770.1</v>
      </c>
    </row>
    <row r="149" spans="1:9" x14ac:dyDescent="0.3">
      <c r="A149" s="15" t="s">
        <v>9</v>
      </c>
      <c r="B149" s="13">
        <v>1471403</v>
      </c>
      <c r="C149" s="13">
        <v>170</v>
      </c>
      <c r="D149" s="13">
        <v>45.8</v>
      </c>
      <c r="E149" s="13">
        <v>43</v>
      </c>
      <c r="F149" s="13">
        <v>3</v>
      </c>
      <c r="G149" s="13">
        <v>3080.4</v>
      </c>
      <c r="H149" s="13">
        <v>770.1</v>
      </c>
      <c r="I149" s="13">
        <v>770.1</v>
      </c>
    </row>
    <row r="150" spans="1:9" x14ac:dyDescent="0.3">
      <c r="A150" s="16" t="s">
        <v>106</v>
      </c>
      <c r="B150" s="13">
        <v>1471403</v>
      </c>
      <c r="C150" s="13">
        <v>170</v>
      </c>
      <c r="D150" s="13">
        <v>45.8</v>
      </c>
      <c r="E150" s="13">
        <v>43</v>
      </c>
      <c r="F150" s="13">
        <v>3</v>
      </c>
      <c r="G150" s="13">
        <v>3080.4</v>
      </c>
      <c r="H150" s="13">
        <v>770.1</v>
      </c>
      <c r="I150" s="13">
        <v>770.1</v>
      </c>
    </row>
    <row r="151" spans="1:9" x14ac:dyDescent="0.3">
      <c r="A151" s="14" t="s">
        <v>29</v>
      </c>
      <c r="B151" s="13">
        <v>1436901</v>
      </c>
      <c r="C151" s="13">
        <v>160</v>
      </c>
      <c r="D151" s="13">
        <v>88</v>
      </c>
      <c r="E151" s="13">
        <v>56</v>
      </c>
      <c r="F151" s="13">
        <v>2</v>
      </c>
      <c r="G151" s="13">
        <v>2744.9</v>
      </c>
      <c r="H151" s="13">
        <v>914.9666666666667</v>
      </c>
      <c r="I151" s="13">
        <v>914.9666666666667</v>
      </c>
    </row>
    <row r="152" spans="1:9" x14ac:dyDescent="0.3">
      <c r="A152" s="15" t="s">
        <v>30</v>
      </c>
      <c r="B152" s="13">
        <v>1436901</v>
      </c>
      <c r="C152" s="13">
        <v>160</v>
      </c>
      <c r="D152" s="13">
        <v>88</v>
      </c>
      <c r="E152" s="13">
        <v>56</v>
      </c>
      <c r="F152" s="13">
        <v>2</v>
      </c>
      <c r="G152" s="13">
        <v>2744.9</v>
      </c>
      <c r="H152" s="13">
        <v>914.9666666666667</v>
      </c>
      <c r="I152" s="13">
        <v>914.9666666666667</v>
      </c>
    </row>
    <row r="153" spans="1:9" x14ac:dyDescent="0.3">
      <c r="A153" s="16" t="s">
        <v>106</v>
      </c>
      <c r="B153" s="13">
        <v>1436901</v>
      </c>
      <c r="C153" s="13">
        <v>160</v>
      </c>
      <c r="D153" s="13">
        <v>88</v>
      </c>
      <c r="E153" s="13">
        <v>56</v>
      </c>
      <c r="F153" s="13">
        <v>2</v>
      </c>
      <c r="G153" s="13">
        <v>2744.9</v>
      </c>
      <c r="H153" s="13">
        <v>914.9666666666667</v>
      </c>
      <c r="I153" s="13">
        <v>914.9666666666667</v>
      </c>
    </row>
    <row r="154" spans="1:9" x14ac:dyDescent="0.3">
      <c r="A154" s="7">
        <v>3</v>
      </c>
      <c r="B154" s="13">
        <v>11704670</v>
      </c>
      <c r="C154" s="13">
        <v>1316</v>
      </c>
      <c r="D154" s="13">
        <v>597.5</v>
      </c>
      <c r="E154" s="13">
        <v>350</v>
      </c>
      <c r="F154" s="13">
        <v>23</v>
      </c>
      <c r="G154" s="13">
        <v>14909.13</v>
      </c>
      <c r="H154" s="13">
        <v>3142.6109999999999</v>
      </c>
      <c r="I154" s="13">
        <v>3142.6109999999999</v>
      </c>
    </row>
    <row r="155" spans="1:9" x14ac:dyDescent="0.3">
      <c r="A155" s="14" t="s">
        <v>40</v>
      </c>
      <c r="B155" s="13">
        <v>1867502</v>
      </c>
      <c r="C155" s="13">
        <v>164</v>
      </c>
      <c r="D155" s="13">
        <v>56.1</v>
      </c>
      <c r="E155" s="13">
        <v>41</v>
      </c>
      <c r="F155" s="13">
        <v>3</v>
      </c>
      <c r="G155" s="13">
        <v>867.64</v>
      </c>
      <c r="H155" s="13">
        <v>173.52799999999999</v>
      </c>
      <c r="I155" s="13">
        <v>173.52799999999999</v>
      </c>
    </row>
    <row r="156" spans="1:9" x14ac:dyDescent="0.3">
      <c r="A156" s="15" t="s">
        <v>15</v>
      </c>
      <c r="B156" s="13">
        <v>1867502</v>
      </c>
      <c r="C156" s="13">
        <v>164</v>
      </c>
      <c r="D156" s="13">
        <v>56.1</v>
      </c>
      <c r="E156" s="13">
        <v>41</v>
      </c>
      <c r="F156" s="13">
        <v>3</v>
      </c>
      <c r="G156" s="13">
        <v>867.64</v>
      </c>
      <c r="H156" s="13">
        <v>173.52799999999999</v>
      </c>
      <c r="I156" s="13">
        <v>173.52799999999999</v>
      </c>
    </row>
    <row r="157" spans="1:9" x14ac:dyDescent="0.3">
      <c r="A157" s="16" t="s">
        <v>106</v>
      </c>
      <c r="B157" s="13">
        <v>1867502</v>
      </c>
      <c r="C157" s="13">
        <v>164</v>
      </c>
      <c r="D157" s="13">
        <v>56.1</v>
      </c>
      <c r="E157" s="13">
        <v>41</v>
      </c>
      <c r="F157" s="13">
        <v>3</v>
      </c>
      <c r="G157" s="13">
        <v>867.64</v>
      </c>
      <c r="H157" s="13">
        <v>173.52799999999999</v>
      </c>
      <c r="I157" s="13">
        <v>173.52799999999999</v>
      </c>
    </row>
    <row r="158" spans="1:9" x14ac:dyDescent="0.3">
      <c r="A158" s="14" t="s">
        <v>34</v>
      </c>
      <c r="B158" s="13">
        <v>1055891</v>
      </c>
      <c r="C158" s="13">
        <v>168</v>
      </c>
      <c r="D158" s="13">
        <v>79.400000000000006</v>
      </c>
      <c r="E158" s="13">
        <v>59</v>
      </c>
      <c r="F158" s="13">
        <v>2</v>
      </c>
      <c r="G158" s="13">
        <v>1399.44</v>
      </c>
      <c r="H158" s="13">
        <v>349.86</v>
      </c>
      <c r="I158" s="13">
        <v>349.86</v>
      </c>
    </row>
    <row r="159" spans="1:9" x14ac:dyDescent="0.3">
      <c r="A159" s="15" t="s">
        <v>12</v>
      </c>
      <c r="B159" s="13">
        <v>1055891</v>
      </c>
      <c r="C159" s="13">
        <v>168</v>
      </c>
      <c r="D159" s="13">
        <v>79.400000000000006</v>
      </c>
      <c r="E159" s="13">
        <v>59</v>
      </c>
      <c r="F159" s="13">
        <v>2</v>
      </c>
      <c r="G159" s="13">
        <v>1399.44</v>
      </c>
      <c r="H159" s="13">
        <v>349.86</v>
      </c>
      <c r="I159" s="13">
        <v>349.86</v>
      </c>
    </row>
    <row r="160" spans="1:9" x14ac:dyDescent="0.3">
      <c r="A160" s="16" t="s">
        <v>105</v>
      </c>
      <c r="B160" s="13">
        <v>1055891</v>
      </c>
      <c r="C160" s="13">
        <v>168</v>
      </c>
      <c r="D160" s="13">
        <v>79.400000000000006</v>
      </c>
      <c r="E160" s="13">
        <v>59</v>
      </c>
      <c r="F160" s="13">
        <v>2</v>
      </c>
      <c r="G160" s="13">
        <v>1399.44</v>
      </c>
      <c r="H160" s="13">
        <v>349.86</v>
      </c>
      <c r="I160" s="13">
        <v>349.86</v>
      </c>
    </row>
    <row r="161" spans="1:9" x14ac:dyDescent="0.3">
      <c r="A161" s="14" t="s">
        <v>95</v>
      </c>
      <c r="B161" s="13">
        <v>1971588</v>
      </c>
      <c r="C161" s="13">
        <v>166</v>
      </c>
      <c r="D161" s="13">
        <v>48.2</v>
      </c>
      <c r="E161" s="13">
        <v>47</v>
      </c>
      <c r="F161" s="13">
        <v>3</v>
      </c>
      <c r="G161" s="13">
        <v>2934.03</v>
      </c>
      <c r="H161" s="13">
        <v>586.80600000000004</v>
      </c>
      <c r="I161" s="13">
        <v>586.80600000000004</v>
      </c>
    </row>
    <row r="162" spans="1:9" x14ac:dyDescent="0.3">
      <c r="A162" s="15" t="s">
        <v>9</v>
      </c>
      <c r="B162" s="13">
        <v>1971588</v>
      </c>
      <c r="C162" s="13">
        <v>166</v>
      </c>
      <c r="D162" s="13">
        <v>48.2</v>
      </c>
      <c r="E162" s="13">
        <v>47</v>
      </c>
      <c r="F162" s="13">
        <v>3</v>
      </c>
      <c r="G162" s="13">
        <v>2934.03</v>
      </c>
      <c r="H162" s="13">
        <v>586.80600000000004</v>
      </c>
      <c r="I162" s="13">
        <v>586.80600000000004</v>
      </c>
    </row>
    <row r="163" spans="1:9" x14ac:dyDescent="0.3">
      <c r="A163" s="16" t="s">
        <v>106</v>
      </c>
      <c r="B163" s="13">
        <v>1971588</v>
      </c>
      <c r="C163" s="13">
        <v>166</v>
      </c>
      <c r="D163" s="13">
        <v>48.2</v>
      </c>
      <c r="E163" s="13">
        <v>47</v>
      </c>
      <c r="F163" s="13">
        <v>3</v>
      </c>
      <c r="G163" s="13">
        <v>2934.03</v>
      </c>
      <c r="H163" s="13">
        <v>586.80600000000004</v>
      </c>
      <c r="I163" s="13">
        <v>586.80600000000004</v>
      </c>
    </row>
    <row r="164" spans="1:9" x14ac:dyDescent="0.3">
      <c r="A164" s="14" t="s">
        <v>31</v>
      </c>
      <c r="B164" s="13">
        <v>1294205</v>
      </c>
      <c r="C164" s="13">
        <v>154</v>
      </c>
      <c r="D164" s="13">
        <v>76.3</v>
      </c>
      <c r="E164" s="13">
        <v>23</v>
      </c>
      <c r="F164" s="13">
        <v>6</v>
      </c>
      <c r="G164" s="13">
        <v>1816.26</v>
      </c>
      <c r="H164" s="13">
        <v>454.065</v>
      </c>
      <c r="I164" s="13">
        <v>454.065</v>
      </c>
    </row>
    <row r="165" spans="1:9" x14ac:dyDescent="0.3">
      <c r="A165" s="15" t="s">
        <v>17</v>
      </c>
      <c r="B165" s="13">
        <v>1294205</v>
      </c>
      <c r="C165" s="13">
        <v>154</v>
      </c>
      <c r="D165" s="13">
        <v>76.3</v>
      </c>
      <c r="E165" s="13">
        <v>23</v>
      </c>
      <c r="F165" s="13">
        <v>6</v>
      </c>
      <c r="G165" s="13">
        <v>1816.26</v>
      </c>
      <c r="H165" s="13">
        <v>454.065</v>
      </c>
      <c r="I165" s="13">
        <v>454.065</v>
      </c>
    </row>
    <row r="166" spans="1:9" x14ac:dyDescent="0.3">
      <c r="A166" s="16" t="s">
        <v>104</v>
      </c>
      <c r="B166" s="13">
        <v>1294205</v>
      </c>
      <c r="C166" s="13">
        <v>154</v>
      </c>
      <c r="D166" s="13">
        <v>76.3</v>
      </c>
      <c r="E166" s="13">
        <v>23</v>
      </c>
      <c r="F166" s="13">
        <v>6</v>
      </c>
      <c r="G166" s="13">
        <v>1816.26</v>
      </c>
      <c r="H166" s="13">
        <v>454.065</v>
      </c>
      <c r="I166" s="13">
        <v>454.065</v>
      </c>
    </row>
    <row r="167" spans="1:9" x14ac:dyDescent="0.3">
      <c r="A167" s="14" t="s">
        <v>47</v>
      </c>
      <c r="B167" s="13">
        <v>1466491</v>
      </c>
      <c r="C167" s="13">
        <v>164</v>
      </c>
      <c r="D167" s="13">
        <v>90.6</v>
      </c>
      <c r="E167" s="13">
        <v>57</v>
      </c>
      <c r="F167" s="13">
        <v>1</v>
      </c>
      <c r="G167" s="13">
        <v>865.58</v>
      </c>
      <c r="H167" s="13">
        <v>173.11600000000001</v>
      </c>
      <c r="I167" s="13">
        <v>173.11600000000001</v>
      </c>
    </row>
    <row r="168" spans="1:9" x14ac:dyDescent="0.3">
      <c r="A168" s="15" t="s">
        <v>9</v>
      </c>
      <c r="B168" s="13">
        <v>1466491</v>
      </c>
      <c r="C168" s="13">
        <v>164</v>
      </c>
      <c r="D168" s="13">
        <v>90.6</v>
      </c>
      <c r="E168" s="13">
        <v>57</v>
      </c>
      <c r="F168" s="13">
        <v>1</v>
      </c>
      <c r="G168" s="13">
        <v>865.58</v>
      </c>
      <c r="H168" s="13">
        <v>173.11600000000001</v>
      </c>
      <c r="I168" s="13">
        <v>173.11600000000001</v>
      </c>
    </row>
    <row r="169" spans="1:9" x14ac:dyDescent="0.3">
      <c r="A169" s="16" t="s">
        <v>105</v>
      </c>
      <c r="B169" s="13">
        <v>1466491</v>
      </c>
      <c r="C169" s="13">
        <v>164</v>
      </c>
      <c r="D169" s="13">
        <v>90.6</v>
      </c>
      <c r="E169" s="13">
        <v>57</v>
      </c>
      <c r="F169" s="13">
        <v>1</v>
      </c>
      <c r="G169" s="13">
        <v>865.58</v>
      </c>
      <c r="H169" s="13">
        <v>173.11600000000001</v>
      </c>
      <c r="I169" s="13">
        <v>173.11600000000001</v>
      </c>
    </row>
    <row r="170" spans="1:9" x14ac:dyDescent="0.3">
      <c r="A170" s="14" t="s">
        <v>10</v>
      </c>
      <c r="B170" s="13">
        <v>1109891</v>
      </c>
      <c r="C170" s="13">
        <v>166</v>
      </c>
      <c r="D170" s="13">
        <v>88.6</v>
      </c>
      <c r="E170" s="13">
        <v>45</v>
      </c>
      <c r="F170" s="13">
        <v>3</v>
      </c>
      <c r="G170" s="13">
        <v>2770.37</v>
      </c>
      <c r="H170" s="13">
        <v>554.07399999999996</v>
      </c>
      <c r="I170" s="13">
        <v>554.07399999999996</v>
      </c>
    </row>
    <row r="171" spans="1:9" x14ac:dyDescent="0.3">
      <c r="A171" s="15" t="s">
        <v>9</v>
      </c>
      <c r="B171" s="13">
        <v>1109891</v>
      </c>
      <c r="C171" s="13">
        <v>166</v>
      </c>
      <c r="D171" s="13">
        <v>88.6</v>
      </c>
      <c r="E171" s="13">
        <v>45</v>
      </c>
      <c r="F171" s="13">
        <v>3</v>
      </c>
      <c r="G171" s="13">
        <v>2770.37</v>
      </c>
      <c r="H171" s="13">
        <v>554.07399999999996</v>
      </c>
      <c r="I171" s="13">
        <v>554.07399999999996</v>
      </c>
    </row>
    <row r="172" spans="1:9" x14ac:dyDescent="0.3">
      <c r="A172" s="16" t="s">
        <v>106</v>
      </c>
      <c r="B172" s="13">
        <v>1109891</v>
      </c>
      <c r="C172" s="13">
        <v>166</v>
      </c>
      <c r="D172" s="13">
        <v>88.6</v>
      </c>
      <c r="E172" s="13">
        <v>45</v>
      </c>
      <c r="F172" s="13">
        <v>3</v>
      </c>
      <c r="G172" s="13">
        <v>2770.37</v>
      </c>
      <c r="H172" s="13">
        <v>554.07399999999996</v>
      </c>
      <c r="I172" s="13">
        <v>554.07399999999996</v>
      </c>
    </row>
    <row r="173" spans="1:9" x14ac:dyDescent="0.3">
      <c r="A173" s="14" t="s">
        <v>50</v>
      </c>
      <c r="B173" s="13">
        <v>1564105</v>
      </c>
      <c r="C173" s="13">
        <v>156</v>
      </c>
      <c r="D173" s="13">
        <v>58</v>
      </c>
      <c r="E173" s="13">
        <v>41</v>
      </c>
      <c r="F173" s="13">
        <v>2</v>
      </c>
      <c r="G173" s="13">
        <v>1048.21</v>
      </c>
      <c r="H173" s="13">
        <v>209.642</v>
      </c>
      <c r="I173" s="13">
        <v>209.642</v>
      </c>
    </row>
    <row r="174" spans="1:9" x14ac:dyDescent="0.3">
      <c r="A174" s="15" t="s">
        <v>9</v>
      </c>
      <c r="B174" s="13">
        <v>1564105</v>
      </c>
      <c r="C174" s="13">
        <v>156</v>
      </c>
      <c r="D174" s="13">
        <v>58</v>
      </c>
      <c r="E174" s="13">
        <v>41</v>
      </c>
      <c r="F174" s="13">
        <v>2</v>
      </c>
      <c r="G174" s="13">
        <v>1048.21</v>
      </c>
      <c r="H174" s="13">
        <v>209.642</v>
      </c>
      <c r="I174" s="13">
        <v>209.642</v>
      </c>
    </row>
    <row r="175" spans="1:9" x14ac:dyDescent="0.3">
      <c r="A175" s="16" t="s">
        <v>104</v>
      </c>
      <c r="B175" s="13">
        <v>1564105</v>
      </c>
      <c r="C175" s="13">
        <v>156</v>
      </c>
      <c r="D175" s="13">
        <v>58</v>
      </c>
      <c r="E175" s="13">
        <v>41</v>
      </c>
      <c r="F175" s="13">
        <v>2</v>
      </c>
      <c r="G175" s="13">
        <v>1048.21</v>
      </c>
      <c r="H175" s="13">
        <v>209.642</v>
      </c>
      <c r="I175" s="13">
        <v>209.642</v>
      </c>
    </row>
    <row r="176" spans="1:9" x14ac:dyDescent="0.3">
      <c r="A176" s="14" t="s">
        <v>96</v>
      </c>
      <c r="B176" s="13">
        <v>1374997</v>
      </c>
      <c r="C176" s="13">
        <v>178</v>
      </c>
      <c r="D176" s="13">
        <v>100.3</v>
      </c>
      <c r="E176" s="13">
        <v>37</v>
      </c>
      <c r="F176" s="13">
        <v>3</v>
      </c>
      <c r="G176" s="13">
        <v>3207.6</v>
      </c>
      <c r="H176" s="13">
        <v>641.52</v>
      </c>
      <c r="I176" s="13">
        <v>641.52</v>
      </c>
    </row>
    <row r="177" spans="1:9" x14ac:dyDescent="0.3">
      <c r="A177" s="15" t="s">
        <v>9</v>
      </c>
      <c r="B177" s="13">
        <v>1374997</v>
      </c>
      <c r="C177" s="13">
        <v>178</v>
      </c>
      <c r="D177" s="13">
        <v>100.3</v>
      </c>
      <c r="E177" s="13">
        <v>37</v>
      </c>
      <c r="F177" s="13">
        <v>3</v>
      </c>
      <c r="G177" s="13">
        <v>3207.6</v>
      </c>
      <c r="H177" s="13">
        <v>641.52</v>
      </c>
      <c r="I177" s="13">
        <v>641.52</v>
      </c>
    </row>
    <row r="178" spans="1:9" x14ac:dyDescent="0.3">
      <c r="A178" s="16" t="s">
        <v>106</v>
      </c>
      <c r="B178" s="13">
        <v>1374997</v>
      </c>
      <c r="C178" s="13">
        <v>178</v>
      </c>
      <c r="D178" s="13">
        <v>100.3</v>
      </c>
      <c r="E178" s="13">
        <v>37</v>
      </c>
      <c r="F178" s="13">
        <v>3</v>
      </c>
      <c r="G178" s="13">
        <v>3207.6</v>
      </c>
      <c r="H178" s="13">
        <v>641.52</v>
      </c>
      <c r="I178" s="13">
        <v>641.52</v>
      </c>
    </row>
    <row r="179" spans="1:9" x14ac:dyDescent="0.3">
      <c r="A179" s="7">
        <v>4</v>
      </c>
      <c r="B179" s="13">
        <v>2668502</v>
      </c>
      <c r="C179" s="13">
        <v>313</v>
      </c>
      <c r="D179" s="13">
        <v>156.10000000000002</v>
      </c>
      <c r="E179" s="13">
        <v>87</v>
      </c>
      <c r="F179" s="13">
        <v>7</v>
      </c>
      <c r="G179" s="13">
        <v>4966.1900000000005</v>
      </c>
      <c r="H179" s="13">
        <v>827.69833333333338</v>
      </c>
      <c r="I179" s="13">
        <v>827.69833333333338</v>
      </c>
    </row>
    <row r="180" spans="1:9" x14ac:dyDescent="0.3">
      <c r="A180" s="14" t="s">
        <v>97</v>
      </c>
      <c r="B180" s="13">
        <v>1058307</v>
      </c>
      <c r="C180" s="13">
        <v>150</v>
      </c>
      <c r="D180" s="13">
        <v>68.2</v>
      </c>
      <c r="E180" s="13">
        <v>59</v>
      </c>
      <c r="F180" s="13">
        <v>2</v>
      </c>
      <c r="G180" s="13">
        <v>2958.21</v>
      </c>
      <c r="H180" s="13">
        <v>493.03500000000003</v>
      </c>
      <c r="I180" s="13">
        <v>493.03500000000003</v>
      </c>
    </row>
    <row r="181" spans="1:9" x14ac:dyDescent="0.3">
      <c r="A181" s="15" t="s">
        <v>9</v>
      </c>
      <c r="B181" s="13">
        <v>1058307</v>
      </c>
      <c r="C181" s="13">
        <v>150</v>
      </c>
      <c r="D181" s="13">
        <v>68.2</v>
      </c>
      <c r="E181" s="13">
        <v>59</v>
      </c>
      <c r="F181" s="13">
        <v>2</v>
      </c>
      <c r="G181" s="13">
        <v>2958.21</v>
      </c>
      <c r="H181" s="13">
        <v>493.03500000000003</v>
      </c>
      <c r="I181" s="13">
        <v>493.03500000000003</v>
      </c>
    </row>
    <row r="182" spans="1:9" x14ac:dyDescent="0.3">
      <c r="A182" s="16" t="s">
        <v>105</v>
      </c>
      <c r="B182" s="13">
        <v>1058307</v>
      </c>
      <c r="C182" s="13">
        <v>150</v>
      </c>
      <c r="D182" s="13">
        <v>68.2</v>
      </c>
      <c r="E182" s="13">
        <v>59</v>
      </c>
      <c r="F182" s="13">
        <v>2</v>
      </c>
      <c r="G182" s="13">
        <v>2958.21</v>
      </c>
      <c r="H182" s="13">
        <v>493.03500000000003</v>
      </c>
      <c r="I182" s="13">
        <v>493.03500000000003</v>
      </c>
    </row>
    <row r="183" spans="1:9" x14ac:dyDescent="0.3">
      <c r="A183" s="14" t="s">
        <v>48</v>
      </c>
      <c r="B183" s="13">
        <v>1610195</v>
      </c>
      <c r="C183" s="13">
        <v>163</v>
      </c>
      <c r="D183" s="13">
        <v>87.9</v>
      </c>
      <c r="E183" s="13">
        <v>28</v>
      </c>
      <c r="F183" s="13">
        <v>5</v>
      </c>
      <c r="G183" s="13">
        <v>2007.98</v>
      </c>
      <c r="H183" s="13">
        <v>334.66333333333336</v>
      </c>
      <c r="I183" s="13">
        <v>334.66333333333336</v>
      </c>
    </row>
    <row r="184" spans="1:9" x14ac:dyDescent="0.3">
      <c r="A184" s="15" t="s">
        <v>15</v>
      </c>
      <c r="B184" s="13">
        <v>1610195</v>
      </c>
      <c r="C184" s="13">
        <v>163</v>
      </c>
      <c r="D184" s="13">
        <v>87.9</v>
      </c>
      <c r="E184" s="13">
        <v>28</v>
      </c>
      <c r="F184" s="13">
        <v>5</v>
      </c>
      <c r="G184" s="13">
        <v>2007.98</v>
      </c>
      <c r="H184" s="13">
        <v>334.66333333333336</v>
      </c>
      <c r="I184" s="13">
        <v>334.66333333333336</v>
      </c>
    </row>
    <row r="185" spans="1:9" x14ac:dyDescent="0.3">
      <c r="A185" s="16" t="s">
        <v>104</v>
      </c>
      <c r="B185" s="13">
        <v>1610195</v>
      </c>
      <c r="C185" s="13">
        <v>163</v>
      </c>
      <c r="D185" s="13">
        <v>87.9</v>
      </c>
      <c r="E185" s="13">
        <v>28</v>
      </c>
      <c r="F185" s="13">
        <v>5</v>
      </c>
      <c r="G185" s="13">
        <v>2007.98</v>
      </c>
      <c r="H185" s="13">
        <v>334.66333333333336</v>
      </c>
      <c r="I185" s="13">
        <v>334.66333333333336</v>
      </c>
    </row>
    <row r="186" spans="1:9" x14ac:dyDescent="0.3">
      <c r="A186" s="7">
        <v>5</v>
      </c>
      <c r="B186" s="13">
        <v>1170490</v>
      </c>
      <c r="C186" s="13">
        <v>157</v>
      </c>
      <c r="D186" s="13">
        <v>73.599999999999994</v>
      </c>
      <c r="E186" s="13">
        <v>40</v>
      </c>
      <c r="F186" s="13">
        <v>2</v>
      </c>
      <c r="G186" s="13">
        <v>4335.95</v>
      </c>
      <c r="H186" s="13">
        <v>619.42142857142858</v>
      </c>
      <c r="I186" s="13">
        <v>619.42142857142858</v>
      </c>
    </row>
    <row r="187" spans="1:9" x14ac:dyDescent="0.3">
      <c r="A187" s="14" t="s">
        <v>26</v>
      </c>
      <c r="B187" s="13">
        <v>1170490</v>
      </c>
      <c r="C187" s="13">
        <v>157</v>
      </c>
      <c r="D187" s="13">
        <v>73.599999999999994</v>
      </c>
      <c r="E187" s="13">
        <v>40</v>
      </c>
      <c r="F187" s="13">
        <v>2</v>
      </c>
      <c r="G187" s="13">
        <v>4335.95</v>
      </c>
      <c r="H187" s="13">
        <v>619.42142857142858</v>
      </c>
      <c r="I187" s="13">
        <v>619.42142857142858</v>
      </c>
    </row>
    <row r="188" spans="1:9" x14ac:dyDescent="0.3">
      <c r="A188" s="15" t="s">
        <v>9</v>
      </c>
      <c r="B188" s="13">
        <v>1170490</v>
      </c>
      <c r="C188" s="13">
        <v>157</v>
      </c>
      <c r="D188" s="13">
        <v>73.599999999999994</v>
      </c>
      <c r="E188" s="13">
        <v>40</v>
      </c>
      <c r="F188" s="13">
        <v>2</v>
      </c>
      <c r="G188" s="13">
        <v>4335.95</v>
      </c>
      <c r="H188" s="13">
        <v>619.42142857142858</v>
      </c>
      <c r="I188" s="13">
        <v>619.42142857142858</v>
      </c>
    </row>
    <row r="189" spans="1:9" x14ac:dyDescent="0.3">
      <c r="A189" s="16" t="s">
        <v>104</v>
      </c>
      <c r="B189" s="13">
        <v>1170490</v>
      </c>
      <c r="C189" s="13">
        <v>157</v>
      </c>
      <c r="D189" s="13">
        <v>73.599999999999994</v>
      </c>
      <c r="E189" s="13">
        <v>40</v>
      </c>
      <c r="F189" s="13">
        <v>2</v>
      </c>
      <c r="G189" s="13">
        <v>4335.95</v>
      </c>
      <c r="H189" s="13">
        <v>619.42142857142858</v>
      </c>
      <c r="I189" s="13">
        <v>619.42142857142858</v>
      </c>
    </row>
    <row r="190" spans="1:9" x14ac:dyDescent="0.3">
      <c r="A190" s="7" t="s">
        <v>63</v>
      </c>
      <c r="B190" s="13">
        <v>87714581</v>
      </c>
      <c r="C190" s="13">
        <v>9812</v>
      </c>
      <c r="D190" s="13">
        <v>4266.4000000000015</v>
      </c>
      <c r="E190" s="13">
        <v>2405</v>
      </c>
      <c r="F190" s="13">
        <v>216</v>
      </c>
      <c r="G190" s="13">
        <v>150943.93999999994</v>
      </c>
      <c r="H190" s="13">
        <v>72390.205761904741</v>
      </c>
      <c r="I190" s="13">
        <v>72390.205761904741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"/>
  <sheetViews>
    <sheetView tabSelected="1" zoomScale="95" zoomScaleNormal="9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37" sqref="N37"/>
    </sheetView>
  </sheetViews>
  <sheetFormatPr defaultRowHeight="14.4" x14ac:dyDescent="0.3"/>
  <cols>
    <col min="1" max="1" width="8" bestFit="1" customWidth="1"/>
    <col min="2" max="2" width="16.77734375" bestFit="1" customWidth="1"/>
    <col min="3" max="3" width="5.77734375" bestFit="1" customWidth="1"/>
    <col min="4" max="4" width="4.88671875" bestFit="1" customWidth="1"/>
    <col min="5" max="5" width="5.44140625" bestFit="1" customWidth="1"/>
    <col min="6" max="6" width="5.5546875" bestFit="1" customWidth="1"/>
    <col min="7" max="7" width="9.77734375" bestFit="1" customWidth="1"/>
    <col min="8" max="8" width="5.44140625" bestFit="1" customWidth="1"/>
    <col min="9" max="9" width="15.33203125" customWidth="1"/>
    <col min="10" max="10" width="16.6640625" customWidth="1"/>
    <col min="11" max="11" width="13.33203125" customWidth="1"/>
    <col min="12" max="12" width="10.5546875" bestFit="1" customWidth="1"/>
    <col min="13" max="13" width="11.77734375" bestFit="1" customWidth="1"/>
    <col min="16" max="16" width="11.5546875" customWidth="1"/>
  </cols>
  <sheetData>
    <row r="1" spans="1:14" ht="28.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54</v>
      </c>
      <c r="J1" s="4" t="s">
        <v>55</v>
      </c>
      <c r="K1" s="4" t="s">
        <v>56</v>
      </c>
      <c r="L1" s="1"/>
    </row>
    <row r="2" spans="1:14" x14ac:dyDescent="0.3">
      <c r="A2" s="2">
        <v>1373900</v>
      </c>
      <c r="B2" s="2" t="s">
        <v>8</v>
      </c>
      <c r="C2" s="2">
        <v>155</v>
      </c>
      <c r="D2" s="2">
        <v>58.8</v>
      </c>
      <c r="E2" s="2">
        <v>45</v>
      </c>
      <c r="F2" s="2">
        <v>3</v>
      </c>
      <c r="G2" s="2" t="s">
        <v>9</v>
      </c>
      <c r="H2" s="2">
        <v>2</v>
      </c>
      <c r="I2" s="5">
        <v>2703.76</v>
      </c>
      <c r="J2" s="3">
        <v>42446</v>
      </c>
      <c r="K2" s="8">
        <f>IF(G2 = "Casada",I2/(2+H2),I2/(1+H2))</f>
        <v>675.94</v>
      </c>
    </row>
    <row r="3" spans="1:14" x14ac:dyDescent="0.3">
      <c r="A3" s="2">
        <v>1109891</v>
      </c>
      <c r="B3" s="2" t="s">
        <v>10</v>
      </c>
      <c r="C3" s="2">
        <v>166</v>
      </c>
      <c r="D3" s="2">
        <v>88.6</v>
      </c>
      <c r="E3" s="2">
        <v>45</v>
      </c>
      <c r="F3" s="2">
        <v>3</v>
      </c>
      <c r="G3" s="2" t="s">
        <v>9</v>
      </c>
      <c r="H3" s="2">
        <v>3</v>
      </c>
      <c r="I3" s="5">
        <v>2770.37</v>
      </c>
      <c r="J3" s="3">
        <v>42655</v>
      </c>
      <c r="K3" s="8">
        <f t="shared" ref="K3:K40" si="0">IF(G3 = "Casada",I3/(2+H3),I3/(1+H3))</f>
        <v>554.07399999999996</v>
      </c>
    </row>
    <row r="4" spans="1:14" x14ac:dyDescent="0.3">
      <c r="A4" s="2">
        <v>1158895</v>
      </c>
      <c r="B4" s="2" t="s">
        <v>11</v>
      </c>
      <c r="C4" s="2">
        <v>150</v>
      </c>
      <c r="D4" s="2">
        <v>75.3</v>
      </c>
      <c r="E4" s="2">
        <v>52</v>
      </c>
      <c r="F4" s="2">
        <v>3</v>
      </c>
      <c r="G4" s="2" t="s">
        <v>12</v>
      </c>
      <c r="H4" s="2">
        <v>1</v>
      </c>
      <c r="I4" s="5">
        <v>649.11</v>
      </c>
      <c r="J4" s="3">
        <v>42476</v>
      </c>
      <c r="K4" s="8">
        <f t="shared" si="0"/>
        <v>324.55500000000001</v>
      </c>
    </row>
    <row r="5" spans="1:14" x14ac:dyDescent="0.3">
      <c r="A5" s="2">
        <v>1566599</v>
      </c>
      <c r="B5" s="2" t="s">
        <v>13</v>
      </c>
      <c r="C5" s="2">
        <v>161</v>
      </c>
      <c r="D5" s="2">
        <v>45.2</v>
      </c>
      <c r="E5" s="2">
        <v>59</v>
      </c>
      <c r="F5" s="2">
        <v>2</v>
      </c>
      <c r="G5" s="2" t="s">
        <v>9</v>
      </c>
      <c r="H5" s="2">
        <v>2</v>
      </c>
      <c r="I5" s="5">
        <v>4181.3999999999996</v>
      </c>
      <c r="J5" s="3">
        <v>42277</v>
      </c>
      <c r="K5" s="8">
        <f t="shared" si="0"/>
        <v>1045.3499999999999</v>
      </c>
      <c r="M5" s="2" t="s">
        <v>57</v>
      </c>
      <c r="N5" s="8">
        <f>COUNTA(A2:A40)</f>
        <v>39</v>
      </c>
    </row>
    <row r="6" spans="1:14" x14ac:dyDescent="0.3">
      <c r="A6" s="2">
        <v>1974598</v>
      </c>
      <c r="B6" s="2" t="s">
        <v>14</v>
      </c>
      <c r="C6" s="2">
        <v>162</v>
      </c>
      <c r="D6" s="2">
        <v>90</v>
      </c>
      <c r="E6" s="2">
        <v>43</v>
      </c>
      <c r="F6" s="2">
        <v>2</v>
      </c>
      <c r="G6" s="2" t="s">
        <v>15</v>
      </c>
      <c r="H6" s="2">
        <v>1</v>
      </c>
      <c r="I6" s="5">
        <v>2427.92</v>
      </c>
      <c r="J6" s="3">
        <v>42772</v>
      </c>
      <c r="K6" s="8">
        <f t="shared" si="0"/>
        <v>1213.96</v>
      </c>
    </row>
    <row r="7" spans="1:14" x14ac:dyDescent="0.3">
      <c r="A7" s="2">
        <v>1767791</v>
      </c>
      <c r="B7" s="2" t="s">
        <v>16</v>
      </c>
      <c r="C7" s="2">
        <v>179</v>
      </c>
      <c r="D7" s="2">
        <v>74.7</v>
      </c>
      <c r="E7" s="2">
        <v>24</v>
      </c>
      <c r="F7" s="2">
        <v>6</v>
      </c>
      <c r="G7" s="2" t="s">
        <v>17</v>
      </c>
      <c r="H7" s="2">
        <v>0</v>
      </c>
      <c r="I7" s="5">
        <v>4249.7700000000004</v>
      </c>
      <c r="J7" s="3">
        <v>42582</v>
      </c>
      <c r="K7" s="8">
        <f t="shared" si="0"/>
        <v>4249.7700000000004</v>
      </c>
      <c r="M7" s="2" t="s">
        <v>58</v>
      </c>
      <c r="N7" s="2" t="s">
        <v>59</v>
      </c>
    </row>
    <row r="8" spans="1:14" x14ac:dyDescent="0.3">
      <c r="A8" s="2">
        <v>1071294</v>
      </c>
      <c r="B8" s="2" t="s">
        <v>18</v>
      </c>
      <c r="C8" s="2">
        <v>166</v>
      </c>
      <c r="D8" s="2">
        <v>81</v>
      </c>
      <c r="E8" s="2">
        <v>28</v>
      </c>
      <c r="F8" s="2">
        <v>5</v>
      </c>
      <c r="G8" s="2" t="s">
        <v>19</v>
      </c>
      <c r="H8" s="2">
        <v>0</v>
      </c>
      <c r="I8" s="5">
        <v>3976.59</v>
      </c>
      <c r="J8" s="3">
        <v>42023</v>
      </c>
      <c r="K8" s="8">
        <f t="shared" si="0"/>
        <v>3976.59</v>
      </c>
      <c r="M8" s="17">
        <f>AVERAGE(C2:C40)</f>
        <v>163.15384615384616</v>
      </c>
      <c r="N8" s="17">
        <f>AVERAGE(D2:D40)</f>
        <v>70.382051282051265</v>
      </c>
    </row>
    <row r="9" spans="1:14" x14ac:dyDescent="0.3">
      <c r="A9" s="2">
        <v>1930998</v>
      </c>
      <c r="B9" s="2" t="s">
        <v>20</v>
      </c>
      <c r="C9" s="2">
        <v>168</v>
      </c>
      <c r="D9" s="2">
        <v>64.900000000000006</v>
      </c>
      <c r="E9" s="2">
        <v>56</v>
      </c>
      <c r="F9" s="2">
        <v>3</v>
      </c>
      <c r="G9" s="2" t="s">
        <v>9</v>
      </c>
      <c r="H9" s="2">
        <v>2</v>
      </c>
      <c r="I9" s="5">
        <v>1816.76</v>
      </c>
      <c r="J9" s="3">
        <v>42371</v>
      </c>
      <c r="K9" s="8">
        <f t="shared" si="0"/>
        <v>454.19</v>
      </c>
    </row>
    <row r="10" spans="1:14" x14ac:dyDescent="0.3">
      <c r="A10" s="2">
        <v>1811598</v>
      </c>
      <c r="B10" s="2" t="s">
        <v>21</v>
      </c>
      <c r="C10" s="2">
        <v>154</v>
      </c>
      <c r="D10" s="2">
        <v>72.900000000000006</v>
      </c>
      <c r="E10" s="2">
        <v>51</v>
      </c>
      <c r="F10" s="2">
        <v>2</v>
      </c>
      <c r="G10" s="2" t="s">
        <v>15</v>
      </c>
      <c r="H10" s="2">
        <v>1</v>
      </c>
      <c r="I10" s="5">
        <v>1143.3</v>
      </c>
      <c r="J10" s="3">
        <v>42299</v>
      </c>
      <c r="K10" s="8">
        <f t="shared" si="0"/>
        <v>571.65</v>
      </c>
      <c r="M10" s="2" t="s">
        <v>60</v>
      </c>
      <c r="N10" s="8">
        <f>MIN(E2:E40)</f>
        <v>23</v>
      </c>
    </row>
    <row r="11" spans="1:14" x14ac:dyDescent="0.3">
      <c r="A11" s="2">
        <v>1235900</v>
      </c>
      <c r="B11" s="2" t="s">
        <v>22</v>
      </c>
      <c r="C11" s="2">
        <v>158</v>
      </c>
      <c r="D11" s="2">
        <v>51.8</v>
      </c>
      <c r="E11" s="2">
        <v>38</v>
      </c>
      <c r="F11" s="2">
        <v>3</v>
      </c>
      <c r="G11" s="2" t="s">
        <v>15</v>
      </c>
      <c r="H11" s="2">
        <v>2</v>
      </c>
      <c r="I11" s="5">
        <v>2237.15</v>
      </c>
      <c r="J11" s="3">
        <v>42764</v>
      </c>
      <c r="K11" s="8">
        <f t="shared" si="0"/>
        <v>745.7166666666667</v>
      </c>
      <c r="M11" s="2" t="s">
        <v>61</v>
      </c>
      <c r="N11" s="8">
        <f>MAX(E2:E40)</f>
        <v>59</v>
      </c>
    </row>
    <row r="12" spans="1:14" x14ac:dyDescent="0.3">
      <c r="A12" s="2">
        <v>1417005</v>
      </c>
      <c r="B12" s="2" t="s">
        <v>23</v>
      </c>
      <c r="C12" s="2">
        <v>173</v>
      </c>
      <c r="D12" s="2">
        <v>75.7</v>
      </c>
      <c r="E12" s="2">
        <v>40</v>
      </c>
      <c r="F12" s="2">
        <v>3</v>
      </c>
      <c r="G12" s="2" t="s">
        <v>24</v>
      </c>
      <c r="H12" s="2">
        <v>2</v>
      </c>
      <c r="I12" s="5">
        <v>1279.45</v>
      </c>
      <c r="J12" s="3">
        <v>42371</v>
      </c>
      <c r="K12" s="8">
        <f t="shared" si="0"/>
        <v>426.48333333333335</v>
      </c>
    </row>
    <row r="13" spans="1:14" x14ac:dyDescent="0.3">
      <c r="A13" s="2">
        <v>1642385</v>
      </c>
      <c r="B13" s="2" t="s">
        <v>25</v>
      </c>
      <c r="C13" s="2">
        <v>165</v>
      </c>
      <c r="D13" s="2">
        <v>43.1</v>
      </c>
      <c r="E13" s="2">
        <v>54</v>
      </c>
      <c r="F13" s="2">
        <v>3</v>
      </c>
      <c r="G13" s="2" t="s">
        <v>15</v>
      </c>
      <c r="H13" s="2">
        <v>2</v>
      </c>
      <c r="I13" s="5">
        <v>1553.95</v>
      </c>
      <c r="J13" s="3">
        <v>42421</v>
      </c>
      <c r="K13" s="8">
        <f t="shared" si="0"/>
        <v>517.98333333333335</v>
      </c>
      <c r="M13" t="s">
        <v>68</v>
      </c>
      <c r="N13" t="s">
        <v>69</v>
      </c>
    </row>
    <row r="14" spans="1:14" x14ac:dyDescent="0.3">
      <c r="A14" s="2">
        <v>1170490</v>
      </c>
      <c r="B14" s="2" t="s">
        <v>26</v>
      </c>
      <c r="C14" s="2">
        <v>157</v>
      </c>
      <c r="D14" s="2">
        <v>73.599999999999994</v>
      </c>
      <c r="E14" s="2">
        <v>40</v>
      </c>
      <c r="F14" s="2">
        <v>2</v>
      </c>
      <c r="G14" s="2" t="s">
        <v>9</v>
      </c>
      <c r="H14" s="2">
        <v>5</v>
      </c>
      <c r="I14" s="5">
        <v>4335.95</v>
      </c>
      <c r="J14" s="3">
        <v>42215</v>
      </c>
      <c r="K14" s="8">
        <f t="shared" si="0"/>
        <v>619.42142857142858</v>
      </c>
      <c r="M14" s="18">
        <f>AVERAGE(E2:E40)</f>
        <v>40.256410256410255</v>
      </c>
      <c r="N14" s="8">
        <f>COUNTIF(E2:E40,E2:E40&lt;M14)</f>
        <v>0</v>
      </c>
    </row>
    <row r="15" spans="1:14" x14ac:dyDescent="0.3">
      <c r="A15" s="2">
        <v>1560199</v>
      </c>
      <c r="B15" s="2" t="s">
        <v>27</v>
      </c>
      <c r="C15" s="2">
        <v>152</v>
      </c>
      <c r="D15" s="2">
        <v>82.9</v>
      </c>
      <c r="E15" s="2">
        <v>41</v>
      </c>
      <c r="F15" s="2">
        <v>3</v>
      </c>
      <c r="G15" s="2" t="s">
        <v>15</v>
      </c>
      <c r="H15" s="2">
        <v>2</v>
      </c>
      <c r="I15" s="5">
        <v>1780.56</v>
      </c>
      <c r="J15" s="3">
        <v>42528</v>
      </c>
      <c r="K15" s="8">
        <f t="shared" si="0"/>
        <v>593.52</v>
      </c>
    </row>
    <row r="16" spans="1:14" x14ac:dyDescent="0.3">
      <c r="A16" s="2">
        <v>1410795</v>
      </c>
      <c r="B16" s="2" t="s">
        <v>28</v>
      </c>
      <c r="C16" s="2">
        <v>153</v>
      </c>
      <c r="D16" s="2">
        <v>90.7</v>
      </c>
      <c r="E16" s="2">
        <v>24</v>
      </c>
      <c r="F16" s="2">
        <v>7</v>
      </c>
      <c r="G16" s="2" t="s">
        <v>17</v>
      </c>
      <c r="H16" s="2">
        <v>0</v>
      </c>
      <c r="I16" s="5">
        <v>2752.19</v>
      </c>
      <c r="J16" s="3">
        <v>42226</v>
      </c>
      <c r="K16" s="8">
        <f t="shared" si="0"/>
        <v>2752.19</v>
      </c>
    </row>
    <row r="17" spans="1:16" x14ac:dyDescent="0.3">
      <c r="A17" s="2">
        <v>1436901</v>
      </c>
      <c r="B17" s="2" t="s">
        <v>29</v>
      </c>
      <c r="C17" s="2">
        <v>160</v>
      </c>
      <c r="D17" s="2">
        <v>88</v>
      </c>
      <c r="E17" s="2">
        <v>56</v>
      </c>
      <c r="F17" s="2">
        <v>2</v>
      </c>
      <c r="G17" s="2" t="s">
        <v>30</v>
      </c>
      <c r="H17" s="2">
        <v>2</v>
      </c>
      <c r="I17" s="5">
        <v>2744.9</v>
      </c>
      <c r="J17" s="3">
        <v>42417</v>
      </c>
      <c r="K17" s="8">
        <f t="shared" si="0"/>
        <v>914.9666666666667</v>
      </c>
      <c r="M17" s="2" t="s">
        <v>6</v>
      </c>
      <c r="N17" s="2" t="s">
        <v>64</v>
      </c>
    </row>
    <row r="18" spans="1:16" x14ac:dyDescent="0.3">
      <c r="A18" s="2">
        <v>1294205</v>
      </c>
      <c r="B18" s="2" t="s">
        <v>31</v>
      </c>
      <c r="C18" s="2">
        <v>154</v>
      </c>
      <c r="D18" s="2">
        <v>76.3</v>
      </c>
      <c r="E18" s="2">
        <v>23</v>
      </c>
      <c r="F18" s="2">
        <v>6</v>
      </c>
      <c r="G18" s="2" t="s">
        <v>17</v>
      </c>
      <c r="H18" s="2">
        <v>3</v>
      </c>
      <c r="I18" s="5">
        <v>1816.26</v>
      </c>
      <c r="J18" s="3">
        <v>42228</v>
      </c>
      <c r="K18" s="8">
        <f t="shared" si="0"/>
        <v>454.065</v>
      </c>
      <c r="M18" s="11" t="s">
        <v>9</v>
      </c>
      <c r="N18" s="8">
        <f>COUNTIF(G2:G40,M18)</f>
        <v>12</v>
      </c>
    </row>
    <row r="19" spans="1:16" x14ac:dyDescent="0.3">
      <c r="A19" s="2">
        <v>1286190</v>
      </c>
      <c r="B19" s="2" t="s">
        <v>32</v>
      </c>
      <c r="C19" s="2">
        <v>152</v>
      </c>
      <c r="D19" s="2">
        <v>40.200000000000003</v>
      </c>
      <c r="E19" s="2">
        <v>29</v>
      </c>
      <c r="F19" s="2">
        <v>6</v>
      </c>
      <c r="G19" s="2" t="s">
        <v>17</v>
      </c>
      <c r="H19" s="2">
        <v>1</v>
      </c>
      <c r="I19" s="5">
        <v>2544.14</v>
      </c>
      <c r="J19" s="3">
        <v>42671</v>
      </c>
      <c r="K19" s="8">
        <f t="shared" si="0"/>
        <v>1272.07</v>
      </c>
      <c r="M19" s="11" t="s">
        <v>15</v>
      </c>
      <c r="N19" s="8">
        <f>COUNTIF(G2:G27,M19)</f>
        <v>7</v>
      </c>
    </row>
    <row r="20" spans="1:16" x14ac:dyDescent="0.3">
      <c r="A20" s="2">
        <v>1315803</v>
      </c>
      <c r="B20" s="2" t="s">
        <v>33</v>
      </c>
      <c r="C20" s="2">
        <v>179</v>
      </c>
      <c r="D20" s="2">
        <v>54.7</v>
      </c>
      <c r="E20" s="2">
        <v>29</v>
      </c>
      <c r="F20" s="2">
        <v>5</v>
      </c>
      <c r="G20" s="2" t="s">
        <v>17</v>
      </c>
      <c r="H20" s="2">
        <v>0</v>
      </c>
      <c r="I20" s="5">
        <v>3894.65</v>
      </c>
      <c r="J20" s="3">
        <v>42612</v>
      </c>
      <c r="K20" s="8">
        <f t="shared" si="0"/>
        <v>3894.65</v>
      </c>
      <c r="M20" s="11" t="s">
        <v>19</v>
      </c>
      <c r="N20" s="8">
        <f>COUNTIF(G2:G27,M20)</f>
        <v>3</v>
      </c>
    </row>
    <row r="21" spans="1:16" x14ac:dyDescent="0.3">
      <c r="A21" s="2">
        <v>1055891</v>
      </c>
      <c r="B21" s="2" t="s">
        <v>34</v>
      </c>
      <c r="C21" s="2">
        <v>168</v>
      </c>
      <c r="D21" s="2">
        <v>79.400000000000006</v>
      </c>
      <c r="E21" s="2">
        <v>59</v>
      </c>
      <c r="F21" s="2">
        <v>2</v>
      </c>
      <c r="G21" s="2" t="s">
        <v>12</v>
      </c>
      <c r="H21" s="2">
        <v>3</v>
      </c>
      <c r="I21" s="5">
        <v>1399.44</v>
      </c>
      <c r="J21" s="3">
        <v>42808</v>
      </c>
      <c r="K21" s="8">
        <f t="shared" si="0"/>
        <v>349.86</v>
      </c>
      <c r="M21" s="11" t="s">
        <v>17</v>
      </c>
      <c r="N21" s="8">
        <f>COUNTIF(G2:G40,M21)</f>
        <v>8</v>
      </c>
    </row>
    <row r="22" spans="1:16" x14ac:dyDescent="0.3">
      <c r="A22" s="2">
        <v>1305394</v>
      </c>
      <c r="B22" s="2" t="s">
        <v>35</v>
      </c>
      <c r="C22" s="2">
        <v>154</v>
      </c>
      <c r="D22" s="2">
        <v>52.6</v>
      </c>
      <c r="E22" s="2">
        <v>36</v>
      </c>
      <c r="F22" s="2">
        <v>4</v>
      </c>
      <c r="G22" s="2" t="s">
        <v>9</v>
      </c>
      <c r="H22" s="2">
        <v>1</v>
      </c>
      <c r="I22" s="5">
        <v>542.63</v>
      </c>
      <c r="J22" s="3">
        <v>42489</v>
      </c>
      <c r="K22" s="8">
        <f t="shared" si="0"/>
        <v>180.87666666666667</v>
      </c>
    </row>
    <row r="23" spans="1:16" x14ac:dyDescent="0.3">
      <c r="A23" s="2">
        <v>1953500</v>
      </c>
      <c r="B23" s="2" t="s">
        <v>36</v>
      </c>
      <c r="C23" s="2">
        <v>170</v>
      </c>
      <c r="D23" s="2">
        <v>53.8</v>
      </c>
      <c r="E23" s="2">
        <v>49</v>
      </c>
      <c r="F23" s="2">
        <v>2</v>
      </c>
      <c r="G23" s="2" t="s">
        <v>15</v>
      </c>
      <c r="H23" s="2">
        <v>1</v>
      </c>
      <c r="I23" s="5">
        <v>3476.5</v>
      </c>
      <c r="J23" s="3">
        <v>42221</v>
      </c>
      <c r="K23" s="8">
        <f t="shared" si="0"/>
        <v>1738.25</v>
      </c>
      <c r="M23" t="s">
        <v>6</v>
      </c>
      <c r="N23" t="s">
        <v>64</v>
      </c>
    </row>
    <row r="24" spans="1:16" x14ac:dyDescent="0.3">
      <c r="A24" s="2">
        <v>1204890</v>
      </c>
      <c r="B24" s="2" t="s">
        <v>37</v>
      </c>
      <c r="C24" s="2">
        <v>151</v>
      </c>
      <c r="D24" s="2">
        <v>49.3</v>
      </c>
      <c r="E24" s="2">
        <v>44</v>
      </c>
      <c r="F24" s="2">
        <v>2</v>
      </c>
      <c r="G24" s="2" t="s">
        <v>9</v>
      </c>
      <c r="H24" s="2">
        <v>2</v>
      </c>
      <c r="I24" s="5">
        <v>4092.79</v>
      </c>
      <c r="J24" s="3">
        <v>42635</v>
      </c>
      <c r="K24" s="8">
        <f t="shared" si="0"/>
        <v>1023.1975</v>
      </c>
      <c r="M24" s="7" t="s">
        <v>65</v>
      </c>
      <c r="N24" s="8"/>
    </row>
    <row r="25" spans="1:16" x14ac:dyDescent="0.3">
      <c r="A25" s="2">
        <v>1998804</v>
      </c>
      <c r="B25" s="2" t="s">
        <v>38</v>
      </c>
      <c r="C25" s="2">
        <v>169</v>
      </c>
      <c r="D25" s="2">
        <v>89.5</v>
      </c>
      <c r="E25" s="2">
        <v>39</v>
      </c>
      <c r="F25" s="2">
        <v>4</v>
      </c>
      <c r="G25" s="2" t="s">
        <v>19</v>
      </c>
      <c r="H25" s="2">
        <v>1</v>
      </c>
      <c r="I25" s="5">
        <v>2663.55</v>
      </c>
      <c r="J25" s="3">
        <v>42454</v>
      </c>
      <c r="K25" s="8">
        <f t="shared" si="0"/>
        <v>1331.7750000000001</v>
      </c>
      <c r="M25" s="7" t="s">
        <v>66</v>
      </c>
      <c r="N25" s="8"/>
    </row>
    <row r="26" spans="1:16" x14ac:dyDescent="0.3">
      <c r="A26" s="2">
        <v>1105307</v>
      </c>
      <c r="B26" s="2" t="s">
        <v>39</v>
      </c>
      <c r="C26" s="2">
        <v>166</v>
      </c>
      <c r="D26" s="2">
        <v>57.4</v>
      </c>
      <c r="E26" s="2">
        <v>40</v>
      </c>
      <c r="F26" s="2">
        <v>4</v>
      </c>
      <c r="G26" s="2" t="s">
        <v>19</v>
      </c>
      <c r="H26" s="2">
        <v>0</v>
      </c>
      <c r="I26" s="5">
        <v>661.16</v>
      </c>
      <c r="J26" s="3">
        <v>42742</v>
      </c>
      <c r="K26" s="8">
        <f t="shared" si="0"/>
        <v>661.16</v>
      </c>
      <c r="M26" s="9" t="s">
        <v>67</v>
      </c>
      <c r="N26" s="8"/>
    </row>
    <row r="27" spans="1:16" x14ac:dyDescent="0.3">
      <c r="A27" s="2">
        <v>1867502</v>
      </c>
      <c r="B27" s="2" t="s">
        <v>40</v>
      </c>
      <c r="C27" s="2">
        <v>164</v>
      </c>
      <c r="D27" s="2">
        <v>56.1</v>
      </c>
      <c r="E27" s="2">
        <v>41</v>
      </c>
      <c r="F27" s="2">
        <v>3</v>
      </c>
      <c r="G27" s="2" t="s">
        <v>15</v>
      </c>
      <c r="H27" s="2">
        <v>3</v>
      </c>
      <c r="I27" s="5">
        <v>867.64</v>
      </c>
      <c r="J27" s="3">
        <v>42549</v>
      </c>
      <c r="K27" s="8">
        <f t="shared" si="0"/>
        <v>216.91</v>
      </c>
    </row>
    <row r="28" spans="1:16" ht="28.8" x14ac:dyDescent="0.3">
      <c r="A28" s="2">
        <v>1967998</v>
      </c>
      <c r="B28" s="2" t="s">
        <v>41</v>
      </c>
      <c r="C28" s="2">
        <v>176</v>
      </c>
      <c r="D28" s="2">
        <v>78</v>
      </c>
      <c r="E28" s="2">
        <v>30</v>
      </c>
      <c r="F28" s="2">
        <v>5</v>
      </c>
      <c r="G28" s="2" t="s">
        <v>19</v>
      </c>
      <c r="H28" s="2">
        <v>1</v>
      </c>
      <c r="I28" s="5">
        <v>1095.18</v>
      </c>
      <c r="J28" s="3">
        <v>42737</v>
      </c>
      <c r="K28" s="8">
        <f t="shared" si="0"/>
        <v>547.59</v>
      </c>
      <c r="M28" s="10" t="s">
        <v>7</v>
      </c>
      <c r="N28" s="12" t="s">
        <v>64</v>
      </c>
      <c r="O28" s="10" t="s">
        <v>70</v>
      </c>
      <c r="P28" s="10" t="s">
        <v>71</v>
      </c>
    </row>
    <row r="29" spans="1:16" x14ac:dyDescent="0.3">
      <c r="A29" s="2">
        <v>1068506</v>
      </c>
      <c r="B29" s="2" t="s">
        <v>42</v>
      </c>
      <c r="C29" s="2">
        <v>177</v>
      </c>
      <c r="D29" s="2">
        <v>89.6</v>
      </c>
      <c r="E29" s="2">
        <v>27</v>
      </c>
      <c r="F29" s="2">
        <v>6</v>
      </c>
      <c r="G29" s="2" t="s">
        <v>15</v>
      </c>
      <c r="H29" s="2">
        <v>0</v>
      </c>
      <c r="I29" s="5">
        <v>2198.48</v>
      </c>
      <c r="J29" s="3">
        <v>42845</v>
      </c>
      <c r="K29" s="8">
        <f t="shared" si="0"/>
        <v>2198.48</v>
      </c>
      <c r="M29" s="11">
        <v>0</v>
      </c>
      <c r="N29" s="8">
        <f>COUNTIF(H2:H40,0)</f>
        <v>10</v>
      </c>
      <c r="O29" s="17">
        <f>N29/$N$5</f>
        <v>0.25641025641025639</v>
      </c>
      <c r="P29" s="17">
        <f>O29</f>
        <v>0.25641025641025639</v>
      </c>
    </row>
    <row r="30" spans="1:16" x14ac:dyDescent="0.3">
      <c r="A30" s="2">
        <v>1152599</v>
      </c>
      <c r="B30" s="2" t="s">
        <v>43</v>
      </c>
      <c r="C30" s="2">
        <v>154</v>
      </c>
      <c r="D30" s="2">
        <v>57.6</v>
      </c>
      <c r="E30" s="2">
        <v>55</v>
      </c>
      <c r="F30" s="2">
        <v>1</v>
      </c>
      <c r="G30" s="2" t="s">
        <v>17</v>
      </c>
      <c r="H30" s="2">
        <v>0</v>
      </c>
      <c r="I30" s="5">
        <v>2368.46</v>
      </c>
      <c r="J30" s="3">
        <v>42729</v>
      </c>
      <c r="K30" s="8">
        <f t="shared" si="0"/>
        <v>2368.46</v>
      </c>
      <c r="M30" s="11">
        <v>1</v>
      </c>
      <c r="N30" s="8">
        <f>COUNTIF(H2:H40,1)</f>
        <v>9</v>
      </c>
      <c r="O30" s="17">
        <f t="shared" ref="O30:O34" si="1">N30/$N$5</f>
        <v>0.23076923076923078</v>
      </c>
      <c r="P30" s="17">
        <f>SUM(P29,O30)</f>
        <v>0.48717948717948717</v>
      </c>
    </row>
    <row r="31" spans="1:16" x14ac:dyDescent="0.3">
      <c r="A31" s="2">
        <v>1373701</v>
      </c>
      <c r="B31" s="2" t="s">
        <v>44</v>
      </c>
      <c r="C31" s="2">
        <v>175</v>
      </c>
      <c r="D31" s="2">
        <v>100.8</v>
      </c>
      <c r="E31" s="2">
        <v>40</v>
      </c>
      <c r="F31" s="2">
        <v>3</v>
      </c>
      <c r="G31" s="2" t="s">
        <v>15</v>
      </c>
      <c r="H31" s="2">
        <v>1</v>
      </c>
      <c r="I31" s="5">
        <v>4474.0600000000004</v>
      </c>
      <c r="J31" s="3">
        <v>42272</v>
      </c>
      <c r="K31" s="8">
        <f t="shared" si="0"/>
        <v>2237.0300000000002</v>
      </c>
      <c r="M31" s="11">
        <v>2</v>
      </c>
      <c r="N31" s="8">
        <f>COUNTIF(H2:H40,2)</f>
        <v>12</v>
      </c>
      <c r="O31" s="17">
        <f t="shared" si="1"/>
        <v>0.30769230769230771</v>
      </c>
      <c r="P31" s="17">
        <f t="shared" ref="P31:P34" si="2">SUM(P30,O31)</f>
        <v>0.79487179487179493</v>
      </c>
    </row>
    <row r="32" spans="1:16" x14ac:dyDescent="0.3">
      <c r="A32" s="2">
        <v>1776885</v>
      </c>
      <c r="B32" s="2" t="s">
        <v>45</v>
      </c>
      <c r="C32" s="2">
        <v>156</v>
      </c>
      <c r="D32" s="2">
        <v>45.5</v>
      </c>
      <c r="E32" s="2">
        <v>32</v>
      </c>
      <c r="F32" s="2">
        <v>5</v>
      </c>
      <c r="G32" s="2" t="s">
        <v>17</v>
      </c>
      <c r="H32" s="2">
        <v>0</v>
      </c>
      <c r="I32" s="5">
        <v>2263.87</v>
      </c>
      <c r="J32" s="3">
        <v>42871</v>
      </c>
      <c r="K32" s="8">
        <f t="shared" si="0"/>
        <v>2263.87</v>
      </c>
      <c r="M32" s="11">
        <v>3</v>
      </c>
      <c r="N32" s="8">
        <f>COUNTIF(H2:H40,3)</f>
        <v>6</v>
      </c>
      <c r="O32" s="17">
        <f t="shared" si="1"/>
        <v>0.15384615384615385</v>
      </c>
      <c r="P32" s="17">
        <f t="shared" si="2"/>
        <v>0.94871794871794879</v>
      </c>
    </row>
    <row r="33" spans="1:18" x14ac:dyDescent="0.3">
      <c r="A33" s="2">
        <v>1147402</v>
      </c>
      <c r="B33" s="2" t="s">
        <v>46</v>
      </c>
      <c r="C33" s="2">
        <v>162</v>
      </c>
      <c r="D33" s="2">
        <v>67.3</v>
      </c>
      <c r="E33" s="2">
        <v>34</v>
      </c>
      <c r="F33" s="2">
        <v>5</v>
      </c>
      <c r="G33" s="2" t="s">
        <v>9</v>
      </c>
      <c r="H33" s="2">
        <v>2</v>
      </c>
      <c r="I33" s="5">
        <v>2917.89</v>
      </c>
      <c r="J33" s="3">
        <v>42449</v>
      </c>
      <c r="K33" s="8">
        <f t="shared" si="0"/>
        <v>729.47249999999997</v>
      </c>
      <c r="M33" s="11">
        <v>4</v>
      </c>
      <c r="N33" s="8">
        <f>COUNTIF(H2:H40,4)</f>
        <v>1</v>
      </c>
      <c r="O33" s="17">
        <f t="shared" si="1"/>
        <v>2.564102564102564E-2</v>
      </c>
      <c r="P33" s="17">
        <f t="shared" si="2"/>
        <v>0.97435897435897445</v>
      </c>
    </row>
    <row r="34" spans="1:18" x14ac:dyDescent="0.3">
      <c r="A34" s="2">
        <v>1466491</v>
      </c>
      <c r="B34" s="2" t="s">
        <v>47</v>
      </c>
      <c r="C34" s="2">
        <v>164</v>
      </c>
      <c r="D34" s="2">
        <v>90.6</v>
      </c>
      <c r="E34" s="2">
        <v>57</v>
      </c>
      <c r="F34" s="2">
        <v>1</v>
      </c>
      <c r="G34" s="2" t="s">
        <v>9</v>
      </c>
      <c r="H34" s="2">
        <v>3</v>
      </c>
      <c r="I34" s="5">
        <v>865.58</v>
      </c>
      <c r="J34" s="3">
        <v>42838</v>
      </c>
      <c r="K34" s="8">
        <f t="shared" si="0"/>
        <v>173.11600000000001</v>
      </c>
      <c r="M34" s="11">
        <v>5</v>
      </c>
      <c r="N34" s="8">
        <f>COUNTIF(H2:H40,5)</f>
        <v>1</v>
      </c>
      <c r="O34" s="17">
        <f t="shared" si="1"/>
        <v>2.564102564102564E-2</v>
      </c>
      <c r="P34" s="17">
        <f t="shared" si="2"/>
        <v>1</v>
      </c>
    </row>
    <row r="35" spans="1:18" x14ac:dyDescent="0.3">
      <c r="A35" s="2">
        <v>1610195</v>
      </c>
      <c r="B35" s="2" t="s">
        <v>48</v>
      </c>
      <c r="C35" s="2">
        <v>163</v>
      </c>
      <c r="D35" s="2">
        <v>87.9</v>
      </c>
      <c r="E35" s="2">
        <v>28</v>
      </c>
      <c r="F35" s="2">
        <v>5</v>
      </c>
      <c r="G35" s="2" t="s">
        <v>15</v>
      </c>
      <c r="H35" s="2">
        <v>4</v>
      </c>
      <c r="I35" s="5">
        <v>2007.98</v>
      </c>
      <c r="J35" s="3">
        <v>42138</v>
      </c>
      <c r="K35" s="8">
        <f t="shared" si="0"/>
        <v>401.596</v>
      </c>
    </row>
    <row r="36" spans="1:18" x14ac:dyDescent="0.3">
      <c r="A36" s="2">
        <v>1710795</v>
      </c>
      <c r="B36" s="2" t="s">
        <v>49</v>
      </c>
      <c r="C36" s="2">
        <v>178</v>
      </c>
      <c r="D36" s="2">
        <v>92.7</v>
      </c>
      <c r="E36" s="2">
        <v>44</v>
      </c>
      <c r="F36" s="2">
        <v>3</v>
      </c>
      <c r="G36" s="2" t="s">
        <v>15</v>
      </c>
      <c r="H36" s="2">
        <v>2</v>
      </c>
      <c r="I36" s="5">
        <v>4065.74</v>
      </c>
      <c r="J36" s="3">
        <v>42581</v>
      </c>
      <c r="K36" s="8">
        <f t="shared" si="0"/>
        <v>1355.2466666666667</v>
      </c>
      <c r="N36" s="12" t="s">
        <v>64</v>
      </c>
      <c r="O36" t="s">
        <v>74</v>
      </c>
    </row>
    <row r="37" spans="1:18" x14ac:dyDescent="0.3">
      <c r="A37" s="2">
        <v>1564105</v>
      </c>
      <c r="B37" s="2" t="s">
        <v>50</v>
      </c>
      <c r="C37" s="2">
        <v>156</v>
      </c>
      <c r="D37" s="2">
        <v>58</v>
      </c>
      <c r="E37" s="2">
        <v>41</v>
      </c>
      <c r="F37" s="2">
        <v>2</v>
      </c>
      <c r="G37" s="2" t="s">
        <v>9</v>
      </c>
      <c r="H37" s="2">
        <v>3</v>
      </c>
      <c r="I37" s="5">
        <v>1048.21</v>
      </c>
      <c r="J37" s="3">
        <v>42339</v>
      </c>
      <c r="K37" s="8">
        <f t="shared" si="0"/>
        <v>209.642</v>
      </c>
      <c r="M37" t="s">
        <v>72</v>
      </c>
      <c r="N37" s="8">
        <f>COUNTIF(G2,RIGHT(G2,1)="a")</f>
        <v>0</v>
      </c>
      <c r="O37" s="8"/>
    </row>
    <row r="38" spans="1:18" x14ac:dyDescent="0.3">
      <c r="A38" s="2">
        <v>1223607</v>
      </c>
      <c r="B38" s="2" t="s">
        <v>51</v>
      </c>
      <c r="C38" s="2">
        <v>171</v>
      </c>
      <c r="D38" s="2">
        <v>61.2</v>
      </c>
      <c r="E38" s="2">
        <v>42</v>
      </c>
      <c r="F38" s="2">
        <v>4</v>
      </c>
      <c r="G38" s="2" t="s">
        <v>9</v>
      </c>
      <c r="H38" s="2">
        <v>2</v>
      </c>
      <c r="I38" s="5">
        <v>4185.33</v>
      </c>
      <c r="J38" s="3">
        <v>42244</v>
      </c>
      <c r="K38" s="8">
        <f t="shared" si="0"/>
        <v>1046.3325</v>
      </c>
      <c r="M38" t="s">
        <v>73</v>
      </c>
      <c r="N38" s="8"/>
      <c r="O38" s="8"/>
    </row>
    <row r="39" spans="1:18" x14ac:dyDescent="0.3">
      <c r="A39" s="2">
        <v>1705800</v>
      </c>
      <c r="B39" s="2" t="s">
        <v>52</v>
      </c>
      <c r="C39" s="2">
        <v>171</v>
      </c>
      <c r="D39" s="2">
        <v>100.1</v>
      </c>
      <c r="E39" s="2">
        <v>32</v>
      </c>
      <c r="F39" s="2">
        <v>6</v>
      </c>
      <c r="G39" s="2" t="s">
        <v>9</v>
      </c>
      <c r="H39" s="2">
        <v>0</v>
      </c>
      <c r="I39" s="5">
        <v>4264.2700000000004</v>
      </c>
      <c r="J39" s="3">
        <v>42149</v>
      </c>
      <c r="K39" s="8">
        <f t="shared" si="0"/>
        <v>2132.1350000000002</v>
      </c>
    </row>
    <row r="40" spans="1:18" x14ac:dyDescent="0.3">
      <c r="A40" s="2">
        <v>1692591</v>
      </c>
      <c r="B40" s="2" t="s">
        <v>53</v>
      </c>
      <c r="C40" s="2">
        <v>154</v>
      </c>
      <c r="D40" s="2">
        <v>49.1</v>
      </c>
      <c r="E40" s="2">
        <v>23</v>
      </c>
      <c r="F40" s="2">
        <v>8</v>
      </c>
      <c r="G40" s="2" t="s">
        <v>17</v>
      </c>
      <c r="H40" s="2">
        <v>0</v>
      </c>
      <c r="I40" s="5">
        <v>2725.33</v>
      </c>
      <c r="J40" s="3">
        <v>42760</v>
      </c>
      <c r="K40" s="8">
        <f t="shared" si="0"/>
        <v>2725.33</v>
      </c>
    </row>
    <row r="41" spans="1:18" ht="43.2" x14ac:dyDescent="0.3">
      <c r="M41" s="4" t="s">
        <v>0</v>
      </c>
      <c r="N41" s="4" t="s">
        <v>1</v>
      </c>
      <c r="O41" s="4" t="s">
        <v>6</v>
      </c>
      <c r="P41" s="4" t="s">
        <v>7</v>
      </c>
      <c r="Q41" s="4" t="s">
        <v>55</v>
      </c>
      <c r="R41" s="4" t="s">
        <v>56</v>
      </c>
    </row>
    <row r="42" spans="1:18" x14ac:dyDescent="0.3">
      <c r="M42" s="2">
        <v>1373900</v>
      </c>
      <c r="N42" s="2"/>
      <c r="O42" s="2"/>
      <c r="P42" s="2"/>
      <c r="Q42" s="3"/>
      <c r="R42" s="8"/>
    </row>
    <row r="43" spans="1:18" x14ac:dyDescent="0.3">
      <c r="M43" s="2">
        <v>1930998</v>
      </c>
      <c r="N43" s="2"/>
      <c r="O43" s="2"/>
      <c r="P43" s="2"/>
      <c r="Q43" s="3"/>
      <c r="R43" s="8"/>
    </row>
    <row r="44" spans="1:18" x14ac:dyDescent="0.3">
      <c r="M44" s="2">
        <v>1811598</v>
      </c>
      <c r="N44" s="2"/>
      <c r="O44" s="2"/>
      <c r="P44" s="2"/>
      <c r="Q44" s="3"/>
      <c r="R44" s="8"/>
    </row>
    <row r="45" spans="1:18" x14ac:dyDescent="0.3">
      <c r="M45" s="2">
        <v>1235900</v>
      </c>
      <c r="N45" s="2"/>
      <c r="O45" s="2"/>
      <c r="P45" s="2"/>
      <c r="Q45" s="3"/>
      <c r="R45" s="8"/>
    </row>
    <row r="46" spans="1:18" x14ac:dyDescent="0.3">
      <c r="M46" s="2">
        <v>1974598</v>
      </c>
      <c r="N46" s="2"/>
      <c r="O46" s="2"/>
      <c r="P46" s="2"/>
      <c r="Q46" s="3"/>
      <c r="R46" s="8"/>
    </row>
    <row r="47" spans="1:18" x14ac:dyDescent="0.3">
      <c r="M47" s="2">
        <v>1767791</v>
      </c>
      <c r="N47" s="2"/>
      <c r="O47" s="2"/>
      <c r="P47" s="2"/>
      <c r="Q47" s="3"/>
      <c r="R47" s="8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ginasio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Oliveira</dc:creator>
  <cp:lastModifiedBy>Pedro Macedo</cp:lastModifiedBy>
  <dcterms:created xsi:type="dcterms:W3CDTF">2020-12-30T12:46:35Z</dcterms:created>
  <dcterms:modified xsi:type="dcterms:W3CDTF">2021-11-09T23:28:16Z</dcterms:modified>
</cp:coreProperties>
</file>